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EEMIS\Desktop\"/>
    </mc:Choice>
  </mc:AlternateContent>
  <bookViews>
    <workbookView xWindow="0" yWindow="0" windowWidth="19200" windowHeight="11205" firstSheet="12" activeTab="13"/>
  </bookViews>
  <sheets>
    <sheet name="Budget to be Issued Final Break" sheetId="10" r:id="rId1"/>
    <sheet name="Budget to be Issued" sheetId="9" r:id="rId2"/>
    <sheet name="Provisional Budget Issued" sheetId="8" r:id="rId3"/>
    <sheet name="Final Budget in Lakhs" sheetId="7" r:id="rId4"/>
    <sheet name="Part A" sheetId="1" r:id="rId5"/>
    <sheet name="Budget" sheetId="5" state="hidden" r:id="rId6"/>
    <sheet name="Final Budget Issued" sheetId="6" state="hidden" r:id="rId7"/>
    <sheet name="Part B" sheetId="2" state="hidden" r:id="rId8"/>
    <sheet name="Part C" sheetId="3" state="hidden" r:id="rId9"/>
    <sheet name="Part D" sheetId="4" state="hidden" r:id="rId10"/>
    <sheet name="Total Budget" sheetId="11" state="hidden" r:id="rId11"/>
    <sheet name="provisional budget" sheetId="12" r:id="rId12"/>
    <sheet name="provisional budget Annex (1)" sheetId="17" r:id="rId13"/>
    <sheet name="provisional budget Annex (2)" sheetId="19" r:id="rId14"/>
  </sheets>
  <definedNames>
    <definedName name="_xlnm._FilterDatabase" localSheetId="5" hidden="1">Budget!$A$4:$BP$150</definedName>
    <definedName name="_xlnm._FilterDatabase" localSheetId="1" hidden="1">'Budget to be Issued'!$A$6:$AE$165</definedName>
    <definedName name="_xlnm._FilterDatabase" localSheetId="0" hidden="1">'Budget to be Issued Final Break'!$A$6:$AG$168</definedName>
    <definedName name="_xlnm._FilterDatabase" localSheetId="3" hidden="1">'Final Budget in Lakhs'!$A$6:$AG$165</definedName>
    <definedName name="_xlnm._FilterDatabase" localSheetId="6" hidden="1">'Final Budget Issued'!$A$4:$BP$150</definedName>
    <definedName name="_xlnm._FilterDatabase" localSheetId="4" hidden="1">'Part A'!$A$4:$BN$1114</definedName>
    <definedName name="_xlnm._FilterDatabase" localSheetId="7" hidden="1">'Part B'!$A$4:$BP$862</definedName>
    <definedName name="_xlnm._FilterDatabase" localSheetId="8" hidden="1">'Part C'!$A$4:$BP$31</definedName>
    <definedName name="_xlnm._FilterDatabase" localSheetId="11" hidden="1">'provisional budget'!$A$6:$AC$168</definedName>
    <definedName name="_xlnm._FilterDatabase" localSheetId="12" hidden="1">'provisional budget Annex (1)'!$B$6:$F$14</definedName>
    <definedName name="_xlnm._FilterDatabase" localSheetId="13" hidden="1">'provisional budget Annex (2)'!$B$6:$AC$104</definedName>
    <definedName name="_xlnm._FilterDatabase" localSheetId="2" hidden="1">'Provisional Budget Issued'!$A$6:$AG$165</definedName>
    <definedName name="_xlnm._FilterDatabase" localSheetId="10" hidden="1">'Total Budget'!$A$6:$AH$165</definedName>
    <definedName name="_xlnm.Print_Area" localSheetId="5">Budget!$A$1:$BJ$148</definedName>
    <definedName name="_xlnm.Print_Area" localSheetId="1">'Budget to be Issued'!$A$1:$AB$165</definedName>
    <definedName name="_xlnm.Print_Area" localSheetId="0">'Budget to be Issued Final Break'!$A$1:$AB$172</definedName>
    <definedName name="_xlnm.Print_Area" localSheetId="3">'Final Budget in Lakhs'!$A$1:$AB$165</definedName>
    <definedName name="_xlnm.Print_Area" localSheetId="6">'Final Budget Issued'!$A$1:$BJ$148</definedName>
    <definedName name="_xlnm.Print_Area" localSheetId="7">'Part B'!$A$450:$BJ$461</definedName>
    <definedName name="_xlnm.Print_Area" localSheetId="11">'provisional budget'!$A$1:$AC$173</definedName>
    <definedName name="_xlnm.Print_Area" localSheetId="12">'provisional budget Annex (1)'!$A$1:$F$21</definedName>
    <definedName name="_xlnm.Print_Area" localSheetId="13">'provisional budget Annex (2)'!$A$1:$AC$109</definedName>
    <definedName name="_xlnm.Print_Area" localSheetId="2">'Provisional Budget Issued'!$A$1:$AB$165</definedName>
    <definedName name="_xlnm.Print_Area" localSheetId="10">'Total Budget'!$A$1:$AC$165</definedName>
    <definedName name="_xlnm.Print_Titles" localSheetId="1">'Budget to be Issued'!$5:$6</definedName>
    <definedName name="_xlnm.Print_Titles" localSheetId="0">'Budget to be Issued Final Break'!$5:$6</definedName>
    <definedName name="_xlnm.Print_Titles" localSheetId="11">'provisional budget'!$5:$6</definedName>
    <definedName name="_xlnm.Print_Titles" localSheetId="12">'provisional budget Annex (1)'!$5:$6</definedName>
    <definedName name="_xlnm.Print_Titles" localSheetId="13">'provisional budget Annex (2)'!$5:$6</definedName>
  </definedNames>
  <calcPr calcId="152511" fullCalcOnLoad="1"/>
</workbook>
</file>

<file path=xl/calcChain.xml><?xml version="1.0" encoding="utf-8"?>
<calcChain xmlns="http://schemas.openxmlformats.org/spreadsheetml/2006/main">
  <c r="E14" i="17" l="1"/>
  <c r="F13" i="17"/>
  <c r="D14" i="17"/>
  <c r="AC83" i="19"/>
  <c r="AB102" i="19"/>
  <c r="AB101" i="19"/>
  <c r="AB100" i="19"/>
  <c r="AB99" i="19"/>
  <c r="AB98" i="19"/>
  <c r="AB97" i="19"/>
  <c r="AC97" i="19"/>
  <c r="AB96" i="19"/>
  <c r="AB95" i="19"/>
  <c r="AB94" i="19"/>
  <c r="AB93" i="19"/>
  <c r="AB92" i="19"/>
  <c r="AB91" i="19"/>
  <c r="AB90" i="19"/>
  <c r="AB89" i="19"/>
  <c r="AB88" i="19"/>
  <c r="AB87" i="19"/>
  <c r="AB86" i="19"/>
  <c r="AB85" i="19"/>
  <c r="AB84" i="19"/>
  <c r="AB82" i="19"/>
  <c r="AB81" i="19"/>
  <c r="AB80" i="19"/>
  <c r="AB78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D73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AB71" i="19"/>
  <c r="AA71" i="19"/>
  <c r="Z71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AB70" i="19"/>
  <c r="AA70" i="19"/>
  <c r="Z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D70" i="19"/>
  <c r="AB69" i="19"/>
  <c r="AA69" i="19"/>
  <c r="Z69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AB66" i="19"/>
  <c r="AA66" i="19"/>
  <c r="Z66" i="19"/>
  <c r="Y66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D66" i="19"/>
  <c r="AB65" i="19"/>
  <c r="AA65" i="19"/>
  <c r="Z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D64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3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AA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AB25" i="19"/>
  <c r="AA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AB16" i="19"/>
  <c r="AA16" i="19"/>
  <c r="Z16" i="19"/>
  <c r="Y16" i="19"/>
  <c r="X16" i="19"/>
  <c r="W16" i="19"/>
  <c r="V16" i="19"/>
  <c r="P16" i="19"/>
  <c r="O16" i="19"/>
  <c r="M16" i="19"/>
  <c r="L16" i="19"/>
  <c r="I16" i="19"/>
  <c r="F16" i="19"/>
  <c r="E16" i="19"/>
  <c r="D16" i="19"/>
  <c r="AB15" i="19"/>
  <c r="AA15" i="19"/>
  <c r="Z15" i="19"/>
  <c r="Y15" i="19"/>
  <c r="X15" i="19"/>
  <c r="W15" i="19"/>
  <c r="V15" i="19"/>
  <c r="P15" i="19"/>
  <c r="O15" i="19"/>
  <c r="M15" i="19"/>
  <c r="L15" i="19"/>
  <c r="I15" i="19"/>
  <c r="F15" i="19"/>
  <c r="E15" i="19"/>
  <c r="D15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AB11" i="19"/>
  <c r="Y11" i="19"/>
  <c r="X11" i="19"/>
  <c r="W11" i="19"/>
  <c r="V11" i="19"/>
  <c r="U11" i="19"/>
  <c r="T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AB9" i="19"/>
  <c r="AA9" i="19"/>
  <c r="Y9" i="19"/>
  <c r="X9" i="19"/>
  <c r="W9" i="19"/>
  <c r="V9" i="19"/>
  <c r="T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D9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F12" i="17"/>
  <c r="F11" i="17"/>
  <c r="F10" i="17"/>
  <c r="F9" i="17"/>
  <c r="C158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AA8" i="12"/>
  <c r="AB8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B10" i="12"/>
  <c r="AC10" i="12"/>
  <c r="AB11" i="12"/>
  <c r="AC11" i="12"/>
  <c r="AB12" i="12"/>
  <c r="AC12" i="12"/>
  <c r="AB13" i="12"/>
  <c r="AC13" i="12"/>
  <c r="AB14" i="12"/>
  <c r="AC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AA16" i="12"/>
  <c r="AB16" i="12"/>
  <c r="D17" i="12"/>
  <c r="E17" i="12"/>
  <c r="F17" i="12"/>
  <c r="G17" i="12"/>
  <c r="H17" i="12"/>
  <c r="I17" i="12"/>
  <c r="J17" i="12"/>
  <c r="K17" i="12"/>
  <c r="L17" i="12"/>
  <c r="M17" i="12"/>
  <c r="N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E19" i="12"/>
  <c r="F19" i="12"/>
  <c r="G19" i="12"/>
  <c r="H19" i="12"/>
  <c r="I19" i="12"/>
  <c r="J19" i="12"/>
  <c r="K19" i="12"/>
  <c r="L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Z20" i="12"/>
  <c r="AA20" i="12"/>
  <c r="AB20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U24" i="12"/>
  <c r="V24" i="12"/>
  <c r="W24" i="12"/>
  <c r="X24" i="12"/>
  <c r="Z24" i="12"/>
  <c r="AA24" i="12"/>
  <c r="AB24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AA26" i="12"/>
  <c r="AB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T27" i="12"/>
  <c r="U27" i="12"/>
  <c r="V27" i="12"/>
  <c r="W27" i="12"/>
  <c r="X27" i="12"/>
  <c r="AA27" i="12"/>
  <c r="AB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D31" i="12"/>
  <c r="E31" i="12"/>
  <c r="H31" i="12"/>
  <c r="K31" i="12"/>
  <c r="L31" i="12"/>
  <c r="N31" i="12"/>
  <c r="O31" i="12"/>
  <c r="U31" i="12"/>
  <c r="V31" i="12"/>
  <c r="W31" i="12"/>
  <c r="X31" i="12"/>
  <c r="Y31" i="12"/>
  <c r="Z31" i="12"/>
  <c r="AA31" i="12"/>
  <c r="AB31" i="12"/>
  <c r="D32" i="12"/>
  <c r="E32" i="12"/>
  <c r="H32" i="12"/>
  <c r="K32" i="12"/>
  <c r="L32" i="12"/>
  <c r="N32" i="12"/>
  <c r="O32" i="12"/>
  <c r="U32" i="12"/>
  <c r="V32" i="12"/>
  <c r="W32" i="12"/>
  <c r="X32" i="12"/>
  <c r="Y32" i="12"/>
  <c r="Z32" i="12"/>
  <c r="AA32" i="12"/>
  <c r="AB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Z41" i="12"/>
  <c r="AA41" i="12"/>
  <c r="AB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Z58" i="12"/>
  <c r="AA58" i="12"/>
  <c r="AB58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Z87" i="12"/>
  <c r="AB87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D108" i="12"/>
  <c r="E108" i="12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D109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D110" i="12"/>
  <c r="E110" i="12"/>
  <c r="AC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D111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D113" i="12"/>
  <c r="E113" i="12"/>
  <c r="F113" i="12"/>
  <c r="G113" i="12"/>
  <c r="G167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W167" i="12"/>
  <c r="X113" i="12"/>
  <c r="Y113" i="12"/>
  <c r="Z113" i="12"/>
  <c r="AA113" i="12"/>
  <c r="AB113" i="12"/>
  <c r="D114" i="12"/>
  <c r="AC114" i="12"/>
  <c r="E114" i="12"/>
  <c r="F114" i="12"/>
  <c r="G114" i="12"/>
  <c r="H114" i="12"/>
  <c r="I114" i="12"/>
  <c r="J114" i="12"/>
  <c r="K114" i="12"/>
  <c r="L114" i="12"/>
  <c r="M114" i="12"/>
  <c r="N114" i="12"/>
  <c r="N167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D115" i="12"/>
  <c r="E115" i="12"/>
  <c r="F115" i="12"/>
  <c r="G115" i="12"/>
  <c r="H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Y115" i="12"/>
  <c r="Z115" i="12"/>
  <c r="AA115" i="12"/>
  <c r="AB115" i="12"/>
  <c r="D116" i="12"/>
  <c r="E116" i="12"/>
  <c r="F116" i="12"/>
  <c r="G116" i="12"/>
  <c r="H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Y116" i="12"/>
  <c r="Z116" i="12"/>
  <c r="AA116" i="12"/>
  <c r="AB116" i="12"/>
  <c r="D117" i="12"/>
  <c r="E117" i="12"/>
  <c r="F117" i="12"/>
  <c r="G117" i="12"/>
  <c r="H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U117" i="12"/>
  <c r="V117" i="12"/>
  <c r="W117" i="12"/>
  <c r="X117" i="12"/>
  <c r="Y117" i="12"/>
  <c r="Z117" i="12"/>
  <c r="AA117" i="12"/>
  <c r="AB117" i="12"/>
  <c r="D118" i="12"/>
  <c r="E118" i="12"/>
  <c r="F118" i="12"/>
  <c r="G118" i="12"/>
  <c r="H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Y118" i="12"/>
  <c r="Z118" i="12"/>
  <c r="AA118" i="12"/>
  <c r="AB118" i="12"/>
  <c r="D119" i="12"/>
  <c r="E119" i="12"/>
  <c r="F119" i="12"/>
  <c r="G119" i="12"/>
  <c r="H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Y119" i="12"/>
  <c r="Z119" i="12"/>
  <c r="AA119" i="12"/>
  <c r="AB119" i="12"/>
  <c r="D120" i="12"/>
  <c r="E120" i="12"/>
  <c r="F120" i="12"/>
  <c r="G120" i="12"/>
  <c r="H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U120" i="12"/>
  <c r="V120" i="12"/>
  <c r="W120" i="12"/>
  <c r="X120" i="12"/>
  <c r="Y120" i="12"/>
  <c r="Z120" i="12"/>
  <c r="AA120" i="12"/>
  <c r="AB120" i="12"/>
  <c r="D121" i="12"/>
  <c r="E121" i="12"/>
  <c r="F121" i="12"/>
  <c r="G121" i="12"/>
  <c r="H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X121" i="12"/>
  <c r="Y121" i="12"/>
  <c r="Z121" i="12"/>
  <c r="AA121" i="12"/>
  <c r="AB121" i="12"/>
  <c r="D122" i="12"/>
  <c r="E122" i="12"/>
  <c r="F122" i="12"/>
  <c r="G122" i="12"/>
  <c r="H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Y122" i="12"/>
  <c r="Z122" i="12"/>
  <c r="AA122" i="12"/>
  <c r="AB122" i="12"/>
  <c r="D123" i="12"/>
  <c r="E123" i="12"/>
  <c r="F123" i="12"/>
  <c r="G123" i="12"/>
  <c r="H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Y123" i="12"/>
  <c r="Z123" i="12"/>
  <c r="AA123" i="12"/>
  <c r="AB123" i="12"/>
  <c r="D124" i="12"/>
  <c r="AC124" i="12"/>
  <c r="E124" i="12"/>
  <c r="F124" i="12"/>
  <c r="G124" i="12"/>
  <c r="H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U124" i="12"/>
  <c r="V124" i="12"/>
  <c r="W124" i="12"/>
  <c r="X124" i="12"/>
  <c r="Y124" i="12"/>
  <c r="Z124" i="12"/>
  <c r="AA124" i="12"/>
  <c r="AB124" i="12"/>
  <c r="D125" i="12"/>
  <c r="E125" i="12"/>
  <c r="F125" i="12"/>
  <c r="G125" i="12"/>
  <c r="H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U125" i="12"/>
  <c r="V125" i="12"/>
  <c r="W125" i="12"/>
  <c r="X125" i="12"/>
  <c r="Y125" i="12"/>
  <c r="Z125" i="12"/>
  <c r="AA125" i="12"/>
  <c r="AB125" i="12"/>
  <c r="D126" i="12"/>
  <c r="E126" i="12"/>
  <c r="F126" i="12"/>
  <c r="G126" i="12"/>
  <c r="H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U126" i="12"/>
  <c r="V126" i="12"/>
  <c r="W126" i="12"/>
  <c r="X126" i="12"/>
  <c r="Y126" i="12"/>
  <c r="Z126" i="12"/>
  <c r="AA126" i="12"/>
  <c r="AB126" i="12"/>
  <c r="D127" i="12"/>
  <c r="E127" i="12"/>
  <c r="F127" i="12"/>
  <c r="G127" i="12"/>
  <c r="H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Y127" i="12"/>
  <c r="Z127" i="12"/>
  <c r="AA127" i="12"/>
  <c r="AB127" i="12"/>
  <c r="D128" i="12"/>
  <c r="E128" i="12"/>
  <c r="F128" i="12"/>
  <c r="G128" i="12"/>
  <c r="H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Y128" i="12"/>
  <c r="Z128" i="12"/>
  <c r="AA128" i="12"/>
  <c r="AB128" i="12"/>
  <c r="D129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AB129" i="12"/>
  <c r="D130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Z130" i="12"/>
  <c r="AA130" i="12"/>
  <c r="AB130" i="12"/>
  <c r="D131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AB131" i="12"/>
  <c r="D132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D133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D134" i="12"/>
  <c r="AC134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W134" i="12"/>
  <c r="X134" i="12"/>
  <c r="Y134" i="12"/>
  <c r="Z134" i="12"/>
  <c r="AA134" i="12"/>
  <c r="AB134" i="12"/>
  <c r="D135" i="12"/>
  <c r="E135" i="12"/>
  <c r="F135" i="12"/>
  <c r="G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Y135" i="12"/>
  <c r="Z135" i="12"/>
  <c r="AA135" i="12"/>
  <c r="AB135" i="12"/>
  <c r="D136" i="12"/>
  <c r="E136" i="12"/>
  <c r="F136" i="12"/>
  <c r="G136" i="12"/>
  <c r="H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X136" i="12"/>
  <c r="Y136" i="12"/>
  <c r="Z136" i="12"/>
  <c r="AA136" i="12"/>
  <c r="AB136" i="12"/>
  <c r="D137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Y137" i="12"/>
  <c r="Z137" i="12"/>
  <c r="AA137" i="12"/>
  <c r="AB137" i="12"/>
  <c r="D138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Z138" i="12"/>
  <c r="AA138" i="12"/>
  <c r="AB138" i="12"/>
  <c r="D139" i="12"/>
  <c r="E139" i="12"/>
  <c r="F139" i="12"/>
  <c r="G139" i="12"/>
  <c r="H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A139" i="12"/>
  <c r="AB139" i="12"/>
  <c r="D140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AB140" i="12"/>
  <c r="D141" i="12"/>
  <c r="F141" i="12"/>
  <c r="G141" i="12"/>
  <c r="H141" i="12"/>
  <c r="J141" i="12"/>
  <c r="K141" i="12"/>
  <c r="L141" i="12"/>
  <c r="M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AB141" i="12"/>
  <c r="D142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AB142" i="12"/>
  <c r="D143" i="12"/>
  <c r="E143" i="12"/>
  <c r="F143" i="12"/>
  <c r="G143" i="12"/>
  <c r="H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Y143" i="12"/>
  <c r="Z143" i="12"/>
  <c r="AA143" i="12"/>
  <c r="AB143" i="12"/>
  <c r="D144" i="12"/>
  <c r="AC144" i="12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D145" i="12"/>
  <c r="E145" i="12"/>
  <c r="AC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AB145" i="12"/>
  <c r="D146" i="12"/>
  <c r="AC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D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AB147" i="12"/>
  <c r="D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D149" i="12"/>
  <c r="E149" i="12"/>
  <c r="F149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AB149" i="12"/>
  <c r="D150" i="12"/>
  <c r="E150" i="12"/>
  <c r="F150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D151" i="12"/>
  <c r="E151" i="12"/>
  <c r="F151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D152" i="12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D153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AB153" i="12"/>
  <c r="D154" i="12"/>
  <c r="E154" i="12"/>
  <c r="F154" i="12"/>
  <c r="AC154" i="12"/>
  <c r="G154" i="12"/>
  <c r="H154" i="12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U154" i="12"/>
  <c r="V154" i="12"/>
  <c r="W154" i="12"/>
  <c r="X154" i="12"/>
  <c r="Y154" i="12"/>
  <c r="Z154" i="12"/>
  <c r="AA154" i="12"/>
  <c r="AB154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D156" i="12"/>
  <c r="E156" i="12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AB156" i="12"/>
  <c r="D157" i="12"/>
  <c r="E157" i="12"/>
  <c r="F157" i="12"/>
  <c r="G157" i="12"/>
  <c r="H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Y157" i="12"/>
  <c r="Z157" i="12"/>
  <c r="AA157" i="12"/>
  <c r="AB157" i="12"/>
  <c r="D158" i="12"/>
  <c r="E158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AB158" i="12"/>
  <c r="D159" i="12"/>
  <c r="E159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Y159" i="12"/>
  <c r="Z159" i="12"/>
  <c r="AA159" i="12"/>
  <c r="AB159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D161" i="12"/>
  <c r="E161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AB161" i="12"/>
  <c r="D162" i="12"/>
  <c r="E162" i="12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AB162" i="12"/>
  <c r="D163" i="12"/>
  <c r="E163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AB163" i="12"/>
  <c r="D164" i="12"/>
  <c r="E164" i="12"/>
  <c r="F164" i="12"/>
  <c r="G164" i="12"/>
  <c r="H164" i="12"/>
  <c r="I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Y164" i="12"/>
  <c r="Z164" i="12"/>
  <c r="AA164" i="12"/>
  <c r="AB164" i="12"/>
  <c r="D165" i="12"/>
  <c r="E165" i="12"/>
  <c r="F165" i="12"/>
  <c r="G165" i="12"/>
  <c r="H165" i="12"/>
  <c r="I165" i="12"/>
  <c r="J165" i="12"/>
  <c r="K165" i="12"/>
  <c r="L165" i="12"/>
  <c r="M165" i="12"/>
  <c r="N165" i="12"/>
  <c r="O165" i="12"/>
  <c r="O167" i="12"/>
  <c r="P165" i="12"/>
  <c r="Q165" i="12"/>
  <c r="R165" i="12"/>
  <c r="S165" i="12"/>
  <c r="T165" i="12"/>
  <c r="U165" i="12"/>
  <c r="V165" i="12"/>
  <c r="W165" i="12"/>
  <c r="X165" i="12"/>
  <c r="Y165" i="12"/>
  <c r="Z165" i="12"/>
  <c r="AA165" i="12"/>
  <c r="AB165" i="12"/>
  <c r="D166" i="12"/>
  <c r="E166" i="12"/>
  <c r="F166" i="12"/>
  <c r="F167" i="12"/>
  <c r="G166" i="12"/>
  <c r="H166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U166" i="12"/>
  <c r="V166" i="12"/>
  <c r="W166" i="12"/>
  <c r="X166" i="12"/>
  <c r="Y166" i="12"/>
  <c r="Z166" i="12"/>
  <c r="AA166" i="12"/>
  <c r="AB166" i="12"/>
  <c r="C8" i="12"/>
  <c r="C9" i="12"/>
  <c r="AC9" i="12"/>
  <c r="C15" i="12"/>
  <c r="AC15" i="12"/>
  <c r="C16" i="12"/>
  <c r="C17" i="12"/>
  <c r="AC17" i="12"/>
  <c r="C18" i="12"/>
  <c r="AC18" i="12"/>
  <c r="C19" i="12"/>
  <c r="C20" i="12"/>
  <c r="C22" i="12"/>
  <c r="AC22" i="12"/>
  <c r="C23" i="12"/>
  <c r="C25" i="12"/>
  <c r="C26" i="12"/>
  <c r="C27" i="12"/>
  <c r="C28" i="12"/>
  <c r="C29" i="12"/>
  <c r="C30" i="12"/>
  <c r="C31" i="12"/>
  <c r="AC31" i="12"/>
  <c r="C32" i="12"/>
  <c r="C33" i="12"/>
  <c r="C34" i="12"/>
  <c r="C35" i="12"/>
  <c r="AC35" i="12"/>
  <c r="C36" i="12"/>
  <c r="C37" i="12"/>
  <c r="C38" i="12"/>
  <c r="C39" i="12"/>
  <c r="AC39" i="12"/>
  <c r="C40" i="12"/>
  <c r="C42" i="12"/>
  <c r="C43" i="12"/>
  <c r="C44" i="12"/>
  <c r="AC44" i="12"/>
  <c r="C45" i="12"/>
  <c r="C46" i="12"/>
  <c r="AC46" i="12"/>
  <c r="C47" i="12"/>
  <c r="C48" i="12"/>
  <c r="AC48" i="12"/>
  <c r="C49" i="12"/>
  <c r="C50" i="12"/>
  <c r="C51" i="12"/>
  <c r="C52" i="12"/>
  <c r="AC52" i="12"/>
  <c r="C53" i="12"/>
  <c r="C54" i="12"/>
  <c r="AC54" i="12"/>
  <c r="C55" i="12"/>
  <c r="C56" i="12"/>
  <c r="AC56" i="12"/>
  <c r="C57" i="12"/>
  <c r="C58" i="12"/>
  <c r="C59" i="12"/>
  <c r="C60" i="12"/>
  <c r="AC60" i="12"/>
  <c r="C61" i="12"/>
  <c r="C62" i="12"/>
  <c r="AC62" i="12"/>
  <c r="C63" i="12"/>
  <c r="C64" i="12"/>
  <c r="AC64" i="12"/>
  <c r="C65" i="12"/>
  <c r="C66" i="12"/>
  <c r="C67" i="12"/>
  <c r="C68" i="12"/>
  <c r="AC68" i="12"/>
  <c r="C69" i="12"/>
  <c r="C70" i="12"/>
  <c r="AC70" i="12"/>
  <c r="C71" i="12"/>
  <c r="C72" i="12"/>
  <c r="AC72" i="12"/>
  <c r="C73" i="12"/>
  <c r="C74" i="12"/>
  <c r="C75" i="12"/>
  <c r="C76" i="12"/>
  <c r="AC76" i="12"/>
  <c r="C77" i="12"/>
  <c r="C78" i="12"/>
  <c r="AC78" i="12"/>
  <c r="C79" i="12"/>
  <c r="C80" i="12"/>
  <c r="AC80" i="12"/>
  <c r="C81" i="12"/>
  <c r="C82" i="12"/>
  <c r="C83" i="12"/>
  <c r="C84" i="12"/>
  <c r="AC84" i="12"/>
  <c r="C85" i="12"/>
  <c r="C86" i="12"/>
  <c r="AC86" i="12"/>
  <c r="C87" i="12"/>
  <c r="C88" i="12"/>
  <c r="AC88" i="12"/>
  <c r="C89" i="12"/>
  <c r="C90" i="12"/>
  <c r="C91" i="12"/>
  <c r="C92" i="12"/>
  <c r="AC92" i="12"/>
  <c r="C93" i="12"/>
  <c r="C94" i="12"/>
  <c r="AC94" i="12"/>
  <c r="C95" i="12"/>
  <c r="C96" i="12"/>
  <c r="AC96" i="12"/>
  <c r="C97" i="12"/>
  <c r="C98" i="12"/>
  <c r="C99" i="12"/>
  <c r="C100" i="12"/>
  <c r="AC100" i="12"/>
  <c r="C101" i="12"/>
  <c r="C102" i="12"/>
  <c r="AC102" i="12"/>
  <c r="C103" i="12"/>
  <c r="C104" i="12"/>
  <c r="AC104" i="12"/>
  <c r="C105" i="12"/>
  <c r="C106" i="12"/>
  <c r="C107" i="12"/>
  <c r="C108" i="12"/>
  <c r="AC108" i="12"/>
  <c r="C109" i="12"/>
  <c r="C110" i="12"/>
  <c r="C111" i="12"/>
  <c r="C113" i="12"/>
  <c r="C114" i="12"/>
  <c r="C115" i="12"/>
  <c r="C116" i="12"/>
  <c r="C117" i="12"/>
  <c r="C118" i="12"/>
  <c r="AC118" i="12"/>
  <c r="C119" i="12"/>
  <c r="C120" i="12"/>
  <c r="AC120" i="12"/>
  <c r="C121" i="12"/>
  <c r="C122" i="12"/>
  <c r="AC122" i="12"/>
  <c r="C123" i="12"/>
  <c r="C124" i="12"/>
  <c r="C125" i="12"/>
  <c r="C126" i="12"/>
  <c r="C127" i="12"/>
  <c r="C128" i="12"/>
  <c r="AC128" i="12"/>
  <c r="C129" i="12"/>
  <c r="AC129" i="12"/>
  <c r="C130" i="12"/>
  <c r="AC130" i="12"/>
  <c r="C131" i="12"/>
  <c r="C132" i="12"/>
  <c r="AC132" i="12"/>
  <c r="C133" i="12"/>
  <c r="C134" i="12"/>
  <c r="C135" i="12"/>
  <c r="C136" i="12"/>
  <c r="C137" i="12"/>
  <c r="AC137" i="12"/>
  <c r="C138" i="12"/>
  <c r="C139" i="12"/>
  <c r="C140" i="12"/>
  <c r="AC140" i="12"/>
  <c r="C141" i="12"/>
  <c r="C142" i="12"/>
  <c r="AC142" i="12"/>
  <c r="C143" i="12"/>
  <c r="C144" i="12"/>
  <c r="C145" i="12"/>
  <c r="C146" i="12"/>
  <c r="C147" i="12"/>
  <c r="C148" i="12"/>
  <c r="C149" i="12"/>
  <c r="AC149" i="12"/>
  <c r="C150" i="12"/>
  <c r="AC150" i="12"/>
  <c r="C151" i="12"/>
  <c r="C152" i="12"/>
  <c r="C153" i="12"/>
  <c r="AC153" i="12"/>
  <c r="C154" i="12"/>
  <c r="C155" i="12"/>
  <c r="C156" i="12"/>
  <c r="C157" i="12"/>
  <c r="AC157" i="12"/>
  <c r="C159" i="12"/>
  <c r="C160" i="12"/>
  <c r="AC160" i="12"/>
  <c r="C161" i="12"/>
  <c r="C162" i="12"/>
  <c r="C163" i="12"/>
  <c r="C164" i="12"/>
  <c r="C165" i="12"/>
  <c r="AC165" i="12"/>
  <c r="C166" i="12"/>
  <c r="C7" i="12"/>
  <c r="V132" i="11"/>
  <c r="V134" i="12"/>
  <c r="V167" i="12"/>
  <c r="AA12" i="11"/>
  <c r="AA10" i="11"/>
  <c r="AC10" i="11"/>
  <c r="Z16" i="11"/>
  <c r="Z16" i="12"/>
  <c r="Z8" i="11"/>
  <c r="Z8" i="12"/>
  <c r="Y86" i="11"/>
  <c r="Z59" i="19"/>
  <c r="Y87" i="12"/>
  <c r="Y57" i="11"/>
  <c r="Y58" i="12"/>
  <c r="Y40" i="11"/>
  <c r="Z25" i="19"/>
  <c r="Y41" i="12"/>
  <c r="AI40" i="11"/>
  <c r="Y26" i="11"/>
  <c r="Z11" i="19"/>
  <c r="Y23" i="11"/>
  <c r="Y24" i="12"/>
  <c r="Y20" i="11"/>
  <c r="Y20" i="12"/>
  <c r="AI20" i="11"/>
  <c r="Y16" i="11"/>
  <c r="AI16" i="11"/>
  <c r="Y8" i="11"/>
  <c r="Y8" i="12"/>
  <c r="AI8" i="11"/>
  <c r="AI9" i="11"/>
  <c r="AI10" i="11"/>
  <c r="AI11" i="11"/>
  <c r="AI12" i="11"/>
  <c r="AI13" i="11"/>
  <c r="AI14" i="11"/>
  <c r="AI15" i="11"/>
  <c r="AI17" i="11"/>
  <c r="AI18" i="11"/>
  <c r="AI19" i="11"/>
  <c r="AI21" i="11"/>
  <c r="AI22" i="11"/>
  <c r="AI24" i="11"/>
  <c r="AI25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6" i="11"/>
  <c r="AI127" i="11"/>
  <c r="AI128" i="11"/>
  <c r="AI129" i="11"/>
  <c r="AI130" i="11"/>
  <c r="AI131" i="11"/>
  <c r="AI132" i="11"/>
  <c r="AI133" i="11"/>
  <c r="AI134" i="11"/>
  <c r="AI135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159" i="11"/>
  <c r="AI160" i="11"/>
  <c r="AI161" i="11"/>
  <c r="AI162" i="11"/>
  <c r="AI163" i="11"/>
  <c r="AI164" i="11"/>
  <c r="AI166" i="11"/>
  <c r="AI167" i="11"/>
  <c r="AI7" i="11"/>
  <c r="Z165" i="11"/>
  <c r="N139" i="11"/>
  <c r="N141" i="12"/>
  <c r="O17" i="11"/>
  <c r="O17" i="12"/>
  <c r="M19" i="11"/>
  <c r="M19" i="12"/>
  <c r="J162" i="11"/>
  <c r="J164" i="12"/>
  <c r="I139" i="11"/>
  <c r="I141" i="12"/>
  <c r="E139" i="11"/>
  <c r="E141" i="12"/>
  <c r="D19" i="11"/>
  <c r="D19" i="12"/>
  <c r="AB165" i="11"/>
  <c r="AB168" i="11"/>
  <c r="X165" i="11"/>
  <c r="X168" i="11"/>
  <c r="W165" i="11"/>
  <c r="W168" i="11"/>
  <c r="V165" i="11"/>
  <c r="V168" i="11"/>
  <c r="U165" i="11"/>
  <c r="U168" i="11"/>
  <c r="Q165" i="11"/>
  <c r="Q168" i="11"/>
  <c r="P165" i="11"/>
  <c r="P168" i="11"/>
  <c r="O165" i="11"/>
  <c r="O168" i="11"/>
  <c r="N165" i="11"/>
  <c r="N168" i="11"/>
  <c r="M165" i="11"/>
  <c r="M168" i="11"/>
  <c r="L165" i="11"/>
  <c r="L168" i="11"/>
  <c r="K165" i="11"/>
  <c r="K168" i="11"/>
  <c r="J165" i="11"/>
  <c r="J168" i="11"/>
  <c r="I165" i="11"/>
  <c r="I168" i="11"/>
  <c r="H165" i="11"/>
  <c r="H168" i="11"/>
  <c r="G165" i="11"/>
  <c r="G168" i="11"/>
  <c r="F165" i="11"/>
  <c r="F168" i="11"/>
  <c r="AC164" i="11"/>
  <c r="AC163" i="11"/>
  <c r="AC162" i="11"/>
  <c r="AC161" i="11"/>
  <c r="AC160" i="11"/>
  <c r="AC159" i="11"/>
  <c r="AC158" i="11"/>
  <c r="AC157" i="11"/>
  <c r="AC156" i="11"/>
  <c r="AC155" i="11"/>
  <c r="AC154" i="11"/>
  <c r="AC153" i="11"/>
  <c r="AC152" i="11"/>
  <c r="AC151" i="11"/>
  <c r="AC150" i="11"/>
  <c r="AC149" i="11"/>
  <c r="AC148" i="11"/>
  <c r="AC147" i="11"/>
  <c r="AC146" i="11"/>
  <c r="AC145" i="11"/>
  <c r="AC144" i="11"/>
  <c r="AC143" i="11"/>
  <c r="AC142" i="11"/>
  <c r="AC141" i="11"/>
  <c r="AC140" i="11"/>
  <c r="AC139" i="11"/>
  <c r="AC138" i="11"/>
  <c r="AC137" i="11"/>
  <c r="AC136" i="11"/>
  <c r="AC135" i="11"/>
  <c r="AC134" i="11"/>
  <c r="AC133" i="11"/>
  <c r="AC132" i="11"/>
  <c r="AC131" i="11"/>
  <c r="AC129" i="11"/>
  <c r="AC128" i="11"/>
  <c r="AC127" i="11"/>
  <c r="AC126" i="11"/>
  <c r="AC125" i="11"/>
  <c r="AC124" i="11"/>
  <c r="AC123" i="11"/>
  <c r="AC122" i="11"/>
  <c r="AC121" i="11"/>
  <c r="AC120" i="11"/>
  <c r="AC119" i="11"/>
  <c r="AC118" i="11"/>
  <c r="AC117" i="11"/>
  <c r="AC116" i="11"/>
  <c r="AC115" i="11"/>
  <c r="AC114" i="11"/>
  <c r="AC113" i="11"/>
  <c r="AC112" i="11"/>
  <c r="AC111" i="11"/>
  <c r="AC110" i="11"/>
  <c r="AC109" i="11"/>
  <c r="AC108" i="11"/>
  <c r="AC107" i="11"/>
  <c r="AC106" i="11"/>
  <c r="AC105" i="11"/>
  <c r="AC104" i="11"/>
  <c r="AC102" i="11"/>
  <c r="AC101" i="11"/>
  <c r="AC99" i="11"/>
  <c r="AC98" i="11"/>
  <c r="AC97" i="11"/>
  <c r="AC96" i="11"/>
  <c r="AC94" i="11"/>
  <c r="AC93" i="11"/>
  <c r="AC92" i="11"/>
  <c r="AC91" i="11"/>
  <c r="AC90" i="11"/>
  <c r="AC89" i="11"/>
  <c r="AC88" i="11"/>
  <c r="AC87" i="11"/>
  <c r="AA86" i="11"/>
  <c r="AB59" i="19"/>
  <c r="AA87" i="12"/>
  <c r="AC85" i="11"/>
  <c r="AC84" i="11"/>
  <c r="AC83" i="11"/>
  <c r="AC82" i="11"/>
  <c r="AC81" i="11"/>
  <c r="AC80" i="11"/>
  <c r="AC79" i="11"/>
  <c r="AC78" i="11"/>
  <c r="AC77" i="11"/>
  <c r="AC76" i="11"/>
  <c r="AC75" i="11"/>
  <c r="AC74" i="11"/>
  <c r="AC73" i="11"/>
  <c r="AC72" i="11"/>
  <c r="AC71" i="11"/>
  <c r="AC70" i="11"/>
  <c r="AC69" i="11"/>
  <c r="AC68" i="11"/>
  <c r="AC67" i="11"/>
  <c r="AC66" i="11"/>
  <c r="AC65" i="11"/>
  <c r="AC64" i="11"/>
  <c r="AC63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C40" i="11"/>
  <c r="D25" i="19"/>
  <c r="C41" i="12"/>
  <c r="AC38" i="11"/>
  <c r="AC37" i="11"/>
  <c r="AC35" i="11"/>
  <c r="AC33" i="11"/>
  <c r="AC32" i="11"/>
  <c r="AC31" i="11"/>
  <c r="AC30" i="11"/>
  <c r="AC29" i="11"/>
  <c r="AC28" i="11"/>
  <c r="AC27" i="11"/>
  <c r="S26" i="11"/>
  <c r="S27" i="12"/>
  <c r="R26" i="11"/>
  <c r="S11" i="19"/>
  <c r="R27" i="12"/>
  <c r="AC25" i="11"/>
  <c r="AC24" i="11"/>
  <c r="Y165" i="11"/>
  <c r="Y168" i="11"/>
  <c r="Y171" i="11"/>
  <c r="T23" i="11"/>
  <c r="U9" i="19"/>
  <c r="T24" i="12"/>
  <c r="S23" i="11"/>
  <c r="S24" i="12"/>
  <c r="R23" i="11"/>
  <c r="S9" i="19"/>
  <c r="R24" i="12"/>
  <c r="E23" i="11"/>
  <c r="E24" i="12"/>
  <c r="D23" i="11"/>
  <c r="E9" i="19"/>
  <c r="D24" i="12"/>
  <c r="D165" i="11"/>
  <c r="D168" i="11"/>
  <c r="C23" i="11"/>
  <c r="AC23" i="11"/>
  <c r="AC22" i="11"/>
  <c r="AC21" i="11"/>
  <c r="AC20" i="11"/>
  <c r="AC19" i="11"/>
  <c r="AC18" i="11"/>
  <c r="AC17" i="11"/>
  <c r="AC15" i="11"/>
  <c r="AC14" i="11"/>
  <c r="AC13" i="11"/>
  <c r="AC12" i="11"/>
  <c r="AC11" i="11"/>
  <c r="AC9" i="11"/>
  <c r="AC8" i="11"/>
  <c r="AC7" i="11"/>
  <c r="Y37" i="7"/>
  <c r="Y26" i="7"/>
  <c r="Y23" i="7"/>
  <c r="Z147" i="10"/>
  <c r="Z165" i="10"/>
  <c r="Z159" i="10"/>
  <c r="Z145" i="10"/>
  <c r="J11" i="10"/>
  <c r="J12" i="10"/>
  <c r="J13" i="10"/>
  <c r="J14" i="10"/>
  <c r="J15" i="10"/>
  <c r="S26" i="7"/>
  <c r="R26" i="7"/>
  <c r="T23" i="7"/>
  <c r="S23" i="7"/>
  <c r="R23" i="7"/>
  <c r="E23" i="7"/>
  <c r="D23" i="7"/>
  <c r="C23" i="7"/>
  <c r="C40" i="7"/>
  <c r="AB161" i="7"/>
  <c r="C163" i="10"/>
  <c r="D163" i="10"/>
  <c r="E163" i="10"/>
  <c r="AB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52" i="7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C132" i="10"/>
  <c r="D132" i="10"/>
  <c r="E132" i="10"/>
  <c r="AB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C104" i="10"/>
  <c r="D104" i="10"/>
  <c r="E104" i="10"/>
  <c r="AB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C101" i="10"/>
  <c r="D101" i="10"/>
  <c r="E101" i="10"/>
  <c r="AB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72" i="7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65" i="7"/>
  <c r="C66" i="10"/>
  <c r="D66" i="10"/>
  <c r="E66" i="10"/>
  <c r="F66" i="10"/>
  <c r="AB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59" i="7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50" i="7"/>
  <c r="C51" i="10"/>
  <c r="D51" i="10"/>
  <c r="AB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47" i="7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154" i="10"/>
  <c r="AB60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25" i="7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A166" i="10"/>
  <c r="Z166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AA165" i="10"/>
  <c r="Y165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AA164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AB164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AB161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AA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AB159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AB157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AB155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AB150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AB148" i="10"/>
  <c r="AA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AB146" i="10"/>
  <c r="AA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AB144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AB142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AB140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AB138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AB136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AB134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AB127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AB125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AB123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AB121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AB119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AB117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AB115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AA113" i="10"/>
  <c r="AA167" i="10"/>
  <c r="Z113" i="10"/>
  <c r="Z167" i="10"/>
  <c r="Y113" i="10"/>
  <c r="Y167" i="10"/>
  <c r="X113" i="10"/>
  <c r="X167" i="10"/>
  <c r="W113" i="10"/>
  <c r="W167" i="10"/>
  <c r="V113" i="10"/>
  <c r="V167" i="10"/>
  <c r="U113" i="10"/>
  <c r="U167" i="10"/>
  <c r="T113" i="10"/>
  <c r="T167" i="10"/>
  <c r="S113" i="10"/>
  <c r="S167" i="10"/>
  <c r="R113" i="10"/>
  <c r="R167" i="10"/>
  <c r="Q113" i="10"/>
  <c r="Q167" i="10"/>
  <c r="P113" i="10"/>
  <c r="P167" i="10"/>
  <c r="O113" i="10"/>
  <c r="O167" i="10"/>
  <c r="N113" i="10"/>
  <c r="N167" i="10"/>
  <c r="M113" i="10"/>
  <c r="M167" i="10"/>
  <c r="L113" i="10"/>
  <c r="L167" i="10"/>
  <c r="K113" i="10"/>
  <c r="K167" i="10"/>
  <c r="J113" i="10"/>
  <c r="J167" i="10"/>
  <c r="I113" i="10"/>
  <c r="I167" i="10"/>
  <c r="H113" i="10"/>
  <c r="H167" i="10"/>
  <c r="G113" i="10"/>
  <c r="G167" i="10"/>
  <c r="F113" i="10"/>
  <c r="F167" i="10"/>
  <c r="E113" i="10"/>
  <c r="E167" i="10"/>
  <c r="D113" i="10"/>
  <c r="D167" i="10"/>
  <c r="C113" i="10"/>
  <c r="C167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AB110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AB108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AB106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AB95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AB93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AB91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AB89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AA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AB85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AB83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AB81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AB79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AB77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AB75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AB72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AB70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AB68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AB65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AB63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AB61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AB42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AB39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AB36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AB33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AB31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AB29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AA22" i="10"/>
  <c r="AA112" i="10"/>
  <c r="Z22" i="10"/>
  <c r="Y22" i="10"/>
  <c r="Y112" i="10"/>
  <c r="X22" i="10"/>
  <c r="X112" i="10"/>
  <c r="W22" i="10"/>
  <c r="W112" i="10"/>
  <c r="V22" i="10"/>
  <c r="V112" i="10"/>
  <c r="U22" i="10"/>
  <c r="T22" i="10"/>
  <c r="S22" i="10"/>
  <c r="S112" i="10"/>
  <c r="R22" i="10"/>
  <c r="R112" i="10"/>
  <c r="Q22" i="10"/>
  <c r="Q112" i="10"/>
  <c r="P22" i="10"/>
  <c r="P112" i="10"/>
  <c r="O22" i="10"/>
  <c r="O112" i="10"/>
  <c r="N22" i="10"/>
  <c r="M22" i="10"/>
  <c r="L22" i="10"/>
  <c r="K22" i="10"/>
  <c r="K112" i="10"/>
  <c r="J22" i="10"/>
  <c r="J112" i="10"/>
  <c r="I22" i="10"/>
  <c r="I112" i="10"/>
  <c r="H22" i="10"/>
  <c r="H112" i="10"/>
  <c r="G22" i="10"/>
  <c r="G112" i="10"/>
  <c r="F22" i="10"/>
  <c r="F112" i="10"/>
  <c r="E22" i="10"/>
  <c r="D22" i="10"/>
  <c r="D112" i="10"/>
  <c r="C22" i="10"/>
  <c r="AB22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AB20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AB19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AB17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AB16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I15" i="10"/>
  <c r="H15" i="10"/>
  <c r="G15" i="10"/>
  <c r="F15" i="10"/>
  <c r="E15" i="10"/>
  <c r="D15" i="10"/>
  <c r="C15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I14" i="10"/>
  <c r="H14" i="10"/>
  <c r="G14" i="10"/>
  <c r="F14" i="10"/>
  <c r="E14" i="10"/>
  <c r="D14" i="10"/>
  <c r="C14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I13" i="10"/>
  <c r="H13" i="10"/>
  <c r="G13" i="10"/>
  <c r="F13" i="10"/>
  <c r="E13" i="10"/>
  <c r="D13" i="10"/>
  <c r="C13" i="10"/>
  <c r="AB13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I12" i="10"/>
  <c r="H12" i="10"/>
  <c r="G12" i="10"/>
  <c r="F12" i="10"/>
  <c r="E12" i="10"/>
  <c r="D12" i="10"/>
  <c r="AB12" i="10"/>
  <c r="C12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I11" i="10"/>
  <c r="H11" i="10"/>
  <c r="G11" i="10"/>
  <c r="F11" i="10"/>
  <c r="E11" i="10"/>
  <c r="D11" i="10"/>
  <c r="C11" i="10"/>
  <c r="AB11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AB9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AA7" i="10"/>
  <c r="Z7" i="10"/>
  <c r="Z21" i="10"/>
  <c r="Y7" i="10"/>
  <c r="X7" i="10"/>
  <c r="X21" i="10"/>
  <c r="X168" i="10"/>
  <c r="W7" i="10"/>
  <c r="V7" i="10"/>
  <c r="V21" i="10"/>
  <c r="V168" i="10"/>
  <c r="U7" i="10"/>
  <c r="T7" i="10"/>
  <c r="T21" i="10"/>
  <c r="S7" i="10"/>
  <c r="R7" i="10"/>
  <c r="R21" i="10"/>
  <c r="Q7" i="10"/>
  <c r="P7" i="10"/>
  <c r="P21" i="10"/>
  <c r="O7" i="10"/>
  <c r="N7" i="10"/>
  <c r="N21" i="10"/>
  <c r="M7" i="10"/>
  <c r="M21" i="10"/>
  <c r="L7" i="10"/>
  <c r="L21" i="10"/>
  <c r="K7" i="10"/>
  <c r="K21" i="10"/>
  <c r="K168" i="10"/>
  <c r="J7" i="10"/>
  <c r="J21" i="10"/>
  <c r="J168" i="10"/>
  <c r="I7" i="10"/>
  <c r="I21" i="10"/>
  <c r="H7" i="10"/>
  <c r="H21" i="10"/>
  <c r="H168" i="10"/>
  <c r="G7" i="10"/>
  <c r="G21" i="10"/>
  <c r="F7" i="10"/>
  <c r="F21" i="10"/>
  <c r="F168" i="10"/>
  <c r="E7" i="10"/>
  <c r="E21" i="10"/>
  <c r="D7" i="10"/>
  <c r="D21" i="10"/>
  <c r="D168" i="10"/>
  <c r="C7" i="10"/>
  <c r="C21" i="10"/>
  <c r="Z86" i="7"/>
  <c r="Z87" i="10"/>
  <c r="S159" i="9"/>
  <c r="F23" i="9"/>
  <c r="G23" i="9"/>
  <c r="F26" i="9"/>
  <c r="G26" i="9"/>
  <c r="F31" i="9"/>
  <c r="G31" i="9"/>
  <c r="F37" i="9"/>
  <c r="G37" i="9"/>
  <c r="F40" i="9"/>
  <c r="G40" i="9"/>
  <c r="F57" i="9"/>
  <c r="G57" i="9"/>
  <c r="F66" i="9"/>
  <c r="G66" i="9"/>
  <c r="F73" i="9"/>
  <c r="G73" i="9"/>
  <c r="F86" i="9"/>
  <c r="G86" i="9"/>
  <c r="F102" i="9"/>
  <c r="G102" i="9"/>
  <c r="F123" i="9"/>
  <c r="G123" i="9"/>
  <c r="F134" i="9"/>
  <c r="G134" i="9"/>
  <c r="F140" i="9"/>
  <c r="G140" i="9"/>
  <c r="F150" i="9"/>
  <c r="G150" i="9"/>
  <c r="F155" i="9"/>
  <c r="G155" i="9"/>
  <c r="AB37" i="10"/>
  <c r="AB26" i="10"/>
  <c r="AB58" i="10"/>
  <c r="AB131" i="10"/>
  <c r="AB152" i="10"/>
  <c r="AB44" i="10"/>
  <c r="AB46" i="10"/>
  <c r="AB49" i="10"/>
  <c r="AB52" i="10"/>
  <c r="AB54" i="10"/>
  <c r="AB56" i="10"/>
  <c r="AB98" i="10"/>
  <c r="AB103" i="10"/>
  <c r="AB100" i="10"/>
  <c r="AB129" i="10"/>
  <c r="AB166" i="10"/>
  <c r="AB10" i="10"/>
  <c r="AB14" i="10"/>
  <c r="AB18" i="10"/>
  <c r="AB23" i="10"/>
  <c r="AB25" i="10"/>
  <c r="AB28" i="10"/>
  <c r="AB30" i="10"/>
  <c r="AB32" i="10"/>
  <c r="AB34" i="10"/>
  <c r="AB38" i="10"/>
  <c r="AB41" i="10"/>
  <c r="AB43" i="10"/>
  <c r="AB45" i="10"/>
  <c r="AB47" i="10"/>
  <c r="AB50" i="10"/>
  <c r="AB53" i="10"/>
  <c r="AB55" i="10"/>
  <c r="AB57" i="10"/>
  <c r="AB59" i="10"/>
  <c r="AB62" i="10"/>
  <c r="AB64" i="10"/>
  <c r="AB67" i="10"/>
  <c r="AB69" i="10"/>
  <c r="AB71" i="10"/>
  <c r="AB74" i="10"/>
  <c r="AB76" i="10"/>
  <c r="AB78" i="10"/>
  <c r="AB80" i="10"/>
  <c r="AB82" i="10"/>
  <c r="AB84" i="10"/>
  <c r="AB86" i="10"/>
  <c r="AB88" i="10"/>
  <c r="AB90" i="10"/>
  <c r="AB92" i="10"/>
  <c r="AB94" i="10"/>
  <c r="AB97" i="10"/>
  <c r="AB99" i="10"/>
  <c r="AB102" i="10"/>
  <c r="AB105" i="10"/>
  <c r="AB107" i="10"/>
  <c r="AB109" i="10"/>
  <c r="AB111" i="10"/>
  <c r="AB114" i="10"/>
  <c r="AB116" i="10"/>
  <c r="AB118" i="10"/>
  <c r="AB120" i="10"/>
  <c r="AB122" i="10"/>
  <c r="AB124" i="10"/>
  <c r="AB126" i="10"/>
  <c r="AB128" i="10"/>
  <c r="AB130" i="10"/>
  <c r="AB133" i="10"/>
  <c r="AB135" i="10"/>
  <c r="AB137" i="10"/>
  <c r="AB139" i="10"/>
  <c r="AB141" i="10"/>
  <c r="AB143" i="10"/>
  <c r="AB145" i="10"/>
  <c r="AB147" i="10"/>
  <c r="AB149" i="10"/>
  <c r="AB151" i="10"/>
  <c r="AB153" i="10"/>
  <c r="AB156" i="10"/>
  <c r="AB158" i="10"/>
  <c r="AB160" i="10"/>
  <c r="AB162" i="10"/>
  <c r="AB165" i="10"/>
  <c r="AB7" i="10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C23" i="9"/>
  <c r="D23" i="9"/>
  <c r="E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C26" i="9"/>
  <c r="D26" i="9"/>
  <c r="E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C31" i="9"/>
  <c r="D31" i="9"/>
  <c r="E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C37" i="9"/>
  <c r="D37" i="9"/>
  <c r="E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C40" i="9"/>
  <c r="D40" i="9"/>
  <c r="E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C57" i="9"/>
  <c r="D57" i="9"/>
  <c r="E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C66" i="9"/>
  <c r="D66" i="9"/>
  <c r="E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C73" i="9"/>
  <c r="D73" i="9"/>
  <c r="E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C86" i="9"/>
  <c r="D86" i="9"/>
  <c r="E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C102" i="9"/>
  <c r="D102" i="9"/>
  <c r="E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C108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C109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C110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C111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C112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C113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C114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AA114" i="9"/>
  <c r="C115" i="9"/>
  <c r="D115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V115" i="9"/>
  <c r="W115" i="9"/>
  <c r="X115" i="9"/>
  <c r="Y115" i="9"/>
  <c r="Z115" i="9"/>
  <c r="AA115" i="9"/>
  <c r="C116" i="9"/>
  <c r="D116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V116" i="9"/>
  <c r="W116" i="9"/>
  <c r="X116" i="9"/>
  <c r="Y116" i="9"/>
  <c r="Z116" i="9"/>
  <c r="AA116" i="9"/>
  <c r="C117" i="9"/>
  <c r="D117" i="9"/>
  <c r="E117" i="9"/>
  <c r="F117" i="9"/>
  <c r="G117" i="9"/>
  <c r="H117" i="9"/>
  <c r="I117" i="9"/>
  <c r="J117" i="9"/>
  <c r="K117" i="9"/>
  <c r="L117" i="9"/>
  <c r="M117" i="9"/>
  <c r="N117" i="9"/>
  <c r="O117" i="9"/>
  <c r="P117" i="9"/>
  <c r="Q117" i="9"/>
  <c r="R117" i="9"/>
  <c r="S117" i="9"/>
  <c r="T117" i="9"/>
  <c r="U117" i="9"/>
  <c r="V117" i="9"/>
  <c r="W117" i="9"/>
  <c r="X117" i="9"/>
  <c r="Y117" i="9"/>
  <c r="Z117" i="9"/>
  <c r="AA117" i="9"/>
  <c r="C118" i="9"/>
  <c r="D118" i="9"/>
  <c r="E118" i="9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S118" i="9"/>
  <c r="T118" i="9"/>
  <c r="U118" i="9"/>
  <c r="V118" i="9"/>
  <c r="W118" i="9"/>
  <c r="X118" i="9"/>
  <c r="Y118" i="9"/>
  <c r="Z118" i="9"/>
  <c r="AA118" i="9"/>
  <c r="C119" i="9"/>
  <c r="D119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R119" i="9"/>
  <c r="S119" i="9"/>
  <c r="T119" i="9"/>
  <c r="U119" i="9"/>
  <c r="V119" i="9"/>
  <c r="W119" i="9"/>
  <c r="X119" i="9"/>
  <c r="Y119" i="9"/>
  <c r="Z119" i="9"/>
  <c r="AA119" i="9"/>
  <c r="C120" i="9"/>
  <c r="D120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T120" i="9"/>
  <c r="U120" i="9"/>
  <c r="V120" i="9"/>
  <c r="W120" i="9"/>
  <c r="X120" i="9"/>
  <c r="Y120" i="9"/>
  <c r="Z120" i="9"/>
  <c r="AA120" i="9"/>
  <c r="C121" i="9"/>
  <c r="D121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S121" i="9"/>
  <c r="T121" i="9"/>
  <c r="U121" i="9"/>
  <c r="V121" i="9"/>
  <c r="W121" i="9"/>
  <c r="X121" i="9"/>
  <c r="Y121" i="9"/>
  <c r="Z121" i="9"/>
  <c r="AA121" i="9"/>
  <c r="C122" i="9"/>
  <c r="D122" i="9"/>
  <c r="E122" i="9"/>
  <c r="F122" i="9"/>
  <c r="G122" i="9"/>
  <c r="H122" i="9"/>
  <c r="I122" i="9"/>
  <c r="J122" i="9"/>
  <c r="K122" i="9"/>
  <c r="L122" i="9"/>
  <c r="M122" i="9"/>
  <c r="N122" i="9"/>
  <c r="O122" i="9"/>
  <c r="P122" i="9"/>
  <c r="Q122" i="9"/>
  <c r="R122" i="9"/>
  <c r="S122" i="9"/>
  <c r="T122" i="9"/>
  <c r="U122" i="9"/>
  <c r="V122" i="9"/>
  <c r="W122" i="9"/>
  <c r="X122" i="9"/>
  <c r="Y122" i="9"/>
  <c r="Z122" i="9"/>
  <c r="AA122" i="9"/>
  <c r="C123" i="9"/>
  <c r="D123" i="9"/>
  <c r="E123" i="9"/>
  <c r="H123" i="9"/>
  <c r="I123" i="9"/>
  <c r="J123" i="9"/>
  <c r="K123" i="9"/>
  <c r="L123" i="9"/>
  <c r="M123" i="9"/>
  <c r="N123" i="9"/>
  <c r="O123" i="9"/>
  <c r="P123" i="9"/>
  <c r="Q123" i="9"/>
  <c r="R123" i="9"/>
  <c r="S123" i="9"/>
  <c r="T123" i="9"/>
  <c r="U123" i="9"/>
  <c r="V123" i="9"/>
  <c r="W123" i="9"/>
  <c r="X123" i="9"/>
  <c r="Y123" i="9"/>
  <c r="Z123" i="9"/>
  <c r="AA123" i="9"/>
  <c r="C124" i="9"/>
  <c r="D124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Q124" i="9"/>
  <c r="R124" i="9"/>
  <c r="S124" i="9"/>
  <c r="T124" i="9"/>
  <c r="U124" i="9"/>
  <c r="V124" i="9"/>
  <c r="W124" i="9"/>
  <c r="X124" i="9"/>
  <c r="Y124" i="9"/>
  <c r="Z124" i="9"/>
  <c r="AA124" i="9"/>
  <c r="C125" i="9"/>
  <c r="D125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Q125" i="9"/>
  <c r="R125" i="9"/>
  <c r="S125" i="9"/>
  <c r="T125" i="9"/>
  <c r="U125" i="9"/>
  <c r="V125" i="9"/>
  <c r="W125" i="9"/>
  <c r="X125" i="9"/>
  <c r="Y125" i="9"/>
  <c r="Z125" i="9"/>
  <c r="AA125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Q126" i="9"/>
  <c r="R126" i="9"/>
  <c r="S126" i="9"/>
  <c r="T126" i="9"/>
  <c r="U126" i="9"/>
  <c r="V126" i="9"/>
  <c r="W126" i="9"/>
  <c r="X126" i="9"/>
  <c r="Y126" i="9"/>
  <c r="Z126" i="9"/>
  <c r="AA126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Q127" i="9"/>
  <c r="R127" i="9"/>
  <c r="S127" i="9"/>
  <c r="T127" i="9"/>
  <c r="U127" i="9"/>
  <c r="V127" i="9"/>
  <c r="W127" i="9"/>
  <c r="X127" i="9"/>
  <c r="Y127" i="9"/>
  <c r="Z127" i="9"/>
  <c r="AA127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V128" i="9"/>
  <c r="W128" i="9"/>
  <c r="X128" i="9"/>
  <c r="Y128" i="9"/>
  <c r="Z128" i="9"/>
  <c r="AA128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Z129" i="9"/>
  <c r="AA129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Z131" i="9"/>
  <c r="AA131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V132" i="9"/>
  <c r="W132" i="9"/>
  <c r="X132" i="9"/>
  <c r="Y132" i="9"/>
  <c r="Z132" i="9"/>
  <c r="AA132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C134" i="9"/>
  <c r="D134" i="9"/>
  <c r="E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Z134" i="9"/>
  <c r="AA134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S135" i="9"/>
  <c r="T135" i="9"/>
  <c r="U135" i="9"/>
  <c r="V135" i="9"/>
  <c r="W135" i="9"/>
  <c r="X135" i="9"/>
  <c r="Y135" i="9"/>
  <c r="Z135" i="9"/>
  <c r="AA135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V136" i="9"/>
  <c r="W136" i="9"/>
  <c r="X136" i="9"/>
  <c r="Y136" i="9"/>
  <c r="Z136" i="9"/>
  <c r="AA136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V137" i="9"/>
  <c r="W137" i="9"/>
  <c r="X137" i="9"/>
  <c r="Y137" i="9"/>
  <c r="Z137" i="9"/>
  <c r="AA137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Z138" i="9"/>
  <c r="AA138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Z139" i="9"/>
  <c r="AA139" i="9"/>
  <c r="C140" i="9"/>
  <c r="D140" i="9"/>
  <c r="E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V140" i="9"/>
  <c r="W140" i="9"/>
  <c r="X140" i="9"/>
  <c r="Y140" i="9"/>
  <c r="Z140" i="9"/>
  <c r="AA140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R141" i="9"/>
  <c r="S141" i="9"/>
  <c r="T141" i="9"/>
  <c r="U141" i="9"/>
  <c r="V141" i="9"/>
  <c r="W141" i="9"/>
  <c r="X141" i="9"/>
  <c r="Y141" i="9"/>
  <c r="Z141" i="9"/>
  <c r="AA141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Z142" i="9"/>
  <c r="AA142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R143" i="9"/>
  <c r="S143" i="9"/>
  <c r="T143" i="9"/>
  <c r="U143" i="9"/>
  <c r="V143" i="9"/>
  <c r="W143" i="9"/>
  <c r="X143" i="9"/>
  <c r="Y143" i="9"/>
  <c r="Z143" i="9"/>
  <c r="AA143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Q144" i="9"/>
  <c r="R144" i="9"/>
  <c r="S144" i="9"/>
  <c r="T144" i="9"/>
  <c r="U144" i="9"/>
  <c r="V144" i="9"/>
  <c r="W144" i="9"/>
  <c r="X144" i="9"/>
  <c r="Y144" i="9"/>
  <c r="Z144" i="9"/>
  <c r="AA144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O145" i="9"/>
  <c r="P145" i="9"/>
  <c r="Q145" i="9"/>
  <c r="R145" i="9"/>
  <c r="S145" i="9"/>
  <c r="T145" i="9"/>
  <c r="U145" i="9"/>
  <c r="V145" i="9"/>
  <c r="W145" i="9"/>
  <c r="X145" i="9"/>
  <c r="Y145" i="9"/>
  <c r="Z145" i="9"/>
  <c r="AA145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Z146" i="9"/>
  <c r="AA146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AA147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AA149" i="9"/>
  <c r="C150" i="9"/>
  <c r="D150" i="9"/>
  <c r="E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Z150" i="9"/>
  <c r="AA150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Z151" i="9"/>
  <c r="AA151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Z153" i="9"/>
  <c r="AA153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Q154" i="9"/>
  <c r="R154" i="9"/>
  <c r="S154" i="9"/>
  <c r="T154" i="9"/>
  <c r="U154" i="9"/>
  <c r="V154" i="9"/>
  <c r="W154" i="9"/>
  <c r="X154" i="9"/>
  <c r="Y154" i="9"/>
  <c r="Z154" i="9"/>
  <c r="AA154" i="9"/>
  <c r="C155" i="9"/>
  <c r="D155" i="9"/>
  <c r="E155" i="9"/>
  <c r="H155" i="9"/>
  <c r="I155" i="9"/>
  <c r="J155" i="9"/>
  <c r="K155" i="9"/>
  <c r="L155" i="9"/>
  <c r="M155" i="9"/>
  <c r="N155" i="9"/>
  <c r="O155" i="9"/>
  <c r="P155" i="9"/>
  <c r="Q155" i="9"/>
  <c r="R155" i="9"/>
  <c r="S155" i="9"/>
  <c r="T155" i="9"/>
  <c r="U155" i="9"/>
  <c r="V155" i="9"/>
  <c r="W155" i="9"/>
  <c r="X155" i="9"/>
  <c r="Y155" i="9"/>
  <c r="Z155" i="9"/>
  <c r="AA155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Z156" i="9"/>
  <c r="AA156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Z158" i="9"/>
  <c r="AA158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T159" i="9"/>
  <c r="U159" i="9"/>
  <c r="V159" i="9"/>
  <c r="W159" i="9"/>
  <c r="X159" i="9"/>
  <c r="Y159" i="9"/>
  <c r="Z159" i="9"/>
  <c r="AA159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V160" i="9"/>
  <c r="W160" i="9"/>
  <c r="X160" i="9"/>
  <c r="Y160" i="9"/>
  <c r="Z160" i="9"/>
  <c r="AA160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V162" i="9"/>
  <c r="W162" i="9"/>
  <c r="X162" i="9"/>
  <c r="Y162" i="9"/>
  <c r="Z162" i="9"/>
  <c r="AA162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V163" i="9"/>
  <c r="W163" i="9"/>
  <c r="X163" i="9"/>
  <c r="Y163" i="9"/>
  <c r="Z163" i="9"/>
  <c r="AA163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O164" i="9"/>
  <c r="P164" i="9"/>
  <c r="Q164" i="9"/>
  <c r="R164" i="9"/>
  <c r="S164" i="9"/>
  <c r="T164" i="9"/>
  <c r="U164" i="9"/>
  <c r="V164" i="9"/>
  <c r="W164" i="9"/>
  <c r="X164" i="9"/>
  <c r="Y164" i="9"/>
  <c r="Z164" i="9"/>
  <c r="AA164" i="9"/>
  <c r="D7" i="9"/>
  <c r="E7" i="9"/>
  <c r="AB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C7" i="9"/>
  <c r="AB129" i="9"/>
  <c r="AB113" i="9"/>
  <c r="AB105" i="9"/>
  <c r="AB94" i="9"/>
  <c r="AB86" i="9"/>
  <c r="AB78" i="9"/>
  <c r="AB69" i="9"/>
  <c r="AB60" i="9"/>
  <c r="AB53" i="9"/>
  <c r="AB51" i="9"/>
  <c r="AB48" i="9"/>
  <c r="AB45" i="9"/>
  <c r="AB43" i="9"/>
  <c r="AB41" i="9"/>
  <c r="AB38" i="9"/>
  <c r="AB35" i="9"/>
  <c r="AB32" i="9"/>
  <c r="AB30" i="9"/>
  <c r="AB28" i="9"/>
  <c r="AB21" i="9"/>
  <c r="AB19" i="9"/>
  <c r="AB17" i="9"/>
  <c r="AB15" i="9"/>
  <c r="AB13" i="9"/>
  <c r="AB11" i="9"/>
  <c r="AB9" i="9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6" i="7"/>
  <c r="AB27" i="7"/>
  <c r="AB28" i="7"/>
  <c r="AB29" i="7"/>
  <c r="AB30" i="7"/>
  <c r="AB31" i="7"/>
  <c r="AB32" i="7"/>
  <c r="AB33" i="7"/>
  <c r="AB35" i="7"/>
  <c r="AB37" i="7"/>
  <c r="AB38" i="7"/>
  <c r="AB40" i="7"/>
  <c r="AB41" i="7"/>
  <c r="AB42" i="7"/>
  <c r="AB43" i="7"/>
  <c r="AB44" i="7"/>
  <c r="AB45" i="7"/>
  <c r="AB46" i="7"/>
  <c r="AB48" i="7"/>
  <c r="AB49" i="7"/>
  <c r="AB51" i="7"/>
  <c r="AB52" i="7"/>
  <c r="AB53" i="7"/>
  <c r="AB54" i="7"/>
  <c r="AB55" i="7"/>
  <c r="AB56" i="7"/>
  <c r="AB57" i="7"/>
  <c r="AB58" i="7"/>
  <c r="AB60" i="7"/>
  <c r="AB61" i="7"/>
  <c r="AB62" i="7"/>
  <c r="AB63" i="7"/>
  <c r="AB64" i="7"/>
  <c r="AB66" i="7"/>
  <c r="AB67" i="7"/>
  <c r="AB68" i="7"/>
  <c r="AB69" i="7"/>
  <c r="AB70" i="7"/>
  <c r="AB71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6" i="7"/>
  <c r="AB97" i="7"/>
  <c r="AB98" i="7"/>
  <c r="AB99" i="7"/>
  <c r="AB101" i="7"/>
  <c r="AB102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3" i="7"/>
  <c r="AB154" i="7"/>
  <c r="AB155" i="7"/>
  <c r="AB156" i="7"/>
  <c r="AB157" i="7"/>
  <c r="AB158" i="7"/>
  <c r="AB159" i="7"/>
  <c r="AB160" i="7"/>
  <c r="AB162" i="7"/>
  <c r="AB163" i="7"/>
  <c r="AB164" i="7"/>
  <c r="AB7" i="7"/>
  <c r="AB7" i="8"/>
  <c r="AA165" i="8"/>
  <c r="AA167" i="8"/>
  <c r="Z165" i="8"/>
  <c r="Z167" i="8"/>
  <c r="Y165" i="8"/>
  <c r="Y167" i="8"/>
  <c r="X165" i="8"/>
  <c r="X167" i="8"/>
  <c r="W165" i="8"/>
  <c r="W167" i="8"/>
  <c r="V165" i="8"/>
  <c r="V167" i="8"/>
  <c r="U165" i="8"/>
  <c r="U167" i="8"/>
  <c r="T165" i="8"/>
  <c r="T167" i="8"/>
  <c r="S165" i="8"/>
  <c r="S167" i="8"/>
  <c r="R165" i="8"/>
  <c r="R167" i="8"/>
  <c r="Q165" i="8"/>
  <c r="Q167" i="8"/>
  <c r="P165" i="8"/>
  <c r="P167" i="8"/>
  <c r="O165" i="8"/>
  <c r="O167" i="8"/>
  <c r="N165" i="8"/>
  <c r="N167" i="8"/>
  <c r="M165" i="8"/>
  <c r="M167" i="8"/>
  <c r="L165" i="8"/>
  <c r="L167" i="8"/>
  <c r="K165" i="8"/>
  <c r="K167" i="8"/>
  <c r="J165" i="8"/>
  <c r="J167" i="8"/>
  <c r="I165" i="8"/>
  <c r="I167" i="8"/>
  <c r="H165" i="8"/>
  <c r="H167" i="8"/>
  <c r="G165" i="8"/>
  <c r="G167" i="8"/>
  <c r="F165" i="8"/>
  <c r="F167" i="8"/>
  <c r="E165" i="8"/>
  <c r="E167" i="8"/>
  <c r="D165" i="8"/>
  <c r="D167" i="8"/>
  <c r="C165" i="8"/>
  <c r="C167" i="8"/>
  <c r="AB139" i="9"/>
  <c r="AB121" i="9"/>
  <c r="AB148" i="9"/>
  <c r="AB134" i="9"/>
  <c r="AB125" i="9"/>
  <c r="AB117" i="9"/>
  <c r="AB109" i="9"/>
  <c r="AB99" i="9"/>
  <c r="AB90" i="9"/>
  <c r="AB82" i="9"/>
  <c r="AB74" i="9"/>
  <c r="AB64" i="9"/>
  <c r="AB55" i="9"/>
  <c r="AB160" i="9"/>
  <c r="AB153" i="9"/>
  <c r="AB144" i="9"/>
  <c r="AB136" i="9"/>
  <c r="AB132" i="9"/>
  <c r="AB127" i="9"/>
  <c r="AB123" i="9"/>
  <c r="AB119" i="9"/>
  <c r="AB115" i="9"/>
  <c r="AB111" i="9"/>
  <c r="AB107" i="9"/>
  <c r="AB102" i="9"/>
  <c r="AB97" i="9"/>
  <c r="AB92" i="9"/>
  <c r="AB88" i="9"/>
  <c r="AB84" i="9"/>
  <c r="AB80" i="9"/>
  <c r="AB76" i="9"/>
  <c r="AB71" i="9"/>
  <c r="AB67" i="9"/>
  <c r="AB62" i="9"/>
  <c r="AB57" i="9"/>
  <c r="AB54" i="9"/>
  <c r="AB52" i="9"/>
  <c r="AB49" i="9"/>
  <c r="AB46" i="9"/>
  <c r="AB44" i="9"/>
  <c r="AB42" i="9"/>
  <c r="AB40" i="9"/>
  <c r="AB37" i="9"/>
  <c r="AB33" i="9"/>
  <c r="AB31" i="9"/>
  <c r="AB29" i="9"/>
  <c r="AB27" i="9"/>
  <c r="AB24" i="9"/>
  <c r="AB22" i="9"/>
  <c r="AB20" i="9"/>
  <c r="AB18" i="9"/>
  <c r="AB16" i="9"/>
  <c r="AB14" i="9"/>
  <c r="AB12" i="9"/>
  <c r="AB10" i="9"/>
  <c r="AB8" i="9"/>
  <c r="AB155" i="9"/>
  <c r="AB150" i="9"/>
  <c r="AB146" i="9"/>
  <c r="AB142" i="9"/>
  <c r="N165" i="9"/>
  <c r="L165" i="9"/>
  <c r="J165" i="9"/>
  <c r="H165" i="9"/>
  <c r="F165" i="9"/>
  <c r="D165" i="9"/>
  <c r="AB163" i="9"/>
  <c r="AB158" i="9"/>
  <c r="AB164" i="9"/>
  <c r="AB162" i="9"/>
  <c r="AB159" i="9"/>
  <c r="AB157" i="9"/>
  <c r="AB154" i="9"/>
  <c r="AB151" i="9"/>
  <c r="AB149" i="9"/>
  <c r="AB147" i="9"/>
  <c r="AB145" i="9"/>
  <c r="AB143" i="9"/>
  <c r="AB141" i="9"/>
  <c r="AB138" i="9"/>
  <c r="AB135" i="9"/>
  <c r="AB133" i="9"/>
  <c r="AB131" i="9"/>
  <c r="AB128" i="9"/>
  <c r="AB126" i="9"/>
  <c r="AB124" i="9"/>
  <c r="AB122" i="9"/>
  <c r="AB120" i="9"/>
  <c r="AB118" i="9"/>
  <c r="AB116" i="9"/>
  <c r="AB114" i="9"/>
  <c r="AB112" i="9"/>
  <c r="AB110" i="9"/>
  <c r="AB108" i="9"/>
  <c r="AB106" i="9"/>
  <c r="AB104" i="9"/>
  <c r="AB101" i="9"/>
  <c r="AB98" i="9"/>
  <c r="AB96" i="9"/>
  <c r="AB93" i="9"/>
  <c r="AB91" i="9"/>
  <c r="AB89" i="9"/>
  <c r="AB87" i="9"/>
  <c r="AB85" i="9"/>
  <c r="AB83" i="9"/>
  <c r="AB81" i="9"/>
  <c r="AB79" i="9"/>
  <c r="AB77" i="9"/>
  <c r="AB75" i="9"/>
  <c r="AB73" i="9"/>
  <c r="AB70" i="9"/>
  <c r="AB68" i="9"/>
  <c r="AB66" i="9"/>
  <c r="AB63" i="9"/>
  <c r="AB61" i="9"/>
  <c r="S165" i="9"/>
  <c r="M165" i="9"/>
  <c r="K165" i="9"/>
  <c r="I165" i="9"/>
  <c r="G165" i="9"/>
  <c r="E165" i="9"/>
  <c r="AB58" i="9"/>
  <c r="AA165" i="9"/>
  <c r="AB56" i="9"/>
  <c r="W165" i="9"/>
  <c r="Y165" i="9"/>
  <c r="U165" i="9"/>
  <c r="Q165" i="9"/>
  <c r="T165" i="9"/>
  <c r="R165" i="9"/>
  <c r="P165" i="9"/>
  <c r="AB156" i="9"/>
  <c r="O165" i="9"/>
  <c r="AB140" i="9"/>
  <c r="AB137" i="9"/>
  <c r="X165" i="9"/>
  <c r="V165" i="9"/>
  <c r="Z165" i="9"/>
  <c r="AB165" i="8"/>
  <c r="AB167" i="8"/>
  <c r="C165" i="9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C69" i="6"/>
  <c r="C70" i="6"/>
  <c r="C68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C14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C6" i="6"/>
  <c r="C5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C10" i="6"/>
  <c r="C11" i="6"/>
  <c r="C12" i="6"/>
  <c r="C9" i="6"/>
  <c r="BI152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C129" i="6"/>
  <c r="BG129" i="6"/>
  <c r="BI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BK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BK131" i="6"/>
  <c r="AB131" i="6"/>
  <c r="AC131" i="6"/>
  <c r="BG131" i="6"/>
  <c r="BI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C133" i="6"/>
  <c r="BG133" i="6"/>
  <c r="BI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K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BK135" i="6"/>
  <c r="AB135" i="6"/>
  <c r="AC135" i="6"/>
  <c r="BG135" i="6"/>
  <c r="BI135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BF136" i="6"/>
  <c r="C137" i="6"/>
  <c r="BG137" i="6"/>
  <c r="BI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BK137" i="6"/>
  <c r="AB137" i="6"/>
  <c r="AC137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BF137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BK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BK140" i="6"/>
  <c r="AB140" i="6"/>
  <c r="AC140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P140" i="6"/>
  <c r="AQ140" i="6"/>
  <c r="AR140" i="6"/>
  <c r="AS140" i="6"/>
  <c r="AT140" i="6"/>
  <c r="AU140" i="6"/>
  <c r="AV140" i="6"/>
  <c r="AV152" i="6"/>
  <c r="AW140" i="6"/>
  <c r="AX140" i="6"/>
  <c r="AY140" i="6"/>
  <c r="AZ140" i="6"/>
  <c r="BA140" i="6"/>
  <c r="BB140" i="6"/>
  <c r="BC140" i="6"/>
  <c r="BD140" i="6"/>
  <c r="BD152" i="6"/>
  <c r="BE140" i="6"/>
  <c r="BF140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BK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BF143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BK144" i="6"/>
  <c r="AB144" i="6"/>
  <c r="AC144" i="6"/>
  <c r="AD144" i="6"/>
  <c r="AE144" i="6"/>
  <c r="AF144" i="6"/>
  <c r="AG144" i="6"/>
  <c r="AH144" i="6"/>
  <c r="AI144" i="6"/>
  <c r="AJ144" i="6"/>
  <c r="AJ152" i="6"/>
  <c r="AK144" i="6"/>
  <c r="AL144" i="6"/>
  <c r="AM144" i="6"/>
  <c r="AN144" i="6"/>
  <c r="AN152" i="6"/>
  <c r="AO144" i="6"/>
  <c r="AP144" i="6"/>
  <c r="AQ144" i="6"/>
  <c r="AR144" i="6"/>
  <c r="AR152" i="6"/>
  <c r="AS144" i="6"/>
  <c r="AT144" i="6"/>
  <c r="AU144" i="6"/>
  <c r="AV144" i="6"/>
  <c r="AW144" i="6"/>
  <c r="AX144" i="6"/>
  <c r="AY144" i="6"/>
  <c r="AZ144" i="6"/>
  <c r="AZ152" i="6"/>
  <c r="BA144" i="6"/>
  <c r="BB144" i="6"/>
  <c r="BC144" i="6"/>
  <c r="BD144" i="6"/>
  <c r="BE144" i="6"/>
  <c r="BF144" i="6"/>
  <c r="BF152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BK145" i="6"/>
  <c r="AB145" i="6"/>
  <c r="AC145" i="6"/>
  <c r="AD145" i="6"/>
  <c r="AE145" i="6"/>
  <c r="AF145" i="6"/>
  <c r="AG145" i="6"/>
  <c r="AH145" i="6"/>
  <c r="AH152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BK146" i="6"/>
  <c r="AB146" i="6"/>
  <c r="AC146" i="6"/>
  <c r="AD146" i="6"/>
  <c r="AE146" i="6"/>
  <c r="AF146" i="6"/>
  <c r="AF152" i="6"/>
  <c r="AG146" i="6"/>
  <c r="AH146" i="6"/>
  <c r="AI146" i="6"/>
  <c r="AJ146" i="6"/>
  <c r="AK146" i="6"/>
  <c r="AL146" i="6"/>
  <c r="AM146" i="6"/>
  <c r="AN146" i="6"/>
  <c r="AO146" i="6"/>
  <c r="AP146" i="6"/>
  <c r="AP152" i="6"/>
  <c r="AQ146" i="6"/>
  <c r="AR146" i="6"/>
  <c r="AS146" i="6"/>
  <c r="AT146" i="6"/>
  <c r="AU146" i="6"/>
  <c r="AV146" i="6"/>
  <c r="AW146" i="6"/>
  <c r="AX146" i="6"/>
  <c r="AX152" i="6"/>
  <c r="AY146" i="6"/>
  <c r="AZ146" i="6"/>
  <c r="BA146" i="6"/>
  <c r="BB146" i="6"/>
  <c r="BC146" i="6"/>
  <c r="BD146" i="6"/>
  <c r="BE146" i="6"/>
  <c r="BF146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P152" i="6"/>
  <c r="Q147" i="6"/>
  <c r="R147" i="6"/>
  <c r="S147" i="6"/>
  <c r="T147" i="6"/>
  <c r="T152" i="6"/>
  <c r="U147" i="6"/>
  <c r="V147" i="6"/>
  <c r="W147" i="6"/>
  <c r="X147" i="6"/>
  <c r="X152" i="6"/>
  <c r="Y147" i="6"/>
  <c r="Z147" i="6"/>
  <c r="Z152" i="6"/>
  <c r="AA147" i="6"/>
  <c r="BK147" i="6"/>
  <c r="AB147" i="6"/>
  <c r="AB152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AX154" i="6"/>
  <c r="BB152" i="6"/>
  <c r="AT152" i="6"/>
  <c r="AL152" i="6"/>
  <c r="AD152" i="6"/>
  <c r="V152" i="6"/>
  <c r="R152" i="6"/>
  <c r="N152" i="6"/>
  <c r="L152" i="6"/>
  <c r="J152" i="6"/>
  <c r="H152" i="6"/>
  <c r="F152" i="6"/>
  <c r="D152" i="6"/>
  <c r="BF148" i="6"/>
  <c r="BD148" i="6"/>
  <c r="BB148" i="6"/>
  <c r="AZ148" i="6"/>
  <c r="AX148" i="6"/>
  <c r="AV148" i="6"/>
  <c r="AT148" i="6"/>
  <c r="AR148" i="6"/>
  <c r="AP148" i="6"/>
  <c r="AN148" i="6"/>
  <c r="AL148" i="6"/>
  <c r="AJ148" i="6"/>
  <c r="AH148" i="6"/>
  <c r="AF148" i="6"/>
  <c r="AD148" i="6"/>
  <c r="AB148" i="6"/>
  <c r="AB150" i="6"/>
  <c r="Z148" i="6"/>
  <c r="X148" i="6"/>
  <c r="V148" i="6"/>
  <c r="T148" i="6"/>
  <c r="R148" i="6"/>
  <c r="P148" i="6"/>
  <c r="N148" i="6"/>
  <c r="L148" i="6"/>
  <c r="J148" i="6"/>
  <c r="H148" i="6"/>
  <c r="F148" i="6"/>
  <c r="D148" i="6"/>
  <c r="BH147" i="6"/>
  <c r="BH146" i="6"/>
  <c r="BH145" i="6"/>
  <c r="BH144" i="6"/>
  <c r="BK143" i="6"/>
  <c r="BH143" i="6"/>
  <c r="BG143" i="6"/>
  <c r="BI143" i="6"/>
  <c r="BH142" i="6"/>
  <c r="BK141" i="6"/>
  <c r="BH141" i="6"/>
  <c r="BG141" i="6"/>
  <c r="BI141" i="6"/>
  <c r="BH140" i="6"/>
  <c r="BK139" i="6"/>
  <c r="BH139" i="6"/>
  <c r="BG139" i="6"/>
  <c r="BI139" i="6"/>
  <c r="BH138" i="6"/>
  <c r="BH137" i="6"/>
  <c r="BK136" i="6"/>
  <c r="BH136" i="6"/>
  <c r="BG136" i="6"/>
  <c r="BH135" i="6"/>
  <c r="BK134" i="6"/>
  <c r="BH134" i="6"/>
  <c r="BG134" i="6"/>
  <c r="BH133" i="6"/>
  <c r="BK132" i="6"/>
  <c r="BH132" i="6"/>
  <c r="BG132" i="6"/>
  <c r="BH131" i="6"/>
  <c r="BK130" i="6"/>
  <c r="BH130" i="6"/>
  <c r="BG130" i="6"/>
  <c r="BH129" i="6"/>
  <c r="BK128" i="6"/>
  <c r="BH128" i="6"/>
  <c r="BG128" i="6"/>
  <c r="BK127" i="6"/>
  <c r="BH127" i="6"/>
  <c r="BG127" i="6"/>
  <c r="BK126" i="6"/>
  <c r="BH126" i="6"/>
  <c r="BG126" i="6"/>
  <c r="BK125" i="6"/>
  <c r="BH125" i="6"/>
  <c r="BG125" i="6"/>
  <c r="BK124" i="6"/>
  <c r="BH124" i="6"/>
  <c r="BG124" i="6"/>
  <c r="BK123" i="6"/>
  <c r="BH123" i="6"/>
  <c r="BG123" i="6"/>
  <c r="BK122" i="6"/>
  <c r="BH122" i="6"/>
  <c r="BG122" i="6"/>
  <c r="BK121" i="6"/>
  <c r="BH121" i="6"/>
  <c r="BG121" i="6"/>
  <c r="BK120" i="6"/>
  <c r="BH120" i="6"/>
  <c r="BG120" i="6"/>
  <c r="BK119" i="6"/>
  <c r="BH119" i="6"/>
  <c r="BG119" i="6"/>
  <c r="BK118" i="6"/>
  <c r="BH118" i="6"/>
  <c r="BG118" i="6"/>
  <c r="BK117" i="6"/>
  <c r="BH117" i="6"/>
  <c r="BG117" i="6"/>
  <c r="BK116" i="6"/>
  <c r="BH116" i="6"/>
  <c r="BG116" i="6"/>
  <c r="BK115" i="6"/>
  <c r="BH115" i="6"/>
  <c r="BG115" i="6"/>
  <c r="BK114" i="6"/>
  <c r="BH114" i="6"/>
  <c r="BG114" i="6"/>
  <c r="BK113" i="6"/>
  <c r="BH113" i="6"/>
  <c r="BG113" i="6"/>
  <c r="BK112" i="6"/>
  <c r="BH112" i="6"/>
  <c r="BG112" i="6"/>
  <c r="BK111" i="6"/>
  <c r="BH111" i="6"/>
  <c r="BG111" i="6"/>
  <c r="BK110" i="6"/>
  <c r="BH110" i="6"/>
  <c r="BG110" i="6"/>
  <c r="BK109" i="6"/>
  <c r="BH109" i="6"/>
  <c r="BG109" i="6"/>
  <c r="BK108" i="6"/>
  <c r="BH108" i="6"/>
  <c r="BG108" i="6"/>
  <c r="BK107" i="6"/>
  <c r="BH107" i="6"/>
  <c r="BG107" i="6"/>
  <c r="BK106" i="6"/>
  <c r="BH106" i="6"/>
  <c r="BG106" i="6"/>
  <c r="BK105" i="6"/>
  <c r="BH105" i="6"/>
  <c r="BG105" i="6"/>
  <c r="BK104" i="6"/>
  <c r="BH104" i="6"/>
  <c r="BG104" i="6"/>
  <c r="BK103" i="6"/>
  <c r="BH103" i="6"/>
  <c r="BG103" i="6"/>
  <c r="BK102" i="6"/>
  <c r="BH102" i="6"/>
  <c r="BG102" i="6"/>
  <c r="BK101" i="6"/>
  <c r="BH101" i="6"/>
  <c r="BG101" i="6"/>
  <c r="BK100" i="6"/>
  <c r="BH100" i="6"/>
  <c r="BG100" i="6"/>
  <c r="BK99" i="6"/>
  <c r="BH99" i="6"/>
  <c r="BG99" i="6"/>
  <c r="BK98" i="6"/>
  <c r="BH98" i="6"/>
  <c r="BG98" i="6"/>
  <c r="BK97" i="6"/>
  <c r="BH97" i="6"/>
  <c r="BG97" i="6"/>
  <c r="BK96" i="6"/>
  <c r="BH96" i="6"/>
  <c r="BG96" i="6"/>
  <c r="BK95" i="6"/>
  <c r="BH95" i="6"/>
  <c r="BG95" i="6"/>
  <c r="BK94" i="6"/>
  <c r="BH94" i="6"/>
  <c r="BG94" i="6"/>
  <c r="BK93" i="6"/>
  <c r="BH93" i="6"/>
  <c r="BG93" i="6"/>
  <c r="BK92" i="6"/>
  <c r="BH92" i="6"/>
  <c r="BG92" i="6"/>
  <c r="BK91" i="6"/>
  <c r="BH91" i="6"/>
  <c r="BG91" i="6"/>
  <c r="BK90" i="6"/>
  <c r="BH90" i="6"/>
  <c r="BG90" i="6"/>
  <c r="BK89" i="6"/>
  <c r="BH89" i="6"/>
  <c r="BG89" i="6"/>
  <c r="BK88" i="6"/>
  <c r="BH88" i="6"/>
  <c r="BG88" i="6"/>
  <c r="BK87" i="6"/>
  <c r="BH87" i="6"/>
  <c r="BG87" i="6"/>
  <c r="BK86" i="6"/>
  <c r="BH86" i="6"/>
  <c r="BG86" i="6"/>
  <c r="BK85" i="6"/>
  <c r="BH85" i="6"/>
  <c r="BG85" i="6"/>
  <c r="BK84" i="6"/>
  <c r="BH84" i="6"/>
  <c r="BG84" i="6"/>
  <c r="BK83" i="6"/>
  <c r="BH83" i="6"/>
  <c r="BG83" i="6"/>
  <c r="BK82" i="6"/>
  <c r="BH82" i="6"/>
  <c r="BG82" i="6"/>
  <c r="BK81" i="6"/>
  <c r="BH81" i="6"/>
  <c r="BG81" i="6"/>
  <c r="BK80" i="6"/>
  <c r="BH80" i="6"/>
  <c r="BG80" i="6"/>
  <c r="BK79" i="6"/>
  <c r="BH79" i="6"/>
  <c r="BG79" i="6"/>
  <c r="BK78" i="6"/>
  <c r="BH78" i="6"/>
  <c r="BG78" i="6"/>
  <c r="BK77" i="6"/>
  <c r="BH77" i="6"/>
  <c r="BG77" i="6"/>
  <c r="BK76" i="6"/>
  <c r="BH76" i="6"/>
  <c r="BG76" i="6"/>
  <c r="BK75" i="6"/>
  <c r="BH75" i="6"/>
  <c r="BG75" i="6"/>
  <c r="BK74" i="6"/>
  <c r="BH74" i="6"/>
  <c r="BG74" i="6"/>
  <c r="BK73" i="6"/>
  <c r="BH73" i="6"/>
  <c r="BG73" i="6"/>
  <c r="BK72" i="6"/>
  <c r="BH72" i="6"/>
  <c r="BG72" i="6"/>
  <c r="BK71" i="6"/>
  <c r="BH71" i="6"/>
  <c r="BG71" i="6"/>
  <c r="BK70" i="6"/>
  <c r="BH70" i="6"/>
  <c r="BG70" i="6"/>
  <c r="BK69" i="6"/>
  <c r="BH69" i="6"/>
  <c r="BG69" i="6"/>
  <c r="BK68" i="6"/>
  <c r="BH68" i="6"/>
  <c r="BG68" i="6"/>
  <c r="BK67" i="6"/>
  <c r="BH67" i="6"/>
  <c r="BG67" i="6"/>
  <c r="BK66" i="6"/>
  <c r="BH66" i="6"/>
  <c r="BJ66" i="6"/>
  <c r="BG66" i="6"/>
  <c r="BK65" i="6"/>
  <c r="BH65" i="6"/>
  <c r="BG65" i="6"/>
  <c r="BI65" i="6"/>
  <c r="BK64" i="6"/>
  <c r="BH64" i="6"/>
  <c r="BJ64" i="6"/>
  <c r="BG64" i="6"/>
  <c r="BK63" i="6"/>
  <c r="BH63" i="6"/>
  <c r="BG63" i="6"/>
  <c r="BI63" i="6"/>
  <c r="BK62" i="6"/>
  <c r="BH62" i="6"/>
  <c r="BJ62" i="6"/>
  <c r="BG62" i="6"/>
  <c r="BK61" i="6"/>
  <c r="BH61" i="6"/>
  <c r="BG61" i="6"/>
  <c r="BI61" i="6"/>
  <c r="BK60" i="6"/>
  <c r="BH60" i="6"/>
  <c r="BJ60" i="6"/>
  <c r="BG60" i="6"/>
  <c r="BK59" i="6"/>
  <c r="BH59" i="6"/>
  <c r="BG59" i="6"/>
  <c r="BI59" i="6"/>
  <c r="BK58" i="6"/>
  <c r="BH58" i="6"/>
  <c r="BJ58" i="6"/>
  <c r="BG58" i="6"/>
  <c r="BK57" i="6"/>
  <c r="BH57" i="6"/>
  <c r="BG57" i="6"/>
  <c r="BI57" i="6"/>
  <c r="BK56" i="6"/>
  <c r="BH56" i="6"/>
  <c r="BK55" i="6"/>
  <c r="BH55" i="6"/>
  <c r="BG55" i="6"/>
  <c r="BI55" i="6"/>
  <c r="BK54" i="6"/>
  <c r="BH54" i="6"/>
  <c r="BJ54" i="6"/>
  <c r="BG54" i="6"/>
  <c r="BK53" i="6"/>
  <c r="BH53" i="6"/>
  <c r="BG53" i="6"/>
  <c r="BI53" i="6"/>
  <c r="BK52" i="6"/>
  <c r="BH52" i="6"/>
  <c r="BJ52" i="6"/>
  <c r="BG52" i="6"/>
  <c r="BK51" i="6"/>
  <c r="BH51" i="6"/>
  <c r="BG51" i="6"/>
  <c r="BI51" i="6"/>
  <c r="BK50" i="6"/>
  <c r="BH50" i="6"/>
  <c r="BJ50" i="6"/>
  <c r="BG50" i="6"/>
  <c r="BK49" i="6"/>
  <c r="BH49" i="6"/>
  <c r="BG49" i="6"/>
  <c r="BI49" i="6"/>
  <c r="BK48" i="6"/>
  <c r="BH48" i="6"/>
  <c r="BJ48" i="6"/>
  <c r="BG48" i="6"/>
  <c r="BK47" i="6"/>
  <c r="BH47" i="6"/>
  <c r="BG47" i="6"/>
  <c r="BI47" i="6"/>
  <c r="BK46" i="6"/>
  <c r="BH46" i="6"/>
  <c r="BJ46" i="6"/>
  <c r="BG46" i="6"/>
  <c r="BK45" i="6"/>
  <c r="BH45" i="6"/>
  <c r="BG45" i="6"/>
  <c r="BI45" i="6"/>
  <c r="BK44" i="6"/>
  <c r="BH44" i="6"/>
  <c r="BJ44" i="6"/>
  <c r="BG44" i="6"/>
  <c r="BK43" i="6"/>
  <c r="BH43" i="6"/>
  <c r="BK42" i="6"/>
  <c r="BH42" i="6"/>
  <c r="BJ42" i="6"/>
  <c r="BG42" i="6"/>
  <c r="BK41" i="6"/>
  <c r="BH41" i="6"/>
  <c r="BG41" i="6"/>
  <c r="BI41" i="6"/>
  <c r="BK40" i="6"/>
  <c r="BH40" i="6"/>
  <c r="BJ40" i="6"/>
  <c r="BG40" i="6"/>
  <c r="BK39" i="6"/>
  <c r="BH39" i="6"/>
  <c r="BG39" i="6"/>
  <c r="BI39" i="6"/>
  <c r="BK38" i="6"/>
  <c r="BH38" i="6"/>
  <c r="BJ38" i="6"/>
  <c r="BG38" i="6"/>
  <c r="BK37" i="6"/>
  <c r="BH37" i="6"/>
  <c r="BG37" i="6"/>
  <c r="BI37" i="6"/>
  <c r="BK36" i="6"/>
  <c r="BH36" i="6"/>
  <c r="BJ36" i="6"/>
  <c r="BG36" i="6"/>
  <c r="BK35" i="6"/>
  <c r="BH35" i="6"/>
  <c r="BG35" i="6"/>
  <c r="BI35" i="6"/>
  <c r="BK34" i="6"/>
  <c r="BH34" i="6"/>
  <c r="BJ34" i="6"/>
  <c r="BG34" i="6"/>
  <c r="BK33" i="6"/>
  <c r="BH33" i="6"/>
  <c r="BG33" i="6"/>
  <c r="BI33" i="6"/>
  <c r="BK32" i="6"/>
  <c r="BH32" i="6"/>
  <c r="BK31" i="6"/>
  <c r="BH31" i="6"/>
  <c r="BG31" i="6"/>
  <c r="BI31" i="6"/>
  <c r="BK30" i="6"/>
  <c r="BH30" i="6"/>
  <c r="BJ30" i="6"/>
  <c r="BG30" i="6"/>
  <c r="BK29" i="6"/>
  <c r="BH29" i="6"/>
  <c r="BG29" i="6"/>
  <c r="BI29" i="6"/>
  <c r="BK28" i="6"/>
  <c r="BH28" i="6"/>
  <c r="BJ28" i="6"/>
  <c r="BG28" i="6"/>
  <c r="BK27" i="6"/>
  <c r="BH27" i="6"/>
  <c r="BG27" i="6"/>
  <c r="BI27" i="6"/>
  <c r="BK26" i="6"/>
  <c r="BH26" i="6"/>
  <c r="BJ26" i="6"/>
  <c r="BG26" i="6"/>
  <c r="BK25" i="6"/>
  <c r="BH25" i="6"/>
  <c r="BG25" i="6"/>
  <c r="BI25" i="6"/>
  <c r="BK24" i="6"/>
  <c r="BH24" i="6"/>
  <c r="BJ24" i="6"/>
  <c r="BG24" i="6"/>
  <c r="BK23" i="6"/>
  <c r="BH23" i="6"/>
  <c r="BG23" i="6"/>
  <c r="BI23" i="6"/>
  <c r="BK22" i="6"/>
  <c r="BH22" i="6"/>
  <c r="BG22" i="6"/>
  <c r="BK21" i="6"/>
  <c r="BH21" i="6"/>
  <c r="BK20" i="6"/>
  <c r="BH20" i="6"/>
  <c r="BG20" i="6"/>
  <c r="BK19" i="6"/>
  <c r="BH19" i="6"/>
  <c r="BJ19" i="6"/>
  <c r="BG19" i="6"/>
  <c r="BK18" i="6"/>
  <c r="BH18" i="6"/>
  <c r="BG18" i="6"/>
  <c r="BI18" i="6"/>
  <c r="BK17" i="6"/>
  <c r="BH17" i="6"/>
  <c r="BJ17" i="6"/>
  <c r="BG17" i="6"/>
  <c r="BK16" i="6"/>
  <c r="BH16" i="6"/>
  <c r="BG16" i="6"/>
  <c r="BI16" i="6"/>
  <c r="BK15" i="6"/>
  <c r="BH15" i="6"/>
  <c r="BJ15" i="6"/>
  <c r="BG15" i="6"/>
  <c r="BK14" i="6"/>
  <c r="BH14" i="6"/>
  <c r="BG14" i="6"/>
  <c r="BK13" i="6"/>
  <c r="BH13" i="6"/>
  <c r="BJ13" i="6"/>
  <c r="BG13" i="6"/>
  <c r="BK12" i="6"/>
  <c r="BH12" i="6"/>
  <c r="BG12" i="6"/>
  <c r="BK11" i="6"/>
  <c r="BH11" i="6"/>
  <c r="BG11" i="6"/>
  <c r="BK10" i="6"/>
  <c r="BH10" i="6"/>
  <c r="BG10" i="6"/>
  <c r="BK9" i="6"/>
  <c r="BH9" i="6"/>
  <c r="BG9" i="6"/>
  <c r="BK8" i="6"/>
  <c r="BH8" i="6"/>
  <c r="BG8" i="6"/>
  <c r="BI8" i="6"/>
  <c r="BK7" i="6"/>
  <c r="BH7" i="6"/>
  <c r="BJ7" i="6"/>
  <c r="BG7" i="6"/>
  <c r="BK6" i="6"/>
  <c r="BH6" i="6"/>
  <c r="BG6" i="6"/>
  <c r="BK5" i="6"/>
  <c r="BH5" i="6"/>
  <c r="BG5" i="6"/>
  <c r="E2" i="6"/>
  <c r="AX154" i="5"/>
  <c r="BF152" i="5"/>
  <c r="BF153" i="5"/>
  <c r="BE152" i="5"/>
  <c r="BD152" i="5"/>
  <c r="BC152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N152" i="5"/>
  <c r="AM152" i="5"/>
  <c r="AM153" i="5"/>
  <c r="AM154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F148" i="5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B150" i="5"/>
  <c r="AA148" i="5"/>
  <c r="AA150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BK147" i="5"/>
  <c r="BH147" i="5"/>
  <c r="BG147" i="5"/>
  <c r="BK146" i="5"/>
  <c r="BH146" i="5"/>
  <c r="BG146" i="5"/>
  <c r="BK145" i="5"/>
  <c r="BH145" i="5"/>
  <c r="BG145" i="5"/>
  <c r="BK144" i="5"/>
  <c r="BH144" i="5"/>
  <c r="BG144" i="5"/>
  <c r="BK143" i="5"/>
  <c r="BH143" i="5"/>
  <c r="BG143" i="5"/>
  <c r="BK142" i="5"/>
  <c r="BH142" i="5"/>
  <c r="BG142" i="5"/>
  <c r="BK141" i="5"/>
  <c r="BH141" i="5"/>
  <c r="BG141" i="5"/>
  <c r="BK140" i="5"/>
  <c r="BH140" i="5"/>
  <c r="BG140" i="5"/>
  <c r="BK139" i="5"/>
  <c r="BH139" i="5"/>
  <c r="BG139" i="5"/>
  <c r="BK138" i="5"/>
  <c r="BH138" i="5"/>
  <c r="BG138" i="5"/>
  <c r="BK137" i="5"/>
  <c r="BH137" i="5"/>
  <c r="BG137" i="5"/>
  <c r="BK136" i="5"/>
  <c r="BH136" i="5"/>
  <c r="BG136" i="5"/>
  <c r="BK135" i="5"/>
  <c r="BH135" i="5"/>
  <c r="BG135" i="5"/>
  <c r="BK134" i="5"/>
  <c r="BH134" i="5"/>
  <c r="BG134" i="5"/>
  <c r="BK133" i="5"/>
  <c r="BH133" i="5"/>
  <c r="BG133" i="5"/>
  <c r="BK132" i="5"/>
  <c r="BH132" i="5"/>
  <c r="BG132" i="5"/>
  <c r="BK131" i="5"/>
  <c r="BH131" i="5"/>
  <c r="BG131" i="5"/>
  <c r="BK130" i="5"/>
  <c r="BH130" i="5"/>
  <c r="BG130" i="5"/>
  <c r="BK129" i="5"/>
  <c r="BH129" i="5"/>
  <c r="BG129" i="5"/>
  <c r="BK128" i="5"/>
  <c r="BH128" i="5"/>
  <c r="BG128" i="5"/>
  <c r="BK127" i="5"/>
  <c r="BH127" i="5"/>
  <c r="BG127" i="5"/>
  <c r="BK126" i="5"/>
  <c r="BH126" i="5"/>
  <c r="BG126" i="5"/>
  <c r="BK125" i="5"/>
  <c r="BH125" i="5"/>
  <c r="BG125" i="5"/>
  <c r="BK124" i="5"/>
  <c r="BH124" i="5"/>
  <c r="BG124" i="5"/>
  <c r="BK123" i="5"/>
  <c r="BH123" i="5"/>
  <c r="BG123" i="5"/>
  <c r="BK122" i="5"/>
  <c r="BH122" i="5"/>
  <c r="BG122" i="5"/>
  <c r="BK121" i="5"/>
  <c r="BH121" i="5"/>
  <c r="BG121" i="5"/>
  <c r="BK120" i="5"/>
  <c r="BH120" i="5"/>
  <c r="BG120" i="5"/>
  <c r="BK119" i="5"/>
  <c r="BH119" i="5"/>
  <c r="BG119" i="5"/>
  <c r="BK118" i="5"/>
  <c r="BH118" i="5"/>
  <c r="BG118" i="5"/>
  <c r="BK117" i="5"/>
  <c r="BH117" i="5"/>
  <c r="BG117" i="5"/>
  <c r="BK116" i="5"/>
  <c r="BH116" i="5"/>
  <c r="BG116" i="5"/>
  <c r="BK115" i="5"/>
  <c r="BH115" i="5"/>
  <c r="BG115" i="5"/>
  <c r="BK114" i="5"/>
  <c r="BH114" i="5"/>
  <c r="BG114" i="5"/>
  <c r="BK113" i="5"/>
  <c r="BH113" i="5"/>
  <c r="BG113" i="5"/>
  <c r="BK112" i="5"/>
  <c r="BH112" i="5"/>
  <c r="BG112" i="5"/>
  <c r="BK111" i="5"/>
  <c r="BH111" i="5"/>
  <c r="BG111" i="5"/>
  <c r="BK110" i="5"/>
  <c r="BH110" i="5"/>
  <c r="BG110" i="5"/>
  <c r="BK109" i="5"/>
  <c r="BH109" i="5"/>
  <c r="BG109" i="5"/>
  <c r="BK108" i="5"/>
  <c r="BH108" i="5"/>
  <c r="BG108" i="5"/>
  <c r="BK107" i="5"/>
  <c r="BH107" i="5"/>
  <c r="BG107" i="5"/>
  <c r="BK106" i="5"/>
  <c r="BH106" i="5"/>
  <c r="BG106" i="5"/>
  <c r="BK105" i="5"/>
  <c r="BH105" i="5"/>
  <c r="BG105" i="5"/>
  <c r="BK104" i="5"/>
  <c r="BH104" i="5"/>
  <c r="BG104" i="5"/>
  <c r="BK103" i="5"/>
  <c r="BH103" i="5"/>
  <c r="BG103" i="5"/>
  <c r="BK102" i="5"/>
  <c r="BH102" i="5"/>
  <c r="BG102" i="5"/>
  <c r="BK101" i="5"/>
  <c r="BH101" i="5"/>
  <c r="BG101" i="5"/>
  <c r="BK100" i="5"/>
  <c r="BH100" i="5"/>
  <c r="BG100" i="5"/>
  <c r="BK99" i="5"/>
  <c r="BH99" i="5"/>
  <c r="BG99" i="5"/>
  <c r="BK98" i="5"/>
  <c r="BH98" i="5"/>
  <c r="BG98" i="5"/>
  <c r="BK97" i="5"/>
  <c r="BH97" i="5"/>
  <c r="BG97" i="5"/>
  <c r="BK96" i="5"/>
  <c r="BH96" i="5"/>
  <c r="BG96" i="5"/>
  <c r="BK95" i="5"/>
  <c r="BH95" i="5"/>
  <c r="BG95" i="5"/>
  <c r="BK94" i="5"/>
  <c r="BH94" i="5"/>
  <c r="BG94" i="5"/>
  <c r="BK93" i="5"/>
  <c r="BH93" i="5"/>
  <c r="BG93" i="5"/>
  <c r="BK92" i="5"/>
  <c r="BH92" i="5"/>
  <c r="BG92" i="5"/>
  <c r="BK91" i="5"/>
  <c r="BH91" i="5"/>
  <c r="BG91" i="5"/>
  <c r="BK90" i="5"/>
  <c r="BH90" i="5"/>
  <c r="BG90" i="5"/>
  <c r="BK89" i="5"/>
  <c r="BH89" i="5"/>
  <c r="BG89" i="5"/>
  <c r="BK88" i="5"/>
  <c r="BH88" i="5"/>
  <c r="BG88" i="5"/>
  <c r="BK87" i="5"/>
  <c r="BH87" i="5"/>
  <c r="BG87" i="5"/>
  <c r="BK86" i="5"/>
  <c r="BH86" i="5"/>
  <c r="BG86" i="5"/>
  <c r="BK85" i="5"/>
  <c r="BH85" i="5"/>
  <c r="BG85" i="5"/>
  <c r="BK84" i="5"/>
  <c r="BH84" i="5"/>
  <c r="BG84" i="5"/>
  <c r="BK83" i="5"/>
  <c r="BH83" i="5"/>
  <c r="BG83" i="5"/>
  <c r="BK82" i="5"/>
  <c r="BH82" i="5"/>
  <c r="BG82" i="5"/>
  <c r="BK81" i="5"/>
  <c r="BH81" i="5"/>
  <c r="BG81" i="5"/>
  <c r="BK80" i="5"/>
  <c r="BH80" i="5"/>
  <c r="BG80" i="5"/>
  <c r="BK79" i="5"/>
  <c r="BH79" i="5"/>
  <c r="BG79" i="5"/>
  <c r="BK78" i="5"/>
  <c r="BH78" i="5"/>
  <c r="BG78" i="5"/>
  <c r="BK77" i="5"/>
  <c r="BH77" i="5"/>
  <c r="BG77" i="5"/>
  <c r="BK76" i="5"/>
  <c r="BH76" i="5"/>
  <c r="BG76" i="5"/>
  <c r="BK75" i="5"/>
  <c r="BH75" i="5"/>
  <c r="BG75" i="5"/>
  <c r="BK74" i="5"/>
  <c r="BH74" i="5"/>
  <c r="BG74" i="5"/>
  <c r="BK73" i="5"/>
  <c r="BH73" i="5"/>
  <c r="BG73" i="5"/>
  <c r="BK72" i="5"/>
  <c r="BH72" i="5"/>
  <c r="BG72" i="5"/>
  <c r="BK71" i="5"/>
  <c r="BH71" i="5"/>
  <c r="BG71" i="5"/>
  <c r="BK70" i="5"/>
  <c r="BH70" i="5"/>
  <c r="BG70" i="5"/>
  <c r="BK69" i="5"/>
  <c r="BH69" i="5"/>
  <c r="BG69" i="5"/>
  <c r="BK68" i="5"/>
  <c r="BH68" i="5"/>
  <c r="BG68" i="5"/>
  <c r="BK67" i="5"/>
  <c r="BH67" i="5"/>
  <c r="BG67" i="5"/>
  <c r="BK66" i="5"/>
  <c r="BH66" i="5"/>
  <c r="BG66" i="5"/>
  <c r="BK65" i="5"/>
  <c r="BH65" i="5"/>
  <c r="BG65" i="5"/>
  <c r="BK64" i="5"/>
  <c r="BH64" i="5"/>
  <c r="BG64" i="5"/>
  <c r="BK63" i="5"/>
  <c r="BH63" i="5"/>
  <c r="BG63" i="5"/>
  <c r="BK62" i="5"/>
  <c r="BH62" i="5"/>
  <c r="BG62" i="5"/>
  <c r="BK61" i="5"/>
  <c r="BH61" i="5"/>
  <c r="BG61" i="5"/>
  <c r="BK60" i="5"/>
  <c r="BH60" i="5"/>
  <c r="BG60" i="5"/>
  <c r="BK59" i="5"/>
  <c r="BH59" i="5"/>
  <c r="BG59" i="5"/>
  <c r="BK58" i="5"/>
  <c r="BH58" i="5"/>
  <c r="BG58" i="5"/>
  <c r="BK57" i="5"/>
  <c r="BH57" i="5"/>
  <c r="BG57" i="5"/>
  <c r="BK56" i="5"/>
  <c r="BH56" i="5"/>
  <c r="AO56" i="5"/>
  <c r="BK55" i="5"/>
  <c r="BH55" i="5"/>
  <c r="BG55" i="5"/>
  <c r="BK54" i="5"/>
  <c r="BH54" i="5"/>
  <c r="BG54" i="5"/>
  <c r="BK53" i="5"/>
  <c r="BH53" i="5"/>
  <c r="BG53" i="5"/>
  <c r="BK52" i="5"/>
  <c r="BH52" i="5"/>
  <c r="BG52" i="5"/>
  <c r="BK51" i="5"/>
  <c r="BH51" i="5"/>
  <c r="BG51" i="5"/>
  <c r="BK50" i="5"/>
  <c r="BH50" i="5"/>
  <c r="BG50" i="5"/>
  <c r="BK49" i="5"/>
  <c r="BH49" i="5"/>
  <c r="BG49" i="5"/>
  <c r="BK48" i="5"/>
  <c r="BH48" i="5"/>
  <c r="BG48" i="5"/>
  <c r="BK47" i="5"/>
  <c r="BH47" i="5"/>
  <c r="BG47" i="5"/>
  <c r="BK46" i="5"/>
  <c r="BH46" i="5"/>
  <c r="BG46" i="5"/>
  <c r="BK45" i="5"/>
  <c r="BH45" i="5"/>
  <c r="BG45" i="5"/>
  <c r="BK44" i="5"/>
  <c r="BH44" i="5"/>
  <c r="BG44" i="5"/>
  <c r="BK43" i="5"/>
  <c r="BH43" i="5"/>
  <c r="AO43" i="5"/>
  <c r="BK42" i="5"/>
  <c r="BH42" i="5"/>
  <c r="BG42" i="5"/>
  <c r="BK41" i="5"/>
  <c r="BH41" i="5"/>
  <c r="BG41" i="5"/>
  <c r="BK40" i="5"/>
  <c r="BH40" i="5"/>
  <c r="BG40" i="5"/>
  <c r="BK39" i="5"/>
  <c r="BH39" i="5"/>
  <c r="BG39" i="5"/>
  <c r="BK38" i="5"/>
  <c r="BH38" i="5"/>
  <c r="BG38" i="5"/>
  <c r="BK37" i="5"/>
  <c r="BH37" i="5"/>
  <c r="BG37" i="5"/>
  <c r="BK36" i="5"/>
  <c r="BH36" i="5"/>
  <c r="BG36" i="5"/>
  <c r="BK35" i="5"/>
  <c r="BH35" i="5"/>
  <c r="BG35" i="5"/>
  <c r="BK34" i="5"/>
  <c r="BH34" i="5"/>
  <c r="BG34" i="5"/>
  <c r="BK33" i="5"/>
  <c r="BH33" i="5"/>
  <c r="BG33" i="5"/>
  <c r="BK32" i="5"/>
  <c r="BH32" i="5"/>
  <c r="AO32" i="5"/>
  <c r="BG32" i="5"/>
  <c r="BI32" i="5"/>
  <c r="BK31" i="5"/>
  <c r="BH31" i="5"/>
  <c r="BG31" i="5"/>
  <c r="BK30" i="5"/>
  <c r="BH30" i="5"/>
  <c r="BG30" i="5"/>
  <c r="BK29" i="5"/>
  <c r="BH29" i="5"/>
  <c r="BG29" i="5"/>
  <c r="BK28" i="5"/>
  <c r="BH28" i="5"/>
  <c r="BG28" i="5"/>
  <c r="BK27" i="5"/>
  <c r="BH27" i="5"/>
  <c r="BG27" i="5"/>
  <c r="BK26" i="5"/>
  <c r="BH26" i="5"/>
  <c r="BG26" i="5"/>
  <c r="BK25" i="5"/>
  <c r="BH25" i="5"/>
  <c r="BG25" i="5"/>
  <c r="BK24" i="5"/>
  <c r="BH24" i="5"/>
  <c r="BG24" i="5"/>
  <c r="BK23" i="5"/>
  <c r="BH23" i="5"/>
  <c r="BG23" i="5"/>
  <c r="BK22" i="5"/>
  <c r="BH22" i="5"/>
  <c r="BG22" i="5"/>
  <c r="BK21" i="5"/>
  <c r="BH21" i="5"/>
  <c r="AO21" i="5"/>
  <c r="AO21" i="6"/>
  <c r="BK20" i="5"/>
  <c r="BH20" i="5"/>
  <c r="BG20" i="5"/>
  <c r="BK19" i="5"/>
  <c r="BH19" i="5"/>
  <c r="BG19" i="5"/>
  <c r="BK18" i="5"/>
  <c r="BH18" i="5"/>
  <c r="BG18" i="5"/>
  <c r="BK17" i="5"/>
  <c r="BH17" i="5"/>
  <c r="BG17" i="5"/>
  <c r="BK16" i="5"/>
  <c r="BH16" i="5"/>
  <c r="BG16" i="5"/>
  <c r="BK15" i="5"/>
  <c r="BH15" i="5"/>
  <c r="BG15" i="5"/>
  <c r="BK14" i="5"/>
  <c r="BH14" i="5"/>
  <c r="BG14" i="5"/>
  <c r="BK13" i="5"/>
  <c r="BH13" i="5"/>
  <c r="BG13" i="5"/>
  <c r="BK12" i="5"/>
  <c r="BH12" i="5"/>
  <c r="BG12" i="5"/>
  <c r="BI12" i="5"/>
  <c r="BK11" i="5"/>
  <c r="BH11" i="5"/>
  <c r="BG11" i="5"/>
  <c r="BI11" i="5"/>
  <c r="BK10" i="5"/>
  <c r="BH10" i="5"/>
  <c r="BG10" i="5"/>
  <c r="BI10" i="5"/>
  <c r="BK9" i="5"/>
  <c r="BH9" i="5"/>
  <c r="BG9" i="5"/>
  <c r="BI9" i="5"/>
  <c r="BK8" i="5"/>
  <c r="BH8" i="5"/>
  <c r="BG8" i="5"/>
  <c r="BI8" i="5"/>
  <c r="BK7" i="5"/>
  <c r="BH7" i="5"/>
  <c r="BG7" i="5"/>
  <c r="BK6" i="5"/>
  <c r="BH6" i="5"/>
  <c r="BG6" i="5"/>
  <c r="BK5" i="5"/>
  <c r="BH5" i="5"/>
  <c r="BG5" i="5"/>
  <c r="E2" i="5"/>
  <c r="BG43" i="5"/>
  <c r="AO43" i="6"/>
  <c r="BG43" i="6"/>
  <c r="BI43" i="6"/>
  <c r="BG147" i="6"/>
  <c r="BI147" i="6"/>
  <c r="G148" i="6"/>
  <c r="E148" i="6"/>
  <c r="BG145" i="6"/>
  <c r="BI145" i="6"/>
  <c r="M148" i="6"/>
  <c r="K148" i="6"/>
  <c r="I148" i="6"/>
  <c r="AM148" i="6"/>
  <c r="AK148" i="6"/>
  <c r="AI148" i="6"/>
  <c r="AG148" i="6"/>
  <c r="AE148" i="6"/>
  <c r="AC148" i="6"/>
  <c r="AA148" i="6"/>
  <c r="Y148" i="6"/>
  <c r="W148" i="6"/>
  <c r="U148" i="6"/>
  <c r="S148" i="6"/>
  <c r="Q148" i="6"/>
  <c r="O148" i="6"/>
  <c r="BG140" i="6"/>
  <c r="BJ140" i="6"/>
  <c r="AS152" i="6"/>
  <c r="AQ152" i="6"/>
  <c r="AQ153" i="6"/>
  <c r="AQ154" i="6"/>
  <c r="BA152" i="6"/>
  <c r="AY152" i="6"/>
  <c r="AY153" i="6"/>
  <c r="AY154" i="6"/>
  <c r="AW152" i="6"/>
  <c r="AU152" i="6"/>
  <c r="AU153" i="6"/>
  <c r="AU154" i="6"/>
  <c r="BE152" i="6"/>
  <c r="BC152" i="6"/>
  <c r="BC153" i="6"/>
  <c r="BC154" i="6"/>
  <c r="AO32" i="6"/>
  <c r="BG32" i="6"/>
  <c r="BI32" i="6"/>
  <c r="BG56" i="5"/>
  <c r="AO56" i="6"/>
  <c r="BG56" i="6"/>
  <c r="BI56" i="6"/>
  <c r="BG138" i="6"/>
  <c r="BJ138" i="6"/>
  <c r="BI67" i="6"/>
  <c r="BI71" i="6"/>
  <c r="BJ72" i="6"/>
  <c r="BI73" i="6"/>
  <c r="BJ74" i="6"/>
  <c r="BI75" i="6"/>
  <c r="BJ76" i="6"/>
  <c r="BI77" i="6"/>
  <c r="BJ78" i="6"/>
  <c r="BI79" i="6"/>
  <c r="BJ80" i="6"/>
  <c r="BI81" i="6"/>
  <c r="BJ82" i="6"/>
  <c r="BI83" i="6"/>
  <c r="BJ84" i="6"/>
  <c r="BI85" i="6"/>
  <c r="BJ86" i="6"/>
  <c r="BI87" i="6"/>
  <c r="BJ88" i="6"/>
  <c r="BI89" i="6"/>
  <c r="BJ90" i="6"/>
  <c r="BI91" i="6"/>
  <c r="BJ92" i="6"/>
  <c r="BI93" i="6"/>
  <c r="BJ94" i="6"/>
  <c r="BI95" i="6"/>
  <c r="BJ96" i="6"/>
  <c r="BI97" i="6"/>
  <c r="BJ98" i="6"/>
  <c r="BI99" i="6"/>
  <c r="BJ100" i="6"/>
  <c r="BI101" i="6"/>
  <c r="BJ102" i="6"/>
  <c r="BI103" i="6"/>
  <c r="BJ104" i="6"/>
  <c r="BI105" i="6"/>
  <c r="BJ106" i="6"/>
  <c r="BI107" i="6"/>
  <c r="BJ108" i="6"/>
  <c r="BI109" i="6"/>
  <c r="BJ110" i="6"/>
  <c r="BI111" i="6"/>
  <c r="BJ112" i="6"/>
  <c r="BI113" i="6"/>
  <c r="BJ114" i="6"/>
  <c r="BI115" i="6"/>
  <c r="BJ116" i="6"/>
  <c r="BI117" i="6"/>
  <c r="BJ118" i="6"/>
  <c r="BI119" i="6"/>
  <c r="BJ120" i="6"/>
  <c r="BI121" i="6"/>
  <c r="BJ122" i="6"/>
  <c r="BI123" i="6"/>
  <c r="BJ124" i="6"/>
  <c r="BI125" i="6"/>
  <c r="BJ126" i="6"/>
  <c r="BI127" i="6"/>
  <c r="BJ128" i="6"/>
  <c r="BJ130" i="6"/>
  <c r="BJ132" i="6"/>
  <c r="BJ134" i="6"/>
  <c r="BJ136" i="6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BI69" i="6"/>
  <c r="BJ70" i="6"/>
  <c r="BJ68" i="6"/>
  <c r="BI14" i="6"/>
  <c r="BI6" i="6"/>
  <c r="BI10" i="6"/>
  <c r="BJ11" i="6"/>
  <c r="BI12" i="6"/>
  <c r="AS153" i="6"/>
  <c r="AS154" i="6"/>
  <c r="AW153" i="6"/>
  <c r="AW154" i="6"/>
  <c r="BA153" i="6"/>
  <c r="BA154" i="6"/>
  <c r="BJ9" i="6"/>
  <c r="BJ6" i="6"/>
  <c r="BI7" i="6"/>
  <c r="BJ8" i="6"/>
  <c r="BI9" i="6"/>
  <c r="BJ10" i="6"/>
  <c r="BI11" i="6"/>
  <c r="BJ12" i="6"/>
  <c r="BI13" i="6"/>
  <c r="BJ14" i="6"/>
  <c r="BI15" i="6"/>
  <c r="BJ16" i="6"/>
  <c r="BI17" i="6"/>
  <c r="BJ18" i="6"/>
  <c r="BI19" i="6"/>
  <c r="BJ20" i="6"/>
  <c r="BI22" i="6"/>
  <c r="BJ23" i="6"/>
  <c r="BI24" i="6"/>
  <c r="BJ25" i="6"/>
  <c r="BI26" i="6"/>
  <c r="BJ27" i="6"/>
  <c r="BI28" i="6"/>
  <c r="BJ29" i="6"/>
  <c r="BI30" i="6"/>
  <c r="BJ31" i="6"/>
  <c r="BJ33" i="6"/>
  <c r="BI34" i="6"/>
  <c r="BJ35" i="6"/>
  <c r="BI36" i="6"/>
  <c r="BJ37" i="6"/>
  <c r="BI38" i="6"/>
  <c r="BJ39" i="6"/>
  <c r="BI40" i="6"/>
  <c r="BJ41" i="6"/>
  <c r="BI42" i="6"/>
  <c r="BI44" i="6"/>
  <c r="BJ45" i="6"/>
  <c r="BI46" i="6"/>
  <c r="BJ47" i="6"/>
  <c r="BI48" i="6"/>
  <c r="BJ49" i="6"/>
  <c r="BI50" i="6"/>
  <c r="BJ51" i="6"/>
  <c r="BI52" i="6"/>
  <c r="BJ53" i="6"/>
  <c r="BI54" i="6"/>
  <c r="BJ55" i="6"/>
  <c r="BJ57" i="6"/>
  <c r="BI58" i="6"/>
  <c r="BJ59" i="6"/>
  <c r="BI60" i="6"/>
  <c r="BJ61" i="6"/>
  <c r="BI62" i="6"/>
  <c r="BJ63" i="6"/>
  <c r="BI64" i="6"/>
  <c r="BJ65" i="6"/>
  <c r="BI66" i="6"/>
  <c r="BJ67" i="6"/>
  <c r="BI68" i="6"/>
  <c r="BJ69" i="6"/>
  <c r="BI70" i="6"/>
  <c r="BJ71" i="6"/>
  <c r="BI72" i="6"/>
  <c r="BJ73" i="6"/>
  <c r="BI74" i="6"/>
  <c r="BJ75" i="6"/>
  <c r="BI76" i="6"/>
  <c r="BJ77" i="6"/>
  <c r="BI78" i="6"/>
  <c r="BJ79" i="6"/>
  <c r="BI80" i="6"/>
  <c r="BJ81" i="6"/>
  <c r="BI82" i="6"/>
  <c r="BJ83" i="6"/>
  <c r="BI84" i="6"/>
  <c r="BJ85" i="6"/>
  <c r="BI86" i="6"/>
  <c r="BJ87" i="6"/>
  <c r="BI88" i="6"/>
  <c r="BJ89" i="6"/>
  <c r="BI90" i="6"/>
  <c r="BJ91" i="6"/>
  <c r="BI92" i="6"/>
  <c r="BJ93" i="6"/>
  <c r="BI94" i="6"/>
  <c r="BJ95" i="6"/>
  <c r="BG146" i="6"/>
  <c r="BI146" i="6"/>
  <c r="BG144" i="6"/>
  <c r="BI144" i="6"/>
  <c r="BG142" i="6"/>
  <c r="BI142" i="6"/>
  <c r="BI140" i="6"/>
  <c r="BI138" i="6"/>
  <c r="AU148" i="6"/>
  <c r="AS148" i="6"/>
  <c r="AQ148" i="6"/>
  <c r="BC148" i="6"/>
  <c r="BA148" i="6"/>
  <c r="AY148" i="6"/>
  <c r="AW148" i="6"/>
  <c r="G152" i="6"/>
  <c r="H153" i="6"/>
  <c r="E152" i="6"/>
  <c r="C152" i="6"/>
  <c r="D153" i="6"/>
  <c r="D154" i="6"/>
  <c r="BE148" i="6"/>
  <c r="U152" i="6"/>
  <c r="V153" i="6"/>
  <c r="V154" i="6"/>
  <c r="S152" i="6"/>
  <c r="Q152" i="6"/>
  <c r="R153" i="6"/>
  <c r="R154" i="6"/>
  <c r="O152" i="6"/>
  <c r="M152" i="6"/>
  <c r="N153" i="6"/>
  <c r="N154" i="6"/>
  <c r="K152" i="6"/>
  <c r="I152" i="6"/>
  <c r="J153" i="6"/>
  <c r="J154" i="6"/>
  <c r="AC152" i="6"/>
  <c r="AA152" i="6"/>
  <c r="Y152" i="6"/>
  <c r="W152" i="6"/>
  <c r="AI152" i="6"/>
  <c r="AG152" i="6"/>
  <c r="AH153" i="6"/>
  <c r="AH154" i="6"/>
  <c r="AE152" i="6"/>
  <c r="AF153" i="6"/>
  <c r="AF154" i="6"/>
  <c r="AM152" i="6"/>
  <c r="AM153" i="6"/>
  <c r="AM154" i="6"/>
  <c r="AK152" i="6"/>
  <c r="AL153" i="6"/>
  <c r="AL154" i="6"/>
  <c r="BI96" i="6"/>
  <c r="BJ97" i="6"/>
  <c r="BI98" i="6"/>
  <c r="BI100" i="6"/>
  <c r="BJ101" i="6"/>
  <c r="BI102" i="6"/>
  <c r="BJ103" i="6"/>
  <c r="BI104" i="6"/>
  <c r="BJ105" i="6"/>
  <c r="BI106" i="6"/>
  <c r="BJ107" i="6"/>
  <c r="BI108" i="6"/>
  <c r="BJ109" i="6"/>
  <c r="BI110" i="6"/>
  <c r="BJ111" i="6"/>
  <c r="BI112" i="6"/>
  <c r="BJ113" i="6"/>
  <c r="BI114" i="6"/>
  <c r="BJ115" i="6"/>
  <c r="BI116" i="6"/>
  <c r="BJ117" i="6"/>
  <c r="BI118" i="6"/>
  <c r="BJ119" i="6"/>
  <c r="BI120" i="6"/>
  <c r="BJ121" i="6"/>
  <c r="BI122" i="6"/>
  <c r="BJ123" i="6"/>
  <c r="BI124" i="6"/>
  <c r="BJ125" i="6"/>
  <c r="BI126" i="6"/>
  <c r="BJ127" i="6"/>
  <c r="BI128" i="6"/>
  <c r="BJ129" i="6"/>
  <c r="BI130" i="6"/>
  <c r="BJ131" i="6"/>
  <c r="BI132" i="6"/>
  <c r="BJ133" i="6"/>
  <c r="BI134" i="6"/>
  <c r="BJ135" i="6"/>
  <c r="BI136" i="6"/>
  <c r="BJ137" i="6"/>
  <c r="BJ139" i="6"/>
  <c r="BJ141" i="6"/>
  <c r="BJ143" i="6"/>
  <c r="BJ145" i="6"/>
  <c r="BJ147" i="6"/>
  <c r="C148" i="6"/>
  <c r="T153" i="6"/>
  <c r="T154" i="6"/>
  <c r="Z153" i="6"/>
  <c r="Z154" i="6"/>
  <c r="BF153" i="6"/>
  <c r="BK148" i="6"/>
  <c r="F153" i="6"/>
  <c r="F154" i="6"/>
  <c r="H154" i="6"/>
  <c r="L153" i="6"/>
  <c r="L154" i="6"/>
  <c r="P153" i="6"/>
  <c r="P154" i="6"/>
  <c r="AD153" i="6"/>
  <c r="AD154" i="6"/>
  <c r="BH148" i="6"/>
  <c r="BJ5" i="6"/>
  <c r="BI20" i="6"/>
  <c r="AO148" i="6"/>
  <c r="AO152" i="6"/>
  <c r="AO153" i="6"/>
  <c r="AO154" i="6"/>
  <c r="BG21" i="6"/>
  <c r="BG148" i="6"/>
  <c r="BJ32" i="6"/>
  <c r="BJ56" i="6"/>
  <c r="BI5" i="6"/>
  <c r="BJ22" i="6"/>
  <c r="BJ43" i="6"/>
  <c r="BJ99" i="6"/>
  <c r="AA150" i="6"/>
  <c r="BI88" i="5"/>
  <c r="BJ89" i="5"/>
  <c r="BJ90" i="5"/>
  <c r="BI91" i="5"/>
  <c r="BJ92" i="5"/>
  <c r="BI93" i="5"/>
  <c r="BJ94" i="5"/>
  <c r="BI95" i="5"/>
  <c r="BJ96" i="5"/>
  <c r="BJ97" i="5"/>
  <c r="BI98" i="5"/>
  <c r="BJ99" i="5"/>
  <c r="BJ100" i="5"/>
  <c r="BI101" i="5"/>
  <c r="BJ102" i="5"/>
  <c r="BI103" i="5"/>
  <c r="BJ104" i="5"/>
  <c r="BI105" i="5"/>
  <c r="BJ106" i="5"/>
  <c r="BI107" i="5"/>
  <c r="BI144" i="5"/>
  <c r="BC153" i="5"/>
  <c r="BC154" i="5"/>
  <c r="BJ84" i="5"/>
  <c r="BI85" i="5"/>
  <c r="BJ86" i="5"/>
  <c r="BI87" i="5"/>
  <c r="BI74" i="5"/>
  <c r="BJ75" i="5"/>
  <c r="BI76" i="5"/>
  <c r="BJ77" i="5"/>
  <c r="BI78" i="5"/>
  <c r="BJ79" i="5"/>
  <c r="BI80" i="5"/>
  <c r="BJ81" i="5"/>
  <c r="BI82" i="5"/>
  <c r="BJ83" i="5"/>
  <c r="BI73" i="5"/>
  <c r="BI72" i="5"/>
  <c r="BJ69" i="5"/>
  <c r="BJ70" i="5"/>
  <c r="BI71" i="5"/>
  <c r="BJ68" i="5"/>
  <c r="BI62" i="5"/>
  <c r="BJ63" i="5"/>
  <c r="BI64" i="5"/>
  <c r="BJ65" i="5"/>
  <c r="BI66" i="5"/>
  <c r="BJ67" i="5"/>
  <c r="BI57" i="5"/>
  <c r="BJ58" i="5"/>
  <c r="BI59" i="5"/>
  <c r="BJ60" i="5"/>
  <c r="BI61" i="5"/>
  <c r="BJ51" i="5"/>
  <c r="BI52" i="5"/>
  <c r="BJ53" i="5"/>
  <c r="BI54" i="5"/>
  <c r="BJ55" i="5"/>
  <c r="BJ48" i="5"/>
  <c r="BI49" i="5"/>
  <c r="BJ50" i="5"/>
  <c r="BI44" i="5"/>
  <c r="BJ45" i="5"/>
  <c r="BI46" i="5"/>
  <c r="BJ47" i="5"/>
  <c r="BJ117" i="5"/>
  <c r="BI118" i="5"/>
  <c r="BJ119" i="5"/>
  <c r="BI120" i="5"/>
  <c r="BI5" i="5"/>
  <c r="BJ6" i="5"/>
  <c r="BJ7" i="5"/>
  <c r="BJ9" i="5"/>
  <c r="BJ10" i="5"/>
  <c r="BJ11" i="5"/>
  <c r="BJ13" i="5"/>
  <c r="BI14" i="5"/>
  <c r="BI15" i="5"/>
  <c r="BJ16" i="5"/>
  <c r="BI17" i="5"/>
  <c r="BJ18" i="5"/>
  <c r="BJ19" i="5"/>
  <c r="BJ20" i="5"/>
  <c r="BI22" i="5"/>
  <c r="BI23" i="5"/>
  <c r="BJ24" i="5"/>
  <c r="BI25" i="5"/>
  <c r="BI26" i="5"/>
  <c r="BJ27" i="5"/>
  <c r="BI28" i="5"/>
  <c r="BJ29" i="5"/>
  <c r="BJ30" i="5"/>
  <c r="BI31" i="5"/>
  <c r="BJ33" i="5"/>
  <c r="BJ34" i="5"/>
  <c r="BJ35" i="5"/>
  <c r="BJ36" i="5"/>
  <c r="BI37" i="5"/>
  <c r="BJ38" i="5"/>
  <c r="BI39" i="5"/>
  <c r="BJ40" i="5"/>
  <c r="BJ41" i="5"/>
  <c r="BI42" i="5"/>
  <c r="BI43" i="5"/>
  <c r="BJ121" i="5"/>
  <c r="BI122" i="5"/>
  <c r="BJ123" i="5"/>
  <c r="BI124" i="5"/>
  <c r="BJ125" i="5"/>
  <c r="BI126" i="5"/>
  <c r="BJ127" i="5"/>
  <c r="BI128" i="5"/>
  <c r="BJ129" i="5"/>
  <c r="BI130" i="5"/>
  <c r="BJ131" i="5"/>
  <c r="BJ132" i="5"/>
  <c r="BI133" i="5"/>
  <c r="BJ134" i="5"/>
  <c r="BI135" i="5"/>
  <c r="BJ136" i="5"/>
  <c r="BJ137" i="5"/>
  <c r="BI138" i="5"/>
  <c r="BI139" i="5"/>
  <c r="BJ140" i="5"/>
  <c r="BJ142" i="5"/>
  <c r="BI146" i="5"/>
  <c r="BJ147" i="5"/>
  <c r="BJ108" i="5"/>
  <c r="BI109" i="5"/>
  <c r="BJ110" i="5"/>
  <c r="BI111" i="5"/>
  <c r="BJ112" i="5"/>
  <c r="BI113" i="5"/>
  <c r="BJ114" i="5"/>
  <c r="BJ115" i="5"/>
  <c r="BJ116" i="5"/>
  <c r="BJ43" i="5"/>
  <c r="BH148" i="5"/>
  <c r="BJ5" i="5"/>
  <c r="BI6" i="5"/>
  <c r="BI7" i="5"/>
  <c r="BJ8" i="5"/>
  <c r="BJ12" i="5"/>
  <c r="BI13" i="5"/>
  <c r="BJ14" i="5"/>
  <c r="BJ15" i="5"/>
  <c r="BI16" i="5"/>
  <c r="BJ17" i="5"/>
  <c r="BI18" i="5"/>
  <c r="BI19" i="5"/>
  <c r="BI20" i="5"/>
  <c r="BJ22" i="5"/>
  <c r="BJ23" i="5"/>
  <c r="BI24" i="5"/>
  <c r="BJ25" i="5"/>
  <c r="BJ26" i="5"/>
  <c r="BI27" i="5"/>
  <c r="BJ28" i="5"/>
  <c r="BI29" i="5"/>
  <c r="BI30" i="5"/>
  <c r="BJ31" i="5"/>
  <c r="BJ32" i="5"/>
  <c r="BI33" i="5"/>
  <c r="BI34" i="5"/>
  <c r="BI35" i="5"/>
  <c r="BI36" i="5"/>
  <c r="BJ37" i="5"/>
  <c r="BI38" i="5"/>
  <c r="BJ39" i="5"/>
  <c r="BI40" i="5"/>
  <c r="BI41" i="5"/>
  <c r="BJ42" i="5"/>
  <c r="BJ44" i="5"/>
  <c r="BI45" i="5"/>
  <c r="BJ46" i="5"/>
  <c r="BI47" i="5"/>
  <c r="BI48" i="5"/>
  <c r="BJ49" i="5"/>
  <c r="BI50" i="5"/>
  <c r="BI51" i="5"/>
  <c r="BJ52" i="5"/>
  <c r="BI53" i="5"/>
  <c r="BJ54" i="5"/>
  <c r="BI55" i="5"/>
  <c r="BI56" i="5"/>
  <c r="BJ57" i="5"/>
  <c r="BI58" i="5"/>
  <c r="BJ59" i="5"/>
  <c r="BI60" i="5"/>
  <c r="BJ61" i="5"/>
  <c r="BJ62" i="5"/>
  <c r="BI63" i="5"/>
  <c r="BJ64" i="5"/>
  <c r="BI65" i="5"/>
  <c r="BJ66" i="5"/>
  <c r="BI67" i="5"/>
  <c r="BI68" i="5"/>
  <c r="BI69" i="5"/>
  <c r="BI70" i="5"/>
  <c r="BJ71" i="5"/>
  <c r="BJ72" i="5"/>
  <c r="BJ73" i="5"/>
  <c r="BJ74" i="5"/>
  <c r="BI75" i="5"/>
  <c r="BJ76" i="5"/>
  <c r="BI77" i="5"/>
  <c r="BJ78" i="5"/>
  <c r="BI79" i="5"/>
  <c r="BJ80" i="5"/>
  <c r="BI81" i="5"/>
  <c r="BJ82" i="5"/>
  <c r="BI83" i="5"/>
  <c r="BI84" i="5"/>
  <c r="BJ85" i="5"/>
  <c r="BI86" i="5"/>
  <c r="BJ87" i="5"/>
  <c r="BJ88" i="5"/>
  <c r="BI89" i="5"/>
  <c r="BI90" i="5"/>
  <c r="BJ91" i="5"/>
  <c r="BI92" i="5"/>
  <c r="BJ93" i="5"/>
  <c r="BI94" i="5"/>
  <c r="BJ95" i="5"/>
  <c r="BI96" i="5"/>
  <c r="BI97" i="5"/>
  <c r="BJ98" i="5"/>
  <c r="BI99" i="5"/>
  <c r="BI100" i="5"/>
  <c r="BJ101" i="5"/>
  <c r="BI102" i="5"/>
  <c r="BJ103" i="5"/>
  <c r="BI104" i="5"/>
  <c r="BJ105" i="5"/>
  <c r="BI106" i="5"/>
  <c r="BJ107" i="5"/>
  <c r="BI108" i="5"/>
  <c r="BJ109" i="5"/>
  <c r="BI110" i="5"/>
  <c r="BJ111" i="5"/>
  <c r="BI112" i="5"/>
  <c r="BJ113" i="5"/>
  <c r="BI114" i="5"/>
  <c r="BI115" i="5"/>
  <c r="BI116" i="5"/>
  <c r="BJ144" i="5"/>
  <c r="BI117" i="5"/>
  <c r="BJ118" i="5"/>
  <c r="BI119" i="5"/>
  <c r="BJ120" i="5"/>
  <c r="BI121" i="5"/>
  <c r="BJ122" i="5"/>
  <c r="BI123" i="5"/>
  <c r="BJ124" i="5"/>
  <c r="BI125" i="5"/>
  <c r="BJ126" i="5"/>
  <c r="BI127" i="5"/>
  <c r="BJ128" i="5"/>
  <c r="BI129" i="5"/>
  <c r="BJ130" i="5"/>
  <c r="BI131" i="5"/>
  <c r="BI132" i="5"/>
  <c r="BJ133" i="5"/>
  <c r="BI134" i="5"/>
  <c r="BJ135" i="5"/>
  <c r="BI136" i="5"/>
  <c r="BI137" i="5"/>
  <c r="BJ138" i="5"/>
  <c r="BI140" i="5"/>
  <c r="BI141" i="5"/>
  <c r="BI142" i="5"/>
  <c r="BI143" i="5"/>
  <c r="BI145" i="5"/>
  <c r="BI147" i="5"/>
  <c r="D153" i="5"/>
  <c r="D154" i="5"/>
  <c r="F153" i="5"/>
  <c r="F154" i="5"/>
  <c r="H153" i="5"/>
  <c r="H154" i="5"/>
  <c r="J153" i="5"/>
  <c r="J154" i="5"/>
  <c r="L153" i="5"/>
  <c r="L154" i="5"/>
  <c r="N153" i="5"/>
  <c r="N154" i="5"/>
  <c r="P153" i="5"/>
  <c r="P154" i="5"/>
  <c r="R153" i="5"/>
  <c r="R154" i="5"/>
  <c r="T153" i="5"/>
  <c r="T154" i="5"/>
  <c r="V153" i="5"/>
  <c r="V154" i="5"/>
  <c r="X153" i="5"/>
  <c r="X154" i="5"/>
  <c r="Z153" i="5"/>
  <c r="Z154" i="5"/>
  <c r="AB153" i="5"/>
  <c r="AB154" i="5"/>
  <c r="AD153" i="5"/>
  <c r="AD154" i="5"/>
  <c r="AF153" i="5"/>
  <c r="AF154" i="5"/>
  <c r="AH153" i="5"/>
  <c r="AH154" i="5"/>
  <c r="AJ153" i="5"/>
  <c r="AJ154" i="5"/>
  <c r="AL153" i="5"/>
  <c r="AL154" i="5"/>
  <c r="BJ56" i="5"/>
  <c r="BH152" i="5"/>
  <c r="AO152" i="5"/>
  <c r="AO153" i="5"/>
  <c r="AO154" i="5"/>
  <c r="AO148" i="5"/>
  <c r="BG21" i="5"/>
  <c r="BI21" i="5"/>
  <c r="BJ139" i="5"/>
  <c r="BJ141" i="5"/>
  <c r="BJ143" i="5"/>
  <c r="BJ145" i="5"/>
  <c r="BJ146" i="5"/>
  <c r="BK148" i="5"/>
  <c r="AQ153" i="5"/>
  <c r="AQ154" i="5"/>
  <c r="AS153" i="5"/>
  <c r="AS154" i="5"/>
  <c r="AU153" i="5"/>
  <c r="AU154" i="5"/>
  <c r="AW153" i="5"/>
  <c r="AW154" i="5"/>
  <c r="AY153" i="5"/>
  <c r="AY154" i="5"/>
  <c r="BA153" i="5"/>
  <c r="BA154" i="5"/>
  <c r="BF38" i="3"/>
  <c r="BE38" i="3"/>
  <c r="BE39" i="3"/>
  <c r="BE40" i="3"/>
  <c r="BD38" i="3"/>
  <c r="BC38" i="3"/>
  <c r="BD39" i="3"/>
  <c r="BD40" i="3"/>
  <c r="BB38" i="3"/>
  <c r="BA38" i="3"/>
  <c r="AZ38" i="3"/>
  <c r="AY38" i="3"/>
  <c r="AZ39" i="3"/>
  <c r="AZ40" i="3"/>
  <c r="AX38" i="3"/>
  <c r="AW38" i="3"/>
  <c r="AV38" i="3"/>
  <c r="AU38" i="3"/>
  <c r="AV39" i="3"/>
  <c r="AV40" i="3"/>
  <c r="AT38" i="3"/>
  <c r="AS38" i="3"/>
  <c r="AR38" i="3"/>
  <c r="AQ38" i="3"/>
  <c r="AR39" i="3"/>
  <c r="AR40" i="3"/>
  <c r="AP38" i="3"/>
  <c r="AO38" i="3"/>
  <c r="AN38" i="3"/>
  <c r="AM38" i="3"/>
  <c r="AN39" i="3"/>
  <c r="AN40" i="3"/>
  <c r="AL38" i="3"/>
  <c r="AK38" i="3"/>
  <c r="AK39" i="3"/>
  <c r="AK40" i="3"/>
  <c r="AJ38" i="3"/>
  <c r="AI38" i="3"/>
  <c r="AI39" i="3"/>
  <c r="AI40" i="3"/>
  <c r="AH38" i="3"/>
  <c r="AG38" i="3"/>
  <c r="AG39" i="3"/>
  <c r="AG40" i="3"/>
  <c r="AF38" i="3"/>
  <c r="AE38" i="3"/>
  <c r="AE39" i="3"/>
  <c r="AE40" i="3"/>
  <c r="AD38" i="3"/>
  <c r="AC38" i="3"/>
  <c r="AC39" i="3"/>
  <c r="AC40" i="3"/>
  <c r="AB38" i="3"/>
  <c r="AA38" i="3"/>
  <c r="AA39" i="3"/>
  <c r="AA40" i="3"/>
  <c r="Z38" i="3"/>
  <c r="Y38" i="3"/>
  <c r="Y39" i="3"/>
  <c r="Y40" i="3"/>
  <c r="X38" i="3"/>
  <c r="W38" i="3"/>
  <c r="W39" i="3"/>
  <c r="W40" i="3"/>
  <c r="V38" i="3"/>
  <c r="U38" i="3"/>
  <c r="U39" i="3"/>
  <c r="U40" i="3"/>
  <c r="T38" i="3"/>
  <c r="S38" i="3"/>
  <c r="S39" i="3"/>
  <c r="S40" i="3"/>
  <c r="R38" i="3"/>
  <c r="Q38" i="3"/>
  <c r="Q39" i="3"/>
  <c r="Q40" i="3"/>
  <c r="P38" i="3"/>
  <c r="O38" i="3"/>
  <c r="O39" i="3"/>
  <c r="O40" i="3"/>
  <c r="N38" i="3"/>
  <c r="M38" i="3"/>
  <c r="M39" i="3"/>
  <c r="M40" i="3"/>
  <c r="L38" i="3"/>
  <c r="K38" i="3"/>
  <c r="L39" i="3"/>
  <c r="L40" i="3"/>
  <c r="J38" i="3"/>
  <c r="I38" i="3"/>
  <c r="I39" i="3"/>
  <c r="I40" i="3"/>
  <c r="H38" i="3"/>
  <c r="G38" i="3"/>
  <c r="G39" i="3"/>
  <c r="G40" i="3"/>
  <c r="F38" i="3"/>
  <c r="E38" i="3"/>
  <c r="E39" i="3"/>
  <c r="E40" i="3"/>
  <c r="D38" i="3"/>
  <c r="C38" i="3"/>
  <c r="C39" i="3"/>
  <c r="C40" i="3"/>
  <c r="BF29" i="3"/>
  <c r="BE7" i="4"/>
  <c r="BE29" i="3"/>
  <c r="BD7" i="4"/>
  <c r="BD29" i="3"/>
  <c r="BC7" i="4"/>
  <c r="BC29" i="3"/>
  <c r="BB7" i="4"/>
  <c r="BB29" i="3"/>
  <c r="BA7" i="4"/>
  <c r="BA29" i="3"/>
  <c r="AZ7" i="4"/>
  <c r="AZ29" i="3"/>
  <c r="AY7" i="4"/>
  <c r="AY29" i="3"/>
  <c r="AX7" i="4"/>
  <c r="AX29" i="3"/>
  <c r="AW7" i="4"/>
  <c r="AW29" i="3"/>
  <c r="AV7" i="4"/>
  <c r="AV29" i="3"/>
  <c r="AU7" i="4"/>
  <c r="AU29" i="3"/>
  <c r="AT7" i="4"/>
  <c r="AT29" i="3"/>
  <c r="AS7" i="4"/>
  <c r="AS29" i="3"/>
  <c r="AR7" i="4"/>
  <c r="AR29" i="3"/>
  <c r="AQ7" i="4"/>
  <c r="AQ29" i="3"/>
  <c r="AP7" i="4"/>
  <c r="AP29" i="3"/>
  <c r="AO7" i="4"/>
  <c r="AO29" i="3"/>
  <c r="AN7" i="4"/>
  <c r="AN29" i="3"/>
  <c r="AM7" i="4"/>
  <c r="AM29" i="3"/>
  <c r="AL7" i="4"/>
  <c r="AL29" i="3"/>
  <c r="AK7" i="4"/>
  <c r="AK29" i="3"/>
  <c r="AJ7" i="4"/>
  <c r="AJ29" i="3"/>
  <c r="AI7" i="4"/>
  <c r="AI29" i="3"/>
  <c r="AH7" i="4"/>
  <c r="AH29" i="3"/>
  <c r="AG7" i="4"/>
  <c r="AG29" i="3"/>
  <c r="AF7" i="4"/>
  <c r="AF29" i="3"/>
  <c r="AE7" i="4"/>
  <c r="AE29" i="3"/>
  <c r="AD7" i="4"/>
  <c r="AD29" i="3"/>
  <c r="AC7" i="4"/>
  <c r="AC29" i="3"/>
  <c r="AB7" i="4"/>
  <c r="AB29" i="3"/>
  <c r="AA7" i="4"/>
  <c r="AA29" i="3"/>
  <c r="Z7" i="4"/>
  <c r="Z29" i="3"/>
  <c r="Y7" i="4"/>
  <c r="Y29" i="3"/>
  <c r="X7" i="4"/>
  <c r="X29" i="3"/>
  <c r="W7" i="4"/>
  <c r="W29" i="3"/>
  <c r="V7" i="4"/>
  <c r="V29" i="3"/>
  <c r="U7" i="4"/>
  <c r="U29" i="3"/>
  <c r="T7" i="4"/>
  <c r="T29" i="3"/>
  <c r="S7" i="4"/>
  <c r="S29" i="3"/>
  <c r="R7" i="4"/>
  <c r="R29" i="3"/>
  <c r="Q7" i="4"/>
  <c r="Q29" i="3"/>
  <c r="P7" i="4"/>
  <c r="P29" i="3"/>
  <c r="O7" i="4"/>
  <c r="O29" i="3"/>
  <c r="N7" i="4"/>
  <c r="N29" i="3"/>
  <c r="M7" i="4"/>
  <c r="M29" i="3"/>
  <c r="L7" i="4"/>
  <c r="L29" i="3"/>
  <c r="K7" i="4"/>
  <c r="K29" i="3"/>
  <c r="J7" i="4"/>
  <c r="J29" i="3"/>
  <c r="I7" i="4"/>
  <c r="I29" i="3"/>
  <c r="H7" i="4"/>
  <c r="H29" i="3"/>
  <c r="G7" i="4"/>
  <c r="G29" i="3"/>
  <c r="F7" i="4"/>
  <c r="F29" i="3"/>
  <c r="E7" i="4"/>
  <c r="E29" i="3"/>
  <c r="D7" i="4"/>
  <c r="D29" i="3"/>
  <c r="C7" i="4"/>
  <c r="BG7" i="4"/>
  <c r="C29" i="3"/>
  <c r="B7" i="4"/>
  <c r="BF7" i="4"/>
  <c r="BK28" i="3"/>
  <c r="BH28" i="3"/>
  <c r="BG28" i="3"/>
  <c r="BI28" i="3"/>
  <c r="BK27" i="3"/>
  <c r="BH27" i="3"/>
  <c r="BJ27" i="3"/>
  <c r="BG27" i="3"/>
  <c r="BK26" i="3"/>
  <c r="BH26" i="3"/>
  <c r="BG26" i="3"/>
  <c r="BI26" i="3"/>
  <c r="BK25" i="3"/>
  <c r="BH25" i="3"/>
  <c r="BJ25" i="3"/>
  <c r="BG25" i="3"/>
  <c r="BK24" i="3"/>
  <c r="BH24" i="3"/>
  <c r="BG24" i="3"/>
  <c r="BI24" i="3"/>
  <c r="BK23" i="3"/>
  <c r="BH23" i="3"/>
  <c r="BJ23" i="3"/>
  <c r="BG23" i="3"/>
  <c r="BK22" i="3"/>
  <c r="BH22" i="3"/>
  <c r="BG22" i="3"/>
  <c r="BI22" i="3"/>
  <c r="BK21" i="3"/>
  <c r="BH21" i="3"/>
  <c r="BJ21" i="3"/>
  <c r="BG21" i="3"/>
  <c r="BK20" i="3"/>
  <c r="BH20" i="3"/>
  <c r="BG20" i="3"/>
  <c r="BI20" i="3"/>
  <c r="BK19" i="3"/>
  <c r="BH19" i="3"/>
  <c r="BJ19" i="3"/>
  <c r="BG19" i="3"/>
  <c r="BK18" i="3"/>
  <c r="BH18" i="3"/>
  <c r="BG18" i="3"/>
  <c r="BI18" i="3"/>
  <c r="BK17" i="3"/>
  <c r="BH17" i="3"/>
  <c r="BJ17" i="3"/>
  <c r="BG17" i="3"/>
  <c r="BK16" i="3"/>
  <c r="BH16" i="3"/>
  <c r="BG16" i="3"/>
  <c r="BI16" i="3"/>
  <c r="BK15" i="3"/>
  <c r="BH15" i="3"/>
  <c r="BJ15" i="3"/>
  <c r="BG15" i="3"/>
  <c r="BK14" i="3"/>
  <c r="BH14" i="3"/>
  <c r="BG14" i="3"/>
  <c r="BI14" i="3"/>
  <c r="BK13" i="3"/>
  <c r="BH13" i="3"/>
  <c r="BJ13" i="3"/>
  <c r="BG13" i="3"/>
  <c r="BK12" i="3"/>
  <c r="BH12" i="3"/>
  <c r="BG12" i="3"/>
  <c r="BI12" i="3"/>
  <c r="BK11" i="3"/>
  <c r="BH11" i="3"/>
  <c r="BJ11" i="3"/>
  <c r="BG11" i="3"/>
  <c r="BK10" i="3"/>
  <c r="BH10" i="3"/>
  <c r="BG10" i="3"/>
  <c r="BI10" i="3"/>
  <c r="BK9" i="3"/>
  <c r="BH9" i="3"/>
  <c r="BJ9" i="3"/>
  <c r="BG9" i="3"/>
  <c r="BK8" i="3"/>
  <c r="BH8" i="3"/>
  <c r="BG8" i="3"/>
  <c r="BI8" i="3"/>
  <c r="BK7" i="3"/>
  <c r="BH7" i="3"/>
  <c r="BJ7" i="3"/>
  <c r="BG7" i="3"/>
  <c r="BK6" i="3"/>
  <c r="BH6" i="3"/>
  <c r="BG6" i="3"/>
  <c r="BI6" i="3"/>
  <c r="BK5" i="3"/>
  <c r="BH5" i="3"/>
  <c r="BH29" i="3"/>
  <c r="BG5" i="3"/>
  <c r="AX866" i="2"/>
  <c r="BF864" i="2"/>
  <c r="BE864" i="2"/>
  <c r="BD864" i="2"/>
  <c r="BC864" i="2"/>
  <c r="BC865" i="2"/>
  <c r="BC866" i="2"/>
  <c r="BB864" i="2"/>
  <c r="BA864" i="2"/>
  <c r="AZ864" i="2"/>
  <c r="AY864" i="2"/>
  <c r="AY865" i="2"/>
  <c r="AY866" i="2"/>
  <c r="AX864" i="2"/>
  <c r="AW864" i="2"/>
  <c r="AV864" i="2"/>
  <c r="AU864" i="2"/>
  <c r="AU865" i="2"/>
  <c r="AU866" i="2"/>
  <c r="AT864" i="2"/>
  <c r="AS864" i="2"/>
  <c r="AR864" i="2"/>
  <c r="AQ864" i="2"/>
  <c r="AQ865" i="2"/>
  <c r="AQ866" i="2"/>
  <c r="AP864" i="2"/>
  <c r="AN864" i="2"/>
  <c r="AM864" i="2"/>
  <c r="AM865" i="2"/>
  <c r="AM866" i="2"/>
  <c r="AL864" i="2"/>
  <c r="AK864" i="2"/>
  <c r="AJ864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F860" i="2"/>
  <c r="BE6" i="4"/>
  <c r="BE860" i="2"/>
  <c r="BD6" i="4"/>
  <c r="BD860" i="2"/>
  <c r="BC6" i="4"/>
  <c r="BC860" i="2"/>
  <c r="BB6" i="4"/>
  <c r="BB860" i="2"/>
  <c r="BA6" i="4"/>
  <c r="BA860" i="2"/>
  <c r="AZ6" i="4"/>
  <c r="AZ860" i="2"/>
  <c r="AY6" i="4"/>
  <c r="AY860" i="2"/>
  <c r="AX6" i="4"/>
  <c r="AX860" i="2"/>
  <c r="AW6" i="4"/>
  <c r="AW860" i="2"/>
  <c r="AV6" i="4"/>
  <c r="AV860" i="2"/>
  <c r="AU6" i="4"/>
  <c r="AU860" i="2"/>
  <c r="AT6" i="4"/>
  <c r="AT860" i="2"/>
  <c r="AS6" i="4"/>
  <c r="AS860" i="2"/>
  <c r="AR6" i="4"/>
  <c r="AR860" i="2"/>
  <c r="AQ6" i="4"/>
  <c r="AQ860" i="2"/>
  <c r="AP6" i="4"/>
  <c r="AP860" i="2"/>
  <c r="AO6" i="4"/>
  <c r="AN860" i="2"/>
  <c r="AM6" i="4"/>
  <c r="AM860" i="2"/>
  <c r="AL6" i="4"/>
  <c r="AL860" i="2"/>
  <c r="AK6" i="4"/>
  <c r="AK860" i="2"/>
  <c r="AJ6" i="4"/>
  <c r="AJ860" i="2"/>
  <c r="AI6" i="4"/>
  <c r="AI860" i="2"/>
  <c r="AH6" i="4"/>
  <c r="AH860" i="2"/>
  <c r="AG6" i="4"/>
  <c r="AG860" i="2"/>
  <c r="AF6" i="4"/>
  <c r="AF860" i="2"/>
  <c r="AE6" i="4"/>
  <c r="AE860" i="2"/>
  <c r="AD6" i="4"/>
  <c r="AD860" i="2"/>
  <c r="AC6" i="4"/>
  <c r="AC860" i="2"/>
  <c r="AB6" i="4"/>
  <c r="AB860" i="2"/>
  <c r="AA6" i="4"/>
  <c r="AA860" i="2"/>
  <c r="AA862" i="2"/>
  <c r="Z860" i="2"/>
  <c r="Y6" i="4"/>
  <c r="Y860" i="2"/>
  <c r="X6" i="4"/>
  <c r="X860" i="2"/>
  <c r="W6" i="4"/>
  <c r="W860" i="2"/>
  <c r="V6" i="4"/>
  <c r="V860" i="2"/>
  <c r="U6" i="4"/>
  <c r="U860" i="2"/>
  <c r="T6" i="4"/>
  <c r="T860" i="2"/>
  <c r="S6" i="4"/>
  <c r="S860" i="2"/>
  <c r="R6" i="4"/>
  <c r="R860" i="2"/>
  <c r="Q6" i="4"/>
  <c r="Q860" i="2"/>
  <c r="P6" i="4"/>
  <c r="P860" i="2"/>
  <c r="O6" i="4"/>
  <c r="O860" i="2"/>
  <c r="N6" i="4"/>
  <c r="N860" i="2"/>
  <c r="M6" i="4"/>
  <c r="M860" i="2"/>
  <c r="L6" i="4"/>
  <c r="L860" i="2"/>
  <c r="K6" i="4"/>
  <c r="K860" i="2"/>
  <c r="J6" i="4"/>
  <c r="J860" i="2"/>
  <c r="I6" i="4"/>
  <c r="I860" i="2"/>
  <c r="H6" i="4"/>
  <c r="H860" i="2"/>
  <c r="G6" i="4"/>
  <c r="G860" i="2"/>
  <c r="F6" i="4"/>
  <c r="F860" i="2"/>
  <c r="E6" i="4"/>
  <c r="E860" i="2"/>
  <c r="D6" i="4"/>
  <c r="D860" i="2"/>
  <c r="C6" i="4"/>
  <c r="C860" i="2"/>
  <c r="B6" i="4"/>
  <c r="BK859" i="2"/>
  <c r="BK858" i="2"/>
  <c r="BK857" i="2"/>
  <c r="BH857" i="2"/>
  <c r="BG857" i="2"/>
  <c r="BI857" i="2"/>
  <c r="BK856" i="2"/>
  <c r="BH856" i="2"/>
  <c r="BG856" i="2"/>
  <c r="BK855" i="2"/>
  <c r="BH855" i="2"/>
  <c r="BJ855" i="2"/>
  <c r="BG855" i="2"/>
  <c r="BK854" i="2"/>
  <c r="BH854" i="2"/>
  <c r="BG854" i="2"/>
  <c r="BI854" i="2"/>
  <c r="BK853" i="2"/>
  <c r="BH853" i="2"/>
  <c r="BG853" i="2"/>
  <c r="BI853" i="2"/>
  <c r="BK852" i="2"/>
  <c r="BH852" i="2"/>
  <c r="BG852" i="2"/>
  <c r="BK851" i="2"/>
  <c r="BH851" i="2"/>
  <c r="BJ851" i="2"/>
  <c r="BG851" i="2"/>
  <c r="BK850" i="2"/>
  <c r="BH850" i="2"/>
  <c r="BG850" i="2"/>
  <c r="BI850" i="2"/>
  <c r="BK849" i="2"/>
  <c r="BH849" i="2"/>
  <c r="BG849" i="2"/>
  <c r="BI849" i="2"/>
  <c r="BK848" i="2"/>
  <c r="BH848" i="2"/>
  <c r="BG848" i="2"/>
  <c r="BK847" i="2"/>
  <c r="BH847" i="2"/>
  <c r="BG847" i="2"/>
  <c r="BK846" i="2"/>
  <c r="BH846" i="2"/>
  <c r="BG846" i="2"/>
  <c r="BI846" i="2"/>
  <c r="BK845" i="2"/>
  <c r="BH845" i="2"/>
  <c r="BG845" i="2"/>
  <c r="BI845" i="2"/>
  <c r="BK844" i="2"/>
  <c r="BH844" i="2"/>
  <c r="BG844" i="2"/>
  <c r="BK843" i="2"/>
  <c r="BH843" i="2"/>
  <c r="BJ843" i="2"/>
  <c r="BG843" i="2"/>
  <c r="BK842" i="2"/>
  <c r="BH842" i="2"/>
  <c r="BG842" i="2"/>
  <c r="BI842" i="2"/>
  <c r="BK841" i="2"/>
  <c r="BH841" i="2"/>
  <c r="BG841" i="2"/>
  <c r="BI841" i="2"/>
  <c r="BK840" i="2"/>
  <c r="BH840" i="2"/>
  <c r="BG840" i="2"/>
  <c r="BK839" i="2"/>
  <c r="BH839" i="2"/>
  <c r="BJ839" i="2"/>
  <c r="BG839" i="2"/>
  <c r="BK838" i="2"/>
  <c r="BH838" i="2"/>
  <c r="BG838" i="2"/>
  <c r="BI838" i="2"/>
  <c r="BK837" i="2"/>
  <c r="BH837" i="2"/>
  <c r="BG837" i="2"/>
  <c r="BI837" i="2"/>
  <c r="BK836" i="2"/>
  <c r="BH836" i="2"/>
  <c r="BG836" i="2"/>
  <c r="BK835" i="2"/>
  <c r="BH835" i="2"/>
  <c r="BJ835" i="2"/>
  <c r="BG835" i="2"/>
  <c r="BK834" i="2"/>
  <c r="BH834" i="2"/>
  <c r="BG834" i="2"/>
  <c r="BI834" i="2"/>
  <c r="BK833" i="2"/>
  <c r="BH833" i="2"/>
  <c r="BG833" i="2"/>
  <c r="BI833" i="2"/>
  <c r="BK832" i="2"/>
  <c r="BH832" i="2"/>
  <c r="BG832" i="2"/>
  <c r="BK831" i="2"/>
  <c r="BH831" i="2"/>
  <c r="BG831" i="2"/>
  <c r="BK830" i="2"/>
  <c r="BH830" i="2"/>
  <c r="BG830" i="2"/>
  <c r="BI830" i="2"/>
  <c r="BK829" i="2"/>
  <c r="BH829" i="2"/>
  <c r="BG829" i="2"/>
  <c r="BK828" i="2"/>
  <c r="BH828" i="2"/>
  <c r="BG828" i="2"/>
  <c r="BI828" i="2"/>
  <c r="BK827" i="2"/>
  <c r="BH827" i="2"/>
  <c r="BJ827" i="2"/>
  <c r="BG827" i="2"/>
  <c r="BK826" i="2"/>
  <c r="BH826" i="2"/>
  <c r="BG826" i="2"/>
  <c r="BI826" i="2"/>
  <c r="BK825" i="2"/>
  <c r="BH825" i="2"/>
  <c r="BJ825" i="2"/>
  <c r="BG825" i="2"/>
  <c r="BK824" i="2"/>
  <c r="BH824" i="2"/>
  <c r="BG824" i="2"/>
  <c r="BI824" i="2"/>
  <c r="BK823" i="2"/>
  <c r="BH823" i="2"/>
  <c r="BJ823" i="2"/>
  <c r="BG823" i="2"/>
  <c r="BK822" i="2"/>
  <c r="BH822" i="2"/>
  <c r="BG822" i="2"/>
  <c r="BI822" i="2"/>
  <c r="BK821" i="2"/>
  <c r="BH821" i="2"/>
  <c r="BJ821" i="2"/>
  <c r="BG821" i="2"/>
  <c r="BK820" i="2"/>
  <c r="BH820" i="2"/>
  <c r="BG820" i="2"/>
  <c r="BI820" i="2"/>
  <c r="BK819" i="2"/>
  <c r="BH819" i="2"/>
  <c r="BJ819" i="2"/>
  <c r="BG819" i="2"/>
  <c r="BK818" i="2"/>
  <c r="BH818" i="2"/>
  <c r="BG818" i="2"/>
  <c r="BI818" i="2"/>
  <c r="BK817" i="2"/>
  <c r="BH817" i="2"/>
  <c r="BJ817" i="2"/>
  <c r="BG817" i="2"/>
  <c r="BK816" i="2"/>
  <c r="BH816" i="2"/>
  <c r="BG816" i="2"/>
  <c r="BI816" i="2"/>
  <c r="BK815" i="2"/>
  <c r="BH815" i="2"/>
  <c r="BJ815" i="2"/>
  <c r="BG815" i="2"/>
  <c r="BK814" i="2"/>
  <c r="BH814" i="2"/>
  <c r="BG814" i="2"/>
  <c r="BI814" i="2"/>
  <c r="BK813" i="2"/>
  <c r="BH813" i="2"/>
  <c r="BJ813" i="2"/>
  <c r="BG813" i="2"/>
  <c r="BK812" i="2"/>
  <c r="BH812" i="2"/>
  <c r="BG812" i="2"/>
  <c r="BI812" i="2"/>
  <c r="BK811" i="2"/>
  <c r="BH811" i="2"/>
  <c r="BJ811" i="2"/>
  <c r="BG811" i="2"/>
  <c r="BK810" i="2"/>
  <c r="BH810" i="2"/>
  <c r="BG810" i="2"/>
  <c r="BI810" i="2"/>
  <c r="BK809" i="2"/>
  <c r="BH809" i="2"/>
  <c r="BJ809" i="2"/>
  <c r="BG809" i="2"/>
  <c r="BK808" i="2"/>
  <c r="BH808" i="2"/>
  <c r="BG808" i="2"/>
  <c r="BI808" i="2"/>
  <c r="BK807" i="2"/>
  <c r="BH807" i="2"/>
  <c r="BJ807" i="2"/>
  <c r="BG807" i="2"/>
  <c r="BK806" i="2"/>
  <c r="BH806" i="2"/>
  <c r="BG806" i="2"/>
  <c r="BI806" i="2"/>
  <c r="BK805" i="2"/>
  <c r="BH805" i="2"/>
  <c r="BJ805" i="2"/>
  <c r="BG805" i="2"/>
  <c r="BK804" i="2"/>
  <c r="BH804" i="2"/>
  <c r="BG804" i="2"/>
  <c r="BI804" i="2"/>
  <c r="BK803" i="2"/>
  <c r="BH803" i="2"/>
  <c r="BJ803" i="2"/>
  <c r="BG803" i="2"/>
  <c r="BK802" i="2"/>
  <c r="BH802" i="2"/>
  <c r="BG802" i="2"/>
  <c r="BI802" i="2"/>
  <c r="BK801" i="2"/>
  <c r="BH801" i="2"/>
  <c r="BJ801" i="2"/>
  <c r="BG801" i="2"/>
  <c r="BK800" i="2"/>
  <c r="BH800" i="2"/>
  <c r="BG800" i="2"/>
  <c r="BI800" i="2"/>
  <c r="BK799" i="2"/>
  <c r="BH799" i="2"/>
  <c r="BJ799" i="2"/>
  <c r="BG799" i="2"/>
  <c r="BK798" i="2"/>
  <c r="BH798" i="2"/>
  <c r="BG798" i="2"/>
  <c r="BI798" i="2"/>
  <c r="BK797" i="2"/>
  <c r="BH797" i="2"/>
  <c r="BJ797" i="2"/>
  <c r="BG797" i="2"/>
  <c r="BK796" i="2"/>
  <c r="BH796" i="2"/>
  <c r="BG796" i="2"/>
  <c r="BI796" i="2"/>
  <c r="BK795" i="2"/>
  <c r="BH795" i="2"/>
  <c r="BJ795" i="2"/>
  <c r="BG795" i="2"/>
  <c r="BK794" i="2"/>
  <c r="BH794" i="2"/>
  <c r="BG794" i="2"/>
  <c r="BI794" i="2"/>
  <c r="BK793" i="2"/>
  <c r="BH793" i="2"/>
  <c r="BJ793" i="2"/>
  <c r="BG793" i="2"/>
  <c r="BK792" i="2"/>
  <c r="BH792" i="2"/>
  <c r="BG792" i="2"/>
  <c r="BI792" i="2"/>
  <c r="BK791" i="2"/>
  <c r="BH791" i="2"/>
  <c r="BJ791" i="2"/>
  <c r="BG791" i="2"/>
  <c r="BK790" i="2"/>
  <c r="BH790" i="2"/>
  <c r="BG790" i="2"/>
  <c r="BI790" i="2"/>
  <c r="BK789" i="2"/>
  <c r="BH789" i="2"/>
  <c r="BJ789" i="2"/>
  <c r="BG789" i="2"/>
  <c r="BK788" i="2"/>
  <c r="BH788" i="2"/>
  <c r="BG788" i="2"/>
  <c r="BI788" i="2"/>
  <c r="BK787" i="2"/>
  <c r="BH787" i="2"/>
  <c r="BJ787" i="2"/>
  <c r="BG787" i="2"/>
  <c r="BK786" i="2"/>
  <c r="BH786" i="2"/>
  <c r="BG786" i="2"/>
  <c r="BI786" i="2"/>
  <c r="BK785" i="2"/>
  <c r="BH785" i="2"/>
  <c r="BJ785" i="2"/>
  <c r="BG785" i="2"/>
  <c r="BK784" i="2"/>
  <c r="BH784" i="2"/>
  <c r="BG784" i="2"/>
  <c r="BI784" i="2"/>
  <c r="BK783" i="2"/>
  <c r="BH783" i="2"/>
  <c r="BJ783" i="2"/>
  <c r="BG783" i="2"/>
  <c r="BK782" i="2"/>
  <c r="BH782" i="2"/>
  <c r="BG782" i="2"/>
  <c r="BI782" i="2"/>
  <c r="BK781" i="2"/>
  <c r="BH781" i="2"/>
  <c r="BJ781" i="2"/>
  <c r="BG781" i="2"/>
  <c r="BK780" i="2"/>
  <c r="BH780" i="2"/>
  <c r="BG780" i="2"/>
  <c r="BI780" i="2"/>
  <c r="BK779" i="2"/>
  <c r="BH779" i="2"/>
  <c r="BJ779" i="2"/>
  <c r="BG779" i="2"/>
  <c r="BK778" i="2"/>
  <c r="BH778" i="2"/>
  <c r="BG778" i="2"/>
  <c r="BI778" i="2"/>
  <c r="BK777" i="2"/>
  <c r="BH777" i="2"/>
  <c r="BJ777" i="2"/>
  <c r="BG777" i="2"/>
  <c r="BK776" i="2"/>
  <c r="BH776" i="2"/>
  <c r="BG776" i="2"/>
  <c r="BI776" i="2"/>
  <c r="BK775" i="2"/>
  <c r="BH775" i="2"/>
  <c r="BJ775" i="2"/>
  <c r="BG775" i="2"/>
  <c r="BK774" i="2"/>
  <c r="BH774" i="2"/>
  <c r="BG774" i="2"/>
  <c r="BI774" i="2"/>
  <c r="BK773" i="2"/>
  <c r="BH773" i="2"/>
  <c r="BJ773" i="2"/>
  <c r="BG773" i="2"/>
  <c r="BK772" i="2"/>
  <c r="BH772" i="2"/>
  <c r="BG772" i="2"/>
  <c r="BI772" i="2"/>
  <c r="BK771" i="2"/>
  <c r="BH771" i="2"/>
  <c r="BJ771" i="2"/>
  <c r="BG771" i="2"/>
  <c r="BK770" i="2"/>
  <c r="BH770" i="2"/>
  <c r="BG770" i="2"/>
  <c r="BI770" i="2"/>
  <c r="BK769" i="2"/>
  <c r="BH769" i="2"/>
  <c r="BJ769" i="2"/>
  <c r="BG769" i="2"/>
  <c r="BK768" i="2"/>
  <c r="BH768" i="2"/>
  <c r="BG768" i="2"/>
  <c r="BI768" i="2"/>
  <c r="BK767" i="2"/>
  <c r="BH767" i="2"/>
  <c r="BJ767" i="2"/>
  <c r="BG767" i="2"/>
  <c r="BK766" i="2"/>
  <c r="BH766" i="2"/>
  <c r="BG766" i="2"/>
  <c r="BI766" i="2"/>
  <c r="BK765" i="2"/>
  <c r="BH765" i="2"/>
  <c r="BJ765" i="2"/>
  <c r="BG765" i="2"/>
  <c r="BK764" i="2"/>
  <c r="BH764" i="2"/>
  <c r="BG764" i="2"/>
  <c r="BI764" i="2"/>
  <c r="BK763" i="2"/>
  <c r="BH763" i="2"/>
  <c r="BJ763" i="2"/>
  <c r="BG763" i="2"/>
  <c r="BK762" i="2"/>
  <c r="BH762" i="2"/>
  <c r="BG762" i="2"/>
  <c r="BI762" i="2"/>
  <c r="BK761" i="2"/>
  <c r="BH761" i="2"/>
  <c r="BJ761" i="2"/>
  <c r="BG761" i="2"/>
  <c r="BK760" i="2"/>
  <c r="BH760" i="2"/>
  <c r="BG760" i="2"/>
  <c r="BI760" i="2"/>
  <c r="BK759" i="2"/>
  <c r="BH759" i="2"/>
  <c r="BJ759" i="2"/>
  <c r="BG759" i="2"/>
  <c r="BK758" i="2"/>
  <c r="BH758" i="2"/>
  <c r="BG758" i="2"/>
  <c r="BI758" i="2"/>
  <c r="BK757" i="2"/>
  <c r="BH757" i="2"/>
  <c r="BJ757" i="2"/>
  <c r="BG757" i="2"/>
  <c r="BK756" i="2"/>
  <c r="BH756" i="2"/>
  <c r="BG756" i="2"/>
  <c r="BI756" i="2"/>
  <c r="BK755" i="2"/>
  <c r="BH755" i="2"/>
  <c r="BJ755" i="2"/>
  <c r="BG755" i="2"/>
  <c r="BK754" i="2"/>
  <c r="BH754" i="2"/>
  <c r="BG754" i="2"/>
  <c r="BI754" i="2"/>
  <c r="BK753" i="2"/>
  <c r="BH753" i="2"/>
  <c r="BJ753" i="2"/>
  <c r="BG753" i="2"/>
  <c r="BK752" i="2"/>
  <c r="BH752" i="2"/>
  <c r="BG752" i="2"/>
  <c r="BI752" i="2"/>
  <c r="BK751" i="2"/>
  <c r="BH751" i="2"/>
  <c r="BJ751" i="2"/>
  <c r="BG751" i="2"/>
  <c r="BK750" i="2"/>
  <c r="BH750" i="2"/>
  <c r="BG750" i="2"/>
  <c r="BI750" i="2"/>
  <c r="BK749" i="2"/>
  <c r="BH749" i="2"/>
  <c r="BJ749" i="2"/>
  <c r="BG749" i="2"/>
  <c r="BK748" i="2"/>
  <c r="BH748" i="2"/>
  <c r="BG748" i="2"/>
  <c r="BI748" i="2"/>
  <c r="BK747" i="2"/>
  <c r="BH747" i="2"/>
  <c r="BJ747" i="2"/>
  <c r="BG747" i="2"/>
  <c r="BK746" i="2"/>
  <c r="BH746" i="2"/>
  <c r="BG746" i="2"/>
  <c r="BI746" i="2"/>
  <c r="BK745" i="2"/>
  <c r="BH745" i="2"/>
  <c r="BJ745" i="2"/>
  <c r="BG745" i="2"/>
  <c r="BK744" i="2"/>
  <c r="BH744" i="2"/>
  <c r="BG744" i="2"/>
  <c r="BI744" i="2"/>
  <c r="BK743" i="2"/>
  <c r="BH743" i="2"/>
  <c r="BJ743" i="2"/>
  <c r="BG743" i="2"/>
  <c r="BK742" i="2"/>
  <c r="BH742" i="2"/>
  <c r="BG742" i="2"/>
  <c r="BI742" i="2"/>
  <c r="BK741" i="2"/>
  <c r="BH741" i="2"/>
  <c r="BJ741" i="2"/>
  <c r="BG741" i="2"/>
  <c r="BK740" i="2"/>
  <c r="BH740" i="2"/>
  <c r="BG740" i="2"/>
  <c r="BI740" i="2"/>
  <c r="BK739" i="2"/>
  <c r="BH739" i="2"/>
  <c r="BJ739" i="2"/>
  <c r="BG739" i="2"/>
  <c r="BK738" i="2"/>
  <c r="BH738" i="2"/>
  <c r="BG738" i="2"/>
  <c r="BI738" i="2"/>
  <c r="BK737" i="2"/>
  <c r="BH737" i="2"/>
  <c r="BJ737" i="2"/>
  <c r="BG737" i="2"/>
  <c r="BK736" i="2"/>
  <c r="BH736" i="2"/>
  <c r="BG736" i="2"/>
  <c r="BI736" i="2"/>
  <c r="BK735" i="2"/>
  <c r="BH735" i="2"/>
  <c r="BJ735" i="2"/>
  <c r="BG735" i="2"/>
  <c r="BK734" i="2"/>
  <c r="BH734" i="2"/>
  <c r="BG734" i="2"/>
  <c r="BI734" i="2"/>
  <c r="BK733" i="2"/>
  <c r="BH733" i="2"/>
  <c r="BJ733" i="2"/>
  <c r="BG733" i="2"/>
  <c r="BK732" i="2"/>
  <c r="BH732" i="2"/>
  <c r="BG732" i="2"/>
  <c r="BI732" i="2"/>
  <c r="BK731" i="2"/>
  <c r="BH731" i="2"/>
  <c r="BJ731" i="2"/>
  <c r="BG731" i="2"/>
  <c r="BK730" i="2"/>
  <c r="BH730" i="2"/>
  <c r="BG730" i="2"/>
  <c r="BI730" i="2"/>
  <c r="BK729" i="2"/>
  <c r="BH729" i="2"/>
  <c r="BJ729" i="2"/>
  <c r="BG729" i="2"/>
  <c r="BK728" i="2"/>
  <c r="BH728" i="2"/>
  <c r="BG728" i="2"/>
  <c r="BI728" i="2"/>
  <c r="BK727" i="2"/>
  <c r="BH727" i="2"/>
  <c r="BJ727" i="2"/>
  <c r="BG727" i="2"/>
  <c r="BK726" i="2"/>
  <c r="BH726" i="2"/>
  <c r="BG726" i="2"/>
  <c r="BI726" i="2"/>
  <c r="BK725" i="2"/>
  <c r="BH725" i="2"/>
  <c r="BJ725" i="2"/>
  <c r="BG725" i="2"/>
  <c r="BK724" i="2"/>
  <c r="BH724" i="2"/>
  <c r="BG724" i="2"/>
  <c r="BI724" i="2"/>
  <c r="BK723" i="2"/>
  <c r="BH723" i="2"/>
  <c r="BJ723" i="2"/>
  <c r="BG723" i="2"/>
  <c r="BK722" i="2"/>
  <c r="BH722" i="2"/>
  <c r="BG722" i="2"/>
  <c r="BI722" i="2"/>
  <c r="BK721" i="2"/>
  <c r="BH721" i="2"/>
  <c r="BJ721" i="2"/>
  <c r="BG721" i="2"/>
  <c r="BK720" i="2"/>
  <c r="BH720" i="2"/>
  <c r="BG720" i="2"/>
  <c r="BI720" i="2"/>
  <c r="BK719" i="2"/>
  <c r="BH719" i="2"/>
  <c r="BJ719" i="2"/>
  <c r="BG719" i="2"/>
  <c r="BK718" i="2"/>
  <c r="BH718" i="2"/>
  <c r="BG718" i="2"/>
  <c r="BI718" i="2"/>
  <c r="BK717" i="2"/>
  <c r="BH717" i="2"/>
  <c r="BJ717" i="2"/>
  <c r="BG717" i="2"/>
  <c r="BK716" i="2"/>
  <c r="BH716" i="2"/>
  <c r="BG716" i="2"/>
  <c r="BI716" i="2"/>
  <c r="BK715" i="2"/>
  <c r="BH715" i="2"/>
  <c r="BJ715" i="2"/>
  <c r="BG715" i="2"/>
  <c r="BK714" i="2"/>
  <c r="BH714" i="2"/>
  <c r="BG714" i="2"/>
  <c r="BI714" i="2"/>
  <c r="BK713" i="2"/>
  <c r="BH713" i="2"/>
  <c r="BJ713" i="2"/>
  <c r="BG713" i="2"/>
  <c r="BK712" i="2"/>
  <c r="BH712" i="2"/>
  <c r="BG712" i="2"/>
  <c r="BI712" i="2"/>
  <c r="BK711" i="2"/>
  <c r="BH711" i="2"/>
  <c r="BJ711" i="2"/>
  <c r="BG711" i="2"/>
  <c r="BK710" i="2"/>
  <c r="BH710" i="2"/>
  <c r="BG710" i="2"/>
  <c r="BI710" i="2"/>
  <c r="BK709" i="2"/>
  <c r="BH709" i="2"/>
  <c r="BJ709" i="2"/>
  <c r="BG709" i="2"/>
  <c r="BK708" i="2"/>
  <c r="BH708" i="2"/>
  <c r="BG708" i="2"/>
  <c r="BI708" i="2"/>
  <c r="BK707" i="2"/>
  <c r="BH707" i="2"/>
  <c r="BJ707" i="2"/>
  <c r="BG707" i="2"/>
  <c r="BK706" i="2"/>
  <c r="BH706" i="2"/>
  <c r="BG706" i="2"/>
  <c r="BI706" i="2"/>
  <c r="BK705" i="2"/>
  <c r="BH705" i="2"/>
  <c r="BJ705" i="2"/>
  <c r="BG705" i="2"/>
  <c r="BK704" i="2"/>
  <c r="BH704" i="2"/>
  <c r="BG704" i="2"/>
  <c r="BI704" i="2"/>
  <c r="BK703" i="2"/>
  <c r="BH703" i="2"/>
  <c r="BJ703" i="2"/>
  <c r="BG703" i="2"/>
  <c r="BK702" i="2"/>
  <c r="BH702" i="2"/>
  <c r="BG702" i="2"/>
  <c r="BI702" i="2"/>
  <c r="BK701" i="2"/>
  <c r="BH701" i="2"/>
  <c r="BJ701" i="2"/>
  <c r="BG701" i="2"/>
  <c r="BK700" i="2"/>
  <c r="BH700" i="2"/>
  <c r="BG700" i="2"/>
  <c r="BI700" i="2"/>
  <c r="BK699" i="2"/>
  <c r="BH699" i="2"/>
  <c r="BJ699" i="2"/>
  <c r="BG699" i="2"/>
  <c r="BK698" i="2"/>
  <c r="BH698" i="2"/>
  <c r="BG698" i="2"/>
  <c r="BI698" i="2"/>
  <c r="BK697" i="2"/>
  <c r="BH697" i="2"/>
  <c r="BJ697" i="2"/>
  <c r="BG697" i="2"/>
  <c r="BK696" i="2"/>
  <c r="BH696" i="2"/>
  <c r="BG696" i="2"/>
  <c r="BI696" i="2"/>
  <c r="BK695" i="2"/>
  <c r="BH695" i="2"/>
  <c r="BJ695" i="2"/>
  <c r="BG695" i="2"/>
  <c r="BK694" i="2"/>
  <c r="BH694" i="2"/>
  <c r="BG694" i="2"/>
  <c r="BI694" i="2"/>
  <c r="BK693" i="2"/>
  <c r="BH693" i="2"/>
  <c r="BJ693" i="2"/>
  <c r="BG693" i="2"/>
  <c r="BK692" i="2"/>
  <c r="BH692" i="2"/>
  <c r="BG692" i="2"/>
  <c r="BI692" i="2"/>
  <c r="BK691" i="2"/>
  <c r="BH691" i="2"/>
  <c r="BJ691" i="2"/>
  <c r="BG691" i="2"/>
  <c r="BK690" i="2"/>
  <c r="BH690" i="2"/>
  <c r="BG690" i="2"/>
  <c r="BI690" i="2"/>
  <c r="BK689" i="2"/>
  <c r="BH689" i="2"/>
  <c r="BJ689" i="2"/>
  <c r="BG689" i="2"/>
  <c r="BK688" i="2"/>
  <c r="BH688" i="2"/>
  <c r="BG688" i="2"/>
  <c r="BI688" i="2"/>
  <c r="BK687" i="2"/>
  <c r="BH687" i="2"/>
  <c r="BJ687" i="2"/>
  <c r="BG687" i="2"/>
  <c r="BK686" i="2"/>
  <c r="BH686" i="2"/>
  <c r="BG686" i="2"/>
  <c r="BI686" i="2"/>
  <c r="BK685" i="2"/>
  <c r="BH685" i="2"/>
  <c r="BJ685" i="2"/>
  <c r="BG685" i="2"/>
  <c r="BK684" i="2"/>
  <c r="BH684" i="2"/>
  <c r="BG684" i="2"/>
  <c r="BI684" i="2"/>
  <c r="BK683" i="2"/>
  <c r="BH683" i="2"/>
  <c r="BJ683" i="2"/>
  <c r="BG683" i="2"/>
  <c r="BK682" i="2"/>
  <c r="BH682" i="2"/>
  <c r="BG682" i="2"/>
  <c r="BI682" i="2"/>
  <c r="BK681" i="2"/>
  <c r="BH681" i="2"/>
  <c r="BJ681" i="2"/>
  <c r="BG681" i="2"/>
  <c r="BK680" i="2"/>
  <c r="BH680" i="2"/>
  <c r="BG680" i="2"/>
  <c r="BI680" i="2"/>
  <c r="BK679" i="2"/>
  <c r="BH679" i="2"/>
  <c r="BJ679" i="2"/>
  <c r="BG679" i="2"/>
  <c r="BK678" i="2"/>
  <c r="BH678" i="2"/>
  <c r="BG678" i="2"/>
  <c r="BI678" i="2"/>
  <c r="BK677" i="2"/>
  <c r="BH677" i="2"/>
  <c r="BJ677" i="2"/>
  <c r="BG677" i="2"/>
  <c r="BK676" i="2"/>
  <c r="BH676" i="2"/>
  <c r="BG676" i="2"/>
  <c r="BI676" i="2"/>
  <c r="BK675" i="2"/>
  <c r="BH675" i="2"/>
  <c r="BG675" i="2"/>
  <c r="BK674" i="2"/>
  <c r="BH674" i="2"/>
  <c r="BG674" i="2"/>
  <c r="BK673" i="2"/>
  <c r="BH673" i="2"/>
  <c r="BG673" i="2"/>
  <c r="BI673" i="2"/>
  <c r="BK672" i="2"/>
  <c r="BH672" i="2"/>
  <c r="BG672" i="2"/>
  <c r="BI672" i="2"/>
  <c r="BK671" i="2"/>
  <c r="BH671" i="2"/>
  <c r="BG671" i="2"/>
  <c r="BK670" i="2"/>
  <c r="BH670" i="2"/>
  <c r="BG670" i="2"/>
  <c r="BK669" i="2"/>
  <c r="BH669" i="2"/>
  <c r="BG669" i="2"/>
  <c r="BI669" i="2"/>
  <c r="BK668" i="2"/>
  <c r="BH668" i="2"/>
  <c r="BJ668" i="2"/>
  <c r="BG668" i="2"/>
  <c r="BK667" i="2"/>
  <c r="BH667" i="2"/>
  <c r="BG667" i="2"/>
  <c r="BI667" i="2"/>
  <c r="BK666" i="2"/>
  <c r="BH666" i="2"/>
  <c r="BG666" i="2"/>
  <c r="BJ666" i="2"/>
  <c r="BK665" i="2"/>
  <c r="BH665" i="2"/>
  <c r="BG665" i="2"/>
  <c r="BI665" i="2"/>
  <c r="BK664" i="2"/>
  <c r="BH664" i="2"/>
  <c r="BG664" i="2"/>
  <c r="BJ664" i="2"/>
  <c r="BK663" i="2"/>
  <c r="BH663" i="2"/>
  <c r="BG663" i="2"/>
  <c r="BI663" i="2"/>
  <c r="BK662" i="2"/>
  <c r="BH662" i="2"/>
  <c r="BJ662" i="2"/>
  <c r="BG662" i="2"/>
  <c r="BK661" i="2"/>
  <c r="BH661" i="2"/>
  <c r="BG661" i="2"/>
  <c r="BI661" i="2"/>
  <c r="BK660" i="2"/>
  <c r="BH660" i="2"/>
  <c r="BG660" i="2"/>
  <c r="BK659" i="2"/>
  <c r="BH659" i="2"/>
  <c r="BG659" i="2"/>
  <c r="BI659" i="2"/>
  <c r="BK658" i="2"/>
  <c r="BH658" i="2"/>
  <c r="BJ658" i="2"/>
  <c r="BG658" i="2"/>
  <c r="BK657" i="2"/>
  <c r="BH657" i="2"/>
  <c r="BG657" i="2"/>
  <c r="BI657" i="2"/>
  <c r="BK656" i="2"/>
  <c r="BH656" i="2"/>
  <c r="BG656" i="2"/>
  <c r="BK655" i="2"/>
  <c r="BH655" i="2"/>
  <c r="BG655" i="2"/>
  <c r="BI655" i="2"/>
  <c r="BK654" i="2"/>
  <c r="BH654" i="2"/>
  <c r="BJ654" i="2"/>
  <c r="BG654" i="2"/>
  <c r="BK653" i="2"/>
  <c r="BH653" i="2"/>
  <c r="BG653" i="2"/>
  <c r="BI653" i="2"/>
  <c r="BK652" i="2"/>
  <c r="BH652" i="2"/>
  <c r="BG652" i="2"/>
  <c r="BK651" i="2"/>
  <c r="BH651" i="2"/>
  <c r="BG651" i="2"/>
  <c r="BI651" i="2"/>
  <c r="BK650" i="2"/>
  <c r="BH650" i="2"/>
  <c r="BJ650" i="2"/>
  <c r="BG650" i="2"/>
  <c r="BK649" i="2"/>
  <c r="BH649" i="2"/>
  <c r="BG649" i="2"/>
  <c r="BI649" i="2"/>
  <c r="BK648" i="2"/>
  <c r="BH648" i="2"/>
  <c r="BG648" i="2"/>
  <c r="BK647" i="2"/>
  <c r="BH647" i="2"/>
  <c r="BG647" i="2"/>
  <c r="BI647" i="2"/>
  <c r="BK646" i="2"/>
  <c r="BH646" i="2"/>
  <c r="BJ646" i="2"/>
  <c r="BG646" i="2"/>
  <c r="BK645" i="2"/>
  <c r="BH645" i="2"/>
  <c r="BG645" i="2"/>
  <c r="BI645" i="2"/>
  <c r="BK644" i="2"/>
  <c r="BH644" i="2"/>
  <c r="BG644" i="2"/>
  <c r="BK643" i="2"/>
  <c r="BH643" i="2"/>
  <c r="BG643" i="2"/>
  <c r="BI643" i="2"/>
  <c r="BK642" i="2"/>
  <c r="BH642" i="2"/>
  <c r="BJ642" i="2"/>
  <c r="BG642" i="2"/>
  <c r="BK641" i="2"/>
  <c r="BH641" i="2"/>
  <c r="BG641" i="2"/>
  <c r="BI641" i="2"/>
  <c r="BK640" i="2"/>
  <c r="BH640" i="2"/>
  <c r="BG640" i="2"/>
  <c r="BJ640" i="2"/>
  <c r="BK639" i="2"/>
  <c r="BH639" i="2"/>
  <c r="BG639" i="2"/>
  <c r="BI639" i="2"/>
  <c r="BK638" i="2"/>
  <c r="BH638" i="2"/>
  <c r="BJ638" i="2"/>
  <c r="BG638" i="2"/>
  <c r="BK637" i="2"/>
  <c r="BH637" i="2"/>
  <c r="BG637" i="2"/>
  <c r="BI637" i="2"/>
  <c r="BK636" i="2"/>
  <c r="BH636" i="2"/>
  <c r="BJ636" i="2"/>
  <c r="BG636" i="2"/>
  <c r="BK635" i="2"/>
  <c r="BH635" i="2"/>
  <c r="BG635" i="2"/>
  <c r="BI635" i="2"/>
  <c r="BK634" i="2"/>
  <c r="BH634" i="2"/>
  <c r="BJ634" i="2"/>
  <c r="BG634" i="2"/>
  <c r="BK633" i="2"/>
  <c r="BH633" i="2"/>
  <c r="BG633" i="2"/>
  <c r="BI633" i="2"/>
  <c r="BK632" i="2"/>
  <c r="BH632" i="2"/>
  <c r="BJ632" i="2"/>
  <c r="BG632" i="2"/>
  <c r="BK631" i="2"/>
  <c r="BH631" i="2"/>
  <c r="BG631" i="2"/>
  <c r="BI631" i="2"/>
  <c r="BK630" i="2"/>
  <c r="BH630" i="2"/>
  <c r="BJ630" i="2"/>
  <c r="BG630" i="2"/>
  <c r="BK629" i="2"/>
  <c r="BH629" i="2"/>
  <c r="BG629" i="2"/>
  <c r="BI629" i="2"/>
  <c r="BK628" i="2"/>
  <c r="BH628" i="2"/>
  <c r="BJ628" i="2"/>
  <c r="BG628" i="2"/>
  <c r="BK627" i="2"/>
  <c r="BH627" i="2"/>
  <c r="BG627" i="2"/>
  <c r="BI627" i="2"/>
  <c r="BK626" i="2"/>
  <c r="BH626" i="2"/>
  <c r="BJ626" i="2"/>
  <c r="BG626" i="2"/>
  <c r="BK625" i="2"/>
  <c r="BH625" i="2"/>
  <c r="BG625" i="2"/>
  <c r="BI625" i="2"/>
  <c r="BK624" i="2"/>
  <c r="BH624" i="2"/>
  <c r="BJ624" i="2"/>
  <c r="BG624" i="2"/>
  <c r="BK623" i="2"/>
  <c r="BH623" i="2"/>
  <c r="BG623" i="2"/>
  <c r="BI623" i="2"/>
  <c r="BK622" i="2"/>
  <c r="BH622" i="2"/>
  <c r="BJ622" i="2"/>
  <c r="BG622" i="2"/>
  <c r="BK621" i="2"/>
  <c r="BH621" i="2"/>
  <c r="BG621" i="2"/>
  <c r="BI621" i="2"/>
  <c r="BK620" i="2"/>
  <c r="BH620" i="2"/>
  <c r="BJ620" i="2"/>
  <c r="BG620" i="2"/>
  <c r="BK619" i="2"/>
  <c r="BH619" i="2"/>
  <c r="BG619" i="2"/>
  <c r="BI619" i="2"/>
  <c r="BK618" i="2"/>
  <c r="BH618" i="2"/>
  <c r="BJ618" i="2"/>
  <c r="BG618" i="2"/>
  <c r="BK617" i="2"/>
  <c r="BH617" i="2"/>
  <c r="BG617" i="2"/>
  <c r="BI617" i="2"/>
  <c r="BK616" i="2"/>
  <c r="BH616" i="2"/>
  <c r="BJ616" i="2"/>
  <c r="BG616" i="2"/>
  <c r="BK615" i="2"/>
  <c r="BH615" i="2"/>
  <c r="BG615" i="2"/>
  <c r="BI615" i="2"/>
  <c r="BK614" i="2"/>
  <c r="BH614" i="2"/>
  <c r="BJ614" i="2"/>
  <c r="BG614" i="2"/>
  <c r="BK613" i="2"/>
  <c r="BH613" i="2"/>
  <c r="BG613" i="2"/>
  <c r="BI613" i="2"/>
  <c r="BK612" i="2"/>
  <c r="BH612" i="2"/>
  <c r="BJ612" i="2"/>
  <c r="BG612" i="2"/>
  <c r="BK611" i="2"/>
  <c r="BH611" i="2"/>
  <c r="BG611" i="2"/>
  <c r="BI611" i="2"/>
  <c r="BK610" i="2"/>
  <c r="BH610" i="2"/>
  <c r="BJ610" i="2"/>
  <c r="BG610" i="2"/>
  <c r="BK609" i="2"/>
  <c r="BH609" i="2"/>
  <c r="BG609" i="2"/>
  <c r="BI609" i="2"/>
  <c r="BK608" i="2"/>
  <c r="BH608" i="2"/>
  <c r="BJ608" i="2"/>
  <c r="BG608" i="2"/>
  <c r="BK607" i="2"/>
  <c r="BH607" i="2"/>
  <c r="BG607" i="2"/>
  <c r="BI607" i="2"/>
  <c r="BK606" i="2"/>
  <c r="BH606" i="2"/>
  <c r="BJ606" i="2"/>
  <c r="BG606" i="2"/>
  <c r="BK605" i="2"/>
  <c r="BH605" i="2"/>
  <c r="BG605" i="2"/>
  <c r="BI605" i="2"/>
  <c r="BK604" i="2"/>
  <c r="BH604" i="2"/>
  <c r="BJ604" i="2"/>
  <c r="BG604" i="2"/>
  <c r="BK603" i="2"/>
  <c r="BH603" i="2"/>
  <c r="BG603" i="2"/>
  <c r="BI603" i="2"/>
  <c r="BK602" i="2"/>
  <c r="BH602" i="2"/>
  <c r="BJ602" i="2"/>
  <c r="BG602" i="2"/>
  <c r="BK601" i="2"/>
  <c r="BH601" i="2"/>
  <c r="BG601" i="2"/>
  <c r="BI601" i="2"/>
  <c r="BK600" i="2"/>
  <c r="BH600" i="2"/>
  <c r="BJ600" i="2"/>
  <c r="BG600" i="2"/>
  <c r="BK599" i="2"/>
  <c r="BH599" i="2"/>
  <c r="BG599" i="2"/>
  <c r="BI599" i="2"/>
  <c r="BK598" i="2"/>
  <c r="BH598" i="2"/>
  <c r="BJ598" i="2"/>
  <c r="BG598" i="2"/>
  <c r="BK597" i="2"/>
  <c r="BH597" i="2"/>
  <c r="BG597" i="2"/>
  <c r="BI597" i="2"/>
  <c r="BK596" i="2"/>
  <c r="BH596" i="2"/>
  <c r="BJ596" i="2"/>
  <c r="BG596" i="2"/>
  <c r="BK595" i="2"/>
  <c r="BH595" i="2"/>
  <c r="BG595" i="2"/>
  <c r="BI595" i="2"/>
  <c r="BK594" i="2"/>
  <c r="BH594" i="2"/>
  <c r="BJ594" i="2"/>
  <c r="BG594" i="2"/>
  <c r="BK593" i="2"/>
  <c r="BH593" i="2"/>
  <c r="BG593" i="2"/>
  <c r="BI593" i="2"/>
  <c r="BK592" i="2"/>
  <c r="BH592" i="2"/>
  <c r="BJ592" i="2"/>
  <c r="BG592" i="2"/>
  <c r="BK591" i="2"/>
  <c r="BH591" i="2"/>
  <c r="BG591" i="2"/>
  <c r="BI591" i="2"/>
  <c r="BK590" i="2"/>
  <c r="BH590" i="2"/>
  <c r="BJ590" i="2"/>
  <c r="BG590" i="2"/>
  <c r="BK589" i="2"/>
  <c r="BH589" i="2"/>
  <c r="BG589" i="2"/>
  <c r="BI589" i="2"/>
  <c r="BK588" i="2"/>
  <c r="BH588" i="2"/>
  <c r="BJ588" i="2"/>
  <c r="BG588" i="2"/>
  <c r="BK587" i="2"/>
  <c r="BH587" i="2"/>
  <c r="BG587" i="2"/>
  <c r="BI587" i="2"/>
  <c r="BK586" i="2"/>
  <c r="BH586" i="2"/>
  <c r="BJ586" i="2"/>
  <c r="BG586" i="2"/>
  <c r="BK585" i="2"/>
  <c r="BH585" i="2"/>
  <c r="BG585" i="2"/>
  <c r="BI585" i="2"/>
  <c r="BK584" i="2"/>
  <c r="BH584" i="2"/>
  <c r="BJ584" i="2"/>
  <c r="BG584" i="2"/>
  <c r="BK583" i="2"/>
  <c r="BH583" i="2"/>
  <c r="BG583" i="2"/>
  <c r="BI583" i="2"/>
  <c r="BK582" i="2"/>
  <c r="BH582" i="2"/>
  <c r="BJ582" i="2"/>
  <c r="BG582" i="2"/>
  <c r="BK581" i="2"/>
  <c r="BH581" i="2"/>
  <c r="BG581" i="2"/>
  <c r="BI581" i="2"/>
  <c r="BK580" i="2"/>
  <c r="BH580" i="2"/>
  <c r="BJ580" i="2"/>
  <c r="BG580" i="2"/>
  <c r="BK579" i="2"/>
  <c r="BH579" i="2"/>
  <c r="BG579" i="2"/>
  <c r="BI579" i="2"/>
  <c r="BK578" i="2"/>
  <c r="BH578" i="2"/>
  <c r="BJ578" i="2"/>
  <c r="BG578" i="2"/>
  <c r="BK577" i="2"/>
  <c r="BH577" i="2"/>
  <c r="BG577" i="2"/>
  <c r="BI577" i="2"/>
  <c r="BK576" i="2"/>
  <c r="BH576" i="2"/>
  <c r="BJ576" i="2"/>
  <c r="BG576" i="2"/>
  <c r="BK575" i="2"/>
  <c r="BH575" i="2"/>
  <c r="BG575" i="2"/>
  <c r="BI575" i="2"/>
  <c r="BK574" i="2"/>
  <c r="BH574" i="2"/>
  <c r="BJ574" i="2"/>
  <c r="BG574" i="2"/>
  <c r="BK573" i="2"/>
  <c r="BH573" i="2"/>
  <c r="BG573" i="2"/>
  <c r="BI573" i="2"/>
  <c r="BK572" i="2"/>
  <c r="BH572" i="2"/>
  <c r="BJ572" i="2"/>
  <c r="BG572" i="2"/>
  <c r="BK571" i="2"/>
  <c r="BH571" i="2"/>
  <c r="BG571" i="2"/>
  <c r="BI571" i="2"/>
  <c r="BK570" i="2"/>
  <c r="BH570" i="2"/>
  <c r="BJ570" i="2"/>
  <c r="BG570" i="2"/>
  <c r="BK569" i="2"/>
  <c r="BH569" i="2"/>
  <c r="BG569" i="2"/>
  <c r="BI569" i="2"/>
  <c r="BK568" i="2"/>
  <c r="BH568" i="2"/>
  <c r="BJ568" i="2"/>
  <c r="BG568" i="2"/>
  <c r="BK567" i="2"/>
  <c r="BH567" i="2"/>
  <c r="BG567" i="2"/>
  <c r="BI567" i="2"/>
  <c r="BK566" i="2"/>
  <c r="BH566" i="2"/>
  <c r="BJ566" i="2"/>
  <c r="BG566" i="2"/>
  <c r="BK565" i="2"/>
  <c r="BH565" i="2"/>
  <c r="BG565" i="2"/>
  <c r="BI565" i="2"/>
  <c r="BK564" i="2"/>
  <c r="BH564" i="2"/>
  <c r="BJ564" i="2"/>
  <c r="BG564" i="2"/>
  <c r="BK563" i="2"/>
  <c r="BH563" i="2"/>
  <c r="BG563" i="2"/>
  <c r="BI563" i="2"/>
  <c r="BK562" i="2"/>
  <c r="BH562" i="2"/>
  <c r="BJ562" i="2"/>
  <c r="BG562" i="2"/>
  <c r="BK561" i="2"/>
  <c r="BH561" i="2"/>
  <c r="BG561" i="2"/>
  <c r="BI561" i="2"/>
  <c r="BK560" i="2"/>
  <c r="BH560" i="2"/>
  <c r="BJ560" i="2"/>
  <c r="BG560" i="2"/>
  <c r="BK559" i="2"/>
  <c r="BH559" i="2"/>
  <c r="BG559" i="2"/>
  <c r="BI559" i="2"/>
  <c r="BK558" i="2"/>
  <c r="BH558" i="2"/>
  <c r="BJ558" i="2"/>
  <c r="BG558" i="2"/>
  <c r="BK557" i="2"/>
  <c r="BH557" i="2"/>
  <c r="BG557" i="2"/>
  <c r="BI557" i="2"/>
  <c r="BK556" i="2"/>
  <c r="BH556" i="2"/>
  <c r="BJ556" i="2"/>
  <c r="BG556" i="2"/>
  <c r="BK555" i="2"/>
  <c r="BH555" i="2"/>
  <c r="BG555" i="2"/>
  <c r="BI555" i="2"/>
  <c r="BK554" i="2"/>
  <c r="BH554" i="2"/>
  <c r="BJ554" i="2"/>
  <c r="BG554" i="2"/>
  <c r="BK553" i="2"/>
  <c r="BH553" i="2"/>
  <c r="BG553" i="2"/>
  <c r="BI553" i="2"/>
  <c r="BK552" i="2"/>
  <c r="BH552" i="2"/>
  <c r="BJ552" i="2"/>
  <c r="BG552" i="2"/>
  <c r="BK551" i="2"/>
  <c r="BH551" i="2"/>
  <c r="BG551" i="2"/>
  <c r="BI551" i="2"/>
  <c r="BK550" i="2"/>
  <c r="BH550" i="2"/>
  <c r="BJ550" i="2"/>
  <c r="BG550" i="2"/>
  <c r="BK549" i="2"/>
  <c r="BH549" i="2"/>
  <c r="BG549" i="2"/>
  <c r="BI549" i="2"/>
  <c r="BK548" i="2"/>
  <c r="BH548" i="2"/>
  <c r="BJ548" i="2"/>
  <c r="BG548" i="2"/>
  <c r="BK547" i="2"/>
  <c r="BH547" i="2"/>
  <c r="BG547" i="2"/>
  <c r="BI547" i="2"/>
  <c r="BK546" i="2"/>
  <c r="BH546" i="2"/>
  <c r="BJ546" i="2"/>
  <c r="BG546" i="2"/>
  <c r="BK545" i="2"/>
  <c r="BH545" i="2"/>
  <c r="BG545" i="2"/>
  <c r="BI545" i="2"/>
  <c r="BK544" i="2"/>
  <c r="BH544" i="2"/>
  <c r="BJ544" i="2"/>
  <c r="BG544" i="2"/>
  <c r="BK543" i="2"/>
  <c r="BH543" i="2"/>
  <c r="BG543" i="2"/>
  <c r="BI543" i="2"/>
  <c r="BK542" i="2"/>
  <c r="BH542" i="2"/>
  <c r="BJ542" i="2"/>
  <c r="BG542" i="2"/>
  <c r="BK541" i="2"/>
  <c r="BH541" i="2"/>
  <c r="BG541" i="2"/>
  <c r="BI541" i="2"/>
  <c r="BK540" i="2"/>
  <c r="BH540" i="2"/>
  <c r="BJ540" i="2"/>
  <c r="BG540" i="2"/>
  <c r="BK539" i="2"/>
  <c r="BH539" i="2"/>
  <c r="BG539" i="2"/>
  <c r="BI539" i="2"/>
  <c r="BK538" i="2"/>
  <c r="BH538" i="2"/>
  <c r="BJ538" i="2"/>
  <c r="BG538" i="2"/>
  <c r="BK537" i="2"/>
  <c r="BH537" i="2"/>
  <c r="BG537" i="2"/>
  <c r="BI537" i="2"/>
  <c r="BK536" i="2"/>
  <c r="BH536" i="2"/>
  <c r="BJ536" i="2"/>
  <c r="BG536" i="2"/>
  <c r="BK535" i="2"/>
  <c r="BH535" i="2"/>
  <c r="BG535" i="2"/>
  <c r="BI535" i="2"/>
  <c r="BK534" i="2"/>
  <c r="BH534" i="2"/>
  <c r="BJ534" i="2"/>
  <c r="BG534" i="2"/>
  <c r="BK533" i="2"/>
  <c r="BH533" i="2"/>
  <c r="BG533" i="2"/>
  <c r="BI533" i="2"/>
  <c r="BK532" i="2"/>
  <c r="BH532" i="2"/>
  <c r="BJ532" i="2"/>
  <c r="BG532" i="2"/>
  <c r="BK531" i="2"/>
  <c r="BH531" i="2"/>
  <c r="BG531" i="2"/>
  <c r="BI531" i="2"/>
  <c r="BK530" i="2"/>
  <c r="BH530" i="2"/>
  <c r="BJ530" i="2"/>
  <c r="BG530" i="2"/>
  <c r="BK529" i="2"/>
  <c r="BH529" i="2"/>
  <c r="BG529" i="2"/>
  <c r="BI529" i="2"/>
  <c r="BK528" i="2"/>
  <c r="BH528" i="2"/>
  <c r="BJ528" i="2"/>
  <c r="BG528" i="2"/>
  <c r="BK527" i="2"/>
  <c r="BH527" i="2"/>
  <c r="BG527" i="2"/>
  <c r="BI527" i="2"/>
  <c r="BK526" i="2"/>
  <c r="BH526" i="2"/>
  <c r="BJ526" i="2"/>
  <c r="BG526" i="2"/>
  <c r="BK525" i="2"/>
  <c r="BH525" i="2"/>
  <c r="BG525" i="2"/>
  <c r="BI525" i="2"/>
  <c r="BK524" i="2"/>
  <c r="BH524" i="2"/>
  <c r="BJ524" i="2"/>
  <c r="BG524" i="2"/>
  <c r="BK523" i="2"/>
  <c r="BH523" i="2"/>
  <c r="BG523" i="2"/>
  <c r="BI523" i="2"/>
  <c r="BK522" i="2"/>
  <c r="BH522" i="2"/>
  <c r="BJ522" i="2"/>
  <c r="BG522" i="2"/>
  <c r="BK521" i="2"/>
  <c r="BH521" i="2"/>
  <c r="BG521" i="2"/>
  <c r="BI521" i="2"/>
  <c r="BK520" i="2"/>
  <c r="BH520" i="2"/>
  <c r="BJ520" i="2"/>
  <c r="BG520" i="2"/>
  <c r="BK519" i="2"/>
  <c r="BH519" i="2"/>
  <c r="BG519" i="2"/>
  <c r="BI519" i="2"/>
  <c r="BK518" i="2"/>
  <c r="BH518" i="2"/>
  <c r="BJ518" i="2"/>
  <c r="BG518" i="2"/>
  <c r="BK517" i="2"/>
  <c r="BH517" i="2"/>
  <c r="BG517" i="2"/>
  <c r="BI517" i="2"/>
  <c r="BK516" i="2"/>
  <c r="BH516" i="2"/>
  <c r="BJ516" i="2"/>
  <c r="BG516" i="2"/>
  <c r="BK515" i="2"/>
  <c r="BH515" i="2"/>
  <c r="BG515" i="2"/>
  <c r="BI515" i="2"/>
  <c r="BK514" i="2"/>
  <c r="BH514" i="2"/>
  <c r="BJ514" i="2"/>
  <c r="BG514" i="2"/>
  <c r="BK513" i="2"/>
  <c r="BH513" i="2"/>
  <c r="BG513" i="2"/>
  <c r="BI513" i="2"/>
  <c r="BK512" i="2"/>
  <c r="BH512" i="2"/>
  <c r="BJ512" i="2"/>
  <c r="BG512" i="2"/>
  <c r="BK511" i="2"/>
  <c r="BH511" i="2"/>
  <c r="BG511" i="2"/>
  <c r="BI511" i="2"/>
  <c r="BK510" i="2"/>
  <c r="BH510" i="2"/>
  <c r="BJ510" i="2"/>
  <c r="BG510" i="2"/>
  <c r="BK509" i="2"/>
  <c r="BH509" i="2"/>
  <c r="BG509" i="2"/>
  <c r="BI509" i="2"/>
  <c r="BK508" i="2"/>
  <c r="BH508" i="2"/>
  <c r="BJ508" i="2"/>
  <c r="BG508" i="2"/>
  <c r="BK507" i="2"/>
  <c r="BH507" i="2"/>
  <c r="BG507" i="2"/>
  <c r="BI507" i="2"/>
  <c r="BK506" i="2"/>
  <c r="BH506" i="2"/>
  <c r="BJ506" i="2"/>
  <c r="BG506" i="2"/>
  <c r="BK505" i="2"/>
  <c r="BH505" i="2"/>
  <c r="BG505" i="2"/>
  <c r="BI505" i="2"/>
  <c r="BK504" i="2"/>
  <c r="BH504" i="2"/>
  <c r="BJ504" i="2"/>
  <c r="BG504" i="2"/>
  <c r="BK503" i="2"/>
  <c r="BH503" i="2"/>
  <c r="BG503" i="2"/>
  <c r="BI503" i="2"/>
  <c r="BK502" i="2"/>
  <c r="BH502" i="2"/>
  <c r="BJ502" i="2"/>
  <c r="BG502" i="2"/>
  <c r="BK501" i="2"/>
  <c r="BH501" i="2"/>
  <c r="BG501" i="2"/>
  <c r="BI501" i="2"/>
  <c r="BK500" i="2"/>
  <c r="BH500" i="2"/>
  <c r="BJ500" i="2"/>
  <c r="BG500" i="2"/>
  <c r="BK499" i="2"/>
  <c r="BH499" i="2"/>
  <c r="BG499" i="2"/>
  <c r="BI499" i="2"/>
  <c r="BK498" i="2"/>
  <c r="BH498" i="2"/>
  <c r="BJ498" i="2"/>
  <c r="BG498" i="2"/>
  <c r="BK497" i="2"/>
  <c r="BH497" i="2"/>
  <c r="BG497" i="2"/>
  <c r="BI497" i="2"/>
  <c r="BK496" i="2"/>
  <c r="BH496" i="2"/>
  <c r="BJ496" i="2"/>
  <c r="BG496" i="2"/>
  <c r="BK495" i="2"/>
  <c r="BH495" i="2"/>
  <c r="BG495" i="2"/>
  <c r="BI495" i="2"/>
  <c r="BK494" i="2"/>
  <c r="BH494" i="2"/>
  <c r="BJ494" i="2"/>
  <c r="BG494" i="2"/>
  <c r="BK493" i="2"/>
  <c r="BH493" i="2"/>
  <c r="BG493" i="2"/>
  <c r="BI493" i="2"/>
  <c r="BK492" i="2"/>
  <c r="BH492" i="2"/>
  <c r="BJ492" i="2"/>
  <c r="BG492" i="2"/>
  <c r="BK491" i="2"/>
  <c r="BH491" i="2"/>
  <c r="BG491" i="2"/>
  <c r="BI491" i="2"/>
  <c r="BK490" i="2"/>
  <c r="BH490" i="2"/>
  <c r="BJ490" i="2"/>
  <c r="BG490" i="2"/>
  <c r="BK489" i="2"/>
  <c r="BH489" i="2"/>
  <c r="BG489" i="2"/>
  <c r="BI489" i="2"/>
  <c r="BK488" i="2"/>
  <c r="BH488" i="2"/>
  <c r="BJ488" i="2"/>
  <c r="BG488" i="2"/>
  <c r="BK487" i="2"/>
  <c r="BH487" i="2"/>
  <c r="BG487" i="2"/>
  <c r="BI487" i="2"/>
  <c r="BK486" i="2"/>
  <c r="BH486" i="2"/>
  <c r="BJ486" i="2"/>
  <c r="BG486" i="2"/>
  <c r="BK485" i="2"/>
  <c r="BH485" i="2"/>
  <c r="BG485" i="2"/>
  <c r="BI485" i="2"/>
  <c r="BK484" i="2"/>
  <c r="BH484" i="2"/>
  <c r="BJ484" i="2"/>
  <c r="BG484" i="2"/>
  <c r="BK483" i="2"/>
  <c r="BH483" i="2"/>
  <c r="BG483" i="2"/>
  <c r="BI483" i="2"/>
  <c r="BK482" i="2"/>
  <c r="BH482" i="2"/>
  <c r="BJ482" i="2"/>
  <c r="BG482" i="2"/>
  <c r="BK481" i="2"/>
  <c r="BH481" i="2"/>
  <c r="BG481" i="2"/>
  <c r="BI481" i="2"/>
  <c r="BK480" i="2"/>
  <c r="BH480" i="2"/>
  <c r="BJ480" i="2"/>
  <c r="BG480" i="2"/>
  <c r="BK479" i="2"/>
  <c r="BH479" i="2"/>
  <c r="BG479" i="2"/>
  <c r="BI479" i="2"/>
  <c r="BK478" i="2"/>
  <c r="BH478" i="2"/>
  <c r="BG478" i="2"/>
  <c r="BK477" i="2"/>
  <c r="BH477" i="2"/>
  <c r="BG477" i="2"/>
  <c r="BI477" i="2"/>
  <c r="BK476" i="2"/>
  <c r="BH476" i="2"/>
  <c r="BJ476" i="2"/>
  <c r="BG476" i="2"/>
  <c r="BK475" i="2"/>
  <c r="BH475" i="2"/>
  <c r="BG475" i="2"/>
  <c r="BI475" i="2"/>
  <c r="BK474" i="2"/>
  <c r="BH474" i="2"/>
  <c r="BG474" i="2"/>
  <c r="BK473" i="2"/>
  <c r="BH473" i="2"/>
  <c r="BG473" i="2"/>
  <c r="BI473" i="2"/>
  <c r="BK472" i="2"/>
  <c r="BH472" i="2"/>
  <c r="BJ472" i="2"/>
  <c r="BG472" i="2"/>
  <c r="BK471" i="2"/>
  <c r="BH471" i="2"/>
  <c r="BG471" i="2"/>
  <c r="BI471" i="2"/>
  <c r="BK470" i="2"/>
  <c r="BH470" i="2"/>
  <c r="BG470" i="2"/>
  <c r="BK469" i="2"/>
  <c r="BH469" i="2"/>
  <c r="BG469" i="2"/>
  <c r="BI469" i="2"/>
  <c r="BK468" i="2"/>
  <c r="BH468" i="2"/>
  <c r="BJ468" i="2"/>
  <c r="BG468" i="2"/>
  <c r="BK467" i="2"/>
  <c r="BH467" i="2"/>
  <c r="BG467" i="2"/>
  <c r="BI467" i="2"/>
  <c r="BK466" i="2"/>
  <c r="BH466" i="2"/>
  <c r="BG466" i="2"/>
  <c r="BK465" i="2"/>
  <c r="BH465" i="2"/>
  <c r="BG465" i="2"/>
  <c r="BI465" i="2"/>
  <c r="BK464" i="2"/>
  <c r="BH464" i="2"/>
  <c r="BJ464" i="2"/>
  <c r="BG464" i="2"/>
  <c r="BK463" i="2"/>
  <c r="BH463" i="2"/>
  <c r="BG463" i="2"/>
  <c r="BI463" i="2"/>
  <c r="BK462" i="2"/>
  <c r="BH462" i="2"/>
  <c r="BG462" i="2"/>
  <c r="BK461" i="2"/>
  <c r="BH461" i="2"/>
  <c r="BG461" i="2"/>
  <c r="BI461" i="2"/>
  <c r="BK460" i="2"/>
  <c r="BH460" i="2"/>
  <c r="BJ460" i="2"/>
  <c r="BG460" i="2"/>
  <c r="BK459" i="2"/>
  <c r="BH459" i="2"/>
  <c r="BG459" i="2"/>
  <c r="BI459" i="2"/>
  <c r="BK458" i="2"/>
  <c r="BH458" i="2"/>
  <c r="BG458" i="2"/>
  <c r="BK457" i="2"/>
  <c r="BH457" i="2"/>
  <c r="BG457" i="2"/>
  <c r="BI457" i="2"/>
  <c r="BK456" i="2"/>
  <c r="BH456" i="2"/>
  <c r="BJ456" i="2"/>
  <c r="BG456" i="2"/>
  <c r="BK455" i="2"/>
  <c r="BH455" i="2"/>
  <c r="BG455" i="2"/>
  <c r="BI455" i="2"/>
  <c r="BK454" i="2"/>
  <c r="BH454" i="2"/>
  <c r="BG454" i="2"/>
  <c r="BK453" i="2"/>
  <c r="BH453" i="2"/>
  <c r="BG453" i="2"/>
  <c r="BI453" i="2"/>
  <c r="BK452" i="2"/>
  <c r="BH452" i="2"/>
  <c r="BJ452" i="2"/>
  <c r="BG452" i="2"/>
  <c r="BK451" i="2"/>
  <c r="BH451" i="2"/>
  <c r="BG451" i="2"/>
  <c r="BI451" i="2"/>
  <c r="BK450" i="2"/>
  <c r="BH450" i="2"/>
  <c r="BG450" i="2"/>
  <c r="BK449" i="2"/>
  <c r="BH449" i="2"/>
  <c r="BG449" i="2"/>
  <c r="BI449" i="2"/>
  <c r="BK448" i="2"/>
  <c r="BH448" i="2"/>
  <c r="BJ448" i="2"/>
  <c r="BG448" i="2"/>
  <c r="BK447" i="2"/>
  <c r="BH447" i="2"/>
  <c r="BG447" i="2"/>
  <c r="BI447" i="2"/>
  <c r="BK446" i="2"/>
  <c r="BH446" i="2"/>
  <c r="BG446" i="2"/>
  <c r="BK445" i="2"/>
  <c r="BH445" i="2"/>
  <c r="BG445" i="2"/>
  <c r="BI445" i="2"/>
  <c r="BK444" i="2"/>
  <c r="BH444" i="2"/>
  <c r="BJ444" i="2"/>
  <c r="BG444" i="2"/>
  <c r="BK443" i="2"/>
  <c r="BH443" i="2"/>
  <c r="BG443" i="2"/>
  <c r="BI443" i="2"/>
  <c r="BK442" i="2"/>
  <c r="BH442" i="2"/>
  <c r="BG442" i="2"/>
  <c r="BK441" i="2"/>
  <c r="BH441" i="2"/>
  <c r="BG441" i="2"/>
  <c r="BI441" i="2"/>
  <c r="BK440" i="2"/>
  <c r="BH440" i="2"/>
  <c r="BJ440" i="2"/>
  <c r="BG440" i="2"/>
  <c r="BK439" i="2"/>
  <c r="BH439" i="2"/>
  <c r="BG439" i="2"/>
  <c r="BI439" i="2"/>
  <c r="BK438" i="2"/>
  <c r="BH438" i="2"/>
  <c r="BG438" i="2"/>
  <c r="BK437" i="2"/>
  <c r="BH437" i="2"/>
  <c r="BG437" i="2"/>
  <c r="BI437" i="2"/>
  <c r="BK436" i="2"/>
  <c r="BH436" i="2"/>
  <c r="BJ436" i="2"/>
  <c r="BG436" i="2"/>
  <c r="BK435" i="2"/>
  <c r="BH435" i="2"/>
  <c r="BG435" i="2"/>
  <c r="BI435" i="2"/>
  <c r="BK434" i="2"/>
  <c r="BH434" i="2"/>
  <c r="BG434" i="2"/>
  <c r="BK433" i="2"/>
  <c r="BH433" i="2"/>
  <c r="BG433" i="2"/>
  <c r="BI433" i="2"/>
  <c r="BK432" i="2"/>
  <c r="BH432" i="2"/>
  <c r="BJ432" i="2"/>
  <c r="BG432" i="2"/>
  <c r="BK431" i="2"/>
  <c r="BH431" i="2"/>
  <c r="BG431" i="2"/>
  <c r="BI431" i="2"/>
  <c r="BK430" i="2"/>
  <c r="BH430" i="2"/>
  <c r="BG430" i="2"/>
  <c r="BK429" i="2"/>
  <c r="BH429" i="2"/>
  <c r="BG429" i="2"/>
  <c r="BI429" i="2"/>
  <c r="BK428" i="2"/>
  <c r="BH428" i="2"/>
  <c r="BJ428" i="2"/>
  <c r="BG428" i="2"/>
  <c r="BK427" i="2"/>
  <c r="BH427" i="2"/>
  <c r="BG427" i="2"/>
  <c r="BI427" i="2"/>
  <c r="BK426" i="2"/>
  <c r="BH426" i="2"/>
  <c r="BG426" i="2"/>
  <c r="BK425" i="2"/>
  <c r="BH425" i="2"/>
  <c r="BG425" i="2"/>
  <c r="BI425" i="2"/>
  <c r="BK424" i="2"/>
  <c r="BH424" i="2"/>
  <c r="BJ424" i="2"/>
  <c r="BG424" i="2"/>
  <c r="BK423" i="2"/>
  <c r="BH423" i="2"/>
  <c r="BG423" i="2"/>
  <c r="BI423" i="2"/>
  <c r="BK422" i="2"/>
  <c r="BH422" i="2"/>
  <c r="BG422" i="2"/>
  <c r="BK421" i="2"/>
  <c r="BH421" i="2"/>
  <c r="BG421" i="2"/>
  <c r="BI421" i="2"/>
  <c r="BK420" i="2"/>
  <c r="BH420" i="2"/>
  <c r="BJ420" i="2"/>
  <c r="BG420" i="2"/>
  <c r="BK419" i="2"/>
  <c r="BH419" i="2"/>
  <c r="BG419" i="2"/>
  <c r="BI419" i="2"/>
  <c r="BK418" i="2"/>
  <c r="BH418" i="2"/>
  <c r="BG418" i="2"/>
  <c r="BK417" i="2"/>
  <c r="BH417" i="2"/>
  <c r="BG417" i="2"/>
  <c r="BI417" i="2"/>
  <c r="BK416" i="2"/>
  <c r="BH416" i="2"/>
  <c r="BJ416" i="2"/>
  <c r="BG416" i="2"/>
  <c r="BK415" i="2"/>
  <c r="BH415" i="2"/>
  <c r="BG415" i="2"/>
  <c r="BI415" i="2"/>
  <c r="BK414" i="2"/>
  <c r="BH414" i="2"/>
  <c r="BG414" i="2"/>
  <c r="BK413" i="2"/>
  <c r="BH413" i="2"/>
  <c r="BG413" i="2"/>
  <c r="BI413" i="2"/>
  <c r="BK412" i="2"/>
  <c r="BH412" i="2"/>
  <c r="BJ412" i="2"/>
  <c r="BG412" i="2"/>
  <c r="BK411" i="2"/>
  <c r="BH411" i="2"/>
  <c r="BG411" i="2"/>
  <c r="BI411" i="2"/>
  <c r="BK410" i="2"/>
  <c r="BH410" i="2"/>
  <c r="BG410" i="2"/>
  <c r="BK409" i="2"/>
  <c r="BH409" i="2"/>
  <c r="AO409" i="2"/>
  <c r="BG409" i="2"/>
  <c r="BI409" i="2"/>
  <c r="BK408" i="2"/>
  <c r="BH408" i="2"/>
  <c r="BJ408" i="2"/>
  <c r="BG408" i="2"/>
  <c r="BK407" i="2"/>
  <c r="BH407" i="2"/>
  <c r="BG407" i="2"/>
  <c r="BI407" i="2"/>
  <c r="BK406" i="2"/>
  <c r="BH406" i="2"/>
  <c r="BJ406" i="2"/>
  <c r="BG406" i="2"/>
  <c r="BK405" i="2"/>
  <c r="BH405" i="2"/>
  <c r="BG405" i="2"/>
  <c r="BI405" i="2"/>
  <c r="BK404" i="2"/>
  <c r="BH404" i="2"/>
  <c r="BJ404" i="2"/>
  <c r="BG404" i="2"/>
  <c r="BK403" i="2"/>
  <c r="BH403" i="2"/>
  <c r="BG403" i="2"/>
  <c r="BI403" i="2"/>
  <c r="BK402" i="2"/>
  <c r="BH402" i="2"/>
  <c r="BJ402" i="2"/>
  <c r="BG402" i="2"/>
  <c r="BK401" i="2"/>
  <c r="BH401" i="2"/>
  <c r="BG401" i="2"/>
  <c r="BI401" i="2"/>
  <c r="BK400" i="2"/>
  <c r="BH400" i="2"/>
  <c r="BJ400" i="2"/>
  <c r="BG400" i="2"/>
  <c r="BK399" i="2"/>
  <c r="BH399" i="2"/>
  <c r="BG399" i="2"/>
  <c r="BI399" i="2"/>
  <c r="BK398" i="2"/>
  <c r="BH398" i="2"/>
  <c r="BJ398" i="2"/>
  <c r="BG398" i="2"/>
  <c r="BK397" i="2"/>
  <c r="BH397" i="2"/>
  <c r="BG397" i="2"/>
  <c r="BI397" i="2"/>
  <c r="BK396" i="2"/>
  <c r="BH396" i="2"/>
  <c r="BJ396" i="2"/>
  <c r="BG396" i="2"/>
  <c r="BK395" i="2"/>
  <c r="BH395" i="2"/>
  <c r="BG395" i="2"/>
  <c r="BI395" i="2"/>
  <c r="BK394" i="2"/>
  <c r="BH394" i="2"/>
  <c r="BJ394" i="2"/>
  <c r="BG394" i="2"/>
  <c r="BK393" i="2"/>
  <c r="BH393" i="2"/>
  <c r="AO393" i="2"/>
  <c r="BG393" i="2"/>
  <c r="BI393" i="2"/>
  <c r="BK392" i="2"/>
  <c r="BH392" i="2"/>
  <c r="BG392" i="2"/>
  <c r="BK391" i="2"/>
  <c r="BH391" i="2"/>
  <c r="BG391" i="2"/>
  <c r="BI391" i="2"/>
  <c r="BK390" i="2"/>
  <c r="BH390" i="2"/>
  <c r="BJ390" i="2"/>
  <c r="BG390" i="2"/>
  <c r="BK389" i="2"/>
  <c r="BH389" i="2"/>
  <c r="BG389" i="2"/>
  <c r="BI389" i="2"/>
  <c r="BK388" i="2"/>
  <c r="BH388" i="2"/>
  <c r="BG388" i="2"/>
  <c r="BK387" i="2"/>
  <c r="BH387" i="2"/>
  <c r="BG387" i="2"/>
  <c r="BI387" i="2"/>
  <c r="BK386" i="2"/>
  <c r="BH386" i="2"/>
  <c r="BJ386" i="2"/>
  <c r="BG386" i="2"/>
  <c r="BK385" i="2"/>
  <c r="BH385" i="2"/>
  <c r="BG385" i="2"/>
  <c r="BI385" i="2"/>
  <c r="BK384" i="2"/>
  <c r="BH384" i="2"/>
  <c r="BG384" i="2"/>
  <c r="BK383" i="2"/>
  <c r="BH383" i="2"/>
  <c r="BG383" i="2"/>
  <c r="BI383" i="2"/>
  <c r="BK382" i="2"/>
  <c r="BH382" i="2"/>
  <c r="BJ382" i="2"/>
  <c r="BG382" i="2"/>
  <c r="BK381" i="2"/>
  <c r="BH381" i="2"/>
  <c r="BG381" i="2"/>
  <c r="BI381" i="2"/>
  <c r="BK380" i="2"/>
  <c r="BH380" i="2"/>
  <c r="BG380" i="2"/>
  <c r="BK379" i="2"/>
  <c r="BH379" i="2"/>
  <c r="BG379" i="2"/>
  <c r="BI379" i="2"/>
  <c r="BK378" i="2"/>
  <c r="BH378" i="2"/>
  <c r="BJ378" i="2"/>
  <c r="BG378" i="2"/>
  <c r="BK377" i="2"/>
  <c r="BH377" i="2"/>
  <c r="AO377" i="2"/>
  <c r="BG377" i="2"/>
  <c r="BI377" i="2"/>
  <c r="BK376" i="2"/>
  <c r="BH376" i="2"/>
  <c r="BJ376" i="2"/>
  <c r="BG376" i="2"/>
  <c r="BK375" i="2"/>
  <c r="BH375" i="2"/>
  <c r="BG375" i="2"/>
  <c r="BI375" i="2"/>
  <c r="BK374" i="2"/>
  <c r="BH374" i="2"/>
  <c r="BJ374" i="2"/>
  <c r="BG374" i="2"/>
  <c r="BK373" i="2"/>
  <c r="BH373" i="2"/>
  <c r="BG373" i="2"/>
  <c r="BI373" i="2"/>
  <c r="BK372" i="2"/>
  <c r="BH372" i="2"/>
  <c r="BJ372" i="2"/>
  <c r="BG372" i="2"/>
  <c r="BK371" i="2"/>
  <c r="BH371" i="2"/>
  <c r="BG371" i="2"/>
  <c r="BI371" i="2"/>
  <c r="BK370" i="2"/>
  <c r="BH370" i="2"/>
  <c r="BJ370" i="2"/>
  <c r="BG370" i="2"/>
  <c r="BK369" i="2"/>
  <c r="BH369" i="2"/>
  <c r="BG369" i="2"/>
  <c r="BI369" i="2"/>
  <c r="BK368" i="2"/>
  <c r="BH368" i="2"/>
  <c r="BJ368" i="2"/>
  <c r="BG368" i="2"/>
  <c r="BK367" i="2"/>
  <c r="BH367" i="2"/>
  <c r="BG367" i="2"/>
  <c r="BI367" i="2"/>
  <c r="BK366" i="2"/>
  <c r="BH366" i="2"/>
  <c r="BJ366" i="2"/>
  <c r="BG366" i="2"/>
  <c r="BK365" i="2"/>
  <c r="BH365" i="2"/>
  <c r="BG365" i="2"/>
  <c r="BI365" i="2"/>
  <c r="BK364" i="2"/>
  <c r="BH364" i="2"/>
  <c r="BJ364" i="2"/>
  <c r="BG364" i="2"/>
  <c r="BK363" i="2"/>
  <c r="BH363" i="2"/>
  <c r="BG363" i="2"/>
  <c r="BI363" i="2"/>
  <c r="BK362" i="2"/>
  <c r="BH362" i="2"/>
  <c r="BJ362" i="2"/>
  <c r="BG362" i="2"/>
  <c r="BK361" i="2"/>
  <c r="BH361" i="2"/>
  <c r="BG361" i="2"/>
  <c r="BI361" i="2"/>
  <c r="BK360" i="2"/>
  <c r="BH360" i="2"/>
  <c r="BJ360" i="2"/>
  <c r="BG360" i="2"/>
  <c r="BK359" i="2"/>
  <c r="BH359" i="2"/>
  <c r="BG359" i="2"/>
  <c r="BI359" i="2"/>
  <c r="BK358" i="2"/>
  <c r="BH358" i="2"/>
  <c r="AO358" i="2"/>
  <c r="BG358" i="2"/>
  <c r="BJ358" i="2"/>
  <c r="BK357" i="2"/>
  <c r="BH357" i="2"/>
  <c r="BG357" i="2"/>
  <c r="BI357" i="2"/>
  <c r="BK356" i="2"/>
  <c r="BH356" i="2"/>
  <c r="BJ356" i="2"/>
  <c r="BG356" i="2"/>
  <c r="BK355" i="2"/>
  <c r="BH355" i="2"/>
  <c r="BG355" i="2"/>
  <c r="BI355" i="2"/>
  <c r="BK354" i="2"/>
  <c r="BH354" i="2"/>
  <c r="BG354" i="2"/>
  <c r="BK353" i="2"/>
  <c r="BH353" i="2"/>
  <c r="BG353" i="2"/>
  <c r="BI353" i="2"/>
  <c r="BK352" i="2"/>
  <c r="BH352" i="2"/>
  <c r="BJ352" i="2"/>
  <c r="BG352" i="2"/>
  <c r="BK351" i="2"/>
  <c r="BH351" i="2"/>
  <c r="BG351" i="2"/>
  <c r="BI351" i="2"/>
  <c r="BK350" i="2"/>
  <c r="BH350" i="2"/>
  <c r="BG350" i="2"/>
  <c r="BK349" i="2"/>
  <c r="BH349" i="2"/>
  <c r="BG349" i="2"/>
  <c r="BI349" i="2"/>
  <c r="BK348" i="2"/>
  <c r="BH348" i="2"/>
  <c r="BJ348" i="2"/>
  <c r="BG348" i="2"/>
  <c r="BK347" i="2"/>
  <c r="BH347" i="2"/>
  <c r="BG347" i="2"/>
  <c r="BI347" i="2"/>
  <c r="BK346" i="2"/>
  <c r="BH346" i="2"/>
  <c r="BG346" i="2"/>
  <c r="BK345" i="2"/>
  <c r="BH345" i="2"/>
  <c r="BG345" i="2"/>
  <c r="BI345" i="2"/>
  <c r="BK344" i="2"/>
  <c r="BH344" i="2"/>
  <c r="BJ344" i="2"/>
  <c r="BG344" i="2"/>
  <c r="BK343" i="2"/>
  <c r="BH343" i="2"/>
  <c r="BG343" i="2"/>
  <c r="BI343" i="2"/>
  <c r="BK342" i="2"/>
  <c r="BH342" i="2"/>
  <c r="BG342" i="2"/>
  <c r="BK341" i="2"/>
  <c r="BH341" i="2"/>
  <c r="BG341" i="2"/>
  <c r="BI341" i="2"/>
  <c r="BK340" i="2"/>
  <c r="BH340" i="2"/>
  <c r="BJ340" i="2"/>
  <c r="BG340" i="2"/>
  <c r="BK339" i="2"/>
  <c r="BH339" i="2"/>
  <c r="BG339" i="2"/>
  <c r="BI339" i="2"/>
  <c r="BK338" i="2"/>
  <c r="BH338" i="2"/>
  <c r="BG338" i="2"/>
  <c r="BK337" i="2"/>
  <c r="BH337" i="2"/>
  <c r="BG337" i="2"/>
  <c r="BI337" i="2"/>
  <c r="BK336" i="2"/>
  <c r="BH336" i="2"/>
  <c r="BJ336" i="2"/>
  <c r="BG336" i="2"/>
  <c r="BK335" i="2"/>
  <c r="BH335" i="2"/>
  <c r="BG335" i="2"/>
  <c r="BI335" i="2"/>
  <c r="BK334" i="2"/>
  <c r="BH334" i="2"/>
  <c r="BG334" i="2"/>
  <c r="BK333" i="2"/>
  <c r="BH333" i="2"/>
  <c r="BG333" i="2"/>
  <c r="BI333" i="2"/>
  <c r="BK332" i="2"/>
  <c r="BH332" i="2"/>
  <c r="BJ332" i="2"/>
  <c r="BG332" i="2"/>
  <c r="BK331" i="2"/>
  <c r="BH331" i="2"/>
  <c r="BG331" i="2"/>
  <c r="BI331" i="2"/>
  <c r="BK330" i="2"/>
  <c r="BH330" i="2"/>
  <c r="BG330" i="2"/>
  <c r="BK329" i="2"/>
  <c r="BH329" i="2"/>
  <c r="BG329" i="2"/>
  <c r="BI329" i="2"/>
  <c r="BK328" i="2"/>
  <c r="BH328" i="2"/>
  <c r="BJ328" i="2"/>
  <c r="BG328" i="2"/>
  <c r="BK327" i="2"/>
  <c r="BH327" i="2"/>
  <c r="BG327" i="2"/>
  <c r="BI327" i="2"/>
  <c r="BK326" i="2"/>
  <c r="BH326" i="2"/>
  <c r="BG326" i="2"/>
  <c r="BK325" i="2"/>
  <c r="BH325" i="2"/>
  <c r="BG325" i="2"/>
  <c r="BI325" i="2"/>
  <c r="BK324" i="2"/>
  <c r="BH324" i="2"/>
  <c r="BJ324" i="2"/>
  <c r="BG324" i="2"/>
  <c r="BK323" i="2"/>
  <c r="BH323" i="2"/>
  <c r="BG323" i="2"/>
  <c r="BI323" i="2"/>
  <c r="BK322" i="2"/>
  <c r="BH322" i="2"/>
  <c r="BG322" i="2"/>
  <c r="BK321" i="2"/>
  <c r="BH321" i="2"/>
  <c r="BG321" i="2"/>
  <c r="BI321" i="2"/>
  <c r="BK320" i="2"/>
  <c r="BH320" i="2"/>
  <c r="BJ320" i="2"/>
  <c r="BG320" i="2"/>
  <c r="BK319" i="2"/>
  <c r="BH319" i="2"/>
  <c r="BG319" i="2"/>
  <c r="BI319" i="2"/>
  <c r="BK318" i="2"/>
  <c r="BH318" i="2"/>
  <c r="BG318" i="2"/>
  <c r="BK317" i="2"/>
  <c r="BH317" i="2"/>
  <c r="BG317" i="2"/>
  <c r="BI317" i="2"/>
  <c r="BK316" i="2"/>
  <c r="BH316" i="2"/>
  <c r="BJ316" i="2"/>
  <c r="BG316" i="2"/>
  <c r="BK315" i="2"/>
  <c r="BH315" i="2"/>
  <c r="BG315" i="2"/>
  <c r="BI315" i="2"/>
  <c r="BK314" i="2"/>
  <c r="BH314" i="2"/>
  <c r="BG314" i="2"/>
  <c r="BK313" i="2"/>
  <c r="BH313" i="2"/>
  <c r="BG313" i="2"/>
  <c r="BI313" i="2"/>
  <c r="BK312" i="2"/>
  <c r="BH312" i="2"/>
  <c r="BJ312" i="2"/>
  <c r="BG312" i="2"/>
  <c r="BK311" i="2"/>
  <c r="BH311" i="2"/>
  <c r="BG311" i="2"/>
  <c r="BI311" i="2"/>
  <c r="BK310" i="2"/>
  <c r="BH310" i="2"/>
  <c r="BG310" i="2"/>
  <c r="BK309" i="2"/>
  <c r="BH309" i="2"/>
  <c r="BG309" i="2"/>
  <c r="BI309" i="2"/>
  <c r="BK308" i="2"/>
  <c r="BH308" i="2"/>
  <c r="BJ308" i="2"/>
  <c r="BG308" i="2"/>
  <c r="BK307" i="2"/>
  <c r="BH307" i="2"/>
  <c r="BG307" i="2"/>
  <c r="BI307" i="2"/>
  <c r="BK306" i="2"/>
  <c r="BH306" i="2"/>
  <c r="BJ306" i="2"/>
  <c r="BG306" i="2"/>
  <c r="BK305" i="2"/>
  <c r="BH305" i="2"/>
  <c r="BG305" i="2"/>
  <c r="BI305" i="2"/>
  <c r="BK304" i="2"/>
  <c r="BH304" i="2"/>
  <c r="BJ304" i="2"/>
  <c r="BG304" i="2"/>
  <c r="BK303" i="2"/>
  <c r="BH303" i="2"/>
  <c r="BG303" i="2"/>
  <c r="BI303" i="2"/>
  <c r="BK302" i="2"/>
  <c r="BH302" i="2"/>
  <c r="BJ302" i="2"/>
  <c r="BG302" i="2"/>
  <c r="BK301" i="2"/>
  <c r="BH301" i="2"/>
  <c r="BG301" i="2"/>
  <c r="BI301" i="2"/>
  <c r="BK300" i="2"/>
  <c r="BH300" i="2"/>
  <c r="BJ300" i="2"/>
  <c r="BG300" i="2"/>
  <c r="BK299" i="2"/>
  <c r="BH299" i="2"/>
  <c r="BG299" i="2"/>
  <c r="BI299" i="2"/>
  <c r="BK298" i="2"/>
  <c r="BH298" i="2"/>
  <c r="BJ298" i="2"/>
  <c r="BG298" i="2"/>
  <c r="BK297" i="2"/>
  <c r="BH297" i="2"/>
  <c r="BG297" i="2"/>
  <c r="BI297" i="2"/>
  <c r="BK296" i="2"/>
  <c r="BH296" i="2"/>
  <c r="BJ296" i="2"/>
  <c r="BG296" i="2"/>
  <c r="BK295" i="2"/>
  <c r="BH295" i="2"/>
  <c r="BG295" i="2"/>
  <c r="BI295" i="2"/>
  <c r="BK294" i="2"/>
  <c r="BH294" i="2"/>
  <c r="BJ294" i="2"/>
  <c r="BG294" i="2"/>
  <c r="BK293" i="2"/>
  <c r="BH293" i="2"/>
  <c r="BG293" i="2"/>
  <c r="BI293" i="2"/>
  <c r="BK292" i="2"/>
  <c r="BH292" i="2"/>
  <c r="BJ292" i="2"/>
  <c r="BG292" i="2"/>
  <c r="BK291" i="2"/>
  <c r="BH291" i="2"/>
  <c r="BG291" i="2"/>
  <c r="BI291" i="2"/>
  <c r="BK290" i="2"/>
  <c r="BH290" i="2"/>
  <c r="BJ290" i="2"/>
  <c r="BG290" i="2"/>
  <c r="BK289" i="2"/>
  <c r="BH289" i="2"/>
  <c r="BG289" i="2"/>
  <c r="BI289" i="2"/>
  <c r="BK288" i="2"/>
  <c r="BH288" i="2"/>
  <c r="BJ288" i="2"/>
  <c r="BG288" i="2"/>
  <c r="BK287" i="2"/>
  <c r="BH287" i="2"/>
  <c r="BG287" i="2"/>
  <c r="BI287" i="2"/>
  <c r="BK286" i="2"/>
  <c r="BH286" i="2"/>
  <c r="BJ286" i="2"/>
  <c r="BG286" i="2"/>
  <c r="BK285" i="2"/>
  <c r="BH285" i="2"/>
  <c r="BG285" i="2"/>
  <c r="BI285" i="2"/>
  <c r="BK284" i="2"/>
  <c r="BH284" i="2"/>
  <c r="BJ284" i="2"/>
  <c r="BG284" i="2"/>
  <c r="BK283" i="2"/>
  <c r="BH283" i="2"/>
  <c r="BG283" i="2"/>
  <c r="BI283" i="2"/>
  <c r="BK282" i="2"/>
  <c r="BH282" i="2"/>
  <c r="BJ282" i="2"/>
  <c r="BG282" i="2"/>
  <c r="BK281" i="2"/>
  <c r="BH281" i="2"/>
  <c r="BG281" i="2"/>
  <c r="BI281" i="2"/>
  <c r="BK280" i="2"/>
  <c r="BH280" i="2"/>
  <c r="BJ280" i="2"/>
  <c r="BG280" i="2"/>
  <c r="BK279" i="2"/>
  <c r="BH279" i="2"/>
  <c r="BG279" i="2"/>
  <c r="BI279" i="2"/>
  <c r="BK278" i="2"/>
  <c r="BH278" i="2"/>
  <c r="BJ278" i="2"/>
  <c r="BG278" i="2"/>
  <c r="BK277" i="2"/>
  <c r="BH277" i="2"/>
  <c r="BG277" i="2"/>
  <c r="BI277" i="2"/>
  <c r="BK276" i="2"/>
  <c r="BH276" i="2"/>
  <c r="BJ276" i="2"/>
  <c r="BG276" i="2"/>
  <c r="BK275" i="2"/>
  <c r="BH275" i="2"/>
  <c r="BG275" i="2"/>
  <c r="BI275" i="2"/>
  <c r="BK274" i="2"/>
  <c r="BH274" i="2"/>
  <c r="BJ274" i="2"/>
  <c r="BG274" i="2"/>
  <c r="BK273" i="2"/>
  <c r="BH273" i="2"/>
  <c r="BG273" i="2"/>
  <c r="BI273" i="2"/>
  <c r="BK272" i="2"/>
  <c r="BH272" i="2"/>
  <c r="BJ272" i="2"/>
  <c r="BG272" i="2"/>
  <c r="BK271" i="2"/>
  <c r="BH271" i="2"/>
  <c r="BG271" i="2"/>
  <c r="BI271" i="2"/>
  <c r="BK270" i="2"/>
  <c r="BH270" i="2"/>
  <c r="BJ270" i="2"/>
  <c r="BG270" i="2"/>
  <c r="BK269" i="2"/>
  <c r="BH269" i="2"/>
  <c r="BG269" i="2"/>
  <c r="BI269" i="2"/>
  <c r="BK268" i="2"/>
  <c r="BH268" i="2"/>
  <c r="BJ268" i="2"/>
  <c r="BG268" i="2"/>
  <c r="BK267" i="2"/>
  <c r="BH267" i="2"/>
  <c r="BG267" i="2"/>
  <c r="BI267" i="2"/>
  <c r="BK266" i="2"/>
  <c r="BH266" i="2"/>
  <c r="BJ266" i="2"/>
  <c r="BG266" i="2"/>
  <c r="BK265" i="2"/>
  <c r="BH265" i="2"/>
  <c r="BG265" i="2"/>
  <c r="BI265" i="2"/>
  <c r="BK264" i="2"/>
  <c r="BH264" i="2"/>
  <c r="BG264" i="2"/>
  <c r="BK263" i="2"/>
  <c r="BH263" i="2"/>
  <c r="BG263" i="2"/>
  <c r="BI263" i="2"/>
  <c r="BK262" i="2"/>
  <c r="BH262" i="2"/>
  <c r="BJ262" i="2"/>
  <c r="BG262" i="2"/>
  <c r="BK261" i="2"/>
  <c r="BH261" i="2"/>
  <c r="BG261" i="2"/>
  <c r="BI261" i="2"/>
  <c r="BK260" i="2"/>
  <c r="BH260" i="2"/>
  <c r="BG260" i="2"/>
  <c r="BK259" i="2"/>
  <c r="BH259" i="2"/>
  <c r="BG259" i="2"/>
  <c r="BI259" i="2"/>
  <c r="BK258" i="2"/>
  <c r="BH258" i="2"/>
  <c r="BJ258" i="2"/>
  <c r="BG258" i="2"/>
  <c r="BK257" i="2"/>
  <c r="BH257" i="2"/>
  <c r="BG257" i="2"/>
  <c r="BI257" i="2"/>
  <c r="BK256" i="2"/>
  <c r="BH256" i="2"/>
  <c r="BG256" i="2"/>
  <c r="BK255" i="2"/>
  <c r="BH255" i="2"/>
  <c r="BG255" i="2"/>
  <c r="BI255" i="2"/>
  <c r="BK254" i="2"/>
  <c r="BH254" i="2"/>
  <c r="BJ254" i="2"/>
  <c r="BG254" i="2"/>
  <c r="BK253" i="2"/>
  <c r="BH253" i="2"/>
  <c r="BG253" i="2"/>
  <c r="BI253" i="2"/>
  <c r="BK252" i="2"/>
  <c r="BH252" i="2"/>
  <c r="BG252" i="2"/>
  <c r="BK251" i="2"/>
  <c r="BH251" i="2"/>
  <c r="BG251" i="2"/>
  <c r="BI251" i="2"/>
  <c r="BK250" i="2"/>
  <c r="BH250" i="2"/>
  <c r="BJ250" i="2"/>
  <c r="BG250" i="2"/>
  <c r="BK249" i="2"/>
  <c r="BH249" i="2"/>
  <c r="BG249" i="2"/>
  <c r="BI249" i="2"/>
  <c r="BK248" i="2"/>
  <c r="BH248" i="2"/>
  <c r="BG248" i="2"/>
  <c r="BK247" i="2"/>
  <c r="BH247" i="2"/>
  <c r="BG247" i="2"/>
  <c r="BI247" i="2"/>
  <c r="BK246" i="2"/>
  <c r="BH246" i="2"/>
  <c r="BJ246" i="2"/>
  <c r="BG246" i="2"/>
  <c r="BK245" i="2"/>
  <c r="BH245" i="2"/>
  <c r="BG245" i="2"/>
  <c r="BI245" i="2"/>
  <c r="BK244" i="2"/>
  <c r="BH244" i="2"/>
  <c r="BG244" i="2"/>
  <c r="BK243" i="2"/>
  <c r="BH243" i="2"/>
  <c r="BG243" i="2"/>
  <c r="BI243" i="2"/>
  <c r="BK242" i="2"/>
  <c r="BH242" i="2"/>
  <c r="BJ242" i="2"/>
  <c r="BG242" i="2"/>
  <c r="BK241" i="2"/>
  <c r="BH241" i="2"/>
  <c r="BG241" i="2"/>
  <c r="BI241" i="2"/>
  <c r="BK240" i="2"/>
  <c r="BH240" i="2"/>
  <c r="BG240" i="2"/>
  <c r="BK239" i="2"/>
  <c r="BH239" i="2"/>
  <c r="BG239" i="2"/>
  <c r="BI239" i="2"/>
  <c r="BK238" i="2"/>
  <c r="BH238" i="2"/>
  <c r="BJ238" i="2"/>
  <c r="BG238" i="2"/>
  <c r="BK237" i="2"/>
  <c r="BH237" i="2"/>
  <c r="BG237" i="2"/>
  <c r="BI237" i="2"/>
  <c r="BK236" i="2"/>
  <c r="BH236" i="2"/>
  <c r="BG236" i="2"/>
  <c r="BK235" i="2"/>
  <c r="BH235" i="2"/>
  <c r="BG235" i="2"/>
  <c r="BI235" i="2"/>
  <c r="BK234" i="2"/>
  <c r="BH234" i="2"/>
  <c r="BJ234" i="2"/>
  <c r="BG234" i="2"/>
  <c r="BK233" i="2"/>
  <c r="BH233" i="2"/>
  <c r="BG233" i="2"/>
  <c r="BI233" i="2"/>
  <c r="BK232" i="2"/>
  <c r="BH232" i="2"/>
  <c r="BG232" i="2"/>
  <c r="BK231" i="2"/>
  <c r="BH231" i="2"/>
  <c r="BG231" i="2"/>
  <c r="BI231" i="2"/>
  <c r="BK230" i="2"/>
  <c r="BH230" i="2"/>
  <c r="BJ230" i="2"/>
  <c r="BG230" i="2"/>
  <c r="BK229" i="2"/>
  <c r="BH229" i="2"/>
  <c r="BG229" i="2"/>
  <c r="BI229" i="2"/>
  <c r="BK228" i="2"/>
  <c r="BH228" i="2"/>
  <c r="BG228" i="2"/>
  <c r="BK227" i="2"/>
  <c r="BH227" i="2"/>
  <c r="BG227" i="2"/>
  <c r="BI227" i="2"/>
  <c r="BK226" i="2"/>
  <c r="BH226" i="2"/>
  <c r="BJ226" i="2"/>
  <c r="BG226" i="2"/>
  <c r="BK225" i="2"/>
  <c r="BH225" i="2"/>
  <c r="BG225" i="2"/>
  <c r="BI225" i="2"/>
  <c r="BK224" i="2"/>
  <c r="BH224" i="2"/>
  <c r="BG224" i="2"/>
  <c r="BK223" i="2"/>
  <c r="BH223" i="2"/>
  <c r="BG223" i="2"/>
  <c r="BI223" i="2"/>
  <c r="BK222" i="2"/>
  <c r="BH222" i="2"/>
  <c r="BJ222" i="2"/>
  <c r="BG222" i="2"/>
  <c r="BK221" i="2"/>
  <c r="BH221" i="2"/>
  <c r="BG221" i="2"/>
  <c r="BI221" i="2"/>
  <c r="BK220" i="2"/>
  <c r="BH220" i="2"/>
  <c r="BG220" i="2"/>
  <c r="BK219" i="2"/>
  <c r="BH219" i="2"/>
  <c r="BG219" i="2"/>
  <c r="BI219" i="2"/>
  <c r="BK218" i="2"/>
  <c r="BH218" i="2"/>
  <c r="BJ218" i="2"/>
  <c r="BG218" i="2"/>
  <c r="BK217" i="2"/>
  <c r="BH217" i="2"/>
  <c r="BG217" i="2"/>
  <c r="BI217" i="2"/>
  <c r="BK216" i="2"/>
  <c r="BH216" i="2"/>
  <c r="BG216" i="2"/>
  <c r="BK215" i="2"/>
  <c r="BH215" i="2"/>
  <c r="BG215" i="2"/>
  <c r="BI215" i="2"/>
  <c r="BK214" i="2"/>
  <c r="BH214" i="2"/>
  <c r="BJ214" i="2"/>
  <c r="BG214" i="2"/>
  <c r="BK213" i="2"/>
  <c r="BH213" i="2"/>
  <c r="BG213" i="2"/>
  <c r="BI213" i="2"/>
  <c r="BK212" i="2"/>
  <c r="BH212" i="2"/>
  <c r="BG212" i="2"/>
  <c r="BK211" i="2"/>
  <c r="BH211" i="2"/>
  <c r="BG211" i="2"/>
  <c r="BI211" i="2"/>
  <c r="BK210" i="2"/>
  <c r="BH210" i="2"/>
  <c r="BJ210" i="2"/>
  <c r="BG210" i="2"/>
  <c r="BK209" i="2"/>
  <c r="BH209" i="2"/>
  <c r="BG209" i="2"/>
  <c r="BI209" i="2"/>
  <c r="BK208" i="2"/>
  <c r="BH208" i="2"/>
  <c r="BG208" i="2"/>
  <c r="BK207" i="2"/>
  <c r="BH207" i="2"/>
  <c r="BG207" i="2"/>
  <c r="BI207" i="2"/>
  <c r="BK206" i="2"/>
  <c r="BH206" i="2"/>
  <c r="BJ206" i="2"/>
  <c r="BG206" i="2"/>
  <c r="BK205" i="2"/>
  <c r="BH205" i="2"/>
  <c r="BG205" i="2"/>
  <c r="BI205" i="2"/>
  <c r="BK204" i="2"/>
  <c r="BH204" i="2"/>
  <c r="BG204" i="2"/>
  <c r="BK203" i="2"/>
  <c r="BH203" i="2"/>
  <c r="BG203" i="2"/>
  <c r="BI203" i="2"/>
  <c r="BK202" i="2"/>
  <c r="BH202" i="2"/>
  <c r="BJ202" i="2"/>
  <c r="BG202" i="2"/>
  <c r="BK201" i="2"/>
  <c r="BH201" i="2"/>
  <c r="BG201" i="2"/>
  <c r="BI201" i="2"/>
  <c r="BK200" i="2"/>
  <c r="BH200" i="2"/>
  <c r="BG200" i="2"/>
  <c r="BK199" i="2"/>
  <c r="BH199" i="2"/>
  <c r="BG199" i="2"/>
  <c r="BI199" i="2"/>
  <c r="BK198" i="2"/>
  <c r="BH198" i="2"/>
  <c r="BJ198" i="2"/>
  <c r="BG198" i="2"/>
  <c r="BK197" i="2"/>
  <c r="BH197" i="2"/>
  <c r="BG197" i="2"/>
  <c r="BI197" i="2"/>
  <c r="BK196" i="2"/>
  <c r="BH196" i="2"/>
  <c r="BG196" i="2"/>
  <c r="BK195" i="2"/>
  <c r="BH195" i="2"/>
  <c r="BG195" i="2"/>
  <c r="BI195" i="2"/>
  <c r="BK194" i="2"/>
  <c r="BH194" i="2"/>
  <c r="BJ194" i="2"/>
  <c r="BG194" i="2"/>
  <c r="BK193" i="2"/>
  <c r="BH193" i="2"/>
  <c r="BG193" i="2"/>
  <c r="BI193" i="2"/>
  <c r="BK192" i="2"/>
  <c r="BH192" i="2"/>
  <c r="BG192" i="2"/>
  <c r="BK191" i="2"/>
  <c r="BH191" i="2"/>
  <c r="BG191" i="2"/>
  <c r="BI191" i="2"/>
  <c r="BK190" i="2"/>
  <c r="BH190" i="2"/>
  <c r="BJ190" i="2"/>
  <c r="BG190" i="2"/>
  <c r="BK189" i="2"/>
  <c r="BH189" i="2"/>
  <c r="BG189" i="2"/>
  <c r="BI189" i="2"/>
  <c r="BK188" i="2"/>
  <c r="BH188" i="2"/>
  <c r="BG188" i="2"/>
  <c r="BK187" i="2"/>
  <c r="BH187" i="2"/>
  <c r="BG187" i="2"/>
  <c r="BI187" i="2"/>
  <c r="BK186" i="2"/>
  <c r="BH186" i="2"/>
  <c r="BJ186" i="2"/>
  <c r="BG186" i="2"/>
  <c r="BK185" i="2"/>
  <c r="BH185" i="2"/>
  <c r="BG185" i="2"/>
  <c r="BI185" i="2"/>
  <c r="BK184" i="2"/>
  <c r="BH184" i="2"/>
  <c r="BG184" i="2"/>
  <c r="BK183" i="2"/>
  <c r="BH183" i="2"/>
  <c r="BG183" i="2"/>
  <c r="BI183" i="2"/>
  <c r="BK182" i="2"/>
  <c r="BH182" i="2"/>
  <c r="BJ182" i="2"/>
  <c r="BG182" i="2"/>
  <c r="BK181" i="2"/>
  <c r="BH181" i="2"/>
  <c r="BG181" i="2"/>
  <c r="BI181" i="2"/>
  <c r="BK180" i="2"/>
  <c r="BH180" i="2"/>
  <c r="BG180" i="2"/>
  <c r="BK179" i="2"/>
  <c r="BH179" i="2"/>
  <c r="BG179" i="2"/>
  <c r="BI179" i="2"/>
  <c r="BK178" i="2"/>
  <c r="BH178" i="2"/>
  <c r="BJ178" i="2"/>
  <c r="BG178" i="2"/>
  <c r="BK177" i="2"/>
  <c r="BH177" i="2"/>
  <c r="BG177" i="2"/>
  <c r="BI177" i="2"/>
  <c r="BK176" i="2"/>
  <c r="BH176" i="2"/>
  <c r="BG176" i="2"/>
  <c r="BK175" i="2"/>
  <c r="BH175" i="2"/>
  <c r="BG175" i="2"/>
  <c r="BI175" i="2"/>
  <c r="BK174" i="2"/>
  <c r="BH174" i="2"/>
  <c r="BJ174" i="2"/>
  <c r="BG174" i="2"/>
  <c r="BK173" i="2"/>
  <c r="BH173" i="2"/>
  <c r="BG173" i="2"/>
  <c r="BI173" i="2"/>
  <c r="BK172" i="2"/>
  <c r="BH172" i="2"/>
  <c r="BG172" i="2"/>
  <c r="BK171" i="2"/>
  <c r="BH171" i="2"/>
  <c r="BG171" i="2"/>
  <c r="BI171" i="2"/>
  <c r="BK170" i="2"/>
  <c r="BH170" i="2"/>
  <c r="BJ170" i="2"/>
  <c r="BG170" i="2"/>
  <c r="BK169" i="2"/>
  <c r="BH169" i="2"/>
  <c r="BG169" i="2"/>
  <c r="BI169" i="2"/>
  <c r="BK168" i="2"/>
  <c r="BH168" i="2"/>
  <c r="BG168" i="2"/>
  <c r="BK167" i="2"/>
  <c r="BH167" i="2"/>
  <c r="BG167" i="2"/>
  <c r="BI167" i="2"/>
  <c r="BK166" i="2"/>
  <c r="BH166" i="2"/>
  <c r="BJ166" i="2"/>
  <c r="BG166" i="2"/>
  <c r="BK165" i="2"/>
  <c r="BH165" i="2"/>
  <c r="BG165" i="2"/>
  <c r="BI165" i="2"/>
  <c r="BK164" i="2"/>
  <c r="BH164" i="2"/>
  <c r="BG164" i="2"/>
  <c r="BK163" i="2"/>
  <c r="BH163" i="2"/>
  <c r="BG163" i="2"/>
  <c r="BI163" i="2"/>
  <c r="BK162" i="2"/>
  <c r="BH162" i="2"/>
  <c r="BJ162" i="2"/>
  <c r="BG162" i="2"/>
  <c r="BK161" i="2"/>
  <c r="BH161" i="2"/>
  <c r="BG161" i="2"/>
  <c r="BI161" i="2"/>
  <c r="BK160" i="2"/>
  <c r="BH160" i="2"/>
  <c r="BG160" i="2"/>
  <c r="BK159" i="2"/>
  <c r="BH159" i="2"/>
  <c r="BG159" i="2"/>
  <c r="BI159" i="2"/>
  <c r="BK158" i="2"/>
  <c r="BH158" i="2"/>
  <c r="BJ158" i="2"/>
  <c r="BG158" i="2"/>
  <c r="BK157" i="2"/>
  <c r="BH157" i="2"/>
  <c r="BG157" i="2"/>
  <c r="BI157" i="2"/>
  <c r="BK156" i="2"/>
  <c r="BH156" i="2"/>
  <c r="BG156" i="2"/>
  <c r="BK155" i="2"/>
  <c r="BH155" i="2"/>
  <c r="BG155" i="2"/>
  <c r="BI155" i="2"/>
  <c r="BK154" i="2"/>
  <c r="BH154" i="2"/>
  <c r="BJ154" i="2"/>
  <c r="BG154" i="2"/>
  <c r="BK153" i="2"/>
  <c r="BH153" i="2"/>
  <c r="BG153" i="2"/>
  <c r="BI153" i="2"/>
  <c r="BK152" i="2"/>
  <c r="BH152" i="2"/>
  <c r="BG152" i="2"/>
  <c r="BK151" i="2"/>
  <c r="BH151" i="2"/>
  <c r="BG151" i="2"/>
  <c r="BI151" i="2"/>
  <c r="BK150" i="2"/>
  <c r="BH150" i="2"/>
  <c r="BJ150" i="2"/>
  <c r="BG150" i="2"/>
  <c r="BK149" i="2"/>
  <c r="BH149" i="2"/>
  <c r="BG149" i="2"/>
  <c r="BI149" i="2"/>
  <c r="BK148" i="2"/>
  <c r="BH148" i="2"/>
  <c r="BG148" i="2"/>
  <c r="BK147" i="2"/>
  <c r="BH147" i="2"/>
  <c r="BG147" i="2"/>
  <c r="BI147" i="2"/>
  <c r="BK146" i="2"/>
  <c r="BH146" i="2"/>
  <c r="BJ146" i="2"/>
  <c r="BG146" i="2"/>
  <c r="BK145" i="2"/>
  <c r="BH145" i="2"/>
  <c r="BG145" i="2"/>
  <c r="BI145" i="2"/>
  <c r="BK144" i="2"/>
  <c r="BH144" i="2"/>
  <c r="BG144" i="2"/>
  <c r="BK143" i="2"/>
  <c r="BH143" i="2"/>
  <c r="BG143" i="2"/>
  <c r="BI143" i="2"/>
  <c r="BK142" i="2"/>
  <c r="BH142" i="2"/>
  <c r="BJ142" i="2"/>
  <c r="BG142" i="2"/>
  <c r="BK141" i="2"/>
  <c r="BH141" i="2"/>
  <c r="BG141" i="2"/>
  <c r="BI141" i="2"/>
  <c r="BK140" i="2"/>
  <c r="BH140" i="2"/>
  <c r="BG140" i="2"/>
  <c r="BK139" i="2"/>
  <c r="BH139" i="2"/>
  <c r="BG139" i="2"/>
  <c r="BI139" i="2"/>
  <c r="BK138" i="2"/>
  <c r="BH138" i="2"/>
  <c r="BJ138" i="2"/>
  <c r="BG138" i="2"/>
  <c r="BK137" i="2"/>
  <c r="BH137" i="2"/>
  <c r="BG137" i="2"/>
  <c r="BI137" i="2"/>
  <c r="BK136" i="2"/>
  <c r="BH136" i="2"/>
  <c r="BG136" i="2"/>
  <c r="BK135" i="2"/>
  <c r="BH135" i="2"/>
  <c r="BG135" i="2"/>
  <c r="BI135" i="2"/>
  <c r="BK134" i="2"/>
  <c r="BH134" i="2"/>
  <c r="BJ134" i="2"/>
  <c r="BG134" i="2"/>
  <c r="BK133" i="2"/>
  <c r="BH133" i="2"/>
  <c r="BG133" i="2"/>
  <c r="BI133" i="2"/>
  <c r="BK132" i="2"/>
  <c r="BH132" i="2"/>
  <c r="BG132" i="2"/>
  <c r="BK131" i="2"/>
  <c r="BH131" i="2"/>
  <c r="BG131" i="2"/>
  <c r="BI131" i="2"/>
  <c r="BK130" i="2"/>
  <c r="BH130" i="2"/>
  <c r="BJ130" i="2"/>
  <c r="BG130" i="2"/>
  <c r="BK129" i="2"/>
  <c r="BH129" i="2"/>
  <c r="BG129" i="2"/>
  <c r="BI129" i="2"/>
  <c r="BK128" i="2"/>
  <c r="BH128" i="2"/>
  <c r="BG128" i="2"/>
  <c r="BK127" i="2"/>
  <c r="BH127" i="2"/>
  <c r="BG127" i="2"/>
  <c r="BI127" i="2"/>
  <c r="BK126" i="2"/>
  <c r="BH126" i="2"/>
  <c r="BJ126" i="2"/>
  <c r="BG126" i="2"/>
  <c r="BK125" i="2"/>
  <c r="BH125" i="2"/>
  <c r="BG125" i="2"/>
  <c r="BI125" i="2"/>
  <c r="BK124" i="2"/>
  <c r="BH124" i="2"/>
  <c r="BG124" i="2"/>
  <c r="BK123" i="2"/>
  <c r="BH123" i="2"/>
  <c r="BG123" i="2"/>
  <c r="BI123" i="2"/>
  <c r="BK122" i="2"/>
  <c r="BH122" i="2"/>
  <c r="BJ122" i="2"/>
  <c r="BG122" i="2"/>
  <c r="BK121" i="2"/>
  <c r="BH121" i="2"/>
  <c r="BG121" i="2"/>
  <c r="BI121" i="2"/>
  <c r="BK120" i="2"/>
  <c r="BH120" i="2"/>
  <c r="BG120" i="2"/>
  <c r="BK119" i="2"/>
  <c r="BH119" i="2"/>
  <c r="BG119" i="2"/>
  <c r="BI119" i="2"/>
  <c r="BK118" i="2"/>
  <c r="BH118" i="2"/>
  <c r="BJ118" i="2"/>
  <c r="BG118" i="2"/>
  <c r="BK117" i="2"/>
  <c r="BH117" i="2"/>
  <c r="BG117" i="2"/>
  <c r="BI117" i="2"/>
  <c r="BK116" i="2"/>
  <c r="BH116" i="2"/>
  <c r="BG116" i="2"/>
  <c r="BK115" i="2"/>
  <c r="BH115" i="2"/>
  <c r="BG115" i="2"/>
  <c r="BI115" i="2"/>
  <c r="BK114" i="2"/>
  <c r="BH114" i="2"/>
  <c r="BJ114" i="2"/>
  <c r="BG114" i="2"/>
  <c r="BK113" i="2"/>
  <c r="BH113" i="2"/>
  <c r="BG113" i="2"/>
  <c r="BI113" i="2"/>
  <c r="BK112" i="2"/>
  <c r="BH112" i="2"/>
  <c r="BG112" i="2"/>
  <c r="BK111" i="2"/>
  <c r="BH111" i="2"/>
  <c r="BG111" i="2"/>
  <c r="BI111" i="2"/>
  <c r="BK110" i="2"/>
  <c r="BH110" i="2"/>
  <c r="BJ110" i="2"/>
  <c r="BG110" i="2"/>
  <c r="BK109" i="2"/>
  <c r="BH109" i="2"/>
  <c r="BG109" i="2"/>
  <c r="BI109" i="2"/>
  <c r="BK108" i="2"/>
  <c r="BH108" i="2"/>
  <c r="BG108" i="2"/>
  <c r="BK107" i="2"/>
  <c r="BH107" i="2"/>
  <c r="BG107" i="2"/>
  <c r="BI107" i="2"/>
  <c r="BK106" i="2"/>
  <c r="BH106" i="2"/>
  <c r="BJ106" i="2"/>
  <c r="BG106" i="2"/>
  <c r="BK105" i="2"/>
  <c r="BH105" i="2"/>
  <c r="BG105" i="2"/>
  <c r="BI105" i="2"/>
  <c r="BK104" i="2"/>
  <c r="BH104" i="2"/>
  <c r="BG104" i="2"/>
  <c r="BK103" i="2"/>
  <c r="BH103" i="2"/>
  <c r="BG103" i="2"/>
  <c r="BI103" i="2"/>
  <c r="BK102" i="2"/>
  <c r="BH102" i="2"/>
  <c r="BJ102" i="2"/>
  <c r="BG102" i="2"/>
  <c r="BK101" i="2"/>
  <c r="BH101" i="2"/>
  <c r="BG101" i="2"/>
  <c r="BI101" i="2"/>
  <c r="BK100" i="2"/>
  <c r="BH100" i="2"/>
  <c r="BG100" i="2"/>
  <c r="BK99" i="2"/>
  <c r="BH99" i="2"/>
  <c r="BG99" i="2"/>
  <c r="BI99" i="2"/>
  <c r="BK98" i="2"/>
  <c r="BH98" i="2"/>
  <c r="BJ98" i="2"/>
  <c r="BG98" i="2"/>
  <c r="BK97" i="2"/>
  <c r="BH97" i="2"/>
  <c r="BG97" i="2"/>
  <c r="BI97" i="2"/>
  <c r="BK96" i="2"/>
  <c r="BH96" i="2"/>
  <c r="BG96" i="2"/>
  <c r="BK95" i="2"/>
  <c r="BH95" i="2"/>
  <c r="BG95" i="2"/>
  <c r="BI95" i="2"/>
  <c r="BK94" i="2"/>
  <c r="BH94" i="2"/>
  <c r="BJ94" i="2"/>
  <c r="BG94" i="2"/>
  <c r="BK93" i="2"/>
  <c r="BH93" i="2"/>
  <c r="BG93" i="2"/>
  <c r="BI93" i="2"/>
  <c r="BK92" i="2"/>
  <c r="BH92" i="2"/>
  <c r="BG92" i="2"/>
  <c r="BK91" i="2"/>
  <c r="BH91" i="2"/>
  <c r="BG91" i="2"/>
  <c r="BI91" i="2"/>
  <c r="BK90" i="2"/>
  <c r="BH90" i="2"/>
  <c r="BJ90" i="2"/>
  <c r="BG90" i="2"/>
  <c r="BK89" i="2"/>
  <c r="BH89" i="2"/>
  <c r="BG89" i="2"/>
  <c r="BI89" i="2"/>
  <c r="BK88" i="2"/>
  <c r="BH88" i="2"/>
  <c r="BG88" i="2"/>
  <c r="BK87" i="2"/>
  <c r="BH87" i="2"/>
  <c r="BG87" i="2"/>
  <c r="BI87" i="2"/>
  <c r="BK86" i="2"/>
  <c r="BH86" i="2"/>
  <c r="BJ86" i="2"/>
  <c r="BG86" i="2"/>
  <c r="BK85" i="2"/>
  <c r="BH85" i="2"/>
  <c r="BG85" i="2"/>
  <c r="BI85" i="2"/>
  <c r="BK84" i="2"/>
  <c r="BH84" i="2"/>
  <c r="BG84" i="2"/>
  <c r="BK83" i="2"/>
  <c r="BH83" i="2"/>
  <c r="BG83" i="2"/>
  <c r="BI83" i="2"/>
  <c r="BK82" i="2"/>
  <c r="BH82" i="2"/>
  <c r="BJ82" i="2"/>
  <c r="BG82" i="2"/>
  <c r="BK81" i="2"/>
  <c r="BH81" i="2"/>
  <c r="BG81" i="2"/>
  <c r="BI81" i="2"/>
  <c r="BK80" i="2"/>
  <c r="BH80" i="2"/>
  <c r="BG80" i="2"/>
  <c r="BK79" i="2"/>
  <c r="BH79" i="2"/>
  <c r="BG79" i="2"/>
  <c r="BI79" i="2"/>
  <c r="BK78" i="2"/>
  <c r="BH78" i="2"/>
  <c r="BJ78" i="2"/>
  <c r="BG78" i="2"/>
  <c r="BK77" i="2"/>
  <c r="BH77" i="2"/>
  <c r="BG77" i="2"/>
  <c r="BI77" i="2"/>
  <c r="BK76" i="2"/>
  <c r="BH76" i="2"/>
  <c r="BG76" i="2"/>
  <c r="BK75" i="2"/>
  <c r="BH75" i="2"/>
  <c r="BG75" i="2"/>
  <c r="BI75" i="2"/>
  <c r="BK74" i="2"/>
  <c r="BH74" i="2"/>
  <c r="BJ74" i="2"/>
  <c r="BG74" i="2"/>
  <c r="BK73" i="2"/>
  <c r="BH73" i="2"/>
  <c r="BG73" i="2"/>
  <c r="BI73" i="2"/>
  <c r="BK72" i="2"/>
  <c r="BH72" i="2"/>
  <c r="BG72" i="2"/>
  <c r="BK71" i="2"/>
  <c r="BH71" i="2"/>
  <c r="BG71" i="2"/>
  <c r="BI71" i="2"/>
  <c r="BK70" i="2"/>
  <c r="BH70" i="2"/>
  <c r="BJ70" i="2"/>
  <c r="BG70" i="2"/>
  <c r="BK69" i="2"/>
  <c r="BH69" i="2"/>
  <c r="BG69" i="2"/>
  <c r="BI69" i="2"/>
  <c r="BK68" i="2"/>
  <c r="BH68" i="2"/>
  <c r="BG68" i="2"/>
  <c r="BK67" i="2"/>
  <c r="BH67" i="2"/>
  <c r="BG67" i="2"/>
  <c r="BI67" i="2"/>
  <c r="BK66" i="2"/>
  <c r="BH66" i="2"/>
  <c r="BJ66" i="2"/>
  <c r="BG66" i="2"/>
  <c r="BK65" i="2"/>
  <c r="BH65" i="2"/>
  <c r="BG65" i="2"/>
  <c r="BI65" i="2"/>
  <c r="BK64" i="2"/>
  <c r="BH64" i="2"/>
  <c r="BG64" i="2"/>
  <c r="BK63" i="2"/>
  <c r="BH63" i="2"/>
  <c r="BG63" i="2"/>
  <c r="BI63" i="2"/>
  <c r="BK62" i="2"/>
  <c r="BH62" i="2"/>
  <c r="BJ62" i="2"/>
  <c r="BG62" i="2"/>
  <c r="BK61" i="2"/>
  <c r="BH61" i="2"/>
  <c r="BG61" i="2"/>
  <c r="BI61" i="2"/>
  <c r="BK60" i="2"/>
  <c r="BH60" i="2"/>
  <c r="BG60" i="2"/>
  <c r="BK59" i="2"/>
  <c r="BH59" i="2"/>
  <c r="BG59" i="2"/>
  <c r="BI59" i="2"/>
  <c r="BK58" i="2"/>
  <c r="BH58" i="2"/>
  <c r="BJ58" i="2"/>
  <c r="BG58" i="2"/>
  <c r="BK57" i="2"/>
  <c r="BH57" i="2"/>
  <c r="BG57" i="2"/>
  <c r="BI57" i="2"/>
  <c r="BK56" i="2"/>
  <c r="BH56" i="2"/>
  <c r="BG56" i="2"/>
  <c r="BK55" i="2"/>
  <c r="BH55" i="2"/>
  <c r="BG55" i="2"/>
  <c r="BI55" i="2"/>
  <c r="BK54" i="2"/>
  <c r="BH54" i="2"/>
  <c r="BJ54" i="2"/>
  <c r="BG54" i="2"/>
  <c r="BK53" i="2"/>
  <c r="BH53" i="2"/>
  <c r="BG53" i="2"/>
  <c r="BI53" i="2"/>
  <c r="BK52" i="2"/>
  <c r="BH52" i="2"/>
  <c r="BG52" i="2"/>
  <c r="BK51" i="2"/>
  <c r="BH51" i="2"/>
  <c r="BG51" i="2"/>
  <c r="BI51" i="2"/>
  <c r="BK50" i="2"/>
  <c r="BH50" i="2"/>
  <c r="BJ50" i="2"/>
  <c r="BG50" i="2"/>
  <c r="BK49" i="2"/>
  <c r="BH49" i="2"/>
  <c r="BG49" i="2"/>
  <c r="BI49" i="2"/>
  <c r="BK48" i="2"/>
  <c r="BH48" i="2"/>
  <c r="BG48" i="2"/>
  <c r="BK47" i="2"/>
  <c r="BH47" i="2"/>
  <c r="BG47" i="2"/>
  <c r="BI47" i="2"/>
  <c r="BK46" i="2"/>
  <c r="BH46" i="2"/>
  <c r="BJ46" i="2"/>
  <c r="BG46" i="2"/>
  <c r="BK45" i="2"/>
  <c r="BH45" i="2"/>
  <c r="BG45" i="2"/>
  <c r="BI45" i="2"/>
  <c r="BK44" i="2"/>
  <c r="BH44" i="2"/>
  <c r="BG44" i="2"/>
  <c r="BK43" i="2"/>
  <c r="BH43" i="2"/>
  <c r="BG43" i="2"/>
  <c r="BI43" i="2"/>
  <c r="BK42" i="2"/>
  <c r="BH42" i="2"/>
  <c r="BJ42" i="2"/>
  <c r="BG42" i="2"/>
  <c r="BK41" i="2"/>
  <c r="BH41" i="2"/>
  <c r="BG41" i="2"/>
  <c r="BI41" i="2"/>
  <c r="BK40" i="2"/>
  <c r="BH40" i="2"/>
  <c r="BG40" i="2"/>
  <c r="BK39" i="2"/>
  <c r="BH39" i="2"/>
  <c r="BG39" i="2"/>
  <c r="BI39" i="2"/>
  <c r="BK38" i="2"/>
  <c r="BH38" i="2"/>
  <c r="BJ38" i="2"/>
  <c r="BG38" i="2"/>
  <c r="BK37" i="2"/>
  <c r="BH37" i="2"/>
  <c r="BG37" i="2"/>
  <c r="BI37" i="2"/>
  <c r="BK36" i="2"/>
  <c r="BH36" i="2"/>
  <c r="BG36" i="2"/>
  <c r="BK35" i="2"/>
  <c r="BH35" i="2"/>
  <c r="BG35" i="2"/>
  <c r="BI35" i="2"/>
  <c r="BK34" i="2"/>
  <c r="BH34" i="2"/>
  <c r="BJ34" i="2"/>
  <c r="BG34" i="2"/>
  <c r="BK33" i="2"/>
  <c r="BH33" i="2"/>
  <c r="BG33" i="2"/>
  <c r="BI33" i="2"/>
  <c r="BK32" i="2"/>
  <c r="BH32" i="2"/>
  <c r="BG32" i="2"/>
  <c r="BK31" i="2"/>
  <c r="BH31" i="2"/>
  <c r="BG31" i="2"/>
  <c r="BI31" i="2"/>
  <c r="BK30" i="2"/>
  <c r="BH30" i="2"/>
  <c r="BJ30" i="2"/>
  <c r="BG30" i="2"/>
  <c r="BK29" i="2"/>
  <c r="BH29" i="2"/>
  <c r="BG29" i="2"/>
  <c r="BI29" i="2"/>
  <c r="BK28" i="2"/>
  <c r="BH28" i="2"/>
  <c r="BG28" i="2"/>
  <c r="BK27" i="2"/>
  <c r="BH27" i="2"/>
  <c r="BG27" i="2"/>
  <c r="BI27" i="2"/>
  <c r="BK26" i="2"/>
  <c r="BH26" i="2"/>
  <c r="BJ26" i="2"/>
  <c r="BG26" i="2"/>
  <c r="BK25" i="2"/>
  <c r="BH25" i="2"/>
  <c r="BG25" i="2"/>
  <c r="BI25" i="2"/>
  <c r="BK24" i="2"/>
  <c r="BH24" i="2"/>
  <c r="BG24" i="2"/>
  <c r="BK23" i="2"/>
  <c r="BH23" i="2"/>
  <c r="BG23" i="2"/>
  <c r="BI23" i="2"/>
  <c r="BK22" i="2"/>
  <c r="BH22" i="2"/>
  <c r="BJ22" i="2"/>
  <c r="BG22" i="2"/>
  <c r="BK21" i="2"/>
  <c r="BH21" i="2"/>
  <c r="BG21" i="2"/>
  <c r="BI21" i="2"/>
  <c r="BK20" i="2"/>
  <c r="BH20" i="2"/>
  <c r="BG20" i="2"/>
  <c r="BK19" i="2"/>
  <c r="BH19" i="2"/>
  <c r="BG19" i="2"/>
  <c r="BI19" i="2"/>
  <c r="BK18" i="2"/>
  <c r="BH18" i="2"/>
  <c r="BJ18" i="2"/>
  <c r="BG18" i="2"/>
  <c r="BL17" i="2"/>
  <c r="BK17" i="2"/>
  <c r="BH17" i="2"/>
  <c r="BJ17" i="2"/>
  <c r="BG17" i="2"/>
  <c r="BK16" i="2"/>
  <c r="BH16" i="2"/>
  <c r="BG16" i="2"/>
  <c r="BI16" i="2"/>
  <c r="BK15" i="2"/>
  <c r="BH15" i="2"/>
  <c r="BJ15" i="2"/>
  <c r="BG15" i="2"/>
  <c r="BK14" i="2"/>
  <c r="BH14" i="2"/>
  <c r="BG14" i="2"/>
  <c r="BI14" i="2"/>
  <c r="BK13" i="2"/>
  <c r="BH13" i="2"/>
  <c r="BJ13" i="2"/>
  <c r="BG13" i="2"/>
  <c r="BK12" i="2"/>
  <c r="BH12" i="2"/>
  <c r="BG12" i="2"/>
  <c r="BI12" i="2"/>
  <c r="BK11" i="2"/>
  <c r="BH11" i="2"/>
  <c r="BJ11" i="2"/>
  <c r="BG11" i="2"/>
  <c r="BK10" i="2"/>
  <c r="BH10" i="2"/>
  <c r="BG10" i="2"/>
  <c r="BI10" i="2"/>
  <c r="BK9" i="2"/>
  <c r="BH9" i="2"/>
  <c r="BJ9" i="2"/>
  <c r="BG9" i="2"/>
  <c r="BK8" i="2"/>
  <c r="BH8" i="2"/>
  <c r="BG8" i="2"/>
  <c r="BI8" i="2"/>
  <c r="BK7" i="2"/>
  <c r="BH7" i="2"/>
  <c r="BJ7" i="2"/>
  <c r="BG7" i="2"/>
  <c r="BK6" i="2"/>
  <c r="BH6" i="2"/>
  <c r="BG6" i="2"/>
  <c r="BG864" i="2"/>
  <c r="BK5" i="2"/>
  <c r="BH5" i="2"/>
  <c r="BG5" i="2"/>
  <c r="BJ5" i="2"/>
  <c r="E2" i="2"/>
  <c r="BK1113" i="1"/>
  <c r="BF1112" i="1"/>
  <c r="BE5" i="4"/>
  <c r="BE8" i="4"/>
  <c r="BE1112" i="1"/>
  <c r="BD5" i="4"/>
  <c r="BD8" i="4"/>
  <c r="BD1112" i="1"/>
  <c r="BC5" i="4"/>
  <c r="BC8" i="4"/>
  <c r="BC1112" i="1"/>
  <c r="BB5" i="4"/>
  <c r="BB8" i="4"/>
  <c r="BC9" i="4"/>
  <c r="BB1112" i="1"/>
  <c r="BA5" i="4"/>
  <c r="BA8" i="4"/>
  <c r="BA1112" i="1"/>
  <c r="AZ5" i="4"/>
  <c r="AZ8" i="4"/>
  <c r="BA9" i="4"/>
  <c r="AZ1112" i="1"/>
  <c r="AY5" i="4"/>
  <c r="AY8" i="4"/>
  <c r="AY1112" i="1"/>
  <c r="AX5" i="4"/>
  <c r="AX8" i="4"/>
  <c r="AY9" i="4"/>
  <c r="AX1112" i="1"/>
  <c r="AW5" i="4"/>
  <c r="AW8" i="4"/>
  <c r="AW1112" i="1"/>
  <c r="AV5" i="4"/>
  <c r="AV8" i="4"/>
  <c r="AW9" i="4"/>
  <c r="AV1112" i="1"/>
  <c r="AU5" i="4"/>
  <c r="AU8" i="4"/>
  <c r="AU1112" i="1"/>
  <c r="AT5" i="4"/>
  <c r="AT8" i="4"/>
  <c r="AT1112" i="1"/>
  <c r="AS5" i="4"/>
  <c r="AS8" i="4"/>
  <c r="AS1112" i="1"/>
  <c r="AR5" i="4"/>
  <c r="AR8" i="4"/>
  <c r="AR1112" i="1"/>
  <c r="AQ5" i="4"/>
  <c r="AQ8" i="4"/>
  <c r="AQ1112" i="1"/>
  <c r="AP5" i="4"/>
  <c r="AP8" i="4"/>
  <c r="AQ9" i="4"/>
  <c r="AP1112" i="1"/>
  <c r="AO5" i="4"/>
  <c r="AO8" i="4"/>
  <c r="AO1112" i="1"/>
  <c r="AN5" i="4"/>
  <c r="AN1112" i="1"/>
  <c r="AM5" i="4"/>
  <c r="AM8" i="4"/>
  <c r="AM1112" i="1"/>
  <c r="AL5" i="4"/>
  <c r="AL8" i="4"/>
  <c r="AM9" i="4"/>
  <c r="AL1112" i="1"/>
  <c r="AK5" i="4"/>
  <c r="AK8" i="4"/>
  <c r="AK1112" i="1"/>
  <c r="AJ5" i="4"/>
  <c r="AJ8" i="4"/>
  <c r="AK9" i="4"/>
  <c r="AJ1112" i="1"/>
  <c r="AI5" i="4"/>
  <c r="AI8" i="4"/>
  <c r="AI1112" i="1"/>
  <c r="AH5" i="4"/>
  <c r="AH8" i="4"/>
  <c r="AH1112" i="1"/>
  <c r="AG5" i="4"/>
  <c r="AG8" i="4"/>
  <c r="AG1112" i="1"/>
  <c r="AF5" i="4"/>
  <c r="AF8" i="4"/>
  <c r="AF1112" i="1"/>
  <c r="AE5" i="4"/>
  <c r="AE8" i="4"/>
  <c r="AE1112" i="1"/>
  <c r="AD5" i="4"/>
  <c r="AD8" i="4"/>
  <c r="AD1112" i="1"/>
  <c r="AC5" i="4"/>
  <c r="AC8" i="4"/>
  <c r="AC1112" i="1"/>
  <c r="AB5" i="4"/>
  <c r="AB8" i="4"/>
  <c r="AB1112" i="1"/>
  <c r="AA1112" i="1"/>
  <c r="AA1114" i="1"/>
  <c r="Z1112" i="1"/>
  <c r="Y5" i="4"/>
  <c r="Y8" i="4"/>
  <c r="Y1112" i="1"/>
  <c r="X5" i="4"/>
  <c r="X8" i="4"/>
  <c r="X1112" i="1"/>
  <c r="W5" i="4"/>
  <c r="W8" i="4"/>
  <c r="W1112" i="1"/>
  <c r="V5" i="4"/>
  <c r="V8" i="4"/>
  <c r="V1112" i="1"/>
  <c r="U5" i="4"/>
  <c r="U8" i="4"/>
  <c r="U1112" i="1"/>
  <c r="T5" i="4"/>
  <c r="T8" i="4"/>
  <c r="T1112" i="1"/>
  <c r="S5" i="4"/>
  <c r="S8" i="4"/>
  <c r="S1112" i="1"/>
  <c r="R5" i="4"/>
  <c r="R8" i="4"/>
  <c r="R1112" i="1"/>
  <c r="Q5" i="4"/>
  <c r="Q8" i="4"/>
  <c r="Q1112" i="1"/>
  <c r="P5" i="4"/>
  <c r="P8" i="4"/>
  <c r="P1112" i="1"/>
  <c r="O5" i="4"/>
  <c r="O8" i="4"/>
  <c r="O1112" i="1"/>
  <c r="N5" i="4"/>
  <c r="N8" i="4"/>
  <c r="N1112" i="1"/>
  <c r="M5" i="4"/>
  <c r="M8" i="4"/>
  <c r="M1112" i="1"/>
  <c r="L5" i="4"/>
  <c r="L8" i="4"/>
  <c r="L1112" i="1"/>
  <c r="K1112" i="1"/>
  <c r="J5" i="4"/>
  <c r="J8" i="4"/>
  <c r="J1112" i="1"/>
  <c r="I5" i="4"/>
  <c r="I8" i="4"/>
  <c r="I1112" i="1"/>
  <c r="H5" i="4"/>
  <c r="H8" i="4"/>
  <c r="H1112" i="1"/>
  <c r="G5" i="4"/>
  <c r="G8" i="4"/>
  <c r="G1112" i="1"/>
  <c r="F5" i="4"/>
  <c r="F8" i="4"/>
  <c r="F1112" i="1"/>
  <c r="E1112" i="1"/>
  <c r="D5" i="4"/>
  <c r="D8" i="4"/>
  <c r="D1112" i="1"/>
  <c r="C5" i="4"/>
  <c r="C1112" i="1"/>
  <c r="BK1111" i="1"/>
  <c r="BK1110" i="1"/>
  <c r="BK1109" i="1"/>
  <c r="BK1108" i="1"/>
  <c r="BK1107" i="1"/>
  <c r="BK1106" i="1"/>
  <c r="BK1105" i="1"/>
  <c r="BH1105" i="1"/>
  <c r="BG1105" i="1"/>
  <c r="BI1105" i="1"/>
  <c r="BK1104" i="1"/>
  <c r="BH1104" i="1"/>
  <c r="BJ1104" i="1"/>
  <c r="BG1104" i="1"/>
  <c r="BK1103" i="1"/>
  <c r="BH1103" i="1"/>
  <c r="BG1103" i="1"/>
  <c r="BI1103" i="1"/>
  <c r="BK1102" i="1"/>
  <c r="BH1102" i="1"/>
  <c r="BJ1102" i="1"/>
  <c r="BG1102" i="1"/>
  <c r="BK1101" i="1"/>
  <c r="BH1101" i="1"/>
  <c r="BG1101" i="1"/>
  <c r="BI1101" i="1"/>
  <c r="BK1100" i="1"/>
  <c r="BH1100" i="1"/>
  <c r="BJ1100" i="1"/>
  <c r="BG1100" i="1"/>
  <c r="BK1099" i="1"/>
  <c r="BH1099" i="1"/>
  <c r="BG1099" i="1"/>
  <c r="BI1099" i="1"/>
  <c r="BK1098" i="1"/>
  <c r="BH1098" i="1"/>
  <c r="BJ1098" i="1"/>
  <c r="BG1098" i="1"/>
  <c r="BK1097" i="1"/>
  <c r="BH1097" i="1"/>
  <c r="BG1097" i="1"/>
  <c r="BI1097" i="1"/>
  <c r="BK1096" i="1"/>
  <c r="BH1096" i="1"/>
  <c r="BJ1096" i="1"/>
  <c r="BG1096" i="1"/>
  <c r="BK1095" i="1"/>
  <c r="BH1095" i="1"/>
  <c r="BG1095" i="1"/>
  <c r="BI1095" i="1"/>
  <c r="BK1094" i="1"/>
  <c r="BH1094" i="1"/>
  <c r="BJ1094" i="1"/>
  <c r="BG1094" i="1"/>
  <c r="BK1093" i="1"/>
  <c r="BH1093" i="1"/>
  <c r="BG1093" i="1"/>
  <c r="BI1093" i="1"/>
  <c r="BK1092" i="1"/>
  <c r="BH1092" i="1"/>
  <c r="BJ1092" i="1"/>
  <c r="BG1092" i="1"/>
  <c r="BK1091" i="1"/>
  <c r="BH1091" i="1"/>
  <c r="BG1091" i="1"/>
  <c r="BI1091" i="1"/>
  <c r="BK1090" i="1"/>
  <c r="BH1090" i="1"/>
  <c r="BJ1090" i="1"/>
  <c r="BG1090" i="1"/>
  <c r="BK1089" i="1"/>
  <c r="BH1089" i="1"/>
  <c r="BG1089" i="1"/>
  <c r="BI1089" i="1"/>
  <c r="BK1088" i="1"/>
  <c r="BH1088" i="1"/>
  <c r="BJ1088" i="1"/>
  <c r="BG1088" i="1"/>
  <c r="BK1087" i="1"/>
  <c r="BH1087" i="1"/>
  <c r="BG1087" i="1"/>
  <c r="BI1087" i="1"/>
  <c r="BK1086" i="1"/>
  <c r="BH1086" i="1"/>
  <c r="BJ1086" i="1"/>
  <c r="BG1086" i="1"/>
  <c r="BK1085" i="1"/>
  <c r="BH1085" i="1"/>
  <c r="BG1085" i="1"/>
  <c r="BI1085" i="1"/>
  <c r="BK1084" i="1"/>
  <c r="BH1084" i="1"/>
  <c r="BJ1084" i="1"/>
  <c r="BG1084" i="1"/>
  <c r="BK1083" i="1"/>
  <c r="BH1083" i="1"/>
  <c r="BG1083" i="1"/>
  <c r="BI1083" i="1"/>
  <c r="BK1082" i="1"/>
  <c r="BH1082" i="1"/>
  <c r="BJ1082" i="1"/>
  <c r="BG1082" i="1"/>
  <c r="BK1081" i="1"/>
  <c r="BH1081" i="1"/>
  <c r="BG1081" i="1"/>
  <c r="BI1081" i="1"/>
  <c r="BK1080" i="1"/>
  <c r="BH1080" i="1"/>
  <c r="BJ1080" i="1"/>
  <c r="BG1080" i="1"/>
  <c r="BK1079" i="1"/>
  <c r="BH1079" i="1"/>
  <c r="BG1079" i="1"/>
  <c r="BI1079" i="1"/>
  <c r="BK1078" i="1"/>
  <c r="BH1078" i="1"/>
  <c r="BJ1078" i="1"/>
  <c r="BG1078" i="1"/>
  <c r="BK1077" i="1"/>
  <c r="BH1077" i="1"/>
  <c r="BG1077" i="1"/>
  <c r="BI1077" i="1"/>
  <c r="BK1076" i="1"/>
  <c r="BH1076" i="1"/>
  <c r="BJ1076" i="1"/>
  <c r="BG1076" i="1"/>
  <c r="BK1075" i="1"/>
  <c r="BH1075" i="1"/>
  <c r="BG1075" i="1"/>
  <c r="BI1075" i="1"/>
  <c r="BK1074" i="1"/>
  <c r="BH1074" i="1"/>
  <c r="BJ1074" i="1"/>
  <c r="BG1074" i="1"/>
  <c r="BK1073" i="1"/>
  <c r="BH1073" i="1"/>
  <c r="BG1073" i="1"/>
  <c r="BI1073" i="1"/>
  <c r="BK1072" i="1"/>
  <c r="BH1072" i="1"/>
  <c r="BJ1072" i="1"/>
  <c r="BG1072" i="1"/>
  <c r="BK1071" i="1"/>
  <c r="BH1071" i="1"/>
  <c r="BG1071" i="1"/>
  <c r="BI1071" i="1"/>
  <c r="BK1070" i="1"/>
  <c r="BH1070" i="1"/>
  <c r="BJ1070" i="1"/>
  <c r="BG1070" i="1"/>
  <c r="BK1069" i="1"/>
  <c r="BH1069" i="1"/>
  <c r="BG1069" i="1"/>
  <c r="BI1069" i="1"/>
  <c r="BK1068" i="1"/>
  <c r="BH1068" i="1"/>
  <c r="BJ1068" i="1"/>
  <c r="BG1068" i="1"/>
  <c r="BK1067" i="1"/>
  <c r="BH1067" i="1"/>
  <c r="BG1067" i="1"/>
  <c r="BI1067" i="1"/>
  <c r="BK1066" i="1"/>
  <c r="BH1066" i="1"/>
  <c r="BJ1066" i="1"/>
  <c r="BG1066" i="1"/>
  <c r="BK1065" i="1"/>
  <c r="BH1065" i="1"/>
  <c r="BG1065" i="1"/>
  <c r="BI1065" i="1"/>
  <c r="BK1064" i="1"/>
  <c r="BH1064" i="1"/>
  <c r="BJ1064" i="1"/>
  <c r="BG1064" i="1"/>
  <c r="BK1063" i="1"/>
  <c r="BH1063" i="1"/>
  <c r="BG1063" i="1"/>
  <c r="BI1063" i="1"/>
  <c r="BK1062" i="1"/>
  <c r="BH1062" i="1"/>
  <c r="BJ1062" i="1"/>
  <c r="BG1062" i="1"/>
  <c r="BK1061" i="1"/>
  <c r="BH1061" i="1"/>
  <c r="BG1061" i="1"/>
  <c r="BI1061" i="1"/>
  <c r="BK1060" i="1"/>
  <c r="BH1060" i="1"/>
  <c r="BJ1060" i="1"/>
  <c r="BG1060" i="1"/>
  <c r="BK1059" i="1"/>
  <c r="BH1059" i="1"/>
  <c r="BG1059" i="1"/>
  <c r="BI1059" i="1"/>
  <c r="BK1058" i="1"/>
  <c r="BH1058" i="1"/>
  <c r="BJ1058" i="1"/>
  <c r="BG1058" i="1"/>
  <c r="BK1057" i="1"/>
  <c r="BH1057" i="1"/>
  <c r="BG1057" i="1"/>
  <c r="BI1057" i="1"/>
  <c r="BK1056" i="1"/>
  <c r="BH1056" i="1"/>
  <c r="BJ1056" i="1"/>
  <c r="BG1056" i="1"/>
  <c r="BK1055" i="1"/>
  <c r="BH1055" i="1"/>
  <c r="BG1055" i="1"/>
  <c r="BI1055" i="1"/>
  <c r="BK1054" i="1"/>
  <c r="BH1054" i="1"/>
  <c r="BJ1054" i="1"/>
  <c r="BG1054" i="1"/>
  <c r="BK1053" i="1"/>
  <c r="BH1053" i="1"/>
  <c r="BG1053" i="1"/>
  <c r="BI1053" i="1"/>
  <c r="BK1052" i="1"/>
  <c r="BH1052" i="1"/>
  <c r="BJ1052" i="1"/>
  <c r="BG1052" i="1"/>
  <c r="BK1051" i="1"/>
  <c r="BH1051" i="1"/>
  <c r="BG1051" i="1"/>
  <c r="BI1051" i="1"/>
  <c r="BK1050" i="1"/>
  <c r="BH1050" i="1"/>
  <c r="BJ1050" i="1"/>
  <c r="BG1050" i="1"/>
  <c r="BK1049" i="1"/>
  <c r="BH1049" i="1"/>
  <c r="BG1049" i="1"/>
  <c r="BI1049" i="1"/>
  <c r="BK1048" i="1"/>
  <c r="BH1048" i="1"/>
  <c r="BJ1048" i="1"/>
  <c r="BG1048" i="1"/>
  <c r="BK1047" i="1"/>
  <c r="BH1047" i="1"/>
  <c r="BG1047" i="1"/>
  <c r="BI1047" i="1"/>
  <c r="BK1046" i="1"/>
  <c r="BH1046" i="1"/>
  <c r="BJ1046" i="1"/>
  <c r="BG1046" i="1"/>
  <c r="BK1045" i="1"/>
  <c r="BH1045" i="1"/>
  <c r="BG1045" i="1"/>
  <c r="BI1045" i="1"/>
  <c r="BK1044" i="1"/>
  <c r="BH1044" i="1"/>
  <c r="BJ1044" i="1"/>
  <c r="BG1044" i="1"/>
  <c r="BK1043" i="1"/>
  <c r="BH1043" i="1"/>
  <c r="BG1043" i="1"/>
  <c r="BI1043" i="1"/>
  <c r="BK1042" i="1"/>
  <c r="BH1042" i="1"/>
  <c r="BJ1042" i="1"/>
  <c r="BG1042" i="1"/>
  <c r="BK1041" i="1"/>
  <c r="BH1041" i="1"/>
  <c r="BG1041" i="1"/>
  <c r="BI1041" i="1"/>
  <c r="BK1040" i="1"/>
  <c r="BH1040" i="1"/>
  <c r="BJ1040" i="1"/>
  <c r="BG1040" i="1"/>
  <c r="BK1039" i="1"/>
  <c r="BH1039" i="1"/>
  <c r="BG1039" i="1"/>
  <c r="BI1039" i="1"/>
  <c r="BK1038" i="1"/>
  <c r="BH1038" i="1"/>
  <c r="BJ1038" i="1"/>
  <c r="BG1038" i="1"/>
  <c r="BK1037" i="1"/>
  <c r="BH1037" i="1"/>
  <c r="BG1037" i="1"/>
  <c r="BI1037" i="1"/>
  <c r="BK1036" i="1"/>
  <c r="BH1036" i="1"/>
  <c r="BJ1036" i="1"/>
  <c r="BG1036" i="1"/>
  <c r="BK1035" i="1"/>
  <c r="BH1035" i="1"/>
  <c r="BG1035" i="1"/>
  <c r="BI1035" i="1"/>
  <c r="BK1034" i="1"/>
  <c r="BH1034" i="1"/>
  <c r="BJ1034" i="1"/>
  <c r="BG1034" i="1"/>
  <c r="BK1033" i="1"/>
  <c r="BH1033" i="1"/>
  <c r="BG1033" i="1"/>
  <c r="BI1033" i="1"/>
  <c r="BK1032" i="1"/>
  <c r="BH1032" i="1"/>
  <c r="BJ1032" i="1"/>
  <c r="BG1032" i="1"/>
  <c r="BK1031" i="1"/>
  <c r="BH1031" i="1"/>
  <c r="BG1031" i="1"/>
  <c r="BI1031" i="1"/>
  <c r="BK1030" i="1"/>
  <c r="BH1030" i="1"/>
  <c r="BJ1030" i="1"/>
  <c r="BG1030" i="1"/>
  <c r="BK1029" i="1"/>
  <c r="BH1029" i="1"/>
  <c r="BG1029" i="1"/>
  <c r="BI1029" i="1"/>
  <c r="BK1028" i="1"/>
  <c r="BH1028" i="1"/>
  <c r="BJ1028" i="1"/>
  <c r="BG1028" i="1"/>
  <c r="BK1027" i="1"/>
  <c r="BH1027" i="1"/>
  <c r="BG1027" i="1"/>
  <c r="BI1027" i="1"/>
  <c r="BK1026" i="1"/>
  <c r="BH1026" i="1"/>
  <c r="BJ1026" i="1"/>
  <c r="BG1026" i="1"/>
  <c r="BK1025" i="1"/>
  <c r="BH1025" i="1"/>
  <c r="BG1025" i="1"/>
  <c r="BI1025" i="1"/>
  <c r="BK1024" i="1"/>
  <c r="BH1024" i="1"/>
  <c r="BJ1024" i="1"/>
  <c r="BG1024" i="1"/>
  <c r="BK1023" i="1"/>
  <c r="BH1023" i="1"/>
  <c r="BG1023" i="1"/>
  <c r="BI1023" i="1"/>
  <c r="BK1022" i="1"/>
  <c r="BH1022" i="1"/>
  <c r="BJ1022" i="1"/>
  <c r="BG1022" i="1"/>
  <c r="BK1021" i="1"/>
  <c r="BH1021" i="1"/>
  <c r="BG1021" i="1"/>
  <c r="BI1021" i="1"/>
  <c r="BK1020" i="1"/>
  <c r="BH1020" i="1"/>
  <c r="BJ1020" i="1"/>
  <c r="BG1020" i="1"/>
  <c r="BK1019" i="1"/>
  <c r="BH1019" i="1"/>
  <c r="BG1019" i="1"/>
  <c r="BI1019" i="1"/>
  <c r="BK1018" i="1"/>
  <c r="BH1018" i="1"/>
  <c r="BJ1018" i="1"/>
  <c r="BG1018" i="1"/>
  <c r="BK1017" i="1"/>
  <c r="BH1017" i="1"/>
  <c r="BG1017" i="1"/>
  <c r="BI1017" i="1"/>
  <c r="BK1016" i="1"/>
  <c r="BH1016" i="1"/>
  <c r="BJ1016" i="1"/>
  <c r="BG1016" i="1"/>
  <c r="BK1015" i="1"/>
  <c r="BH1015" i="1"/>
  <c r="BG1015" i="1"/>
  <c r="BI1015" i="1"/>
  <c r="BK1014" i="1"/>
  <c r="BH1014" i="1"/>
  <c r="BJ1014" i="1"/>
  <c r="BG1014" i="1"/>
  <c r="BK1013" i="1"/>
  <c r="BH1013" i="1"/>
  <c r="BG1013" i="1"/>
  <c r="BI1013" i="1"/>
  <c r="BK1012" i="1"/>
  <c r="BH1012" i="1"/>
  <c r="BJ1012" i="1"/>
  <c r="BG1012" i="1"/>
  <c r="BK1011" i="1"/>
  <c r="BH1011" i="1"/>
  <c r="BG1011" i="1"/>
  <c r="BI1011" i="1"/>
  <c r="BK1010" i="1"/>
  <c r="BH1010" i="1"/>
  <c r="BJ1010" i="1"/>
  <c r="BG1010" i="1"/>
  <c r="BK1009" i="1"/>
  <c r="BH1009" i="1"/>
  <c r="BG1009" i="1"/>
  <c r="BI1009" i="1"/>
  <c r="BK1008" i="1"/>
  <c r="BH1008" i="1"/>
  <c r="BJ1008" i="1"/>
  <c r="BG1008" i="1"/>
  <c r="BK1007" i="1"/>
  <c r="BH1007" i="1"/>
  <c r="BG1007" i="1"/>
  <c r="BI1007" i="1"/>
  <c r="BK1006" i="1"/>
  <c r="BH1006" i="1"/>
  <c r="BJ1006" i="1"/>
  <c r="BG1006" i="1"/>
  <c r="BK1005" i="1"/>
  <c r="BH1005" i="1"/>
  <c r="BG1005" i="1"/>
  <c r="BI1005" i="1"/>
  <c r="BK1004" i="1"/>
  <c r="BH1004" i="1"/>
  <c r="BJ1004" i="1"/>
  <c r="BG1004" i="1"/>
  <c r="BK1003" i="1"/>
  <c r="BH1003" i="1"/>
  <c r="BG1003" i="1"/>
  <c r="BI1003" i="1"/>
  <c r="BK1002" i="1"/>
  <c r="BH1002" i="1"/>
  <c r="BJ1002" i="1"/>
  <c r="BG1002" i="1"/>
  <c r="BK1001" i="1"/>
  <c r="BH1001" i="1"/>
  <c r="BG1001" i="1"/>
  <c r="BI1001" i="1"/>
  <c r="BK1000" i="1"/>
  <c r="BH1000" i="1"/>
  <c r="BJ1000" i="1"/>
  <c r="BG1000" i="1"/>
  <c r="BK999" i="1"/>
  <c r="BH999" i="1"/>
  <c r="BG999" i="1"/>
  <c r="BI999" i="1"/>
  <c r="BK998" i="1"/>
  <c r="BH998" i="1"/>
  <c r="BJ998" i="1"/>
  <c r="BG998" i="1"/>
  <c r="BK997" i="1"/>
  <c r="BH997" i="1"/>
  <c r="BG997" i="1"/>
  <c r="BI997" i="1"/>
  <c r="BK996" i="1"/>
  <c r="BH996" i="1"/>
  <c r="BJ996" i="1"/>
  <c r="BG996" i="1"/>
  <c r="BK995" i="1"/>
  <c r="BH995" i="1"/>
  <c r="BG995" i="1"/>
  <c r="BI995" i="1"/>
  <c r="BK994" i="1"/>
  <c r="BH994" i="1"/>
  <c r="BJ994" i="1"/>
  <c r="BG994" i="1"/>
  <c r="BK993" i="1"/>
  <c r="BH993" i="1"/>
  <c r="BG993" i="1"/>
  <c r="BI993" i="1"/>
  <c r="BK992" i="1"/>
  <c r="BH992" i="1"/>
  <c r="BJ992" i="1"/>
  <c r="BG992" i="1"/>
  <c r="BK991" i="1"/>
  <c r="BH991" i="1"/>
  <c r="BG991" i="1"/>
  <c r="BI991" i="1"/>
  <c r="BK990" i="1"/>
  <c r="BH990" i="1"/>
  <c r="BJ990" i="1"/>
  <c r="BG990" i="1"/>
  <c r="BK989" i="1"/>
  <c r="BH989" i="1"/>
  <c r="BG989" i="1"/>
  <c r="BI989" i="1"/>
  <c r="BK988" i="1"/>
  <c r="BH988" i="1"/>
  <c r="BJ988" i="1"/>
  <c r="BG988" i="1"/>
  <c r="BK987" i="1"/>
  <c r="BH987" i="1"/>
  <c r="BG987" i="1"/>
  <c r="BI987" i="1"/>
  <c r="BK986" i="1"/>
  <c r="BH986" i="1"/>
  <c r="BJ986" i="1"/>
  <c r="BG986" i="1"/>
  <c r="BK985" i="1"/>
  <c r="BH985" i="1"/>
  <c r="BG985" i="1"/>
  <c r="BI985" i="1"/>
  <c r="BK984" i="1"/>
  <c r="BH984" i="1"/>
  <c r="BJ984" i="1"/>
  <c r="BG984" i="1"/>
  <c r="BK983" i="1"/>
  <c r="BH983" i="1"/>
  <c r="BG983" i="1"/>
  <c r="BI983" i="1"/>
  <c r="BK982" i="1"/>
  <c r="BH982" i="1"/>
  <c r="BJ982" i="1"/>
  <c r="BG982" i="1"/>
  <c r="BK981" i="1"/>
  <c r="BH981" i="1"/>
  <c r="BG981" i="1"/>
  <c r="BI981" i="1"/>
  <c r="BK980" i="1"/>
  <c r="BH980" i="1"/>
  <c r="BJ980" i="1"/>
  <c r="BG980" i="1"/>
  <c r="BK979" i="1"/>
  <c r="BH979" i="1"/>
  <c r="BG979" i="1"/>
  <c r="BI979" i="1"/>
  <c r="BK978" i="1"/>
  <c r="BH978" i="1"/>
  <c r="BJ978" i="1"/>
  <c r="BG978" i="1"/>
  <c r="BK977" i="1"/>
  <c r="BH977" i="1"/>
  <c r="BG977" i="1"/>
  <c r="BI977" i="1"/>
  <c r="BK976" i="1"/>
  <c r="BH976" i="1"/>
  <c r="BJ976" i="1"/>
  <c r="BG976" i="1"/>
  <c r="BK975" i="1"/>
  <c r="BH975" i="1"/>
  <c r="BG975" i="1"/>
  <c r="BI975" i="1"/>
  <c r="BK974" i="1"/>
  <c r="BH974" i="1"/>
  <c r="BJ974" i="1"/>
  <c r="BG974" i="1"/>
  <c r="BK973" i="1"/>
  <c r="BH973" i="1"/>
  <c r="BG973" i="1"/>
  <c r="BI973" i="1"/>
  <c r="BK972" i="1"/>
  <c r="BH972" i="1"/>
  <c r="BJ972" i="1"/>
  <c r="BG972" i="1"/>
  <c r="BK971" i="1"/>
  <c r="BH971" i="1"/>
  <c r="BG971" i="1"/>
  <c r="BI971" i="1"/>
  <c r="BK970" i="1"/>
  <c r="BH970" i="1"/>
  <c r="BJ970" i="1"/>
  <c r="BG970" i="1"/>
  <c r="BK969" i="1"/>
  <c r="BH969" i="1"/>
  <c r="BG969" i="1"/>
  <c r="BI969" i="1"/>
  <c r="BK968" i="1"/>
  <c r="BH968" i="1"/>
  <c r="BJ968" i="1"/>
  <c r="BG968" i="1"/>
  <c r="BK967" i="1"/>
  <c r="BH967" i="1"/>
  <c r="BG967" i="1"/>
  <c r="BI967" i="1"/>
  <c r="BK966" i="1"/>
  <c r="BH966" i="1"/>
  <c r="BJ966" i="1"/>
  <c r="BG966" i="1"/>
  <c r="BK965" i="1"/>
  <c r="BH965" i="1"/>
  <c r="BG965" i="1"/>
  <c r="BI965" i="1"/>
  <c r="BK964" i="1"/>
  <c r="BH964" i="1"/>
  <c r="BJ964" i="1"/>
  <c r="BG964" i="1"/>
  <c r="BK963" i="1"/>
  <c r="BH963" i="1"/>
  <c r="BG963" i="1"/>
  <c r="BI963" i="1"/>
  <c r="BK962" i="1"/>
  <c r="BH962" i="1"/>
  <c r="BJ962" i="1"/>
  <c r="BG962" i="1"/>
  <c r="BK961" i="1"/>
  <c r="BH961" i="1"/>
  <c r="BG961" i="1"/>
  <c r="BI961" i="1"/>
  <c r="BK960" i="1"/>
  <c r="BH960" i="1"/>
  <c r="BJ960" i="1"/>
  <c r="BG960" i="1"/>
  <c r="BK959" i="1"/>
  <c r="BH959" i="1"/>
  <c r="BG959" i="1"/>
  <c r="BI959" i="1"/>
  <c r="BK958" i="1"/>
  <c r="BH958" i="1"/>
  <c r="BJ958" i="1"/>
  <c r="BG958" i="1"/>
  <c r="BK957" i="1"/>
  <c r="BH957" i="1"/>
  <c r="BG957" i="1"/>
  <c r="BI957" i="1"/>
  <c r="BK956" i="1"/>
  <c r="BH956" i="1"/>
  <c r="BJ956" i="1"/>
  <c r="BG956" i="1"/>
  <c r="BK955" i="1"/>
  <c r="BH955" i="1"/>
  <c r="BG955" i="1"/>
  <c r="BI955" i="1"/>
  <c r="BK954" i="1"/>
  <c r="BH954" i="1"/>
  <c r="BJ954" i="1"/>
  <c r="BG954" i="1"/>
  <c r="BK953" i="1"/>
  <c r="BH953" i="1"/>
  <c r="BG953" i="1"/>
  <c r="BI953" i="1"/>
  <c r="BK952" i="1"/>
  <c r="BH952" i="1"/>
  <c r="BJ952" i="1"/>
  <c r="BG952" i="1"/>
  <c r="BK951" i="1"/>
  <c r="BH951" i="1"/>
  <c r="BG951" i="1"/>
  <c r="BI951" i="1"/>
  <c r="BK950" i="1"/>
  <c r="BH950" i="1"/>
  <c r="BJ950" i="1"/>
  <c r="BG950" i="1"/>
  <c r="BK949" i="1"/>
  <c r="BH949" i="1"/>
  <c r="BG949" i="1"/>
  <c r="BI949" i="1"/>
  <c r="BK948" i="1"/>
  <c r="BH948" i="1"/>
  <c r="BJ948" i="1"/>
  <c r="BG948" i="1"/>
  <c r="BK947" i="1"/>
  <c r="BH947" i="1"/>
  <c r="BG947" i="1"/>
  <c r="BI947" i="1"/>
  <c r="BK946" i="1"/>
  <c r="BH946" i="1"/>
  <c r="BJ946" i="1"/>
  <c r="BG946" i="1"/>
  <c r="BK945" i="1"/>
  <c r="BH945" i="1"/>
  <c r="BG945" i="1"/>
  <c r="BI945" i="1"/>
  <c r="BK944" i="1"/>
  <c r="BH944" i="1"/>
  <c r="BJ944" i="1"/>
  <c r="BG944" i="1"/>
  <c r="BK943" i="1"/>
  <c r="BH943" i="1"/>
  <c r="BG943" i="1"/>
  <c r="BI943" i="1"/>
  <c r="BK942" i="1"/>
  <c r="BH942" i="1"/>
  <c r="BJ942" i="1"/>
  <c r="BG942" i="1"/>
  <c r="BK941" i="1"/>
  <c r="BH941" i="1"/>
  <c r="BG941" i="1"/>
  <c r="BI941" i="1"/>
  <c r="BK940" i="1"/>
  <c r="BH940" i="1"/>
  <c r="BJ940" i="1"/>
  <c r="BG940" i="1"/>
  <c r="BK939" i="1"/>
  <c r="BH939" i="1"/>
  <c r="BG939" i="1"/>
  <c r="BI939" i="1"/>
  <c r="BK938" i="1"/>
  <c r="BH938" i="1"/>
  <c r="BJ938" i="1"/>
  <c r="BG938" i="1"/>
  <c r="BK937" i="1"/>
  <c r="BH937" i="1"/>
  <c r="BG937" i="1"/>
  <c r="BI937" i="1"/>
  <c r="BK936" i="1"/>
  <c r="BH936" i="1"/>
  <c r="BJ936" i="1"/>
  <c r="BG936" i="1"/>
  <c r="BK935" i="1"/>
  <c r="BH935" i="1"/>
  <c r="BG935" i="1"/>
  <c r="BI935" i="1"/>
  <c r="BK934" i="1"/>
  <c r="BH934" i="1"/>
  <c r="BJ934" i="1"/>
  <c r="BG934" i="1"/>
  <c r="BK933" i="1"/>
  <c r="BH933" i="1"/>
  <c r="BG933" i="1"/>
  <c r="BI933" i="1"/>
  <c r="BK932" i="1"/>
  <c r="BH932" i="1"/>
  <c r="BJ932" i="1"/>
  <c r="BG932" i="1"/>
  <c r="BK931" i="1"/>
  <c r="BH931" i="1"/>
  <c r="BG931" i="1"/>
  <c r="BI931" i="1"/>
  <c r="BK930" i="1"/>
  <c r="BH930" i="1"/>
  <c r="BJ930" i="1"/>
  <c r="BG930" i="1"/>
  <c r="BK929" i="1"/>
  <c r="BH929" i="1"/>
  <c r="BG929" i="1"/>
  <c r="BI929" i="1"/>
  <c r="BK928" i="1"/>
  <c r="BH928" i="1"/>
  <c r="BJ928" i="1"/>
  <c r="BG928" i="1"/>
  <c r="BK927" i="1"/>
  <c r="BH927" i="1"/>
  <c r="BG927" i="1"/>
  <c r="BI927" i="1"/>
  <c r="BK926" i="1"/>
  <c r="BH926" i="1"/>
  <c r="BJ926" i="1"/>
  <c r="BG926" i="1"/>
  <c r="BK925" i="1"/>
  <c r="BH925" i="1"/>
  <c r="BG925" i="1"/>
  <c r="BI925" i="1"/>
  <c r="BK924" i="1"/>
  <c r="BH924" i="1"/>
  <c r="BJ924" i="1"/>
  <c r="BG924" i="1"/>
  <c r="BK923" i="1"/>
  <c r="BH923" i="1"/>
  <c r="BG923" i="1"/>
  <c r="BI923" i="1"/>
  <c r="BK922" i="1"/>
  <c r="BH922" i="1"/>
  <c r="BJ922" i="1"/>
  <c r="BG922" i="1"/>
  <c r="BK921" i="1"/>
  <c r="BH921" i="1"/>
  <c r="BG921" i="1"/>
  <c r="BI921" i="1"/>
  <c r="BK920" i="1"/>
  <c r="BH920" i="1"/>
  <c r="BJ920" i="1"/>
  <c r="BG920" i="1"/>
  <c r="BK919" i="1"/>
  <c r="BH919" i="1"/>
  <c r="BG919" i="1"/>
  <c r="BI919" i="1"/>
  <c r="BK918" i="1"/>
  <c r="BH918" i="1"/>
  <c r="BJ918" i="1"/>
  <c r="BG918" i="1"/>
  <c r="BK917" i="1"/>
  <c r="BH917" i="1"/>
  <c r="BG917" i="1"/>
  <c r="BI917" i="1"/>
  <c r="BK916" i="1"/>
  <c r="BH916" i="1"/>
  <c r="BJ916" i="1"/>
  <c r="BG916" i="1"/>
  <c r="BK915" i="1"/>
  <c r="BH915" i="1"/>
  <c r="BG915" i="1"/>
  <c r="BI915" i="1"/>
  <c r="BK914" i="1"/>
  <c r="BH914" i="1"/>
  <c r="BJ914" i="1"/>
  <c r="BG914" i="1"/>
  <c r="BK913" i="1"/>
  <c r="BH913" i="1"/>
  <c r="BG913" i="1"/>
  <c r="BI913" i="1"/>
  <c r="BK912" i="1"/>
  <c r="BH912" i="1"/>
  <c r="BJ912" i="1"/>
  <c r="BG912" i="1"/>
  <c r="BK911" i="1"/>
  <c r="BH911" i="1"/>
  <c r="BG911" i="1"/>
  <c r="BI911" i="1"/>
  <c r="BK910" i="1"/>
  <c r="BH910" i="1"/>
  <c r="BJ910" i="1"/>
  <c r="BG910" i="1"/>
  <c r="BK909" i="1"/>
  <c r="BH909" i="1"/>
  <c r="BG909" i="1"/>
  <c r="BI909" i="1"/>
  <c r="BK908" i="1"/>
  <c r="BH908" i="1"/>
  <c r="BJ908" i="1"/>
  <c r="BG908" i="1"/>
  <c r="BK907" i="1"/>
  <c r="BH907" i="1"/>
  <c r="BG907" i="1"/>
  <c r="BI907" i="1"/>
  <c r="BK906" i="1"/>
  <c r="BH906" i="1"/>
  <c r="BJ906" i="1"/>
  <c r="BG906" i="1"/>
  <c r="BK905" i="1"/>
  <c r="BH905" i="1"/>
  <c r="BG905" i="1"/>
  <c r="BI905" i="1"/>
  <c r="BK904" i="1"/>
  <c r="BH904" i="1"/>
  <c r="BJ904" i="1"/>
  <c r="BG904" i="1"/>
  <c r="BK903" i="1"/>
  <c r="BH903" i="1"/>
  <c r="BG903" i="1"/>
  <c r="BI903" i="1"/>
  <c r="BK902" i="1"/>
  <c r="BH902" i="1"/>
  <c r="BJ902" i="1"/>
  <c r="BG902" i="1"/>
  <c r="BK901" i="1"/>
  <c r="BH901" i="1"/>
  <c r="BG901" i="1"/>
  <c r="BI901" i="1"/>
  <c r="BK900" i="1"/>
  <c r="BH900" i="1"/>
  <c r="BJ900" i="1"/>
  <c r="BG900" i="1"/>
  <c r="BK899" i="1"/>
  <c r="BH899" i="1"/>
  <c r="BG899" i="1"/>
  <c r="BI899" i="1"/>
  <c r="BK898" i="1"/>
  <c r="BH898" i="1"/>
  <c r="BJ898" i="1"/>
  <c r="BG898" i="1"/>
  <c r="BK897" i="1"/>
  <c r="BH897" i="1"/>
  <c r="BG897" i="1"/>
  <c r="BI897" i="1"/>
  <c r="BK896" i="1"/>
  <c r="BH896" i="1"/>
  <c r="BJ896" i="1"/>
  <c r="BG896" i="1"/>
  <c r="BK895" i="1"/>
  <c r="BH895" i="1"/>
  <c r="BG895" i="1"/>
  <c r="BI895" i="1"/>
  <c r="BK894" i="1"/>
  <c r="BH894" i="1"/>
  <c r="BJ894" i="1"/>
  <c r="BG894" i="1"/>
  <c r="BK893" i="1"/>
  <c r="BH893" i="1"/>
  <c r="BG893" i="1"/>
  <c r="BI893" i="1"/>
  <c r="BK892" i="1"/>
  <c r="BH892" i="1"/>
  <c r="BJ892" i="1"/>
  <c r="BG892" i="1"/>
  <c r="BK891" i="1"/>
  <c r="BH891" i="1"/>
  <c r="BG891" i="1"/>
  <c r="BI891" i="1"/>
  <c r="BK890" i="1"/>
  <c r="BH890" i="1"/>
  <c r="BJ890" i="1"/>
  <c r="BG890" i="1"/>
  <c r="BK889" i="1"/>
  <c r="BH889" i="1"/>
  <c r="BG889" i="1"/>
  <c r="BI889" i="1"/>
  <c r="BK888" i="1"/>
  <c r="BH888" i="1"/>
  <c r="BJ888" i="1"/>
  <c r="BG888" i="1"/>
  <c r="BK887" i="1"/>
  <c r="BH887" i="1"/>
  <c r="BG887" i="1"/>
  <c r="BI887" i="1"/>
  <c r="BK886" i="1"/>
  <c r="BH886" i="1"/>
  <c r="BJ886" i="1"/>
  <c r="BG886" i="1"/>
  <c r="BK885" i="1"/>
  <c r="BH885" i="1"/>
  <c r="BG885" i="1"/>
  <c r="BI885" i="1"/>
  <c r="BK884" i="1"/>
  <c r="BH884" i="1"/>
  <c r="BJ884" i="1"/>
  <c r="BG884" i="1"/>
  <c r="BK883" i="1"/>
  <c r="BH883" i="1"/>
  <c r="BG883" i="1"/>
  <c r="BI883" i="1"/>
  <c r="BK882" i="1"/>
  <c r="BH882" i="1"/>
  <c r="BJ882" i="1"/>
  <c r="BG882" i="1"/>
  <c r="BK881" i="1"/>
  <c r="BH881" i="1"/>
  <c r="BG881" i="1"/>
  <c r="BI881" i="1"/>
  <c r="BK880" i="1"/>
  <c r="BH880" i="1"/>
  <c r="BJ880" i="1"/>
  <c r="BG880" i="1"/>
  <c r="BK879" i="1"/>
  <c r="BH879" i="1"/>
  <c r="BG879" i="1"/>
  <c r="BI879" i="1"/>
  <c r="BK878" i="1"/>
  <c r="BH878" i="1"/>
  <c r="BJ878" i="1"/>
  <c r="BG878" i="1"/>
  <c r="BK877" i="1"/>
  <c r="BH877" i="1"/>
  <c r="BG877" i="1"/>
  <c r="BI877" i="1"/>
  <c r="BK876" i="1"/>
  <c r="BH876" i="1"/>
  <c r="BJ876" i="1"/>
  <c r="BG876" i="1"/>
  <c r="BK875" i="1"/>
  <c r="BH875" i="1"/>
  <c r="BG875" i="1"/>
  <c r="BI875" i="1"/>
  <c r="BK874" i="1"/>
  <c r="BH874" i="1"/>
  <c r="BJ874" i="1"/>
  <c r="BG874" i="1"/>
  <c r="BK873" i="1"/>
  <c r="BH873" i="1"/>
  <c r="BG873" i="1"/>
  <c r="BI873" i="1"/>
  <c r="BK872" i="1"/>
  <c r="BH872" i="1"/>
  <c r="BJ872" i="1"/>
  <c r="BG872" i="1"/>
  <c r="BK871" i="1"/>
  <c r="BH871" i="1"/>
  <c r="BG871" i="1"/>
  <c r="BI871" i="1"/>
  <c r="BK870" i="1"/>
  <c r="BH870" i="1"/>
  <c r="BJ870" i="1"/>
  <c r="BG870" i="1"/>
  <c r="BK869" i="1"/>
  <c r="BH869" i="1"/>
  <c r="BG869" i="1"/>
  <c r="BI869" i="1"/>
  <c r="BK868" i="1"/>
  <c r="BH868" i="1"/>
  <c r="BJ868" i="1"/>
  <c r="BG868" i="1"/>
  <c r="BK867" i="1"/>
  <c r="BH867" i="1"/>
  <c r="BG867" i="1"/>
  <c r="BI867" i="1"/>
  <c r="BK866" i="1"/>
  <c r="BH866" i="1"/>
  <c r="BJ866" i="1"/>
  <c r="BG866" i="1"/>
  <c r="BK865" i="1"/>
  <c r="BH865" i="1"/>
  <c r="BG865" i="1"/>
  <c r="BI865" i="1"/>
  <c r="BK864" i="1"/>
  <c r="BH864" i="1"/>
  <c r="BJ864" i="1"/>
  <c r="BG864" i="1"/>
  <c r="BK863" i="1"/>
  <c r="BH863" i="1"/>
  <c r="BG863" i="1"/>
  <c r="BI863" i="1"/>
  <c r="BK862" i="1"/>
  <c r="BH862" i="1"/>
  <c r="BJ862" i="1"/>
  <c r="BG862" i="1"/>
  <c r="BK861" i="1"/>
  <c r="BH861" i="1"/>
  <c r="BG861" i="1"/>
  <c r="BI861" i="1"/>
  <c r="BK860" i="1"/>
  <c r="BH860" i="1"/>
  <c r="BJ860" i="1"/>
  <c r="BG860" i="1"/>
  <c r="BK859" i="1"/>
  <c r="BH859" i="1"/>
  <c r="BG859" i="1"/>
  <c r="BI859" i="1"/>
  <c r="BK858" i="1"/>
  <c r="BH858" i="1"/>
  <c r="BJ858" i="1"/>
  <c r="BG858" i="1"/>
  <c r="BK857" i="1"/>
  <c r="BH857" i="1"/>
  <c r="BG857" i="1"/>
  <c r="BI857" i="1"/>
  <c r="BK856" i="1"/>
  <c r="BH856" i="1"/>
  <c r="BJ856" i="1"/>
  <c r="BG856" i="1"/>
  <c r="BK855" i="1"/>
  <c r="BH855" i="1"/>
  <c r="BG855" i="1"/>
  <c r="BI855" i="1"/>
  <c r="BK854" i="1"/>
  <c r="BH854" i="1"/>
  <c r="BJ854" i="1"/>
  <c r="BG854" i="1"/>
  <c r="BK853" i="1"/>
  <c r="BH853" i="1"/>
  <c r="BG853" i="1"/>
  <c r="BI853" i="1"/>
  <c r="BK852" i="1"/>
  <c r="BH852" i="1"/>
  <c r="BJ852" i="1"/>
  <c r="BG852" i="1"/>
  <c r="BK851" i="1"/>
  <c r="BH851" i="1"/>
  <c r="BG851" i="1"/>
  <c r="BI851" i="1"/>
  <c r="BK850" i="1"/>
  <c r="BH850" i="1"/>
  <c r="BJ850" i="1"/>
  <c r="BG850" i="1"/>
  <c r="BK849" i="1"/>
  <c r="BH849" i="1"/>
  <c r="BG849" i="1"/>
  <c r="BI849" i="1"/>
  <c r="BK848" i="1"/>
  <c r="BH848" i="1"/>
  <c r="BJ848" i="1"/>
  <c r="BG848" i="1"/>
  <c r="BK847" i="1"/>
  <c r="BH847" i="1"/>
  <c r="BG847" i="1"/>
  <c r="BI847" i="1"/>
  <c r="BK846" i="1"/>
  <c r="BH846" i="1"/>
  <c r="BJ846" i="1"/>
  <c r="BG846" i="1"/>
  <c r="BK845" i="1"/>
  <c r="BH845" i="1"/>
  <c r="BG845" i="1"/>
  <c r="BI845" i="1"/>
  <c r="BK844" i="1"/>
  <c r="BH844" i="1"/>
  <c r="BJ844" i="1"/>
  <c r="BG844" i="1"/>
  <c r="BK843" i="1"/>
  <c r="BH843" i="1"/>
  <c r="BG843" i="1"/>
  <c r="BI843" i="1"/>
  <c r="BK842" i="1"/>
  <c r="BH842" i="1"/>
  <c r="BJ842" i="1"/>
  <c r="BG842" i="1"/>
  <c r="BK841" i="1"/>
  <c r="BH841" i="1"/>
  <c r="BG841" i="1"/>
  <c r="BI841" i="1"/>
  <c r="BK840" i="1"/>
  <c r="BH840" i="1"/>
  <c r="BJ840" i="1"/>
  <c r="BG840" i="1"/>
  <c r="BK839" i="1"/>
  <c r="BH839" i="1"/>
  <c r="BG839" i="1"/>
  <c r="BI839" i="1"/>
  <c r="BK838" i="1"/>
  <c r="BH838" i="1"/>
  <c r="BJ838" i="1"/>
  <c r="BG838" i="1"/>
  <c r="BK837" i="1"/>
  <c r="BH837" i="1"/>
  <c r="BG837" i="1"/>
  <c r="BI837" i="1"/>
  <c r="BK836" i="1"/>
  <c r="BH836" i="1"/>
  <c r="BJ836" i="1"/>
  <c r="BG836" i="1"/>
  <c r="BK835" i="1"/>
  <c r="BH835" i="1"/>
  <c r="BG835" i="1"/>
  <c r="BI835" i="1"/>
  <c r="BK834" i="1"/>
  <c r="BH834" i="1"/>
  <c r="BJ834" i="1"/>
  <c r="BG834" i="1"/>
  <c r="BK833" i="1"/>
  <c r="BH833" i="1"/>
  <c r="BG833" i="1"/>
  <c r="BI833" i="1"/>
  <c r="BK832" i="1"/>
  <c r="BH832" i="1"/>
  <c r="BJ832" i="1"/>
  <c r="BG832" i="1"/>
  <c r="BK831" i="1"/>
  <c r="BH831" i="1"/>
  <c r="BG831" i="1"/>
  <c r="BI831" i="1"/>
  <c r="BK830" i="1"/>
  <c r="BH830" i="1"/>
  <c r="BJ830" i="1"/>
  <c r="BG830" i="1"/>
  <c r="BK829" i="1"/>
  <c r="BH829" i="1"/>
  <c r="BG829" i="1"/>
  <c r="BI829" i="1"/>
  <c r="BK828" i="1"/>
  <c r="BH828" i="1"/>
  <c r="BJ828" i="1"/>
  <c r="BG828" i="1"/>
  <c r="BK827" i="1"/>
  <c r="BH827" i="1"/>
  <c r="BG827" i="1"/>
  <c r="BI827" i="1"/>
  <c r="BK826" i="1"/>
  <c r="BH826" i="1"/>
  <c r="BG826" i="1"/>
  <c r="BK825" i="1"/>
  <c r="BH825" i="1"/>
  <c r="BG825" i="1"/>
  <c r="BI825" i="1"/>
  <c r="BK824" i="1"/>
  <c r="BH824" i="1"/>
  <c r="BJ824" i="1"/>
  <c r="BG824" i="1"/>
  <c r="BK823" i="1"/>
  <c r="BH823" i="1"/>
  <c r="BG823" i="1"/>
  <c r="BI823" i="1"/>
  <c r="BK822" i="1"/>
  <c r="BH822" i="1"/>
  <c r="BG822" i="1"/>
  <c r="BK821" i="1"/>
  <c r="BH821" i="1"/>
  <c r="BG821" i="1"/>
  <c r="BI821" i="1"/>
  <c r="BK820" i="1"/>
  <c r="BH820" i="1"/>
  <c r="BJ820" i="1"/>
  <c r="BG820" i="1"/>
  <c r="BK819" i="1"/>
  <c r="BH819" i="1"/>
  <c r="BG819" i="1"/>
  <c r="BI819" i="1"/>
  <c r="BK818" i="1"/>
  <c r="BH818" i="1"/>
  <c r="BG818" i="1"/>
  <c r="BK817" i="1"/>
  <c r="BH817" i="1"/>
  <c r="BG817" i="1"/>
  <c r="BI817" i="1"/>
  <c r="BK816" i="1"/>
  <c r="BH816" i="1"/>
  <c r="BJ816" i="1"/>
  <c r="BG816" i="1"/>
  <c r="BK815" i="1"/>
  <c r="BH815" i="1"/>
  <c r="BG815" i="1"/>
  <c r="BI815" i="1"/>
  <c r="BK814" i="1"/>
  <c r="BH814" i="1"/>
  <c r="BG814" i="1"/>
  <c r="BK813" i="1"/>
  <c r="BH813" i="1"/>
  <c r="BG813" i="1"/>
  <c r="BI813" i="1"/>
  <c r="BK812" i="1"/>
  <c r="BH812" i="1"/>
  <c r="BJ812" i="1"/>
  <c r="BG812" i="1"/>
  <c r="BK811" i="1"/>
  <c r="BH811" i="1"/>
  <c r="BG811" i="1"/>
  <c r="BI811" i="1"/>
  <c r="BK810" i="1"/>
  <c r="BH810" i="1"/>
  <c r="BG810" i="1"/>
  <c r="BK809" i="1"/>
  <c r="BH809" i="1"/>
  <c r="BG809" i="1"/>
  <c r="BI809" i="1"/>
  <c r="BK808" i="1"/>
  <c r="BH808" i="1"/>
  <c r="BJ808" i="1"/>
  <c r="BG808" i="1"/>
  <c r="BK807" i="1"/>
  <c r="BH807" i="1"/>
  <c r="BG807" i="1"/>
  <c r="BI807" i="1"/>
  <c r="BK806" i="1"/>
  <c r="BH806" i="1"/>
  <c r="BG806" i="1"/>
  <c r="BK805" i="1"/>
  <c r="BH805" i="1"/>
  <c r="BG805" i="1"/>
  <c r="BI805" i="1"/>
  <c r="BK804" i="1"/>
  <c r="BH804" i="1"/>
  <c r="BJ804" i="1"/>
  <c r="BG804" i="1"/>
  <c r="BK803" i="1"/>
  <c r="BH803" i="1"/>
  <c r="BG803" i="1"/>
  <c r="BI803" i="1"/>
  <c r="BK802" i="1"/>
  <c r="BH802" i="1"/>
  <c r="BG802" i="1"/>
  <c r="BK801" i="1"/>
  <c r="BH801" i="1"/>
  <c r="BG801" i="1"/>
  <c r="BI801" i="1"/>
  <c r="BK800" i="1"/>
  <c r="BH800" i="1"/>
  <c r="BJ800" i="1"/>
  <c r="BG800" i="1"/>
  <c r="BK799" i="1"/>
  <c r="BH799" i="1"/>
  <c r="BG799" i="1"/>
  <c r="BI799" i="1"/>
  <c r="BK798" i="1"/>
  <c r="BH798" i="1"/>
  <c r="BG798" i="1"/>
  <c r="BK797" i="1"/>
  <c r="BH797" i="1"/>
  <c r="BG797" i="1"/>
  <c r="BI797" i="1"/>
  <c r="BK796" i="1"/>
  <c r="BH796" i="1"/>
  <c r="BJ796" i="1"/>
  <c r="BG796" i="1"/>
  <c r="BK795" i="1"/>
  <c r="BH795" i="1"/>
  <c r="BG795" i="1"/>
  <c r="BI795" i="1"/>
  <c r="BK794" i="1"/>
  <c r="BH794" i="1"/>
  <c r="BG794" i="1"/>
  <c r="BK793" i="1"/>
  <c r="BH793" i="1"/>
  <c r="BG793" i="1"/>
  <c r="BI793" i="1"/>
  <c r="BK792" i="1"/>
  <c r="BH792" i="1"/>
  <c r="BJ792" i="1"/>
  <c r="BG792" i="1"/>
  <c r="BK791" i="1"/>
  <c r="BH791" i="1"/>
  <c r="BG791" i="1"/>
  <c r="BI791" i="1"/>
  <c r="BK790" i="1"/>
  <c r="BH790" i="1"/>
  <c r="BG790" i="1"/>
  <c r="BK789" i="1"/>
  <c r="BH789" i="1"/>
  <c r="BG789" i="1"/>
  <c r="BI789" i="1"/>
  <c r="BK788" i="1"/>
  <c r="BH788" i="1"/>
  <c r="BJ788" i="1"/>
  <c r="BG788" i="1"/>
  <c r="BK787" i="1"/>
  <c r="BH787" i="1"/>
  <c r="BG787" i="1"/>
  <c r="BI787" i="1"/>
  <c r="BK786" i="1"/>
  <c r="BH786" i="1"/>
  <c r="BG786" i="1"/>
  <c r="BK785" i="1"/>
  <c r="BH785" i="1"/>
  <c r="BG785" i="1"/>
  <c r="BI785" i="1"/>
  <c r="BK784" i="1"/>
  <c r="BH784" i="1"/>
  <c r="BJ784" i="1"/>
  <c r="BG784" i="1"/>
  <c r="BK783" i="1"/>
  <c r="BH783" i="1"/>
  <c r="BG783" i="1"/>
  <c r="BI783" i="1"/>
  <c r="BK782" i="1"/>
  <c r="BH782" i="1"/>
  <c r="BG782" i="1"/>
  <c r="BK781" i="1"/>
  <c r="BH781" i="1"/>
  <c r="BG781" i="1"/>
  <c r="BI781" i="1"/>
  <c r="BK780" i="1"/>
  <c r="BH780" i="1"/>
  <c r="BJ780" i="1"/>
  <c r="BG780" i="1"/>
  <c r="BK779" i="1"/>
  <c r="BH779" i="1"/>
  <c r="BG779" i="1"/>
  <c r="BI779" i="1"/>
  <c r="BK778" i="1"/>
  <c r="BH778" i="1"/>
  <c r="BG778" i="1"/>
  <c r="BK777" i="1"/>
  <c r="BH777" i="1"/>
  <c r="BG777" i="1"/>
  <c r="BI777" i="1"/>
  <c r="BK776" i="1"/>
  <c r="BH776" i="1"/>
  <c r="BJ776" i="1"/>
  <c r="BG776" i="1"/>
  <c r="BK775" i="1"/>
  <c r="BH775" i="1"/>
  <c r="BG775" i="1"/>
  <c r="BI775" i="1"/>
  <c r="BK774" i="1"/>
  <c r="BH774" i="1"/>
  <c r="BG774" i="1"/>
  <c r="BK773" i="1"/>
  <c r="BH773" i="1"/>
  <c r="BG773" i="1"/>
  <c r="BI773" i="1"/>
  <c r="BK772" i="1"/>
  <c r="BH772" i="1"/>
  <c r="BJ772" i="1"/>
  <c r="BG772" i="1"/>
  <c r="BK771" i="1"/>
  <c r="BH771" i="1"/>
  <c r="BG771" i="1"/>
  <c r="BI771" i="1"/>
  <c r="BK770" i="1"/>
  <c r="BH770" i="1"/>
  <c r="BG770" i="1"/>
  <c r="BK769" i="1"/>
  <c r="BH769" i="1"/>
  <c r="BG769" i="1"/>
  <c r="BI769" i="1"/>
  <c r="BK768" i="1"/>
  <c r="BH768" i="1"/>
  <c r="BJ768" i="1"/>
  <c r="BG768" i="1"/>
  <c r="BK767" i="1"/>
  <c r="BH767" i="1"/>
  <c r="BG767" i="1"/>
  <c r="BI767" i="1"/>
  <c r="BK766" i="1"/>
  <c r="BH766" i="1"/>
  <c r="BG766" i="1"/>
  <c r="BK765" i="1"/>
  <c r="BH765" i="1"/>
  <c r="BG765" i="1"/>
  <c r="BI765" i="1"/>
  <c r="BK764" i="1"/>
  <c r="BH764" i="1"/>
  <c r="BJ764" i="1"/>
  <c r="BG764" i="1"/>
  <c r="BK763" i="1"/>
  <c r="BH763" i="1"/>
  <c r="BG763" i="1"/>
  <c r="BI763" i="1"/>
  <c r="BK762" i="1"/>
  <c r="BH762" i="1"/>
  <c r="BG762" i="1"/>
  <c r="BK761" i="1"/>
  <c r="BH761" i="1"/>
  <c r="BG761" i="1"/>
  <c r="BI761" i="1"/>
  <c r="BK760" i="1"/>
  <c r="BH760" i="1"/>
  <c r="BJ760" i="1"/>
  <c r="BG760" i="1"/>
  <c r="BK759" i="1"/>
  <c r="BH759" i="1"/>
  <c r="BG759" i="1"/>
  <c r="BI759" i="1"/>
  <c r="BK758" i="1"/>
  <c r="BH758" i="1"/>
  <c r="BG758" i="1"/>
  <c r="BK757" i="1"/>
  <c r="BH757" i="1"/>
  <c r="BG757" i="1"/>
  <c r="BI757" i="1"/>
  <c r="BK756" i="1"/>
  <c r="BH756" i="1"/>
  <c r="BJ756" i="1"/>
  <c r="BG756" i="1"/>
  <c r="BK755" i="1"/>
  <c r="BH755" i="1"/>
  <c r="BG755" i="1"/>
  <c r="BI755" i="1"/>
  <c r="BK754" i="1"/>
  <c r="BH754" i="1"/>
  <c r="BG754" i="1"/>
  <c r="BK753" i="1"/>
  <c r="BH753" i="1"/>
  <c r="BG753" i="1"/>
  <c r="BI753" i="1"/>
  <c r="BK752" i="1"/>
  <c r="BH752" i="1"/>
  <c r="BJ752" i="1"/>
  <c r="BG752" i="1"/>
  <c r="BK751" i="1"/>
  <c r="BH751" i="1"/>
  <c r="BG751" i="1"/>
  <c r="BI751" i="1"/>
  <c r="BK750" i="1"/>
  <c r="BH750" i="1"/>
  <c r="BG750" i="1"/>
  <c r="BK749" i="1"/>
  <c r="BH749" i="1"/>
  <c r="BG749" i="1"/>
  <c r="BI749" i="1"/>
  <c r="BK748" i="1"/>
  <c r="BH748" i="1"/>
  <c r="BJ748" i="1"/>
  <c r="BG748" i="1"/>
  <c r="BK747" i="1"/>
  <c r="BH747" i="1"/>
  <c r="BG747" i="1"/>
  <c r="BI747" i="1"/>
  <c r="BK746" i="1"/>
  <c r="BH746" i="1"/>
  <c r="BG746" i="1"/>
  <c r="BK745" i="1"/>
  <c r="BH745" i="1"/>
  <c r="BG745" i="1"/>
  <c r="BI745" i="1"/>
  <c r="BK744" i="1"/>
  <c r="BH744" i="1"/>
  <c r="BJ744" i="1"/>
  <c r="BG744" i="1"/>
  <c r="BK743" i="1"/>
  <c r="BH743" i="1"/>
  <c r="BG743" i="1"/>
  <c r="BI743" i="1"/>
  <c r="BK742" i="1"/>
  <c r="BH742" i="1"/>
  <c r="BG742" i="1"/>
  <c r="BK741" i="1"/>
  <c r="BH741" i="1"/>
  <c r="BG741" i="1"/>
  <c r="BI741" i="1"/>
  <c r="BK740" i="1"/>
  <c r="BH740" i="1"/>
  <c r="BJ740" i="1"/>
  <c r="BG740" i="1"/>
  <c r="BK739" i="1"/>
  <c r="BH739" i="1"/>
  <c r="BG739" i="1"/>
  <c r="BI739" i="1"/>
  <c r="BK738" i="1"/>
  <c r="BH738" i="1"/>
  <c r="BG738" i="1"/>
  <c r="BK737" i="1"/>
  <c r="BH737" i="1"/>
  <c r="BG737" i="1"/>
  <c r="BI737" i="1"/>
  <c r="BK736" i="1"/>
  <c r="BH736" i="1"/>
  <c r="BJ736" i="1"/>
  <c r="BG736" i="1"/>
  <c r="BK735" i="1"/>
  <c r="BH735" i="1"/>
  <c r="BG735" i="1"/>
  <c r="BI735" i="1"/>
  <c r="BK734" i="1"/>
  <c r="BH734" i="1"/>
  <c r="BG734" i="1"/>
  <c r="BK733" i="1"/>
  <c r="BH733" i="1"/>
  <c r="BG733" i="1"/>
  <c r="BI733" i="1"/>
  <c r="BK732" i="1"/>
  <c r="BH732" i="1"/>
  <c r="BJ732" i="1"/>
  <c r="BG732" i="1"/>
  <c r="BK731" i="1"/>
  <c r="BH731" i="1"/>
  <c r="BG731" i="1"/>
  <c r="BI731" i="1"/>
  <c r="BK730" i="1"/>
  <c r="BH730" i="1"/>
  <c r="BG730" i="1"/>
  <c r="BK729" i="1"/>
  <c r="BH729" i="1"/>
  <c r="BG729" i="1"/>
  <c r="BI729" i="1"/>
  <c r="BK728" i="1"/>
  <c r="BH728" i="1"/>
  <c r="BJ728" i="1"/>
  <c r="BG728" i="1"/>
  <c r="BK727" i="1"/>
  <c r="BH727" i="1"/>
  <c r="BG727" i="1"/>
  <c r="BI727" i="1"/>
  <c r="BK726" i="1"/>
  <c r="BH726" i="1"/>
  <c r="BG726" i="1"/>
  <c r="BK725" i="1"/>
  <c r="BH725" i="1"/>
  <c r="BG725" i="1"/>
  <c r="BI725" i="1"/>
  <c r="BK724" i="1"/>
  <c r="BH724" i="1"/>
  <c r="BJ724" i="1"/>
  <c r="BG724" i="1"/>
  <c r="BK723" i="1"/>
  <c r="BH723" i="1"/>
  <c r="BG723" i="1"/>
  <c r="BI723" i="1"/>
  <c r="BK722" i="1"/>
  <c r="BH722" i="1"/>
  <c r="BG722" i="1"/>
  <c r="BK721" i="1"/>
  <c r="BH721" i="1"/>
  <c r="BG721" i="1"/>
  <c r="BI721" i="1"/>
  <c r="BK720" i="1"/>
  <c r="BH720" i="1"/>
  <c r="BJ720" i="1"/>
  <c r="BG720" i="1"/>
  <c r="BK719" i="1"/>
  <c r="BH719" i="1"/>
  <c r="BG719" i="1"/>
  <c r="BI719" i="1"/>
  <c r="BK718" i="1"/>
  <c r="BH718" i="1"/>
  <c r="BG718" i="1"/>
  <c r="BK717" i="1"/>
  <c r="BH717" i="1"/>
  <c r="BG717" i="1"/>
  <c r="BI717" i="1"/>
  <c r="BK716" i="1"/>
  <c r="BH716" i="1"/>
  <c r="BJ716" i="1"/>
  <c r="BG716" i="1"/>
  <c r="BK715" i="1"/>
  <c r="BH715" i="1"/>
  <c r="BG715" i="1"/>
  <c r="BI715" i="1"/>
  <c r="BK714" i="1"/>
  <c r="BH714" i="1"/>
  <c r="BG714" i="1"/>
  <c r="BK713" i="1"/>
  <c r="BH713" i="1"/>
  <c r="BG713" i="1"/>
  <c r="BI713" i="1"/>
  <c r="BK712" i="1"/>
  <c r="BH712" i="1"/>
  <c r="BJ712" i="1"/>
  <c r="BG712" i="1"/>
  <c r="BK711" i="1"/>
  <c r="BH711" i="1"/>
  <c r="BG711" i="1"/>
  <c r="BI711" i="1"/>
  <c r="BK710" i="1"/>
  <c r="BH710" i="1"/>
  <c r="BG710" i="1"/>
  <c r="BK709" i="1"/>
  <c r="BH709" i="1"/>
  <c r="BG709" i="1"/>
  <c r="BI709" i="1"/>
  <c r="BK708" i="1"/>
  <c r="BH708" i="1"/>
  <c r="BJ708" i="1"/>
  <c r="BG708" i="1"/>
  <c r="BK707" i="1"/>
  <c r="BH707" i="1"/>
  <c r="BG707" i="1"/>
  <c r="BI707" i="1"/>
  <c r="BK706" i="1"/>
  <c r="BH706" i="1"/>
  <c r="BG706" i="1"/>
  <c r="BK705" i="1"/>
  <c r="BH705" i="1"/>
  <c r="BG705" i="1"/>
  <c r="BI705" i="1"/>
  <c r="BK704" i="1"/>
  <c r="BH704" i="1"/>
  <c r="BJ704" i="1"/>
  <c r="BG704" i="1"/>
  <c r="BK703" i="1"/>
  <c r="BH703" i="1"/>
  <c r="BG703" i="1"/>
  <c r="BI703" i="1"/>
  <c r="BK702" i="1"/>
  <c r="BH702" i="1"/>
  <c r="BG702" i="1"/>
  <c r="BK701" i="1"/>
  <c r="BH701" i="1"/>
  <c r="BG701" i="1"/>
  <c r="BI701" i="1"/>
  <c r="BK700" i="1"/>
  <c r="BH700" i="1"/>
  <c r="BJ700" i="1"/>
  <c r="BG700" i="1"/>
  <c r="BK699" i="1"/>
  <c r="BH699" i="1"/>
  <c r="BG699" i="1"/>
  <c r="BI699" i="1"/>
  <c r="BK698" i="1"/>
  <c r="BH698" i="1"/>
  <c r="BG698" i="1"/>
  <c r="BK697" i="1"/>
  <c r="BH697" i="1"/>
  <c r="BG697" i="1"/>
  <c r="BI697" i="1"/>
  <c r="BK696" i="1"/>
  <c r="BH696" i="1"/>
  <c r="BJ696" i="1"/>
  <c r="BG696" i="1"/>
  <c r="BK695" i="1"/>
  <c r="BH695" i="1"/>
  <c r="BG695" i="1"/>
  <c r="BI695" i="1"/>
  <c r="BK694" i="1"/>
  <c r="BH694" i="1"/>
  <c r="BG694" i="1"/>
  <c r="BK693" i="1"/>
  <c r="BH693" i="1"/>
  <c r="BG693" i="1"/>
  <c r="BI693" i="1"/>
  <c r="BK692" i="1"/>
  <c r="BH692" i="1"/>
  <c r="BJ692" i="1"/>
  <c r="BG692" i="1"/>
  <c r="BK691" i="1"/>
  <c r="BH691" i="1"/>
  <c r="BG691" i="1"/>
  <c r="BI691" i="1"/>
  <c r="BK690" i="1"/>
  <c r="BH690" i="1"/>
  <c r="BG690" i="1"/>
  <c r="BK689" i="1"/>
  <c r="BH689" i="1"/>
  <c r="BG689" i="1"/>
  <c r="BI689" i="1"/>
  <c r="BK688" i="1"/>
  <c r="BH688" i="1"/>
  <c r="BJ688" i="1"/>
  <c r="BG688" i="1"/>
  <c r="BK687" i="1"/>
  <c r="BH687" i="1"/>
  <c r="BG687" i="1"/>
  <c r="BI687" i="1"/>
  <c r="BK686" i="1"/>
  <c r="BH686" i="1"/>
  <c r="BG686" i="1"/>
  <c r="BK685" i="1"/>
  <c r="BH685" i="1"/>
  <c r="BG685" i="1"/>
  <c r="BI685" i="1"/>
  <c r="BK684" i="1"/>
  <c r="BH684" i="1"/>
  <c r="BJ684" i="1"/>
  <c r="BG684" i="1"/>
  <c r="BK683" i="1"/>
  <c r="BH683" i="1"/>
  <c r="BG683" i="1"/>
  <c r="BI683" i="1"/>
  <c r="BK682" i="1"/>
  <c r="BH682" i="1"/>
  <c r="BG682" i="1"/>
  <c r="BK681" i="1"/>
  <c r="BH681" i="1"/>
  <c r="BG681" i="1"/>
  <c r="BI681" i="1"/>
  <c r="BK680" i="1"/>
  <c r="BH680" i="1"/>
  <c r="BJ680" i="1"/>
  <c r="BG680" i="1"/>
  <c r="BK679" i="1"/>
  <c r="BH679" i="1"/>
  <c r="BG679" i="1"/>
  <c r="BI679" i="1"/>
  <c r="BK678" i="1"/>
  <c r="BH678" i="1"/>
  <c r="BG678" i="1"/>
  <c r="BK677" i="1"/>
  <c r="BH677" i="1"/>
  <c r="BG677" i="1"/>
  <c r="BI677" i="1"/>
  <c r="BK676" i="1"/>
  <c r="BH676" i="1"/>
  <c r="BJ676" i="1"/>
  <c r="BG676" i="1"/>
  <c r="BK675" i="1"/>
  <c r="BH675" i="1"/>
  <c r="BG675" i="1"/>
  <c r="BI675" i="1"/>
  <c r="BK674" i="1"/>
  <c r="BH674" i="1"/>
  <c r="BG674" i="1"/>
  <c r="BK673" i="1"/>
  <c r="BH673" i="1"/>
  <c r="BG673" i="1"/>
  <c r="BI673" i="1"/>
  <c r="BK672" i="1"/>
  <c r="BH672" i="1"/>
  <c r="BJ672" i="1"/>
  <c r="BG672" i="1"/>
  <c r="BK671" i="1"/>
  <c r="BH671" i="1"/>
  <c r="BG671" i="1"/>
  <c r="BI671" i="1"/>
  <c r="BK670" i="1"/>
  <c r="BH670" i="1"/>
  <c r="BG670" i="1"/>
  <c r="BK669" i="1"/>
  <c r="BH669" i="1"/>
  <c r="BG669" i="1"/>
  <c r="BI669" i="1"/>
  <c r="BK668" i="1"/>
  <c r="BH668" i="1"/>
  <c r="BJ668" i="1"/>
  <c r="BG668" i="1"/>
  <c r="BK667" i="1"/>
  <c r="BH667" i="1"/>
  <c r="BG667" i="1"/>
  <c r="BI667" i="1"/>
  <c r="BK666" i="1"/>
  <c r="BH666" i="1"/>
  <c r="BG666" i="1"/>
  <c r="BK665" i="1"/>
  <c r="BH665" i="1"/>
  <c r="BG665" i="1"/>
  <c r="BI665" i="1"/>
  <c r="BK664" i="1"/>
  <c r="BH664" i="1"/>
  <c r="BJ664" i="1"/>
  <c r="BG664" i="1"/>
  <c r="BK663" i="1"/>
  <c r="BH663" i="1"/>
  <c r="BG663" i="1"/>
  <c r="BI663" i="1"/>
  <c r="BK662" i="1"/>
  <c r="BH662" i="1"/>
  <c r="BG662" i="1"/>
  <c r="BK661" i="1"/>
  <c r="BH661" i="1"/>
  <c r="BG661" i="1"/>
  <c r="BI661" i="1"/>
  <c r="BK660" i="1"/>
  <c r="BH660" i="1"/>
  <c r="BJ660" i="1"/>
  <c r="BG660" i="1"/>
  <c r="BK659" i="1"/>
  <c r="BH659" i="1"/>
  <c r="BG659" i="1"/>
  <c r="BI659" i="1"/>
  <c r="BK658" i="1"/>
  <c r="BH658" i="1"/>
  <c r="BG658" i="1"/>
  <c r="BK657" i="1"/>
  <c r="BH657" i="1"/>
  <c r="BG657" i="1"/>
  <c r="BI657" i="1"/>
  <c r="BK656" i="1"/>
  <c r="BH656" i="1"/>
  <c r="BJ656" i="1"/>
  <c r="BG656" i="1"/>
  <c r="BK655" i="1"/>
  <c r="BH655" i="1"/>
  <c r="BG655" i="1"/>
  <c r="BI655" i="1"/>
  <c r="BK654" i="1"/>
  <c r="BH654" i="1"/>
  <c r="BG654" i="1"/>
  <c r="BK653" i="1"/>
  <c r="BH653" i="1"/>
  <c r="BG653" i="1"/>
  <c r="BI653" i="1"/>
  <c r="BK652" i="1"/>
  <c r="BH652" i="1"/>
  <c r="BJ652" i="1"/>
  <c r="BG652" i="1"/>
  <c r="BK651" i="1"/>
  <c r="BH651" i="1"/>
  <c r="BG651" i="1"/>
  <c r="BI651" i="1"/>
  <c r="BK650" i="1"/>
  <c r="BH650" i="1"/>
  <c r="BG650" i="1"/>
  <c r="BK649" i="1"/>
  <c r="BH649" i="1"/>
  <c r="BG649" i="1"/>
  <c r="BI649" i="1"/>
  <c r="BK648" i="1"/>
  <c r="BH648" i="1"/>
  <c r="BJ648" i="1"/>
  <c r="BG648" i="1"/>
  <c r="BK647" i="1"/>
  <c r="BH647" i="1"/>
  <c r="BG647" i="1"/>
  <c r="BI647" i="1"/>
  <c r="BK646" i="1"/>
  <c r="BH646" i="1"/>
  <c r="BG646" i="1"/>
  <c r="BK645" i="1"/>
  <c r="BH645" i="1"/>
  <c r="BG645" i="1"/>
  <c r="BI645" i="1"/>
  <c r="BK644" i="1"/>
  <c r="BH644" i="1"/>
  <c r="BJ644" i="1"/>
  <c r="BG644" i="1"/>
  <c r="BK643" i="1"/>
  <c r="BH643" i="1"/>
  <c r="BG643" i="1"/>
  <c r="BI643" i="1"/>
  <c r="BK642" i="1"/>
  <c r="BH642" i="1"/>
  <c r="BG642" i="1"/>
  <c r="BK641" i="1"/>
  <c r="BH641" i="1"/>
  <c r="BG641" i="1"/>
  <c r="BI641" i="1"/>
  <c r="BK640" i="1"/>
  <c r="BH640" i="1"/>
  <c r="BJ640" i="1"/>
  <c r="BG640" i="1"/>
  <c r="BK639" i="1"/>
  <c r="BH639" i="1"/>
  <c r="BG639" i="1"/>
  <c r="BI639" i="1"/>
  <c r="BK638" i="1"/>
  <c r="BH638" i="1"/>
  <c r="BG638" i="1"/>
  <c r="BK637" i="1"/>
  <c r="BH637" i="1"/>
  <c r="BG637" i="1"/>
  <c r="BI637" i="1"/>
  <c r="BK636" i="1"/>
  <c r="BH636" i="1"/>
  <c r="BJ636" i="1"/>
  <c r="BG636" i="1"/>
  <c r="BK635" i="1"/>
  <c r="BH635" i="1"/>
  <c r="BG635" i="1"/>
  <c r="BI635" i="1"/>
  <c r="BK634" i="1"/>
  <c r="BH634" i="1"/>
  <c r="BG634" i="1"/>
  <c r="BK633" i="1"/>
  <c r="BH633" i="1"/>
  <c r="BG633" i="1"/>
  <c r="BI633" i="1"/>
  <c r="BK632" i="1"/>
  <c r="BH632" i="1"/>
  <c r="BJ632" i="1"/>
  <c r="BG632" i="1"/>
  <c r="BK631" i="1"/>
  <c r="BH631" i="1"/>
  <c r="BG631" i="1"/>
  <c r="BI631" i="1"/>
  <c r="BK630" i="1"/>
  <c r="BH630" i="1"/>
  <c r="BG630" i="1"/>
  <c r="BK629" i="1"/>
  <c r="BH629" i="1"/>
  <c r="BG629" i="1"/>
  <c r="BI629" i="1"/>
  <c r="BK628" i="1"/>
  <c r="BH628" i="1"/>
  <c r="BJ628" i="1"/>
  <c r="BG628" i="1"/>
  <c r="BK627" i="1"/>
  <c r="BH627" i="1"/>
  <c r="BG627" i="1"/>
  <c r="BI627" i="1"/>
  <c r="BK626" i="1"/>
  <c r="BH626" i="1"/>
  <c r="BG626" i="1"/>
  <c r="BK625" i="1"/>
  <c r="BH625" i="1"/>
  <c r="BG625" i="1"/>
  <c r="BI625" i="1"/>
  <c r="BK624" i="1"/>
  <c r="BH624" i="1"/>
  <c r="BJ624" i="1"/>
  <c r="BG624" i="1"/>
  <c r="BK623" i="1"/>
  <c r="BH623" i="1"/>
  <c r="BG623" i="1"/>
  <c r="BI623" i="1"/>
  <c r="BK622" i="1"/>
  <c r="BH622" i="1"/>
  <c r="BG622" i="1"/>
  <c r="BK621" i="1"/>
  <c r="BH621" i="1"/>
  <c r="BG621" i="1"/>
  <c r="BI621" i="1"/>
  <c r="BK620" i="1"/>
  <c r="BH620" i="1"/>
  <c r="BJ620" i="1"/>
  <c r="BG620" i="1"/>
  <c r="BK619" i="1"/>
  <c r="BH619" i="1"/>
  <c r="BG619" i="1"/>
  <c r="BI619" i="1"/>
  <c r="BK618" i="1"/>
  <c r="BH618" i="1"/>
  <c r="BG618" i="1"/>
  <c r="BK617" i="1"/>
  <c r="BH617" i="1"/>
  <c r="BG617" i="1"/>
  <c r="BI617" i="1"/>
  <c r="BK616" i="1"/>
  <c r="BH616" i="1"/>
  <c r="BJ616" i="1"/>
  <c r="BG616" i="1"/>
  <c r="BK615" i="1"/>
  <c r="BH615" i="1"/>
  <c r="BG615" i="1"/>
  <c r="BI615" i="1"/>
  <c r="BK614" i="1"/>
  <c r="BH614" i="1"/>
  <c r="BG614" i="1"/>
  <c r="BK613" i="1"/>
  <c r="BH613" i="1"/>
  <c r="BG613" i="1"/>
  <c r="BI613" i="1"/>
  <c r="BK612" i="1"/>
  <c r="BH612" i="1"/>
  <c r="BJ612" i="1"/>
  <c r="BG612" i="1"/>
  <c r="BK611" i="1"/>
  <c r="BH611" i="1"/>
  <c r="BG611" i="1"/>
  <c r="BI611" i="1"/>
  <c r="BK610" i="1"/>
  <c r="BH610" i="1"/>
  <c r="BG610" i="1"/>
  <c r="BK609" i="1"/>
  <c r="BH609" i="1"/>
  <c r="BG609" i="1"/>
  <c r="BI609" i="1"/>
  <c r="BK608" i="1"/>
  <c r="BH608" i="1"/>
  <c r="BJ608" i="1"/>
  <c r="BG608" i="1"/>
  <c r="BK607" i="1"/>
  <c r="BH607" i="1"/>
  <c r="BG607" i="1"/>
  <c r="BI607" i="1"/>
  <c r="BK606" i="1"/>
  <c r="BH606" i="1"/>
  <c r="BG606" i="1"/>
  <c r="BK605" i="1"/>
  <c r="BH605" i="1"/>
  <c r="BG605" i="1"/>
  <c r="BI605" i="1"/>
  <c r="BK604" i="1"/>
  <c r="BH604" i="1"/>
  <c r="BJ604" i="1"/>
  <c r="BG604" i="1"/>
  <c r="BK603" i="1"/>
  <c r="BH603" i="1"/>
  <c r="BG603" i="1"/>
  <c r="BI603" i="1"/>
  <c r="BK602" i="1"/>
  <c r="BH602" i="1"/>
  <c r="BG602" i="1"/>
  <c r="BK601" i="1"/>
  <c r="BH601" i="1"/>
  <c r="BG601" i="1"/>
  <c r="BI601" i="1"/>
  <c r="BK600" i="1"/>
  <c r="BH600" i="1"/>
  <c r="BJ600" i="1"/>
  <c r="BG600" i="1"/>
  <c r="BK599" i="1"/>
  <c r="BH599" i="1"/>
  <c r="BG599" i="1"/>
  <c r="BI599" i="1"/>
  <c r="BK598" i="1"/>
  <c r="BH598" i="1"/>
  <c r="BG598" i="1"/>
  <c r="BK597" i="1"/>
  <c r="BH597" i="1"/>
  <c r="BG597" i="1"/>
  <c r="BI597" i="1"/>
  <c r="BK596" i="1"/>
  <c r="BH596" i="1"/>
  <c r="BJ596" i="1"/>
  <c r="BG596" i="1"/>
  <c r="BK595" i="1"/>
  <c r="BH595" i="1"/>
  <c r="BG595" i="1"/>
  <c r="BI595" i="1"/>
  <c r="BK594" i="1"/>
  <c r="BH594" i="1"/>
  <c r="BG594" i="1"/>
  <c r="BK593" i="1"/>
  <c r="BH593" i="1"/>
  <c r="BG593" i="1"/>
  <c r="BI593" i="1"/>
  <c r="BK592" i="1"/>
  <c r="BH592" i="1"/>
  <c r="BJ592" i="1"/>
  <c r="BG592" i="1"/>
  <c r="BK591" i="1"/>
  <c r="BH591" i="1"/>
  <c r="BG591" i="1"/>
  <c r="BI591" i="1"/>
  <c r="BK590" i="1"/>
  <c r="BH590" i="1"/>
  <c r="BG590" i="1"/>
  <c r="BK589" i="1"/>
  <c r="BH589" i="1"/>
  <c r="BG589" i="1"/>
  <c r="BI589" i="1"/>
  <c r="BK588" i="1"/>
  <c r="BH588" i="1"/>
  <c r="BJ588" i="1"/>
  <c r="BG588" i="1"/>
  <c r="BK587" i="1"/>
  <c r="BH587" i="1"/>
  <c r="BG587" i="1"/>
  <c r="BI587" i="1"/>
  <c r="BK586" i="1"/>
  <c r="BH586" i="1"/>
  <c r="BG586" i="1"/>
  <c r="BK585" i="1"/>
  <c r="BK584" i="1"/>
  <c r="BH584" i="1"/>
  <c r="BJ584" i="1"/>
  <c r="BG584" i="1"/>
  <c r="BK583" i="1"/>
  <c r="BH583" i="1"/>
  <c r="BG583" i="1"/>
  <c r="BI583" i="1"/>
  <c r="BK582" i="1"/>
  <c r="BH582" i="1"/>
  <c r="BJ582" i="1"/>
  <c r="BG582" i="1"/>
  <c r="BK581" i="1"/>
  <c r="BH581" i="1"/>
  <c r="BG581" i="1"/>
  <c r="BI581" i="1"/>
  <c r="BK580" i="1"/>
  <c r="BH580" i="1"/>
  <c r="BJ580" i="1"/>
  <c r="BG580" i="1"/>
  <c r="BK579" i="1"/>
  <c r="BH579" i="1"/>
  <c r="BG579" i="1"/>
  <c r="BI579" i="1"/>
  <c r="BK578" i="1"/>
  <c r="BH578" i="1"/>
  <c r="BJ578" i="1"/>
  <c r="BG578" i="1"/>
  <c r="BK577" i="1"/>
  <c r="BH577" i="1"/>
  <c r="BG577" i="1"/>
  <c r="BI577" i="1"/>
  <c r="BK576" i="1"/>
  <c r="BH576" i="1"/>
  <c r="BJ576" i="1"/>
  <c r="BG576" i="1"/>
  <c r="BK575" i="1"/>
  <c r="BH575" i="1"/>
  <c r="BG575" i="1"/>
  <c r="BI575" i="1"/>
  <c r="BK574" i="1"/>
  <c r="BH574" i="1"/>
  <c r="BJ574" i="1"/>
  <c r="BG574" i="1"/>
  <c r="BK573" i="1"/>
  <c r="BH573" i="1"/>
  <c r="BG573" i="1"/>
  <c r="BI573" i="1"/>
  <c r="BK572" i="1"/>
  <c r="BH572" i="1"/>
  <c r="BJ572" i="1"/>
  <c r="BG572" i="1"/>
  <c r="BK571" i="1"/>
  <c r="BH571" i="1"/>
  <c r="BG571" i="1"/>
  <c r="BI571" i="1"/>
  <c r="BK570" i="1"/>
  <c r="BH570" i="1"/>
  <c r="BJ570" i="1"/>
  <c r="BG570" i="1"/>
  <c r="BK569" i="1"/>
  <c r="BH569" i="1"/>
  <c r="BG569" i="1"/>
  <c r="BI569" i="1"/>
  <c r="BK568" i="1"/>
  <c r="BH568" i="1"/>
  <c r="BJ568" i="1"/>
  <c r="BG568" i="1"/>
  <c r="BK567" i="1"/>
  <c r="BH567" i="1"/>
  <c r="BG567" i="1"/>
  <c r="BI567" i="1"/>
  <c r="BK566" i="1"/>
  <c r="BH566" i="1"/>
  <c r="BJ566" i="1"/>
  <c r="BG566" i="1"/>
  <c r="BK565" i="1"/>
  <c r="BH565" i="1"/>
  <c r="BG565" i="1"/>
  <c r="BI565" i="1"/>
  <c r="BK564" i="1"/>
  <c r="BH564" i="1"/>
  <c r="BJ564" i="1"/>
  <c r="BG564" i="1"/>
  <c r="BK563" i="1"/>
  <c r="BH563" i="1"/>
  <c r="BG563" i="1"/>
  <c r="BI563" i="1"/>
  <c r="BK562" i="1"/>
  <c r="BH562" i="1"/>
  <c r="BJ562" i="1"/>
  <c r="BG562" i="1"/>
  <c r="BK561" i="1"/>
  <c r="BH561" i="1"/>
  <c r="BG561" i="1"/>
  <c r="BI561" i="1"/>
  <c r="BK560" i="1"/>
  <c r="BH560" i="1"/>
  <c r="BJ560" i="1"/>
  <c r="BG560" i="1"/>
  <c r="BK559" i="1"/>
  <c r="BH559" i="1"/>
  <c r="BG559" i="1"/>
  <c r="BI559" i="1"/>
  <c r="BK558" i="1"/>
  <c r="BH558" i="1"/>
  <c r="BJ558" i="1"/>
  <c r="BG558" i="1"/>
  <c r="BK557" i="1"/>
  <c r="BH557" i="1"/>
  <c r="BG557" i="1"/>
  <c r="BI557" i="1"/>
  <c r="BK556" i="1"/>
  <c r="BH556" i="1"/>
  <c r="BJ556" i="1"/>
  <c r="BG556" i="1"/>
  <c r="BK555" i="1"/>
  <c r="BH555" i="1"/>
  <c r="BG555" i="1"/>
  <c r="BI555" i="1"/>
  <c r="BK554" i="1"/>
  <c r="BH554" i="1"/>
  <c r="BJ554" i="1"/>
  <c r="BG554" i="1"/>
  <c r="BK553" i="1"/>
  <c r="BH553" i="1"/>
  <c r="BG553" i="1"/>
  <c r="BI553" i="1"/>
  <c r="BK552" i="1"/>
  <c r="BH552" i="1"/>
  <c r="BJ552" i="1"/>
  <c r="BG552" i="1"/>
  <c r="BK551" i="1"/>
  <c r="BH551" i="1"/>
  <c r="BG551" i="1"/>
  <c r="BI551" i="1"/>
  <c r="BK550" i="1"/>
  <c r="BH550" i="1"/>
  <c r="BJ550" i="1"/>
  <c r="BG550" i="1"/>
  <c r="BK549" i="1"/>
  <c r="BH549" i="1"/>
  <c r="BG549" i="1"/>
  <c r="BI549" i="1"/>
  <c r="BK548" i="1"/>
  <c r="BH548" i="1"/>
  <c r="BJ548" i="1"/>
  <c r="BG548" i="1"/>
  <c r="BK547" i="1"/>
  <c r="BH547" i="1"/>
  <c r="BG547" i="1"/>
  <c r="BI547" i="1"/>
  <c r="BK546" i="1"/>
  <c r="BH546" i="1"/>
  <c r="BJ546" i="1"/>
  <c r="BG546" i="1"/>
  <c r="BK545" i="1"/>
  <c r="BH545" i="1"/>
  <c r="BG545" i="1"/>
  <c r="BI545" i="1"/>
  <c r="BK544" i="1"/>
  <c r="BH544" i="1"/>
  <c r="BJ544" i="1"/>
  <c r="BG544" i="1"/>
  <c r="BK543" i="1"/>
  <c r="BH543" i="1"/>
  <c r="BG543" i="1"/>
  <c r="BI543" i="1"/>
  <c r="BK542" i="1"/>
  <c r="BH542" i="1"/>
  <c r="BJ542" i="1"/>
  <c r="BG542" i="1"/>
  <c r="BK541" i="1"/>
  <c r="BH541" i="1"/>
  <c r="BG541" i="1"/>
  <c r="BI541" i="1"/>
  <c r="BK540" i="1"/>
  <c r="BH540" i="1"/>
  <c r="BJ540" i="1"/>
  <c r="BG540" i="1"/>
  <c r="BK539" i="1"/>
  <c r="BH539" i="1"/>
  <c r="BG539" i="1"/>
  <c r="BI539" i="1"/>
  <c r="BK538" i="1"/>
  <c r="BH538" i="1"/>
  <c r="BJ538" i="1"/>
  <c r="BG538" i="1"/>
  <c r="BK537" i="1"/>
  <c r="BH537" i="1"/>
  <c r="BG537" i="1"/>
  <c r="BI537" i="1"/>
  <c r="BK536" i="1"/>
  <c r="BH536" i="1"/>
  <c r="BJ536" i="1"/>
  <c r="BG536" i="1"/>
  <c r="BK535" i="1"/>
  <c r="BH535" i="1"/>
  <c r="BG535" i="1"/>
  <c r="BI535" i="1"/>
  <c r="BK534" i="1"/>
  <c r="BH534" i="1"/>
  <c r="BJ534" i="1"/>
  <c r="BG534" i="1"/>
  <c r="BK533" i="1"/>
  <c r="BH533" i="1"/>
  <c r="BG533" i="1"/>
  <c r="BI533" i="1"/>
  <c r="BK532" i="1"/>
  <c r="BH532" i="1"/>
  <c r="BJ532" i="1"/>
  <c r="BG532" i="1"/>
  <c r="BK531" i="1"/>
  <c r="BH531" i="1"/>
  <c r="BG531" i="1"/>
  <c r="BI531" i="1"/>
  <c r="BK530" i="1"/>
  <c r="BH530" i="1"/>
  <c r="BJ530" i="1"/>
  <c r="BG530" i="1"/>
  <c r="BK529" i="1"/>
  <c r="BH529" i="1"/>
  <c r="BG529" i="1"/>
  <c r="BI529" i="1"/>
  <c r="BK528" i="1"/>
  <c r="BH528" i="1"/>
  <c r="BJ528" i="1"/>
  <c r="BG528" i="1"/>
  <c r="BK527" i="1"/>
  <c r="BH527" i="1"/>
  <c r="BG527" i="1"/>
  <c r="BI527" i="1"/>
  <c r="BK526" i="1"/>
  <c r="BH526" i="1"/>
  <c r="BJ526" i="1"/>
  <c r="BG526" i="1"/>
  <c r="BK525" i="1"/>
  <c r="BH525" i="1"/>
  <c r="BG525" i="1"/>
  <c r="BI525" i="1"/>
  <c r="BK524" i="1"/>
  <c r="BH524" i="1"/>
  <c r="BJ524" i="1"/>
  <c r="BG524" i="1"/>
  <c r="BK523" i="1"/>
  <c r="BH523" i="1"/>
  <c r="BG523" i="1"/>
  <c r="BI523" i="1"/>
  <c r="BK522" i="1"/>
  <c r="BH522" i="1"/>
  <c r="BJ522" i="1"/>
  <c r="BG522" i="1"/>
  <c r="BK521" i="1"/>
  <c r="BH521" i="1"/>
  <c r="BG521" i="1"/>
  <c r="BI521" i="1"/>
  <c r="BK520" i="1"/>
  <c r="BH520" i="1"/>
  <c r="BJ520" i="1"/>
  <c r="BG520" i="1"/>
  <c r="BK519" i="1"/>
  <c r="BH519" i="1"/>
  <c r="BG519" i="1"/>
  <c r="BI519" i="1"/>
  <c r="BK518" i="1"/>
  <c r="BH518" i="1"/>
  <c r="BJ518" i="1"/>
  <c r="BG518" i="1"/>
  <c r="BK517" i="1"/>
  <c r="BH517" i="1"/>
  <c r="BG517" i="1"/>
  <c r="BI517" i="1"/>
  <c r="BK516" i="1"/>
  <c r="BH516" i="1"/>
  <c r="BJ516" i="1"/>
  <c r="BG516" i="1"/>
  <c r="BK515" i="1"/>
  <c r="BH515" i="1"/>
  <c r="BG515" i="1"/>
  <c r="BI515" i="1"/>
  <c r="BK514" i="1"/>
  <c r="BH514" i="1"/>
  <c r="BJ514" i="1"/>
  <c r="BG514" i="1"/>
  <c r="BK513" i="1"/>
  <c r="BH513" i="1"/>
  <c r="BG513" i="1"/>
  <c r="BI513" i="1"/>
  <c r="BK512" i="1"/>
  <c r="BH512" i="1"/>
  <c r="BJ512" i="1"/>
  <c r="BG512" i="1"/>
  <c r="BK511" i="1"/>
  <c r="BH511" i="1"/>
  <c r="BG511" i="1"/>
  <c r="BI511" i="1"/>
  <c r="BK510" i="1"/>
  <c r="BH510" i="1"/>
  <c r="BJ510" i="1"/>
  <c r="BG510" i="1"/>
  <c r="BK509" i="1"/>
  <c r="BH509" i="1"/>
  <c r="BG509" i="1"/>
  <c r="BI509" i="1"/>
  <c r="BK508" i="1"/>
  <c r="BH508" i="1"/>
  <c r="BJ508" i="1"/>
  <c r="BG508" i="1"/>
  <c r="BK507" i="1"/>
  <c r="BH507" i="1"/>
  <c r="BG507" i="1"/>
  <c r="BI507" i="1"/>
  <c r="BK506" i="1"/>
  <c r="BH506" i="1"/>
  <c r="BJ506" i="1"/>
  <c r="BG506" i="1"/>
  <c r="BK505" i="1"/>
  <c r="BH505" i="1"/>
  <c r="BG505" i="1"/>
  <c r="BI505" i="1"/>
  <c r="BK504" i="1"/>
  <c r="BH504" i="1"/>
  <c r="BJ504" i="1"/>
  <c r="BG504" i="1"/>
  <c r="BK503" i="1"/>
  <c r="BH503" i="1"/>
  <c r="BG503" i="1"/>
  <c r="BI503" i="1"/>
  <c r="BK502" i="1"/>
  <c r="BH502" i="1"/>
  <c r="BJ502" i="1"/>
  <c r="BG502" i="1"/>
  <c r="BK501" i="1"/>
  <c r="BH501" i="1"/>
  <c r="BG501" i="1"/>
  <c r="BI501" i="1"/>
  <c r="BK500" i="1"/>
  <c r="BH500" i="1"/>
  <c r="BJ500" i="1"/>
  <c r="BG500" i="1"/>
  <c r="BK499" i="1"/>
  <c r="BH499" i="1"/>
  <c r="BG499" i="1"/>
  <c r="BI499" i="1"/>
  <c r="BK498" i="1"/>
  <c r="BH498" i="1"/>
  <c r="BJ498" i="1"/>
  <c r="BG498" i="1"/>
  <c r="BK497" i="1"/>
  <c r="BH497" i="1"/>
  <c r="BG497" i="1"/>
  <c r="BI497" i="1"/>
  <c r="BK496" i="1"/>
  <c r="BH496" i="1"/>
  <c r="BJ496" i="1"/>
  <c r="BG496" i="1"/>
  <c r="BK495" i="1"/>
  <c r="BH495" i="1"/>
  <c r="BG495" i="1"/>
  <c r="BI495" i="1"/>
  <c r="BK494" i="1"/>
  <c r="BH494" i="1"/>
  <c r="BJ494" i="1"/>
  <c r="BG494" i="1"/>
  <c r="BK493" i="1"/>
  <c r="BH493" i="1"/>
  <c r="BG493" i="1"/>
  <c r="BI493" i="1"/>
  <c r="BK492" i="1"/>
  <c r="BH492" i="1"/>
  <c r="BJ492" i="1"/>
  <c r="BG492" i="1"/>
  <c r="BK491" i="1"/>
  <c r="BH491" i="1"/>
  <c r="BG491" i="1"/>
  <c r="BI491" i="1"/>
  <c r="BK490" i="1"/>
  <c r="BH490" i="1"/>
  <c r="BJ490" i="1"/>
  <c r="BG490" i="1"/>
  <c r="BK489" i="1"/>
  <c r="BH489" i="1"/>
  <c r="BG489" i="1"/>
  <c r="BI489" i="1"/>
  <c r="BK488" i="1"/>
  <c r="BH488" i="1"/>
  <c r="BJ488" i="1"/>
  <c r="BG488" i="1"/>
  <c r="BK487" i="1"/>
  <c r="BH487" i="1"/>
  <c r="BG487" i="1"/>
  <c r="BI487" i="1"/>
  <c r="BK486" i="1"/>
  <c r="BH486" i="1"/>
  <c r="BJ486" i="1"/>
  <c r="BG486" i="1"/>
  <c r="BK485" i="1"/>
  <c r="BH485" i="1"/>
  <c r="BG485" i="1"/>
  <c r="BI485" i="1"/>
  <c r="BK484" i="1"/>
  <c r="BH484" i="1"/>
  <c r="BJ484" i="1"/>
  <c r="BG484" i="1"/>
  <c r="BK483" i="1"/>
  <c r="BH483" i="1"/>
  <c r="BG483" i="1"/>
  <c r="BI483" i="1"/>
  <c r="BK482" i="1"/>
  <c r="BH482" i="1"/>
  <c r="BJ482" i="1"/>
  <c r="BG482" i="1"/>
  <c r="BK481" i="1"/>
  <c r="BH481" i="1"/>
  <c r="BG481" i="1"/>
  <c r="BI481" i="1"/>
  <c r="BK480" i="1"/>
  <c r="BH480" i="1"/>
  <c r="BJ480" i="1"/>
  <c r="BG480" i="1"/>
  <c r="BK479" i="1"/>
  <c r="BH479" i="1"/>
  <c r="BG479" i="1"/>
  <c r="BI479" i="1"/>
  <c r="BK478" i="1"/>
  <c r="BH478" i="1"/>
  <c r="BJ478" i="1"/>
  <c r="BG478" i="1"/>
  <c r="BK477" i="1"/>
  <c r="BH477" i="1"/>
  <c r="BG477" i="1"/>
  <c r="BI477" i="1"/>
  <c r="BK476" i="1"/>
  <c r="BH476" i="1"/>
  <c r="BJ476" i="1"/>
  <c r="BG476" i="1"/>
  <c r="BK475" i="1"/>
  <c r="BH475" i="1"/>
  <c r="BG475" i="1"/>
  <c r="BI475" i="1"/>
  <c r="BK474" i="1"/>
  <c r="BH474" i="1"/>
  <c r="BJ474" i="1"/>
  <c r="BG474" i="1"/>
  <c r="BK473" i="1"/>
  <c r="BH473" i="1"/>
  <c r="BG473" i="1"/>
  <c r="BI473" i="1"/>
  <c r="BK472" i="1"/>
  <c r="BH472" i="1"/>
  <c r="BJ472" i="1"/>
  <c r="BG472" i="1"/>
  <c r="BK471" i="1"/>
  <c r="BH471" i="1"/>
  <c r="BG471" i="1"/>
  <c r="BI471" i="1"/>
  <c r="BK470" i="1"/>
  <c r="BH470" i="1"/>
  <c r="BJ470" i="1"/>
  <c r="BG470" i="1"/>
  <c r="BK469" i="1"/>
  <c r="BH469" i="1"/>
  <c r="BG469" i="1"/>
  <c r="BK468" i="1"/>
  <c r="BH468" i="1"/>
  <c r="BG468" i="1"/>
  <c r="BK467" i="1"/>
  <c r="BH467" i="1"/>
  <c r="BG467" i="1"/>
  <c r="BK466" i="1"/>
  <c r="BH466" i="1"/>
  <c r="BJ466" i="1"/>
  <c r="BG466" i="1"/>
  <c r="BK465" i="1"/>
  <c r="BH465" i="1"/>
  <c r="BG465" i="1"/>
  <c r="BK464" i="1"/>
  <c r="BH464" i="1"/>
  <c r="BJ464" i="1"/>
  <c r="BG464" i="1"/>
  <c r="BK463" i="1"/>
  <c r="BH463" i="1"/>
  <c r="BG463" i="1"/>
  <c r="BK462" i="1"/>
  <c r="BH462" i="1"/>
  <c r="BJ462" i="1"/>
  <c r="BG462" i="1"/>
  <c r="BK461" i="1"/>
  <c r="BH461" i="1"/>
  <c r="BG461" i="1"/>
  <c r="BK460" i="1"/>
  <c r="BH460" i="1"/>
  <c r="BG460" i="1"/>
  <c r="BK459" i="1"/>
  <c r="BH459" i="1"/>
  <c r="BG459" i="1"/>
  <c r="BK458" i="1"/>
  <c r="BH458" i="1"/>
  <c r="BJ458" i="1"/>
  <c r="BG458" i="1"/>
  <c r="BK457" i="1"/>
  <c r="BH457" i="1"/>
  <c r="BG457" i="1"/>
  <c r="BK456" i="1"/>
  <c r="BH456" i="1"/>
  <c r="BJ456" i="1"/>
  <c r="BG456" i="1"/>
  <c r="BK455" i="1"/>
  <c r="BH455" i="1"/>
  <c r="BG455" i="1"/>
  <c r="BK454" i="1"/>
  <c r="BH454" i="1"/>
  <c r="BJ454" i="1"/>
  <c r="BG454" i="1"/>
  <c r="BK453" i="1"/>
  <c r="BH453" i="1"/>
  <c r="BG453" i="1"/>
  <c r="BK452" i="1"/>
  <c r="BH452" i="1"/>
  <c r="BG452" i="1"/>
  <c r="BK451" i="1"/>
  <c r="BH451" i="1"/>
  <c r="BG451" i="1"/>
  <c r="BK450" i="1"/>
  <c r="BH450" i="1"/>
  <c r="BJ450" i="1"/>
  <c r="BG450" i="1"/>
  <c r="BK449" i="1"/>
  <c r="BH449" i="1"/>
  <c r="BG449" i="1"/>
  <c r="BK448" i="1"/>
  <c r="BH448" i="1"/>
  <c r="BJ448" i="1"/>
  <c r="BG448" i="1"/>
  <c r="BK447" i="1"/>
  <c r="BH447" i="1"/>
  <c r="BG447" i="1"/>
  <c r="BK446" i="1"/>
  <c r="BH446" i="1"/>
  <c r="BJ446" i="1"/>
  <c r="BG446" i="1"/>
  <c r="BK445" i="1"/>
  <c r="BH445" i="1"/>
  <c r="BG445" i="1"/>
  <c r="BK444" i="1"/>
  <c r="BH444" i="1"/>
  <c r="BG444" i="1"/>
  <c r="BK443" i="1"/>
  <c r="BH443" i="1"/>
  <c r="BG443" i="1"/>
  <c r="BK442" i="1"/>
  <c r="BH442" i="1"/>
  <c r="BJ442" i="1"/>
  <c r="BG442" i="1"/>
  <c r="BK441" i="1"/>
  <c r="BH441" i="1"/>
  <c r="BG441" i="1"/>
  <c r="BK440" i="1"/>
  <c r="BH440" i="1"/>
  <c r="BJ440" i="1"/>
  <c r="BG440" i="1"/>
  <c r="BK439" i="1"/>
  <c r="BH439" i="1"/>
  <c r="BG439" i="1"/>
  <c r="BK438" i="1"/>
  <c r="BH438" i="1"/>
  <c r="BJ438" i="1"/>
  <c r="BG438" i="1"/>
  <c r="BK437" i="1"/>
  <c r="BH437" i="1"/>
  <c r="BG437" i="1"/>
  <c r="BK436" i="1"/>
  <c r="BH436" i="1"/>
  <c r="BG436" i="1"/>
  <c r="BK435" i="1"/>
  <c r="BH435" i="1"/>
  <c r="BG435" i="1"/>
  <c r="BK434" i="1"/>
  <c r="BH434" i="1"/>
  <c r="BJ434" i="1"/>
  <c r="BG434" i="1"/>
  <c r="BK433" i="1"/>
  <c r="BH433" i="1"/>
  <c r="BG433" i="1"/>
  <c r="BK432" i="1"/>
  <c r="BH432" i="1"/>
  <c r="BJ432" i="1"/>
  <c r="BG432" i="1"/>
  <c r="BK431" i="1"/>
  <c r="BH431" i="1"/>
  <c r="BG431" i="1"/>
  <c r="BK430" i="1"/>
  <c r="BH430" i="1"/>
  <c r="BJ430" i="1"/>
  <c r="BG430" i="1"/>
  <c r="BK429" i="1"/>
  <c r="BH429" i="1"/>
  <c r="BG429" i="1"/>
  <c r="BK428" i="1"/>
  <c r="BH428" i="1"/>
  <c r="BG428" i="1"/>
  <c r="BK427" i="1"/>
  <c r="BH427" i="1"/>
  <c r="BG427" i="1"/>
  <c r="BI427" i="1"/>
  <c r="BK426" i="1"/>
  <c r="BH426" i="1"/>
  <c r="BJ426" i="1"/>
  <c r="BG426" i="1"/>
  <c r="BK425" i="1"/>
  <c r="BH425" i="1"/>
  <c r="BG425" i="1"/>
  <c r="BI425" i="1"/>
  <c r="BK424" i="1"/>
  <c r="BH424" i="1"/>
  <c r="BG424" i="1"/>
  <c r="BK423" i="1"/>
  <c r="BH423" i="1"/>
  <c r="BG423" i="1"/>
  <c r="BI423" i="1"/>
  <c r="BK422" i="1"/>
  <c r="BH422" i="1"/>
  <c r="BJ422" i="1"/>
  <c r="BG422" i="1"/>
  <c r="BK421" i="1"/>
  <c r="BH421" i="1"/>
  <c r="BG421" i="1"/>
  <c r="BI421" i="1"/>
  <c r="BK420" i="1"/>
  <c r="BH420" i="1"/>
  <c r="BG420" i="1"/>
  <c r="BK419" i="1"/>
  <c r="BH419" i="1"/>
  <c r="BG419" i="1"/>
  <c r="BI419" i="1"/>
  <c r="BK418" i="1"/>
  <c r="BH418" i="1"/>
  <c r="BJ418" i="1"/>
  <c r="BG418" i="1"/>
  <c r="BK417" i="1"/>
  <c r="BH417" i="1"/>
  <c r="BG417" i="1"/>
  <c r="BI417" i="1"/>
  <c r="BK416" i="1"/>
  <c r="BH416" i="1"/>
  <c r="BG416" i="1"/>
  <c r="BK415" i="1"/>
  <c r="BH415" i="1"/>
  <c r="BG415" i="1"/>
  <c r="BI415" i="1"/>
  <c r="BK414" i="1"/>
  <c r="BH414" i="1"/>
  <c r="BJ414" i="1"/>
  <c r="BG414" i="1"/>
  <c r="BK413" i="1"/>
  <c r="BH413" i="1"/>
  <c r="BG413" i="1"/>
  <c r="BI413" i="1"/>
  <c r="BK412" i="1"/>
  <c r="BH412" i="1"/>
  <c r="BG412" i="1"/>
  <c r="BK411" i="1"/>
  <c r="BH411" i="1"/>
  <c r="BG411" i="1"/>
  <c r="BI411" i="1"/>
  <c r="BK410" i="1"/>
  <c r="BH410" i="1"/>
  <c r="BJ410" i="1"/>
  <c r="BG410" i="1"/>
  <c r="BK409" i="1"/>
  <c r="BH409" i="1"/>
  <c r="BG409" i="1"/>
  <c r="BI409" i="1"/>
  <c r="BK408" i="1"/>
  <c r="BH408" i="1"/>
  <c r="BG408" i="1"/>
  <c r="BK407" i="1"/>
  <c r="BH407" i="1"/>
  <c r="BG407" i="1"/>
  <c r="BI407" i="1"/>
  <c r="BK406" i="1"/>
  <c r="BH406" i="1"/>
  <c r="BJ406" i="1"/>
  <c r="BG406" i="1"/>
  <c r="BK405" i="1"/>
  <c r="BH405" i="1"/>
  <c r="BG405" i="1"/>
  <c r="BI405" i="1"/>
  <c r="BK404" i="1"/>
  <c r="BH404" i="1"/>
  <c r="BG404" i="1"/>
  <c r="BK403" i="1"/>
  <c r="BH403" i="1"/>
  <c r="BG403" i="1"/>
  <c r="BI403" i="1"/>
  <c r="BK402" i="1"/>
  <c r="BH402" i="1"/>
  <c r="BJ402" i="1"/>
  <c r="BG402" i="1"/>
  <c r="BK401" i="1"/>
  <c r="BH401" i="1"/>
  <c r="BG401" i="1"/>
  <c r="BI401" i="1"/>
  <c r="BK400" i="1"/>
  <c r="BH400" i="1"/>
  <c r="BG400" i="1"/>
  <c r="BK399" i="1"/>
  <c r="BH399" i="1"/>
  <c r="BG399" i="1"/>
  <c r="BI399" i="1"/>
  <c r="BK398" i="1"/>
  <c r="BH398" i="1"/>
  <c r="BJ398" i="1"/>
  <c r="BG398" i="1"/>
  <c r="BK397" i="1"/>
  <c r="BH397" i="1"/>
  <c r="BG397" i="1"/>
  <c r="BI397" i="1"/>
  <c r="BK396" i="1"/>
  <c r="BH396" i="1"/>
  <c r="BG396" i="1"/>
  <c r="BK395" i="1"/>
  <c r="BH395" i="1"/>
  <c r="BG395" i="1"/>
  <c r="BI395" i="1"/>
  <c r="BK394" i="1"/>
  <c r="BH394" i="1"/>
  <c r="BJ394" i="1"/>
  <c r="BG394" i="1"/>
  <c r="BK393" i="1"/>
  <c r="BH393" i="1"/>
  <c r="BG393" i="1"/>
  <c r="BI393" i="1"/>
  <c r="BK392" i="1"/>
  <c r="BH392" i="1"/>
  <c r="BG392" i="1"/>
  <c r="BK391" i="1"/>
  <c r="BH391" i="1"/>
  <c r="BG391" i="1"/>
  <c r="BI391" i="1"/>
  <c r="BK390" i="1"/>
  <c r="BH390" i="1"/>
  <c r="BJ390" i="1"/>
  <c r="BG390" i="1"/>
  <c r="BK389" i="1"/>
  <c r="BH389" i="1"/>
  <c r="BG389" i="1"/>
  <c r="BI389" i="1"/>
  <c r="BK388" i="1"/>
  <c r="BH388" i="1"/>
  <c r="BG388" i="1"/>
  <c r="BK387" i="1"/>
  <c r="BH387" i="1"/>
  <c r="BG387" i="1"/>
  <c r="BI387" i="1"/>
  <c r="BK386" i="1"/>
  <c r="BH386" i="1"/>
  <c r="BJ386" i="1"/>
  <c r="BG386" i="1"/>
  <c r="BK385" i="1"/>
  <c r="BH385" i="1"/>
  <c r="BG385" i="1"/>
  <c r="BI385" i="1"/>
  <c r="BK384" i="1"/>
  <c r="BH384" i="1"/>
  <c r="BG384" i="1"/>
  <c r="BK383" i="1"/>
  <c r="BH383" i="1"/>
  <c r="BG383" i="1"/>
  <c r="BI383" i="1"/>
  <c r="BK382" i="1"/>
  <c r="BH382" i="1"/>
  <c r="BJ382" i="1"/>
  <c r="BG382" i="1"/>
  <c r="BK381" i="1"/>
  <c r="BH381" i="1"/>
  <c r="BG381" i="1"/>
  <c r="BI381" i="1"/>
  <c r="BK380" i="1"/>
  <c r="BH380" i="1"/>
  <c r="BG380" i="1"/>
  <c r="BK379" i="1"/>
  <c r="BH379" i="1"/>
  <c r="BG379" i="1"/>
  <c r="BI379" i="1"/>
  <c r="BK378" i="1"/>
  <c r="BH378" i="1"/>
  <c r="BJ378" i="1"/>
  <c r="BG378" i="1"/>
  <c r="BK377" i="1"/>
  <c r="BH377" i="1"/>
  <c r="BG377" i="1"/>
  <c r="BI377" i="1"/>
  <c r="BK376" i="1"/>
  <c r="BH376" i="1"/>
  <c r="BG376" i="1"/>
  <c r="BK375" i="1"/>
  <c r="BH375" i="1"/>
  <c r="BG375" i="1"/>
  <c r="BI375" i="1"/>
  <c r="BK374" i="1"/>
  <c r="BH374" i="1"/>
  <c r="BJ374" i="1"/>
  <c r="BG374" i="1"/>
  <c r="BK373" i="1"/>
  <c r="BH373" i="1"/>
  <c r="BG373" i="1"/>
  <c r="BI373" i="1"/>
  <c r="BK372" i="1"/>
  <c r="BH372" i="1"/>
  <c r="BG372" i="1"/>
  <c r="BK371" i="1"/>
  <c r="BH371" i="1"/>
  <c r="BG371" i="1"/>
  <c r="BI371" i="1"/>
  <c r="BK370" i="1"/>
  <c r="BH370" i="1"/>
  <c r="BJ370" i="1"/>
  <c r="BG370" i="1"/>
  <c r="BK369" i="1"/>
  <c r="BH369" i="1"/>
  <c r="BG369" i="1"/>
  <c r="BI369" i="1"/>
  <c r="BK368" i="1"/>
  <c r="BH368" i="1"/>
  <c r="BG368" i="1"/>
  <c r="BK367" i="1"/>
  <c r="BH367" i="1"/>
  <c r="BG367" i="1"/>
  <c r="BI367" i="1"/>
  <c r="BK366" i="1"/>
  <c r="BH366" i="1"/>
  <c r="BJ366" i="1"/>
  <c r="BG366" i="1"/>
  <c r="BK365" i="1"/>
  <c r="BH365" i="1"/>
  <c r="BG365" i="1"/>
  <c r="BI365" i="1"/>
  <c r="BK364" i="1"/>
  <c r="BH364" i="1"/>
  <c r="BG364" i="1"/>
  <c r="BK363" i="1"/>
  <c r="BH363" i="1"/>
  <c r="BG363" i="1"/>
  <c r="BI363" i="1"/>
  <c r="BK362" i="1"/>
  <c r="BH362" i="1"/>
  <c r="BJ362" i="1"/>
  <c r="BG362" i="1"/>
  <c r="BK361" i="1"/>
  <c r="BH361" i="1"/>
  <c r="BG361" i="1"/>
  <c r="BI361" i="1"/>
  <c r="BK360" i="1"/>
  <c r="BH360" i="1"/>
  <c r="BG360" i="1"/>
  <c r="BK359" i="1"/>
  <c r="BH359" i="1"/>
  <c r="BG359" i="1"/>
  <c r="BI359" i="1"/>
  <c r="BK358" i="1"/>
  <c r="BH358" i="1"/>
  <c r="BJ358" i="1"/>
  <c r="BG358" i="1"/>
  <c r="BK357" i="1"/>
  <c r="BH357" i="1"/>
  <c r="BG357" i="1"/>
  <c r="BI357" i="1"/>
  <c r="BK356" i="1"/>
  <c r="BH356" i="1"/>
  <c r="BG356" i="1"/>
  <c r="BK355" i="1"/>
  <c r="BH355" i="1"/>
  <c r="BG355" i="1"/>
  <c r="BI355" i="1"/>
  <c r="BK354" i="1"/>
  <c r="BH354" i="1"/>
  <c r="BJ354" i="1"/>
  <c r="BG354" i="1"/>
  <c r="BK353" i="1"/>
  <c r="BH353" i="1"/>
  <c r="BG353" i="1"/>
  <c r="BI353" i="1"/>
  <c r="BK352" i="1"/>
  <c r="BH352" i="1"/>
  <c r="BG352" i="1"/>
  <c r="BK351" i="1"/>
  <c r="BH351" i="1"/>
  <c r="BG351" i="1"/>
  <c r="BI351" i="1"/>
  <c r="BK350" i="1"/>
  <c r="BH350" i="1"/>
  <c r="BJ350" i="1"/>
  <c r="BG350" i="1"/>
  <c r="BK349" i="1"/>
  <c r="BH349" i="1"/>
  <c r="BG349" i="1"/>
  <c r="BI349" i="1"/>
  <c r="BK348" i="1"/>
  <c r="BH348" i="1"/>
  <c r="BG348" i="1"/>
  <c r="BK347" i="1"/>
  <c r="BH347" i="1"/>
  <c r="BG347" i="1"/>
  <c r="BI347" i="1"/>
  <c r="BK346" i="1"/>
  <c r="BH346" i="1"/>
  <c r="BJ346" i="1"/>
  <c r="BG346" i="1"/>
  <c r="BK345" i="1"/>
  <c r="BH345" i="1"/>
  <c r="BG345" i="1"/>
  <c r="BI345" i="1"/>
  <c r="BK344" i="1"/>
  <c r="BH344" i="1"/>
  <c r="BG344" i="1"/>
  <c r="BK343" i="1"/>
  <c r="BH343" i="1"/>
  <c r="BG343" i="1"/>
  <c r="BI343" i="1"/>
  <c r="BK342" i="1"/>
  <c r="BH342" i="1"/>
  <c r="BJ342" i="1"/>
  <c r="BG342" i="1"/>
  <c r="BK341" i="1"/>
  <c r="BH341" i="1"/>
  <c r="BG341" i="1"/>
  <c r="BI341" i="1"/>
  <c r="BK340" i="1"/>
  <c r="BH340" i="1"/>
  <c r="BG340" i="1"/>
  <c r="BK339" i="1"/>
  <c r="BH339" i="1"/>
  <c r="BG339" i="1"/>
  <c r="BI339" i="1"/>
  <c r="BK338" i="1"/>
  <c r="BH338" i="1"/>
  <c r="BJ338" i="1"/>
  <c r="BG338" i="1"/>
  <c r="BK337" i="1"/>
  <c r="BH337" i="1"/>
  <c r="BG337" i="1"/>
  <c r="BI337" i="1"/>
  <c r="BK336" i="1"/>
  <c r="BH336" i="1"/>
  <c r="BG336" i="1"/>
  <c r="BK335" i="1"/>
  <c r="BH335" i="1"/>
  <c r="BG335" i="1"/>
  <c r="BI335" i="1"/>
  <c r="BK334" i="1"/>
  <c r="BH334" i="1"/>
  <c r="BJ334" i="1"/>
  <c r="BG334" i="1"/>
  <c r="BK333" i="1"/>
  <c r="BH333" i="1"/>
  <c r="BG333" i="1"/>
  <c r="BI333" i="1"/>
  <c r="BK332" i="1"/>
  <c r="BH332" i="1"/>
  <c r="BG332" i="1"/>
  <c r="BK331" i="1"/>
  <c r="BH331" i="1"/>
  <c r="BG331" i="1"/>
  <c r="BI331" i="1"/>
  <c r="BK330" i="1"/>
  <c r="BH330" i="1"/>
  <c r="BJ330" i="1"/>
  <c r="BG330" i="1"/>
  <c r="BK329" i="1"/>
  <c r="BH329" i="1"/>
  <c r="BG329" i="1"/>
  <c r="BI329" i="1"/>
  <c r="BK328" i="1"/>
  <c r="BH328" i="1"/>
  <c r="BG328" i="1"/>
  <c r="BK327" i="1"/>
  <c r="BH327" i="1"/>
  <c r="BG327" i="1"/>
  <c r="BI327" i="1"/>
  <c r="BK326" i="1"/>
  <c r="BH326" i="1"/>
  <c r="BJ326" i="1"/>
  <c r="BG326" i="1"/>
  <c r="BK325" i="1"/>
  <c r="BH325" i="1"/>
  <c r="BG325" i="1"/>
  <c r="BI325" i="1"/>
  <c r="BK324" i="1"/>
  <c r="BH324" i="1"/>
  <c r="BG324" i="1"/>
  <c r="BK323" i="1"/>
  <c r="BH323" i="1"/>
  <c r="BG323" i="1"/>
  <c r="BI323" i="1"/>
  <c r="BK322" i="1"/>
  <c r="BH322" i="1"/>
  <c r="BJ322" i="1"/>
  <c r="BG322" i="1"/>
  <c r="BK321" i="1"/>
  <c r="BH321" i="1"/>
  <c r="BG321" i="1"/>
  <c r="BI321" i="1"/>
  <c r="BK320" i="1"/>
  <c r="BH320" i="1"/>
  <c r="BG320" i="1"/>
  <c r="BK319" i="1"/>
  <c r="BH319" i="1"/>
  <c r="BG319" i="1"/>
  <c r="BI319" i="1"/>
  <c r="BK318" i="1"/>
  <c r="BH318" i="1"/>
  <c r="BJ318" i="1"/>
  <c r="BG318" i="1"/>
  <c r="BK317" i="1"/>
  <c r="BH317" i="1"/>
  <c r="BG317" i="1"/>
  <c r="BI317" i="1"/>
  <c r="BK316" i="1"/>
  <c r="BH316" i="1"/>
  <c r="BG316" i="1"/>
  <c r="BK315" i="1"/>
  <c r="BH315" i="1"/>
  <c r="BG315" i="1"/>
  <c r="BI315" i="1"/>
  <c r="BK314" i="1"/>
  <c r="BH314" i="1"/>
  <c r="BJ314" i="1"/>
  <c r="BG314" i="1"/>
  <c r="BK313" i="1"/>
  <c r="BH313" i="1"/>
  <c r="BG313" i="1"/>
  <c r="BI313" i="1"/>
  <c r="BK312" i="1"/>
  <c r="BH312" i="1"/>
  <c r="BG312" i="1"/>
  <c r="BK311" i="1"/>
  <c r="BH311" i="1"/>
  <c r="BG311" i="1"/>
  <c r="BI311" i="1"/>
  <c r="BK310" i="1"/>
  <c r="BH310" i="1"/>
  <c r="BJ310" i="1"/>
  <c r="BG310" i="1"/>
  <c r="BK309" i="1"/>
  <c r="BH309" i="1"/>
  <c r="BG309" i="1"/>
  <c r="BI309" i="1"/>
  <c r="BK308" i="1"/>
  <c r="BH308" i="1"/>
  <c r="BG308" i="1"/>
  <c r="BK307" i="1"/>
  <c r="BH307" i="1"/>
  <c r="BG307" i="1"/>
  <c r="BI307" i="1"/>
  <c r="BK306" i="1"/>
  <c r="BH306" i="1"/>
  <c r="BJ306" i="1"/>
  <c r="BG306" i="1"/>
  <c r="BK305" i="1"/>
  <c r="BH305" i="1"/>
  <c r="BG305" i="1"/>
  <c r="BI305" i="1"/>
  <c r="BK304" i="1"/>
  <c r="BH304" i="1"/>
  <c r="BG304" i="1"/>
  <c r="BK303" i="1"/>
  <c r="BH303" i="1"/>
  <c r="BG303" i="1"/>
  <c r="BI303" i="1"/>
  <c r="BK302" i="1"/>
  <c r="BH302" i="1"/>
  <c r="BJ302" i="1"/>
  <c r="BG302" i="1"/>
  <c r="BK301" i="1"/>
  <c r="BH301" i="1"/>
  <c r="BG301" i="1"/>
  <c r="BI301" i="1"/>
  <c r="BK300" i="1"/>
  <c r="BH300" i="1"/>
  <c r="BG300" i="1"/>
  <c r="BK299" i="1"/>
  <c r="BH299" i="1"/>
  <c r="BG299" i="1"/>
  <c r="BI299" i="1"/>
  <c r="BK298" i="1"/>
  <c r="BH298" i="1"/>
  <c r="BJ298" i="1"/>
  <c r="BG298" i="1"/>
  <c r="BK297" i="1"/>
  <c r="BH297" i="1"/>
  <c r="BG297" i="1"/>
  <c r="BI297" i="1"/>
  <c r="BK296" i="1"/>
  <c r="BH296" i="1"/>
  <c r="BG296" i="1"/>
  <c r="BK295" i="1"/>
  <c r="BH295" i="1"/>
  <c r="BG295" i="1"/>
  <c r="BI295" i="1"/>
  <c r="BK294" i="1"/>
  <c r="BH294" i="1"/>
  <c r="BJ294" i="1"/>
  <c r="BG294" i="1"/>
  <c r="BK293" i="1"/>
  <c r="BH293" i="1"/>
  <c r="BG293" i="1"/>
  <c r="BI293" i="1"/>
  <c r="BK292" i="1"/>
  <c r="BH292" i="1"/>
  <c r="BG292" i="1"/>
  <c r="BK291" i="1"/>
  <c r="BH291" i="1"/>
  <c r="BG291" i="1"/>
  <c r="BI291" i="1"/>
  <c r="BK290" i="1"/>
  <c r="BH290" i="1"/>
  <c r="BJ290" i="1"/>
  <c r="BG290" i="1"/>
  <c r="BK289" i="1"/>
  <c r="BH289" i="1"/>
  <c r="BG289" i="1"/>
  <c r="BI289" i="1"/>
  <c r="BK288" i="1"/>
  <c r="BH288" i="1"/>
  <c r="BG288" i="1"/>
  <c r="BK287" i="1"/>
  <c r="BH287" i="1"/>
  <c r="BG287" i="1"/>
  <c r="BI287" i="1"/>
  <c r="BK286" i="1"/>
  <c r="BH286" i="1"/>
  <c r="BJ286" i="1"/>
  <c r="BG286" i="1"/>
  <c r="BK285" i="1"/>
  <c r="BH285" i="1"/>
  <c r="BG285" i="1"/>
  <c r="BI285" i="1"/>
  <c r="BK284" i="1"/>
  <c r="BH284" i="1"/>
  <c r="BG284" i="1"/>
  <c r="BK283" i="1"/>
  <c r="BH283" i="1"/>
  <c r="BG283" i="1"/>
  <c r="BI283" i="1"/>
  <c r="BK282" i="1"/>
  <c r="BH282" i="1"/>
  <c r="BJ282" i="1"/>
  <c r="BG282" i="1"/>
  <c r="BK281" i="1"/>
  <c r="BH281" i="1"/>
  <c r="BG281" i="1"/>
  <c r="BI281" i="1"/>
  <c r="BK280" i="1"/>
  <c r="BH280" i="1"/>
  <c r="BG280" i="1"/>
  <c r="BK279" i="1"/>
  <c r="BH279" i="1"/>
  <c r="BG279" i="1"/>
  <c r="BI279" i="1"/>
  <c r="BK278" i="1"/>
  <c r="BH278" i="1"/>
  <c r="BJ278" i="1"/>
  <c r="BG278" i="1"/>
  <c r="BK277" i="1"/>
  <c r="BH277" i="1"/>
  <c r="BG277" i="1"/>
  <c r="BI277" i="1"/>
  <c r="BK276" i="1"/>
  <c r="BH276" i="1"/>
  <c r="BG276" i="1"/>
  <c r="BK275" i="1"/>
  <c r="BH275" i="1"/>
  <c r="BG275" i="1"/>
  <c r="BI275" i="1"/>
  <c r="BK274" i="1"/>
  <c r="BH274" i="1"/>
  <c r="BJ274" i="1"/>
  <c r="BG274" i="1"/>
  <c r="BK273" i="1"/>
  <c r="BH273" i="1"/>
  <c r="BG273" i="1"/>
  <c r="BI273" i="1"/>
  <c r="BK272" i="1"/>
  <c r="BH272" i="1"/>
  <c r="BG272" i="1"/>
  <c r="BK271" i="1"/>
  <c r="BH271" i="1"/>
  <c r="BG271" i="1"/>
  <c r="BI271" i="1"/>
  <c r="BK270" i="1"/>
  <c r="BH270" i="1"/>
  <c r="BJ270" i="1"/>
  <c r="BG270" i="1"/>
  <c r="BK269" i="1"/>
  <c r="BH269" i="1"/>
  <c r="BG269" i="1"/>
  <c r="BI269" i="1"/>
  <c r="BK268" i="1"/>
  <c r="BH268" i="1"/>
  <c r="BG268" i="1"/>
  <c r="BK267" i="1"/>
  <c r="BH267" i="1"/>
  <c r="BG267" i="1"/>
  <c r="BI267" i="1"/>
  <c r="BK266" i="1"/>
  <c r="BH266" i="1"/>
  <c r="BJ266" i="1"/>
  <c r="BG266" i="1"/>
  <c r="BK265" i="1"/>
  <c r="BH265" i="1"/>
  <c r="BG265" i="1"/>
  <c r="BI265" i="1"/>
  <c r="BK264" i="1"/>
  <c r="BH264" i="1"/>
  <c r="BG264" i="1"/>
  <c r="BK263" i="1"/>
  <c r="BH263" i="1"/>
  <c r="BG263" i="1"/>
  <c r="BI263" i="1"/>
  <c r="BK262" i="1"/>
  <c r="BH262" i="1"/>
  <c r="BJ262" i="1"/>
  <c r="BG262" i="1"/>
  <c r="BK261" i="1"/>
  <c r="BH261" i="1"/>
  <c r="BG261" i="1"/>
  <c r="BI261" i="1"/>
  <c r="BK260" i="1"/>
  <c r="BH260" i="1"/>
  <c r="BG260" i="1"/>
  <c r="BK259" i="1"/>
  <c r="BH259" i="1"/>
  <c r="BG259" i="1"/>
  <c r="BI259" i="1"/>
  <c r="BK258" i="1"/>
  <c r="BH258" i="1"/>
  <c r="BJ258" i="1"/>
  <c r="BG258" i="1"/>
  <c r="BK257" i="1"/>
  <c r="BH257" i="1"/>
  <c r="BG257" i="1"/>
  <c r="BI257" i="1"/>
  <c r="BK256" i="1"/>
  <c r="BH256" i="1"/>
  <c r="BG256" i="1"/>
  <c r="BK255" i="1"/>
  <c r="BH255" i="1"/>
  <c r="BG255" i="1"/>
  <c r="BI255" i="1"/>
  <c r="BK254" i="1"/>
  <c r="BH254" i="1"/>
  <c r="BJ254" i="1"/>
  <c r="BG254" i="1"/>
  <c r="BK253" i="1"/>
  <c r="BH253" i="1"/>
  <c r="BG253" i="1"/>
  <c r="BI253" i="1"/>
  <c r="BK252" i="1"/>
  <c r="BH252" i="1"/>
  <c r="BG252" i="1"/>
  <c r="BK251" i="1"/>
  <c r="BH251" i="1"/>
  <c r="BG251" i="1"/>
  <c r="BI251" i="1"/>
  <c r="BK250" i="1"/>
  <c r="BH250" i="1"/>
  <c r="BJ250" i="1"/>
  <c r="BG250" i="1"/>
  <c r="BK249" i="1"/>
  <c r="BH249" i="1"/>
  <c r="BG249" i="1"/>
  <c r="BI249" i="1"/>
  <c r="BK248" i="1"/>
  <c r="BH248" i="1"/>
  <c r="BG248" i="1"/>
  <c r="BK247" i="1"/>
  <c r="BH247" i="1"/>
  <c r="BG247" i="1"/>
  <c r="BI247" i="1"/>
  <c r="BK246" i="1"/>
  <c r="BH246" i="1"/>
  <c r="BJ246" i="1"/>
  <c r="BG246" i="1"/>
  <c r="BK245" i="1"/>
  <c r="BH245" i="1"/>
  <c r="BG245" i="1"/>
  <c r="BI245" i="1"/>
  <c r="BK244" i="1"/>
  <c r="BH244" i="1"/>
  <c r="BG244" i="1"/>
  <c r="BK243" i="1"/>
  <c r="BH243" i="1"/>
  <c r="BG243" i="1"/>
  <c r="BI243" i="1"/>
  <c r="BK242" i="1"/>
  <c r="BH242" i="1"/>
  <c r="BJ242" i="1"/>
  <c r="BG242" i="1"/>
  <c r="BK241" i="1"/>
  <c r="BH241" i="1"/>
  <c r="BG241" i="1"/>
  <c r="BI241" i="1"/>
  <c r="BK240" i="1"/>
  <c r="BH240" i="1"/>
  <c r="BG240" i="1"/>
  <c r="BK239" i="1"/>
  <c r="BH239" i="1"/>
  <c r="BG239" i="1"/>
  <c r="BI239" i="1"/>
  <c r="BK238" i="1"/>
  <c r="BH238" i="1"/>
  <c r="BJ238" i="1"/>
  <c r="BG238" i="1"/>
  <c r="BK237" i="1"/>
  <c r="BH237" i="1"/>
  <c r="BG237" i="1"/>
  <c r="BI237" i="1"/>
  <c r="BK236" i="1"/>
  <c r="BH236" i="1"/>
  <c r="BG236" i="1"/>
  <c r="BK235" i="1"/>
  <c r="BH235" i="1"/>
  <c r="BG235" i="1"/>
  <c r="BI235" i="1"/>
  <c r="BK234" i="1"/>
  <c r="BH234" i="1"/>
  <c r="BJ234" i="1"/>
  <c r="BG234" i="1"/>
  <c r="BK233" i="1"/>
  <c r="BH233" i="1"/>
  <c r="BG233" i="1"/>
  <c r="BI233" i="1"/>
  <c r="BK232" i="1"/>
  <c r="BH232" i="1"/>
  <c r="BG232" i="1"/>
  <c r="BK231" i="1"/>
  <c r="BH231" i="1"/>
  <c r="BG231" i="1"/>
  <c r="BI231" i="1"/>
  <c r="BK230" i="1"/>
  <c r="BH230" i="1"/>
  <c r="BJ230" i="1"/>
  <c r="BG230" i="1"/>
  <c r="BK229" i="1"/>
  <c r="BH229" i="1"/>
  <c r="BG229" i="1"/>
  <c r="BI229" i="1"/>
  <c r="BK228" i="1"/>
  <c r="BH228" i="1"/>
  <c r="BG228" i="1"/>
  <c r="BK227" i="1"/>
  <c r="BH227" i="1"/>
  <c r="BG227" i="1"/>
  <c r="BI227" i="1"/>
  <c r="BK226" i="1"/>
  <c r="BH226" i="1"/>
  <c r="BJ226" i="1"/>
  <c r="BG226" i="1"/>
  <c r="BK225" i="1"/>
  <c r="BH225" i="1"/>
  <c r="BG225" i="1"/>
  <c r="BI225" i="1"/>
  <c r="BK224" i="1"/>
  <c r="BH224" i="1"/>
  <c r="BG224" i="1"/>
  <c r="BK223" i="1"/>
  <c r="BH223" i="1"/>
  <c r="BG223" i="1"/>
  <c r="BI223" i="1"/>
  <c r="BK222" i="1"/>
  <c r="BH222" i="1"/>
  <c r="BJ222" i="1"/>
  <c r="BG222" i="1"/>
  <c r="BK221" i="1"/>
  <c r="BH221" i="1"/>
  <c r="BG221" i="1"/>
  <c r="BI221" i="1"/>
  <c r="BK220" i="1"/>
  <c r="BH220" i="1"/>
  <c r="BG220" i="1"/>
  <c r="BK219" i="1"/>
  <c r="BH219" i="1"/>
  <c r="BG219" i="1"/>
  <c r="BI219" i="1"/>
  <c r="BK218" i="1"/>
  <c r="BH218" i="1"/>
  <c r="BJ218" i="1"/>
  <c r="BG218" i="1"/>
  <c r="BK217" i="1"/>
  <c r="BH217" i="1"/>
  <c r="BG217" i="1"/>
  <c r="BI217" i="1"/>
  <c r="BK216" i="1"/>
  <c r="BH216" i="1"/>
  <c r="BG216" i="1"/>
  <c r="BK215" i="1"/>
  <c r="BH215" i="1"/>
  <c r="BG215" i="1"/>
  <c r="BI215" i="1"/>
  <c r="BK214" i="1"/>
  <c r="BH214" i="1"/>
  <c r="BJ214" i="1"/>
  <c r="BG214" i="1"/>
  <c r="BK213" i="1"/>
  <c r="BH213" i="1"/>
  <c r="BG213" i="1"/>
  <c r="BI213" i="1"/>
  <c r="BK212" i="1"/>
  <c r="BH212" i="1"/>
  <c r="BG212" i="1"/>
  <c r="BK211" i="1"/>
  <c r="BH211" i="1"/>
  <c r="BG211" i="1"/>
  <c r="BI211" i="1"/>
  <c r="BK210" i="1"/>
  <c r="BH210" i="1"/>
  <c r="BJ210" i="1"/>
  <c r="BG210" i="1"/>
  <c r="BK209" i="1"/>
  <c r="BH209" i="1"/>
  <c r="BG209" i="1"/>
  <c r="BI209" i="1"/>
  <c r="BK208" i="1"/>
  <c r="BH208" i="1"/>
  <c r="BG208" i="1"/>
  <c r="BK207" i="1"/>
  <c r="BH207" i="1"/>
  <c r="BG207" i="1"/>
  <c r="BI207" i="1"/>
  <c r="BK206" i="1"/>
  <c r="BH206" i="1"/>
  <c r="BJ206" i="1"/>
  <c r="BG206" i="1"/>
  <c r="BK205" i="1"/>
  <c r="BH205" i="1"/>
  <c r="BG205" i="1"/>
  <c r="BI205" i="1"/>
  <c r="BK204" i="1"/>
  <c r="BH204" i="1"/>
  <c r="BG204" i="1"/>
  <c r="BK203" i="1"/>
  <c r="BH203" i="1"/>
  <c r="BG203" i="1"/>
  <c r="BI203" i="1"/>
  <c r="BK202" i="1"/>
  <c r="BH202" i="1"/>
  <c r="BJ202" i="1"/>
  <c r="BG202" i="1"/>
  <c r="BK201" i="1"/>
  <c r="BH201" i="1"/>
  <c r="BG201" i="1"/>
  <c r="BI201" i="1"/>
  <c r="BK200" i="1"/>
  <c r="BH200" i="1"/>
  <c r="BG200" i="1"/>
  <c r="BK199" i="1"/>
  <c r="BH199" i="1"/>
  <c r="BG199" i="1"/>
  <c r="BI199" i="1"/>
  <c r="BK198" i="1"/>
  <c r="BH198" i="1"/>
  <c r="BJ198" i="1"/>
  <c r="BG198" i="1"/>
  <c r="BK197" i="1"/>
  <c r="BH197" i="1"/>
  <c r="BG197" i="1"/>
  <c r="BI197" i="1"/>
  <c r="BK196" i="1"/>
  <c r="BH196" i="1"/>
  <c r="BG196" i="1"/>
  <c r="BK195" i="1"/>
  <c r="BH195" i="1"/>
  <c r="BG195" i="1"/>
  <c r="BI195" i="1"/>
  <c r="BK194" i="1"/>
  <c r="BH194" i="1"/>
  <c r="BJ194" i="1"/>
  <c r="BG194" i="1"/>
  <c r="BK193" i="1"/>
  <c r="BH193" i="1"/>
  <c r="BG193" i="1"/>
  <c r="BI193" i="1"/>
  <c r="BK192" i="1"/>
  <c r="BH192" i="1"/>
  <c r="BG192" i="1"/>
  <c r="BK191" i="1"/>
  <c r="BH191" i="1"/>
  <c r="BG191" i="1"/>
  <c r="BI191" i="1"/>
  <c r="BK190" i="1"/>
  <c r="BH190" i="1"/>
  <c r="BJ190" i="1"/>
  <c r="BG190" i="1"/>
  <c r="BK189" i="1"/>
  <c r="BH189" i="1"/>
  <c r="BG189" i="1"/>
  <c r="BI189" i="1"/>
  <c r="BK188" i="1"/>
  <c r="BH188" i="1"/>
  <c r="BG188" i="1"/>
  <c r="BK187" i="1"/>
  <c r="BH187" i="1"/>
  <c r="BG187" i="1"/>
  <c r="BI187" i="1"/>
  <c r="BK186" i="1"/>
  <c r="BH186" i="1"/>
  <c r="BJ186" i="1"/>
  <c r="BG186" i="1"/>
  <c r="BK185" i="1"/>
  <c r="BH185" i="1"/>
  <c r="BG185" i="1"/>
  <c r="BI185" i="1"/>
  <c r="BK184" i="1"/>
  <c r="BH184" i="1"/>
  <c r="BG184" i="1"/>
  <c r="BK183" i="1"/>
  <c r="BH183" i="1"/>
  <c r="BG183" i="1"/>
  <c r="BI183" i="1"/>
  <c r="BK182" i="1"/>
  <c r="BH182" i="1"/>
  <c r="BJ182" i="1"/>
  <c r="BG182" i="1"/>
  <c r="BK181" i="1"/>
  <c r="BH181" i="1"/>
  <c r="BG181" i="1"/>
  <c r="BI181" i="1"/>
  <c r="BK180" i="1"/>
  <c r="BH180" i="1"/>
  <c r="BG180" i="1"/>
  <c r="BK179" i="1"/>
  <c r="BH179" i="1"/>
  <c r="BG179" i="1"/>
  <c r="BI179" i="1"/>
  <c r="BK178" i="1"/>
  <c r="BH178" i="1"/>
  <c r="BJ178" i="1"/>
  <c r="BG178" i="1"/>
  <c r="BK177" i="1"/>
  <c r="BH177" i="1"/>
  <c r="BG177" i="1"/>
  <c r="BI177" i="1"/>
  <c r="BK176" i="1"/>
  <c r="BH176" i="1"/>
  <c r="BG176" i="1"/>
  <c r="BK175" i="1"/>
  <c r="BH175" i="1"/>
  <c r="BG175" i="1"/>
  <c r="BI175" i="1"/>
  <c r="BK174" i="1"/>
  <c r="BH174" i="1"/>
  <c r="BJ174" i="1"/>
  <c r="BG174" i="1"/>
  <c r="BK173" i="1"/>
  <c r="BH173" i="1"/>
  <c r="BG173" i="1"/>
  <c r="BI173" i="1"/>
  <c r="BK172" i="1"/>
  <c r="BH172" i="1"/>
  <c r="BG172" i="1"/>
  <c r="BK171" i="1"/>
  <c r="BH171" i="1"/>
  <c r="BG171" i="1"/>
  <c r="BI171" i="1"/>
  <c r="BK170" i="1"/>
  <c r="BH170" i="1"/>
  <c r="BJ170" i="1"/>
  <c r="BG170" i="1"/>
  <c r="BK169" i="1"/>
  <c r="BH169" i="1"/>
  <c r="BG169" i="1"/>
  <c r="BI169" i="1"/>
  <c r="BK168" i="1"/>
  <c r="BH168" i="1"/>
  <c r="BG168" i="1"/>
  <c r="BK167" i="1"/>
  <c r="BH167" i="1"/>
  <c r="BG167" i="1"/>
  <c r="BI167" i="1"/>
  <c r="BK166" i="1"/>
  <c r="BH166" i="1"/>
  <c r="BJ166" i="1"/>
  <c r="BG166" i="1"/>
  <c r="BK165" i="1"/>
  <c r="BH165" i="1"/>
  <c r="BG165" i="1"/>
  <c r="BI165" i="1"/>
  <c r="BK164" i="1"/>
  <c r="BH164" i="1"/>
  <c r="BG164" i="1"/>
  <c r="BK163" i="1"/>
  <c r="BH163" i="1"/>
  <c r="BG163" i="1"/>
  <c r="BI163" i="1"/>
  <c r="BK162" i="1"/>
  <c r="BH162" i="1"/>
  <c r="BJ162" i="1"/>
  <c r="BG162" i="1"/>
  <c r="BK161" i="1"/>
  <c r="BH161" i="1"/>
  <c r="BG161" i="1"/>
  <c r="BI161" i="1"/>
  <c r="BK160" i="1"/>
  <c r="BH160" i="1"/>
  <c r="BG160" i="1"/>
  <c r="BK159" i="1"/>
  <c r="BH159" i="1"/>
  <c r="BG159" i="1"/>
  <c r="BI159" i="1"/>
  <c r="BK158" i="1"/>
  <c r="BH158" i="1"/>
  <c r="BJ158" i="1"/>
  <c r="BG158" i="1"/>
  <c r="BK157" i="1"/>
  <c r="BH157" i="1"/>
  <c r="BG157" i="1"/>
  <c r="BI157" i="1"/>
  <c r="BK156" i="1"/>
  <c r="BH156" i="1"/>
  <c r="BG156" i="1"/>
  <c r="BK155" i="1"/>
  <c r="BH155" i="1"/>
  <c r="BG155" i="1"/>
  <c r="BI155" i="1"/>
  <c r="BK154" i="1"/>
  <c r="BH154" i="1"/>
  <c r="BJ154" i="1"/>
  <c r="BG154" i="1"/>
  <c r="BK153" i="1"/>
  <c r="BH153" i="1"/>
  <c r="BG153" i="1"/>
  <c r="BI153" i="1"/>
  <c r="BK152" i="1"/>
  <c r="BH152" i="1"/>
  <c r="BG152" i="1"/>
  <c r="BK151" i="1"/>
  <c r="BH151" i="1"/>
  <c r="BG151" i="1"/>
  <c r="BI151" i="1"/>
  <c r="BK150" i="1"/>
  <c r="BH150" i="1"/>
  <c r="BJ150" i="1"/>
  <c r="BG150" i="1"/>
  <c r="BK149" i="1"/>
  <c r="BH149" i="1"/>
  <c r="BG149" i="1"/>
  <c r="BI149" i="1"/>
  <c r="BK148" i="1"/>
  <c r="BH148" i="1"/>
  <c r="BG148" i="1"/>
  <c r="BK147" i="1"/>
  <c r="BH147" i="1"/>
  <c r="BG147" i="1"/>
  <c r="BI147" i="1"/>
  <c r="BK146" i="1"/>
  <c r="BH146" i="1"/>
  <c r="BJ146" i="1"/>
  <c r="BG146" i="1"/>
  <c r="BK145" i="1"/>
  <c r="BH145" i="1"/>
  <c r="BG145" i="1"/>
  <c r="BI145" i="1"/>
  <c r="BK144" i="1"/>
  <c r="BH144" i="1"/>
  <c r="BG144" i="1"/>
  <c r="BK143" i="1"/>
  <c r="BH143" i="1"/>
  <c r="BG143" i="1"/>
  <c r="BI143" i="1"/>
  <c r="BK142" i="1"/>
  <c r="BH142" i="1"/>
  <c r="BJ142" i="1"/>
  <c r="BG142" i="1"/>
  <c r="BK141" i="1"/>
  <c r="BH141" i="1"/>
  <c r="BG141" i="1"/>
  <c r="BI141" i="1"/>
  <c r="BK140" i="1"/>
  <c r="BH140" i="1"/>
  <c r="BG140" i="1"/>
  <c r="BK139" i="1"/>
  <c r="BH139" i="1"/>
  <c r="BG139" i="1"/>
  <c r="BI139" i="1"/>
  <c r="BK138" i="1"/>
  <c r="BH138" i="1"/>
  <c r="BJ138" i="1"/>
  <c r="BG138" i="1"/>
  <c r="BK137" i="1"/>
  <c r="BH137" i="1"/>
  <c r="BG137" i="1"/>
  <c r="BI137" i="1"/>
  <c r="BK136" i="1"/>
  <c r="BH136" i="1"/>
  <c r="BG136" i="1"/>
  <c r="BK135" i="1"/>
  <c r="BH135" i="1"/>
  <c r="BG135" i="1"/>
  <c r="BI135" i="1"/>
  <c r="BK134" i="1"/>
  <c r="BH134" i="1"/>
  <c r="BJ134" i="1"/>
  <c r="BG134" i="1"/>
  <c r="BK133" i="1"/>
  <c r="BH133" i="1"/>
  <c r="BG133" i="1"/>
  <c r="BI133" i="1"/>
  <c r="BK132" i="1"/>
  <c r="BH132" i="1"/>
  <c r="BG132" i="1"/>
  <c r="BK131" i="1"/>
  <c r="BH131" i="1"/>
  <c r="BG131" i="1"/>
  <c r="BI131" i="1"/>
  <c r="BK130" i="1"/>
  <c r="BH130" i="1"/>
  <c r="BJ130" i="1"/>
  <c r="BG130" i="1"/>
  <c r="BK129" i="1"/>
  <c r="BH129" i="1"/>
  <c r="BG129" i="1"/>
  <c r="BI129" i="1"/>
  <c r="BK128" i="1"/>
  <c r="BH128" i="1"/>
  <c r="BG128" i="1"/>
  <c r="BK127" i="1"/>
  <c r="BH127" i="1"/>
  <c r="BG127" i="1"/>
  <c r="BI127" i="1"/>
  <c r="BK126" i="1"/>
  <c r="BH126" i="1"/>
  <c r="BJ126" i="1"/>
  <c r="BG126" i="1"/>
  <c r="BK125" i="1"/>
  <c r="BH125" i="1"/>
  <c r="BG125" i="1"/>
  <c r="BI125" i="1"/>
  <c r="BK124" i="1"/>
  <c r="BH124" i="1"/>
  <c r="BG124" i="1"/>
  <c r="BK123" i="1"/>
  <c r="BH123" i="1"/>
  <c r="BG123" i="1"/>
  <c r="BI123" i="1"/>
  <c r="BK122" i="1"/>
  <c r="BH122" i="1"/>
  <c r="BJ122" i="1"/>
  <c r="BG122" i="1"/>
  <c r="BK121" i="1"/>
  <c r="BH121" i="1"/>
  <c r="BG121" i="1"/>
  <c r="BI121" i="1"/>
  <c r="BK120" i="1"/>
  <c r="BH120" i="1"/>
  <c r="BG120" i="1"/>
  <c r="BK119" i="1"/>
  <c r="BH119" i="1"/>
  <c r="BG119" i="1"/>
  <c r="BI119" i="1"/>
  <c r="BK118" i="1"/>
  <c r="BH118" i="1"/>
  <c r="BJ118" i="1"/>
  <c r="BG118" i="1"/>
  <c r="BK117" i="1"/>
  <c r="BH117" i="1"/>
  <c r="BG117" i="1"/>
  <c r="BI117" i="1"/>
  <c r="BK116" i="1"/>
  <c r="BH116" i="1"/>
  <c r="BG116" i="1"/>
  <c r="BK115" i="1"/>
  <c r="BH115" i="1"/>
  <c r="BG115" i="1"/>
  <c r="BI115" i="1"/>
  <c r="BK114" i="1"/>
  <c r="BH114" i="1"/>
  <c r="BJ114" i="1"/>
  <c r="BG114" i="1"/>
  <c r="BK113" i="1"/>
  <c r="BH113" i="1"/>
  <c r="BG113" i="1"/>
  <c r="BI113" i="1"/>
  <c r="BK112" i="1"/>
  <c r="BH112" i="1"/>
  <c r="BG112" i="1"/>
  <c r="BK111" i="1"/>
  <c r="BH111" i="1"/>
  <c r="BG111" i="1"/>
  <c r="BI111" i="1"/>
  <c r="BK110" i="1"/>
  <c r="BH110" i="1"/>
  <c r="BJ110" i="1"/>
  <c r="BG110" i="1"/>
  <c r="BK109" i="1"/>
  <c r="BH109" i="1"/>
  <c r="BG109" i="1"/>
  <c r="BI109" i="1"/>
  <c r="BK108" i="1"/>
  <c r="BH108" i="1"/>
  <c r="BG108" i="1"/>
  <c r="BK107" i="1"/>
  <c r="BH107" i="1"/>
  <c r="BG107" i="1"/>
  <c r="BI107" i="1"/>
  <c r="BK106" i="1"/>
  <c r="BH106" i="1"/>
  <c r="BJ106" i="1"/>
  <c r="BG106" i="1"/>
  <c r="BK105" i="1"/>
  <c r="BH105" i="1"/>
  <c r="BG105" i="1"/>
  <c r="BI105" i="1"/>
  <c r="BK104" i="1"/>
  <c r="BH104" i="1"/>
  <c r="BG104" i="1"/>
  <c r="BK103" i="1"/>
  <c r="BH103" i="1"/>
  <c r="BG103" i="1"/>
  <c r="BI103" i="1"/>
  <c r="BK102" i="1"/>
  <c r="BH102" i="1"/>
  <c r="BJ102" i="1"/>
  <c r="BG102" i="1"/>
  <c r="BK101" i="1"/>
  <c r="BH101" i="1"/>
  <c r="BG101" i="1"/>
  <c r="BI101" i="1"/>
  <c r="BK100" i="1"/>
  <c r="BH100" i="1"/>
  <c r="BG100" i="1"/>
  <c r="BK99" i="1"/>
  <c r="BH99" i="1"/>
  <c r="BG99" i="1"/>
  <c r="BI99" i="1"/>
  <c r="BK98" i="1"/>
  <c r="BH98" i="1"/>
  <c r="BJ98" i="1"/>
  <c r="BG98" i="1"/>
  <c r="BK97" i="1"/>
  <c r="BH97" i="1"/>
  <c r="BG97" i="1"/>
  <c r="BI97" i="1"/>
  <c r="BK96" i="1"/>
  <c r="BH96" i="1"/>
  <c r="BG96" i="1"/>
  <c r="BK95" i="1"/>
  <c r="BH95" i="1"/>
  <c r="BG95" i="1"/>
  <c r="BI95" i="1"/>
  <c r="BK94" i="1"/>
  <c r="BH94" i="1"/>
  <c r="BJ94" i="1"/>
  <c r="BG94" i="1"/>
  <c r="BK93" i="1"/>
  <c r="BH93" i="1"/>
  <c r="BG93" i="1"/>
  <c r="BI93" i="1"/>
  <c r="BK92" i="1"/>
  <c r="BH92" i="1"/>
  <c r="BG92" i="1"/>
  <c r="BK91" i="1"/>
  <c r="BH91" i="1"/>
  <c r="BG91" i="1"/>
  <c r="BI91" i="1"/>
  <c r="BK90" i="1"/>
  <c r="BH90" i="1"/>
  <c r="BJ90" i="1"/>
  <c r="BG90" i="1"/>
  <c r="BK89" i="1"/>
  <c r="BH89" i="1"/>
  <c r="BG89" i="1"/>
  <c r="BI89" i="1"/>
  <c r="BK88" i="1"/>
  <c r="BH88" i="1"/>
  <c r="BG88" i="1"/>
  <c r="BK87" i="1"/>
  <c r="BH87" i="1"/>
  <c r="BG87" i="1"/>
  <c r="BI87" i="1"/>
  <c r="BK86" i="1"/>
  <c r="BH86" i="1"/>
  <c r="BJ86" i="1"/>
  <c r="BG86" i="1"/>
  <c r="BK85" i="1"/>
  <c r="BH85" i="1"/>
  <c r="BG85" i="1"/>
  <c r="BI85" i="1"/>
  <c r="BK84" i="1"/>
  <c r="BH84" i="1"/>
  <c r="BG84" i="1"/>
  <c r="BK83" i="1"/>
  <c r="BH83" i="1"/>
  <c r="BG83" i="1"/>
  <c r="BI83" i="1"/>
  <c r="BK82" i="1"/>
  <c r="BH82" i="1"/>
  <c r="BJ82" i="1"/>
  <c r="BG82" i="1"/>
  <c r="BK81" i="1"/>
  <c r="BH81" i="1"/>
  <c r="BG81" i="1"/>
  <c r="BI81" i="1"/>
  <c r="BK80" i="1"/>
  <c r="BH80" i="1"/>
  <c r="BG80" i="1"/>
  <c r="BK79" i="1"/>
  <c r="BH79" i="1"/>
  <c r="BG79" i="1"/>
  <c r="BI79" i="1"/>
  <c r="BK78" i="1"/>
  <c r="BH78" i="1"/>
  <c r="BJ78" i="1"/>
  <c r="BG78" i="1"/>
  <c r="BK77" i="1"/>
  <c r="BH77" i="1"/>
  <c r="BG77" i="1"/>
  <c r="BI77" i="1"/>
  <c r="BK76" i="1"/>
  <c r="BH76" i="1"/>
  <c r="BG76" i="1"/>
  <c r="BK75" i="1"/>
  <c r="BH75" i="1"/>
  <c r="BG75" i="1"/>
  <c r="BI75" i="1"/>
  <c r="BK74" i="1"/>
  <c r="BH74" i="1"/>
  <c r="BJ74" i="1"/>
  <c r="BG74" i="1"/>
  <c r="BK73" i="1"/>
  <c r="BH73" i="1"/>
  <c r="BJ73" i="1"/>
  <c r="BG73" i="1"/>
  <c r="BI73" i="1"/>
  <c r="BK72" i="1"/>
  <c r="BH72" i="1"/>
  <c r="BG72" i="1"/>
  <c r="BK71" i="1"/>
  <c r="BH71" i="1"/>
  <c r="BJ71" i="1"/>
  <c r="BG71" i="1"/>
  <c r="BI71" i="1"/>
  <c r="BK70" i="1"/>
  <c r="BH70" i="1"/>
  <c r="BJ70" i="1"/>
  <c r="BG70" i="1"/>
  <c r="BK69" i="1"/>
  <c r="BH69" i="1"/>
  <c r="BJ69" i="1"/>
  <c r="BG69" i="1"/>
  <c r="BI69" i="1"/>
  <c r="BK68" i="1"/>
  <c r="BH68" i="1"/>
  <c r="BG68" i="1"/>
  <c r="BK67" i="1"/>
  <c r="BH67" i="1"/>
  <c r="BJ67" i="1"/>
  <c r="BG67" i="1"/>
  <c r="BI67" i="1"/>
  <c r="BK66" i="1"/>
  <c r="BH66" i="1"/>
  <c r="BJ66" i="1"/>
  <c r="BG66" i="1"/>
  <c r="BK65" i="1"/>
  <c r="BH65" i="1"/>
  <c r="BJ65" i="1"/>
  <c r="BG65" i="1"/>
  <c r="BI65" i="1"/>
  <c r="BK64" i="1"/>
  <c r="BH64" i="1"/>
  <c r="BG64" i="1"/>
  <c r="BK63" i="1"/>
  <c r="BH63" i="1"/>
  <c r="BJ63" i="1"/>
  <c r="BG63" i="1"/>
  <c r="BI63" i="1"/>
  <c r="BK62" i="1"/>
  <c r="BH62" i="1"/>
  <c r="BJ62" i="1"/>
  <c r="BG62" i="1"/>
  <c r="BK61" i="1"/>
  <c r="BH61" i="1"/>
  <c r="BJ61" i="1"/>
  <c r="BG61" i="1"/>
  <c r="BI61" i="1"/>
  <c r="BK60" i="1"/>
  <c r="BH60" i="1"/>
  <c r="BG60" i="1"/>
  <c r="BK59" i="1"/>
  <c r="BH59" i="1"/>
  <c r="BJ59" i="1"/>
  <c r="BG59" i="1"/>
  <c r="BI59" i="1"/>
  <c r="BK58" i="1"/>
  <c r="BH58" i="1"/>
  <c r="BJ58" i="1"/>
  <c r="BG58" i="1"/>
  <c r="BK57" i="1"/>
  <c r="BH57" i="1"/>
  <c r="BJ57" i="1"/>
  <c r="BG57" i="1"/>
  <c r="BI57" i="1"/>
  <c r="BK56" i="1"/>
  <c r="BH56" i="1"/>
  <c r="BG56" i="1"/>
  <c r="BK55" i="1"/>
  <c r="BH55" i="1"/>
  <c r="BJ55" i="1"/>
  <c r="BG55" i="1"/>
  <c r="BI55" i="1"/>
  <c r="BK54" i="1"/>
  <c r="BH54" i="1"/>
  <c r="BJ54" i="1"/>
  <c r="BG54" i="1"/>
  <c r="BK53" i="1"/>
  <c r="BH53" i="1"/>
  <c r="BJ53" i="1"/>
  <c r="BG53" i="1"/>
  <c r="BI53" i="1"/>
  <c r="BK52" i="1"/>
  <c r="BH52" i="1"/>
  <c r="BG52" i="1"/>
  <c r="BK51" i="1"/>
  <c r="BH51" i="1"/>
  <c r="BJ51" i="1"/>
  <c r="BG51" i="1"/>
  <c r="BI51" i="1"/>
  <c r="BK50" i="1"/>
  <c r="BH50" i="1"/>
  <c r="BJ50" i="1"/>
  <c r="BG50" i="1"/>
  <c r="BK49" i="1"/>
  <c r="BH49" i="1"/>
  <c r="BJ49" i="1"/>
  <c r="BG49" i="1"/>
  <c r="BI49" i="1"/>
  <c r="BK48" i="1"/>
  <c r="BH48" i="1"/>
  <c r="BG48" i="1"/>
  <c r="BK47" i="1"/>
  <c r="BH47" i="1"/>
  <c r="BJ47" i="1"/>
  <c r="BG47" i="1"/>
  <c r="BI47" i="1"/>
  <c r="BK46" i="1"/>
  <c r="BH46" i="1"/>
  <c r="BJ46" i="1"/>
  <c r="BG46" i="1"/>
  <c r="BK45" i="1"/>
  <c r="BH45" i="1"/>
  <c r="BJ45" i="1"/>
  <c r="BG45" i="1"/>
  <c r="BI45" i="1"/>
  <c r="BK44" i="1"/>
  <c r="BH44" i="1"/>
  <c r="BG44" i="1"/>
  <c r="BI44" i="1"/>
  <c r="BK43" i="1"/>
  <c r="BH43" i="1"/>
  <c r="BJ43" i="1"/>
  <c r="BG43" i="1"/>
  <c r="BI43" i="1"/>
  <c r="BK42" i="1"/>
  <c r="BH42" i="1"/>
  <c r="BJ42" i="1"/>
  <c r="BG42" i="1"/>
  <c r="BK41" i="1"/>
  <c r="BH41" i="1"/>
  <c r="BJ41" i="1"/>
  <c r="BG41" i="1"/>
  <c r="BI41" i="1"/>
  <c r="BK40" i="1"/>
  <c r="BH40" i="1"/>
  <c r="BI40" i="1"/>
  <c r="BG40" i="1"/>
  <c r="BK39" i="1"/>
  <c r="BH39" i="1"/>
  <c r="BJ39" i="1"/>
  <c r="BG39" i="1"/>
  <c r="BI39" i="1"/>
  <c r="BK38" i="1"/>
  <c r="BH38" i="1"/>
  <c r="BJ38" i="1"/>
  <c r="BG38" i="1"/>
  <c r="BK37" i="1"/>
  <c r="BH37" i="1"/>
  <c r="BJ37" i="1"/>
  <c r="BG37" i="1"/>
  <c r="BI37" i="1"/>
  <c r="BK36" i="1"/>
  <c r="BH36" i="1"/>
  <c r="BG36" i="1"/>
  <c r="BI36" i="1"/>
  <c r="BK35" i="1"/>
  <c r="BH35" i="1"/>
  <c r="BJ35" i="1"/>
  <c r="BG35" i="1"/>
  <c r="BI35" i="1"/>
  <c r="BK34" i="1"/>
  <c r="BH34" i="1"/>
  <c r="BJ34" i="1"/>
  <c r="BG34" i="1"/>
  <c r="BK33" i="1"/>
  <c r="BH33" i="1"/>
  <c r="BJ33" i="1"/>
  <c r="BG33" i="1"/>
  <c r="BI33" i="1"/>
  <c r="BK32" i="1"/>
  <c r="BH32" i="1"/>
  <c r="BI32" i="1"/>
  <c r="BG32" i="1"/>
  <c r="BK31" i="1"/>
  <c r="BH31" i="1"/>
  <c r="BJ31" i="1"/>
  <c r="BG31" i="1"/>
  <c r="BI31" i="1"/>
  <c r="BK30" i="1"/>
  <c r="BH30" i="1"/>
  <c r="BJ30" i="1"/>
  <c r="BG30" i="1"/>
  <c r="BK29" i="1"/>
  <c r="BH29" i="1"/>
  <c r="BJ29" i="1"/>
  <c r="BG29" i="1"/>
  <c r="BI29" i="1"/>
  <c r="BK28" i="1"/>
  <c r="BH28" i="1"/>
  <c r="BG28" i="1"/>
  <c r="BI28" i="1"/>
  <c r="BK27" i="1"/>
  <c r="BH27" i="1"/>
  <c r="BJ27" i="1"/>
  <c r="BG27" i="1"/>
  <c r="BI27" i="1"/>
  <c r="BK26" i="1"/>
  <c r="BH26" i="1"/>
  <c r="BJ26" i="1"/>
  <c r="BG26" i="1"/>
  <c r="BK25" i="1"/>
  <c r="BH25" i="1"/>
  <c r="BJ25" i="1"/>
  <c r="BG25" i="1"/>
  <c r="BI25" i="1"/>
  <c r="BK24" i="1"/>
  <c r="BH24" i="1"/>
  <c r="BI24" i="1"/>
  <c r="BG24" i="1"/>
  <c r="BK23" i="1"/>
  <c r="BH23" i="1"/>
  <c r="BJ23" i="1"/>
  <c r="BG23" i="1"/>
  <c r="BI23" i="1"/>
  <c r="BK22" i="1"/>
  <c r="BH22" i="1"/>
  <c r="BJ22" i="1"/>
  <c r="BG22" i="1"/>
  <c r="BK21" i="1"/>
  <c r="BH21" i="1"/>
  <c r="BJ21" i="1"/>
  <c r="BG21" i="1"/>
  <c r="BI21" i="1"/>
  <c r="BK20" i="1"/>
  <c r="BH20" i="1"/>
  <c r="BG20" i="1"/>
  <c r="BI20" i="1"/>
  <c r="BK19" i="1"/>
  <c r="BH19" i="1"/>
  <c r="BJ19" i="1"/>
  <c r="BG19" i="1"/>
  <c r="BI19" i="1"/>
  <c r="BK18" i="1"/>
  <c r="BH18" i="1"/>
  <c r="BJ18" i="1"/>
  <c r="BG18" i="1"/>
  <c r="BI18" i="1"/>
  <c r="BK17" i="1"/>
  <c r="BH17" i="1"/>
  <c r="BJ17" i="1"/>
  <c r="BG17" i="1"/>
  <c r="BI17" i="1"/>
  <c r="BK16" i="1"/>
  <c r="BH16" i="1"/>
  <c r="BG16" i="1"/>
  <c r="BI16" i="1"/>
  <c r="BK15" i="1"/>
  <c r="BH15" i="1"/>
  <c r="BJ15" i="1"/>
  <c r="BG15" i="1"/>
  <c r="BI15" i="1"/>
  <c r="BK14" i="1"/>
  <c r="BH14" i="1"/>
  <c r="BJ14" i="1"/>
  <c r="BG14" i="1"/>
  <c r="BK13" i="1"/>
  <c r="BH13" i="1"/>
  <c r="BJ13" i="1"/>
  <c r="BG13" i="1"/>
  <c r="BI13" i="1"/>
  <c r="BK12" i="1"/>
  <c r="BH12" i="1"/>
  <c r="BG12" i="1"/>
  <c r="BI12" i="1"/>
  <c r="BK11" i="1"/>
  <c r="BH11" i="1"/>
  <c r="BJ11" i="1"/>
  <c r="BG11" i="1"/>
  <c r="BI11" i="1"/>
  <c r="BK10" i="1"/>
  <c r="BH10" i="1"/>
  <c r="BJ10" i="1"/>
  <c r="BG10" i="1"/>
  <c r="BI10" i="1"/>
  <c r="BK9" i="1"/>
  <c r="BH9" i="1"/>
  <c r="BJ9" i="1"/>
  <c r="BG9" i="1"/>
  <c r="BI9" i="1"/>
  <c r="BK8" i="1"/>
  <c r="BH8" i="1"/>
  <c r="BG8" i="1"/>
  <c r="BK7" i="1"/>
  <c r="BH7" i="1"/>
  <c r="BJ7" i="1"/>
  <c r="BG7" i="1"/>
  <c r="BI7" i="1"/>
  <c r="BK6" i="1"/>
  <c r="BH6" i="1"/>
  <c r="BJ6" i="1"/>
  <c r="BG6" i="1"/>
  <c r="BK5" i="1"/>
  <c r="BH5" i="1"/>
  <c r="BG5" i="1"/>
  <c r="BG1112" i="1"/>
  <c r="BI6" i="1"/>
  <c r="BI14" i="1"/>
  <c r="BI22" i="1"/>
  <c r="BI26" i="1"/>
  <c r="BI30" i="1"/>
  <c r="BI34" i="1"/>
  <c r="BI38" i="1"/>
  <c r="BI42" i="1"/>
  <c r="BI46" i="1"/>
  <c r="BI48" i="1"/>
  <c r="BI50" i="1"/>
  <c r="BI52" i="1"/>
  <c r="BI54" i="1"/>
  <c r="BI56" i="1"/>
  <c r="BI58" i="1"/>
  <c r="BI60" i="1"/>
  <c r="BI62" i="1"/>
  <c r="BI64" i="1"/>
  <c r="BI66" i="1"/>
  <c r="BI68" i="1"/>
  <c r="BI70" i="1"/>
  <c r="BI72" i="1"/>
  <c r="BI74" i="1"/>
  <c r="BJ75" i="1"/>
  <c r="BI76" i="1"/>
  <c r="BJ77" i="1"/>
  <c r="BI78" i="1"/>
  <c r="BJ79" i="1"/>
  <c r="BI80" i="1"/>
  <c r="BJ81" i="1"/>
  <c r="BI82" i="1"/>
  <c r="BJ83" i="1"/>
  <c r="BI84" i="1"/>
  <c r="BJ85" i="1"/>
  <c r="BI86" i="1"/>
  <c r="BJ87" i="1"/>
  <c r="BI88" i="1"/>
  <c r="BJ89" i="1"/>
  <c r="BI90" i="1"/>
  <c r="BJ91" i="1"/>
  <c r="BI92" i="1"/>
  <c r="BJ93" i="1"/>
  <c r="BI94" i="1"/>
  <c r="BJ95" i="1"/>
  <c r="BI96" i="1"/>
  <c r="BJ97" i="1"/>
  <c r="BI98" i="1"/>
  <c r="BJ99" i="1"/>
  <c r="BI100" i="1"/>
  <c r="BJ101" i="1"/>
  <c r="BI102" i="1"/>
  <c r="BJ103" i="1"/>
  <c r="BI104" i="1"/>
  <c r="BJ105" i="1"/>
  <c r="BI106" i="1"/>
  <c r="BJ107" i="1"/>
  <c r="BI108" i="1"/>
  <c r="BJ109" i="1"/>
  <c r="BI110" i="1"/>
  <c r="BJ111" i="1"/>
  <c r="BI112" i="1"/>
  <c r="BJ113" i="1"/>
  <c r="BI114" i="1"/>
  <c r="BJ115" i="1"/>
  <c r="BI116" i="1"/>
  <c r="BJ117" i="1"/>
  <c r="BI118" i="1"/>
  <c r="BJ119" i="1"/>
  <c r="BI120" i="1"/>
  <c r="BJ121" i="1"/>
  <c r="BI122" i="1"/>
  <c r="BJ123" i="1"/>
  <c r="BI124" i="1"/>
  <c r="BJ125" i="1"/>
  <c r="BI126" i="1"/>
  <c r="BJ127" i="1"/>
  <c r="BI128" i="1"/>
  <c r="BJ129" i="1"/>
  <c r="BI130" i="1"/>
  <c r="BJ131" i="1"/>
  <c r="BI132" i="1"/>
  <c r="BJ133" i="1"/>
  <c r="BI134" i="1"/>
  <c r="BJ135" i="1"/>
  <c r="BI136" i="1"/>
  <c r="BJ137" i="1"/>
  <c r="BI138" i="1"/>
  <c r="BJ139" i="1"/>
  <c r="BI140" i="1"/>
  <c r="BJ141" i="1"/>
  <c r="BI142" i="1"/>
  <c r="BJ143" i="1"/>
  <c r="BI144" i="1"/>
  <c r="BJ145" i="1"/>
  <c r="BI146" i="1"/>
  <c r="BJ147" i="1"/>
  <c r="BI148" i="1"/>
  <c r="BJ149" i="1"/>
  <c r="BI150" i="1"/>
  <c r="BJ151" i="1"/>
  <c r="BI152" i="1"/>
  <c r="BJ153" i="1"/>
  <c r="BI154" i="1"/>
  <c r="BJ155" i="1"/>
  <c r="BI156" i="1"/>
  <c r="BJ157" i="1"/>
  <c r="BI158" i="1"/>
  <c r="BJ159" i="1"/>
  <c r="BI160" i="1"/>
  <c r="BJ161" i="1"/>
  <c r="BI162" i="1"/>
  <c r="BJ163" i="1"/>
  <c r="BI164" i="1"/>
  <c r="BJ165" i="1"/>
  <c r="BI166" i="1"/>
  <c r="BJ167" i="1"/>
  <c r="BI168" i="1"/>
  <c r="BJ169" i="1"/>
  <c r="BI170" i="1"/>
  <c r="BJ171" i="1"/>
  <c r="BI172" i="1"/>
  <c r="BJ173" i="1"/>
  <c r="BI174" i="1"/>
  <c r="BJ175" i="1"/>
  <c r="BI176" i="1"/>
  <c r="BJ177" i="1"/>
  <c r="BI178" i="1"/>
  <c r="BJ179" i="1"/>
  <c r="BI180" i="1"/>
  <c r="BJ181" i="1"/>
  <c r="BI182" i="1"/>
  <c r="BJ183" i="1"/>
  <c r="BI184" i="1"/>
  <c r="BJ185" i="1"/>
  <c r="BI186" i="1"/>
  <c r="BJ187" i="1"/>
  <c r="BI188" i="1"/>
  <c r="BJ189" i="1"/>
  <c r="BI190" i="1"/>
  <c r="BJ191" i="1"/>
  <c r="BI192" i="1"/>
  <c r="BJ193" i="1"/>
  <c r="BI194" i="1"/>
  <c r="BJ195" i="1"/>
  <c r="BI196" i="1"/>
  <c r="BJ197" i="1"/>
  <c r="BI198" i="1"/>
  <c r="BJ199" i="1"/>
  <c r="BI200" i="1"/>
  <c r="BJ201" i="1"/>
  <c r="BI202" i="1"/>
  <c r="BJ203" i="1"/>
  <c r="BI204" i="1"/>
  <c r="BJ205" i="1"/>
  <c r="BI206" i="1"/>
  <c r="BJ207" i="1"/>
  <c r="BI208" i="1"/>
  <c r="BJ209" i="1"/>
  <c r="BI210" i="1"/>
  <c r="BJ211" i="1"/>
  <c r="BI212" i="1"/>
  <c r="BJ213" i="1"/>
  <c r="BI214" i="1"/>
  <c r="BJ215" i="1"/>
  <c r="BI216" i="1"/>
  <c r="BJ217" i="1"/>
  <c r="BI218" i="1"/>
  <c r="BJ219" i="1"/>
  <c r="BI220" i="1"/>
  <c r="BJ221" i="1"/>
  <c r="BI222" i="1"/>
  <c r="BJ223" i="1"/>
  <c r="BI224" i="1"/>
  <c r="BJ225" i="1"/>
  <c r="BI226" i="1"/>
  <c r="BJ227" i="1"/>
  <c r="BI228" i="1"/>
  <c r="BJ229" i="1"/>
  <c r="BI230" i="1"/>
  <c r="BJ231" i="1"/>
  <c r="BI232" i="1"/>
  <c r="BJ233" i="1"/>
  <c r="BI234" i="1"/>
  <c r="BJ235" i="1"/>
  <c r="BI236" i="1"/>
  <c r="BJ237" i="1"/>
  <c r="BI238" i="1"/>
  <c r="BJ239" i="1"/>
  <c r="BI240" i="1"/>
  <c r="BJ241" i="1"/>
  <c r="BI242" i="1"/>
  <c r="BJ243" i="1"/>
  <c r="BI244" i="1"/>
  <c r="BJ245" i="1"/>
  <c r="BI246" i="1"/>
  <c r="BJ247" i="1"/>
  <c r="BI248" i="1"/>
  <c r="BJ249" i="1"/>
  <c r="BI250" i="1"/>
  <c r="BJ251" i="1"/>
  <c r="BI252" i="1"/>
  <c r="BJ253" i="1"/>
  <c r="BI254" i="1"/>
  <c r="BJ255" i="1"/>
  <c r="BI256" i="1"/>
  <c r="BJ257" i="1"/>
  <c r="BI258" i="1"/>
  <c r="BJ259" i="1"/>
  <c r="BI260" i="1"/>
  <c r="BJ261" i="1"/>
  <c r="BI262" i="1"/>
  <c r="BJ263" i="1"/>
  <c r="BI264" i="1"/>
  <c r="BJ265" i="1"/>
  <c r="BI266" i="1"/>
  <c r="BJ267" i="1"/>
  <c r="BI268" i="1"/>
  <c r="BJ269" i="1"/>
  <c r="BI270" i="1"/>
  <c r="BJ271" i="1"/>
  <c r="BI272" i="1"/>
  <c r="BJ273" i="1"/>
  <c r="BI274" i="1"/>
  <c r="BJ275" i="1"/>
  <c r="BI276" i="1"/>
  <c r="BJ277" i="1"/>
  <c r="BI278" i="1"/>
  <c r="BJ279" i="1"/>
  <c r="BI280" i="1"/>
  <c r="BJ281" i="1"/>
  <c r="BI282" i="1"/>
  <c r="BJ283" i="1"/>
  <c r="BI284" i="1"/>
  <c r="BJ285" i="1"/>
  <c r="BI286" i="1"/>
  <c r="BJ287" i="1"/>
  <c r="BI288" i="1"/>
  <c r="BJ289" i="1"/>
  <c r="BI290" i="1"/>
  <c r="BJ291" i="1"/>
  <c r="BI292" i="1"/>
  <c r="BJ293" i="1"/>
  <c r="BI294" i="1"/>
  <c r="BJ295" i="1"/>
  <c r="BI296" i="1"/>
  <c r="BJ297" i="1"/>
  <c r="BI298" i="1"/>
  <c r="BJ299" i="1"/>
  <c r="BI300" i="1"/>
  <c r="BJ301" i="1"/>
  <c r="BI302" i="1"/>
  <c r="BJ303" i="1"/>
  <c r="BI304" i="1"/>
  <c r="BJ305" i="1"/>
  <c r="BI306" i="1"/>
  <c r="BJ307" i="1"/>
  <c r="BI308" i="1"/>
  <c r="BJ309" i="1"/>
  <c r="BI310" i="1"/>
  <c r="BJ311" i="1"/>
  <c r="BI312" i="1"/>
  <c r="BJ313" i="1"/>
  <c r="BI314" i="1"/>
  <c r="BJ315" i="1"/>
  <c r="BI316" i="1"/>
  <c r="BJ317" i="1"/>
  <c r="BI318" i="1"/>
  <c r="BJ319" i="1"/>
  <c r="BI320" i="1"/>
  <c r="BJ321" i="1"/>
  <c r="BI322" i="1"/>
  <c r="BJ323" i="1"/>
  <c r="BI324" i="1"/>
  <c r="BJ325" i="1"/>
  <c r="BI326" i="1"/>
  <c r="BJ327" i="1"/>
  <c r="BI328" i="1"/>
  <c r="BJ329" i="1"/>
  <c r="BI330" i="1"/>
  <c r="BJ331" i="1"/>
  <c r="BI332" i="1"/>
  <c r="BJ333" i="1"/>
  <c r="BI334" i="1"/>
  <c r="BJ335" i="1"/>
  <c r="BI336" i="1"/>
  <c r="BJ337" i="1"/>
  <c r="BI338" i="1"/>
  <c r="BJ339" i="1"/>
  <c r="BI340" i="1"/>
  <c r="BJ341" i="1"/>
  <c r="BI342" i="1"/>
  <c r="BJ343" i="1"/>
  <c r="BI344" i="1"/>
  <c r="BJ345" i="1"/>
  <c r="BI346" i="1"/>
  <c r="BJ347" i="1"/>
  <c r="BI348" i="1"/>
  <c r="BJ349" i="1"/>
  <c r="BI350" i="1"/>
  <c r="BJ351" i="1"/>
  <c r="BI352" i="1"/>
  <c r="BJ353" i="1"/>
  <c r="BI354" i="1"/>
  <c r="BJ355" i="1"/>
  <c r="BI356" i="1"/>
  <c r="BJ357" i="1"/>
  <c r="BI358" i="1"/>
  <c r="BJ359" i="1"/>
  <c r="BI360" i="1"/>
  <c r="BJ361" i="1"/>
  <c r="BI362" i="1"/>
  <c r="BJ363" i="1"/>
  <c r="BI364" i="1"/>
  <c r="BJ365" i="1"/>
  <c r="BI366" i="1"/>
  <c r="BJ367" i="1"/>
  <c r="BI368" i="1"/>
  <c r="BJ369" i="1"/>
  <c r="BI370" i="1"/>
  <c r="BJ371" i="1"/>
  <c r="BI372" i="1"/>
  <c r="BJ373" i="1"/>
  <c r="BI374" i="1"/>
  <c r="BJ375" i="1"/>
  <c r="BI376" i="1"/>
  <c r="BJ377" i="1"/>
  <c r="BI378" i="1"/>
  <c r="BJ379" i="1"/>
  <c r="BI380" i="1"/>
  <c r="BJ381" i="1"/>
  <c r="BI382" i="1"/>
  <c r="BJ383" i="1"/>
  <c r="BI384" i="1"/>
  <c r="BJ385" i="1"/>
  <c r="BI386" i="1"/>
  <c r="BJ387" i="1"/>
  <c r="BI388" i="1"/>
  <c r="BJ389" i="1"/>
  <c r="BI390" i="1"/>
  <c r="BJ391" i="1"/>
  <c r="BI392" i="1"/>
  <c r="BJ393" i="1"/>
  <c r="BI394" i="1"/>
  <c r="BJ395" i="1"/>
  <c r="BI396" i="1"/>
  <c r="BJ397" i="1"/>
  <c r="BI398" i="1"/>
  <c r="BJ399" i="1"/>
  <c r="BI400" i="1"/>
  <c r="BJ401" i="1"/>
  <c r="BI402" i="1"/>
  <c r="BJ403" i="1"/>
  <c r="BI404" i="1"/>
  <c r="BJ405" i="1"/>
  <c r="BI406" i="1"/>
  <c r="BJ407" i="1"/>
  <c r="BI408" i="1"/>
  <c r="BJ409" i="1"/>
  <c r="BI410" i="1"/>
  <c r="BJ411" i="1"/>
  <c r="BI412" i="1"/>
  <c r="BJ413" i="1"/>
  <c r="BI414" i="1"/>
  <c r="BJ415" i="1"/>
  <c r="BI416" i="1"/>
  <c r="BJ417" i="1"/>
  <c r="BI418" i="1"/>
  <c r="BJ419" i="1"/>
  <c r="BI420" i="1"/>
  <c r="BJ421" i="1"/>
  <c r="BI422" i="1"/>
  <c r="BJ423" i="1"/>
  <c r="BI424" i="1"/>
  <c r="BJ425" i="1"/>
  <c r="BI426" i="1"/>
  <c r="BJ427" i="1"/>
  <c r="BI428" i="1"/>
  <c r="BJ429" i="1"/>
  <c r="BI430" i="1"/>
  <c r="BJ431" i="1"/>
  <c r="BI432" i="1"/>
  <c r="BJ433" i="1"/>
  <c r="BI434" i="1"/>
  <c r="BJ435" i="1"/>
  <c r="BI436" i="1"/>
  <c r="BJ437" i="1"/>
  <c r="BI438" i="1"/>
  <c r="BJ439" i="1"/>
  <c r="BI440" i="1"/>
  <c r="BJ441" i="1"/>
  <c r="BI442" i="1"/>
  <c r="BJ443" i="1"/>
  <c r="BI444" i="1"/>
  <c r="BJ445" i="1"/>
  <c r="BI446" i="1"/>
  <c r="BJ447" i="1"/>
  <c r="BI448" i="1"/>
  <c r="BJ449" i="1"/>
  <c r="BI450" i="1"/>
  <c r="BJ451" i="1"/>
  <c r="BI452" i="1"/>
  <c r="BJ453" i="1"/>
  <c r="BI454" i="1"/>
  <c r="BJ455" i="1"/>
  <c r="BI456" i="1"/>
  <c r="BJ457" i="1"/>
  <c r="BI458" i="1"/>
  <c r="BJ459" i="1"/>
  <c r="BI460" i="1"/>
  <c r="BJ461" i="1"/>
  <c r="BI462" i="1"/>
  <c r="BJ463" i="1"/>
  <c r="BI464" i="1"/>
  <c r="BJ465" i="1"/>
  <c r="BI466" i="1"/>
  <c r="BJ467" i="1"/>
  <c r="BI468" i="1"/>
  <c r="BJ469" i="1"/>
  <c r="BI470" i="1"/>
  <c r="BJ471" i="1"/>
  <c r="BI472" i="1"/>
  <c r="BJ473" i="1"/>
  <c r="BI474" i="1"/>
  <c r="BJ475" i="1"/>
  <c r="BI476" i="1"/>
  <c r="BJ477" i="1"/>
  <c r="BI478" i="1"/>
  <c r="BJ479" i="1"/>
  <c r="BI480" i="1"/>
  <c r="BJ481" i="1"/>
  <c r="BI482" i="1"/>
  <c r="BJ483" i="1"/>
  <c r="BI484" i="1"/>
  <c r="BJ485" i="1"/>
  <c r="BI486" i="1"/>
  <c r="BJ487" i="1"/>
  <c r="BI488" i="1"/>
  <c r="BJ489" i="1"/>
  <c r="BI490" i="1"/>
  <c r="BJ491" i="1"/>
  <c r="BI492" i="1"/>
  <c r="BJ493" i="1"/>
  <c r="BI494" i="1"/>
  <c r="BJ495" i="1"/>
  <c r="BI496" i="1"/>
  <c r="BJ497" i="1"/>
  <c r="BI498" i="1"/>
  <c r="BJ499" i="1"/>
  <c r="BI500" i="1"/>
  <c r="BJ501" i="1"/>
  <c r="BI502" i="1"/>
  <c r="BJ503" i="1"/>
  <c r="BI504" i="1"/>
  <c r="BJ505" i="1"/>
  <c r="BI506" i="1"/>
  <c r="BJ507" i="1"/>
  <c r="BI508" i="1"/>
  <c r="BJ509" i="1"/>
  <c r="BI510" i="1"/>
  <c r="BJ511" i="1"/>
  <c r="BI512" i="1"/>
  <c r="BJ513" i="1"/>
  <c r="BI514" i="1"/>
  <c r="BJ515" i="1"/>
  <c r="BI516" i="1"/>
  <c r="BJ517" i="1"/>
  <c r="BI518" i="1"/>
  <c r="BJ519" i="1"/>
  <c r="BI520" i="1"/>
  <c r="BJ521" i="1"/>
  <c r="BI522" i="1"/>
  <c r="BJ523" i="1"/>
  <c r="BI524" i="1"/>
  <c r="BJ525" i="1"/>
  <c r="BI526" i="1"/>
  <c r="BJ527" i="1"/>
  <c r="BI528" i="1"/>
  <c r="BJ529" i="1"/>
  <c r="BI530" i="1"/>
  <c r="BJ531" i="1"/>
  <c r="BI532" i="1"/>
  <c r="BJ533" i="1"/>
  <c r="BI534" i="1"/>
  <c r="BJ535" i="1"/>
  <c r="BI536" i="1"/>
  <c r="BJ537" i="1"/>
  <c r="BI538" i="1"/>
  <c r="BJ539" i="1"/>
  <c r="BI540" i="1"/>
  <c r="BJ541" i="1"/>
  <c r="BI542" i="1"/>
  <c r="BJ543" i="1"/>
  <c r="BI544" i="1"/>
  <c r="BJ545" i="1"/>
  <c r="BI546" i="1"/>
  <c r="BJ547" i="1"/>
  <c r="BI548" i="1"/>
  <c r="BJ549" i="1"/>
  <c r="BI550" i="1"/>
  <c r="BJ551" i="1"/>
  <c r="BI552" i="1"/>
  <c r="BJ553" i="1"/>
  <c r="BI554" i="1"/>
  <c r="BJ555" i="1"/>
  <c r="BI556" i="1"/>
  <c r="BJ557" i="1"/>
  <c r="BI558" i="1"/>
  <c r="BJ559" i="1"/>
  <c r="BI560" i="1"/>
  <c r="BJ561" i="1"/>
  <c r="BI562" i="1"/>
  <c r="BJ563" i="1"/>
  <c r="BI564" i="1"/>
  <c r="BJ565" i="1"/>
  <c r="BI566" i="1"/>
  <c r="BJ567" i="1"/>
  <c r="BI568" i="1"/>
  <c r="BJ569" i="1"/>
  <c r="BI570" i="1"/>
  <c r="BJ571" i="1"/>
  <c r="BI572" i="1"/>
  <c r="BJ573" i="1"/>
  <c r="BI574" i="1"/>
  <c r="BJ575" i="1"/>
  <c r="BI576" i="1"/>
  <c r="BJ577" i="1"/>
  <c r="BI578" i="1"/>
  <c r="BJ579" i="1"/>
  <c r="BI580" i="1"/>
  <c r="BJ581" i="1"/>
  <c r="BI582" i="1"/>
  <c r="BJ583" i="1"/>
  <c r="BI584" i="1"/>
  <c r="BI586" i="1"/>
  <c r="BJ587" i="1"/>
  <c r="BI588" i="1"/>
  <c r="BJ589" i="1"/>
  <c r="BI590" i="1"/>
  <c r="BJ591" i="1"/>
  <c r="BI592" i="1"/>
  <c r="BJ593" i="1"/>
  <c r="BI594" i="1"/>
  <c r="BJ595" i="1"/>
  <c r="BI596" i="1"/>
  <c r="BJ597" i="1"/>
  <c r="BI598" i="1"/>
  <c r="BJ599" i="1"/>
  <c r="BI600" i="1"/>
  <c r="BJ601" i="1"/>
  <c r="BI602" i="1"/>
  <c r="BJ603" i="1"/>
  <c r="BI604" i="1"/>
  <c r="BJ605" i="1"/>
  <c r="BI606" i="1"/>
  <c r="BJ607" i="1"/>
  <c r="BI608" i="1"/>
  <c r="BJ609" i="1"/>
  <c r="BI610" i="1"/>
  <c r="BJ611" i="1"/>
  <c r="BI612" i="1"/>
  <c r="BJ613" i="1"/>
  <c r="BI614" i="1"/>
  <c r="BJ615" i="1"/>
  <c r="BI616" i="1"/>
  <c r="BJ617" i="1"/>
  <c r="BI618" i="1"/>
  <c r="BJ619" i="1"/>
  <c r="BI620" i="1"/>
  <c r="BJ621" i="1"/>
  <c r="BI622" i="1"/>
  <c r="BJ623" i="1"/>
  <c r="BI624" i="1"/>
  <c r="BJ625" i="1"/>
  <c r="BI626" i="1"/>
  <c r="BJ627" i="1"/>
  <c r="BI628" i="1"/>
  <c r="BJ629" i="1"/>
  <c r="BI630" i="1"/>
  <c r="BJ631" i="1"/>
  <c r="BI632" i="1"/>
  <c r="BJ633" i="1"/>
  <c r="BI634" i="1"/>
  <c r="BJ635" i="1"/>
  <c r="BI636" i="1"/>
  <c r="BJ637" i="1"/>
  <c r="BI638" i="1"/>
  <c r="BJ639" i="1"/>
  <c r="BI640" i="1"/>
  <c r="BJ641" i="1"/>
  <c r="BI642" i="1"/>
  <c r="BJ643" i="1"/>
  <c r="BI644" i="1"/>
  <c r="BJ645" i="1"/>
  <c r="BI646" i="1"/>
  <c r="BJ647" i="1"/>
  <c r="BI648" i="1"/>
  <c r="BJ649" i="1"/>
  <c r="BI650" i="1"/>
  <c r="BJ651" i="1"/>
  <c r="BI652" i="1"/>
  <c r="BJ653" i="1"/>
  <c r="BI654" i="1"/>
  <c r="BJ655" i="1"/>
  <c r="BI656" i="1"/>
  <c r="BJ657" i="1"/>
  <c r="BI658" i="1"/>
  <c r="BJ659" i="1"/>
  <c r="BI660" i="1"/>
  <c r="BJ661" i="1"/>
  <c r="BI662" i="1"/>
  <c r="BJ663" i="1"/>
  <c r="BI664" i="1"/>
  <c r="BJ665" i="1"/>
  <c r="BI666" i="1"/>
  <c r="BJ667" i="1"/>
  <c r="BI668" i="1"/>
  <c r="BJ669" i="1"/>
  <c r="BI670" i="1"/>
  <c r="BJ671" i="1"/>
  <c r="BI672" i="1"/>
  <c r="BJ673" i="1"/>
  <c r="BI674" i="1"/>
  <c r="BJ675" i="1"/>
  <c r="BI676" i="1"/>
  <c r="BJ677" i="1"/>
  <c r="BI678" i="1"/>
  <c r="BJ679" i="1"/>
  <c r="BI680" i="1"/>
  <c r="BJ681" i="1"/>
  <c r="BI682" i="1"/>
  <c r="BJ683" i="1"/>
  <c r="BI684" i="1"/>
  <c r="BJ685" i="1"/>
  <c r="BI686" i="1"/>
  <c r="BJ687" i="1"/>
  <c r="BI688" i="1"/>
  <c r="BJ689" i="1"/>
  <c r="BI690" i="1"/>
  <c r="BJ691" i="1"/>
  <c r="BI692" i="1"/>
  <c r="BJ693" i="1"/>
  <c r="BI694" i="1"/>
  <c r="BJ695" i="1"/>
  <c r="BI696" i="1"/>
  <c r="BJ697" i="1"/>
  <c r="BI698" i="1"/>
  <c r="BJ699" i="1"/>
  <c r="BI700" i="1"/>
  <c r="BJ701" i="1"/>
  <c r="BI702" i="1"/>
  <c r="BJ703" i="1"/>
  <c r="BI704" i="1"/>
  <c r="BJ705" i="1"/>
  <c r="BI706" i="1"/>
  <c r="BJ707" i="1"/>
  <c r="BI708" i="1"/>
  <c r="BJ709" i="1"/>
  <c r="BI710" i="1"/>
  <c r="BJ711" i="1"/>
  <c r="BI712" i="1"/>
  <c r="BJ713" i="1"/>
  <c r="BI714" i="1"/>
  <c r="BJ715" i="1"/>
  <c r="BI716" i="1"/>
  <c r="BJ717" i="1"/>
  <c r="BI718" i="1"/>
  <c r="BJ719" i="1"/>
  <c r="BI720" i="1"/>
  <c r="BJ721" i="1"/>
  <c r="BI722" i="1"/>
  <c r="BJ723" i="1"/>
  <c r="BI724" i="1"/>
  <c r="BJ725" i="1"/>
  <c r="BI726" i="1"/>
  <c r="BJ727" i="1"/>
  <c r="BI728" i="1"/>
  <c r="BJ729" i="1"/>
  <c r="BI730" i="1"/>
  <c r="BJ731" i="1"/>
  <c r="BI732" i="1"/>
  <c r="BJ733" i="1"/>
  <c r="BI734" i="1"/>
  <c r="BJ735" i="1"/>
  <c r="BI736" i="1"/>
  <c r="BJ737" i="1"/>
  <c r="BI738" i="1"/>
  <c r="BJ739" i="1"/>
  <c r="BI740" i="1"/>
  <c r="BJ741" i="1"/>
  <c r="BI742" i="1"/>
  <c r="BJ743" i="1"/>
  <c r="BI744" i="1"/>
  <c r="BJ745" i="1"/>
  <c r="BI746" i="1"/>
  <c r="BJ747" i="1"/>
  <c r="BI748" i="1"/>
  <c r="BJ749" i="1"/>
  <c r="BI750" i="1"/>
  <c r="BJ751" i="1"/>
  <c r="BI752" i="1"/>
  <c r="BJ753" i="1"/>
  <c r="BI754" i="1"/>
  <c r="BJ755" i="1"/>
  <c r="BI756" i="1"/>
  <c r="BJ757" i="1"/>
  <c r="BI758" i="1"/>
  <c r="BJ759" i="1"/>
  <c r="BI760" i="1"/>
  <c r="BJ761" i="1"/>
  <c r="BI762" i="1"/>
  <c r="BJ763" i="1"/>
  <c r="BI764" i="1"/>
  <c r="BJ765" i="1"/>
  <c r="BI766" i="1"/>
  <c r="BJ767" i="1"/>
  <c r="BI768" i="1"/>
  <c r="BJ769" i="1"/>
  <c r="BI770" i="1"/>
  <c r="BJ771" i="1"/>
  <c r="BI772" i="1"/>
  <c r="BJ773" i="1"/>
  <c r="BI774" i="1"/>
  <c r="BJ775" i="1"/>
  <c r="BI776" i="1"/>
  <c r="BJ777" i="1"/>
  <c r="BI778" i="1"/>
  <c r="BJ779" i="1"/>
  <c r="BI780" i="1"/>
  <c r="BJ781" i="1"/>
  <c r="BI782" i="1"/>
  <c r="BJ783" i="1"/>
  <c r="BI784" i="1"/>
  <c r="BJ785" i="1"/>
  <c r="BI786" i="1"/>
  <c r="BJ787" i="1"/>
  <c r="BI788" i="1"/>
  <c r="BJ789" i="1"/>
  <c r="BI790" i="1"/>
  <c r="BJ791" i="1"/>
  <c r="BI792" i="1"/>
  <c r="BJ793" i="1"/>
  <c r="BI794" i="1"/>
  <c r="BJ795" i="1"/>
  <c r="BI796" i="1"/>
  <c r="BJ797" i="1"/>
  <c r="BI798" i="1"/>
  <c r="BJ799" i="1"/>
  <c r="BI800" i="1"/>
  <c r="BJ801" i="1"/>
  <c r="BI802" i="1"/>
  <c r="BJ803" i="1"/>
  <c r="BI804" i="1"/>
  <c r="BJ805" i="1"/>
  <c r="BI806" i="1"/>
  <c r="BJ807" i="1"/>
  <c r="BI808" i="1"/>
  <c r="BJ809" i="1"/>
  <c r="BI810" i="1"/>
  <c r="BJ811" i="1"/>
  <c r="BI812" i="1"/>
  <c r="BJ813" i="1"/>
  <c r="BI814" i="1"/>
  <c r="BJ815" i="1"/>
  <c r="BI816" i="1"/>
  <c r="BJ817" i="1"/>
  <c r="BI818" i="1"/>
  <c r="BJ819" i="1"/>
  <c r="BI820" i="1"/>
  <c r="BJ821" i="1"/>
  <c r="BI822" i="1"/>
  <c r="BJ823" i="1"/>
  <c r="BI824" i="1"/>
  <c r="BJ825" i="1"/>
  <c r="BI826" i="1"/>
  <c r="BJ827" i="1"/>
  <c r="BI828" i="1"/>
  <c r="BJ829" i="1"/>
  <c r="BI830" i="1"/>
  <c r="BJ831" i="1"/>
  <c r="BI832" i="1"/>
  <c r="BJ833" i="1"/>
  <c r="BI834" i="1"/>
  <c r="BJ835" i="1"/>
  <c r="BI836" i="1"/>
  <c r="BJ837" i="1"/>
  <c r="BI838" i="1"/>
  <c r="BJ839" i="1"/>
  <c r="BI840" i="1"/>
  <c r="BJ841" i="1"/>
  <c r="BI842" i="1"/>
  <c r="BJ843" i="1"/>
  <c r="BI844" i="1"/>
  <c r="BJ845" i="1"/>
  <c r="BI846" i="1"/>
  <c r="BJ847" i="1"/>
  <c r="BI848" i="1"/>
  <c r="BJ849" i="1"/>
  <c r="BI850" i="1"/>
  <c r="BJ851" i="1"/>
  <c r="BI852" i="1"/>
  <c r="BJ853" i="1"/>
  <c r="BI854" i="1"/>
  <c r="BJ855" i="1"/>
  <c r="BI856" i="1"/>
  <c r="BJ857" i="1"/>
  <c r="BI858" i="1"/>
  <c r="BJ859" i="1"/>
  <c r="BI860" i="1"/>
  <c r="BJ861" i="1"/>
  <c r="BI862" i="1"/>
  <c r="BJ863" i="1"/>
  <c r="BI864" i="1"/>
  <c r="BJ865" i="1"/>
  <c r="BI866" i="1"/>
  <c r="BJ867" i="1"/>
  <c r="BI868" i="1"/>
  <c r="BJ869" i="1"/>
  <c r="BI870" i="1"/>
  <c r="BJ871" i="1"/>
  <c r="BI872" i="1"/>
  <c r="BJ873" i="1"/>
  <c r="BI874" i="1"/>
  <c r="BJ875" i="1"/>
  <c r="BI876" i="1"/>
  <c r="BJ877" i="1"/>
  <c r="BI878" i="1"/>
  <c r="BJ879" i="1"/>
  <c r="BI880" i="1"/>
  <c r="BJ881" i="1"/>
  <c r="BI882" i="1"/>
  <c r="BJ883" i="1"/>
  <c r="BI884" i="1"/>
  <c r="BJ885" i="1"/>
  <c r="BI886" i="1"/>
  <c r="BJ887" i="1"/>
  <c r="BI888" i="1"/>
  <c r="BJ889" i="1"/>
  <c r="BI890" i="1"/>
  <c r="BJ891" i="1"/>
  <c r="BI892" i="1"/>
  <c r="BJ893" i="1"/>
  <c r="BI894" i="1"/>
  <c r="BJ895" i="1"/>
  <c r="BI896" i="1"/>
  <c r="BJ897" i="1"/>
  <c r="BI898" i="1"/>
  <c r="BJ899" i="1"/>
  <c r="BI900" i="1"/>
  <c r="BJ901" i="1"/>
  <c r="BI902" i="1"/>
  <c r="BJ903" i="1"/>
  <c r="BI904" i="1"/>
  <c r="BJ905" i="1"/>
  <c r="BI906" i="1"/>
  <c r="BJ907" i="1"/>
  <c r="BI908" i="1"/>
  <c r="BJ909" i="1"/>
  <c r="BI910" i="1"/>
  <c r="BJ911" i="1"/>
  <c r="BI912" i="1"/>
  <c r="BJ913" i="1"/>
  <c r="BI914" i="1"/>
  <c r="BJ915" i="1"/>
  <c r="BI916" i="1"/>
  <c r="BJ917" i="1"/>
  <c r="BI918" i="1"/>
  <c r="BJ919" i="1"/>
  <c r="BI920" i="1"/>
  <c r="BJ921" i="1"/>
  <c r="BI922" i="1"/>
  <c r="BJ923" i="1"/>
  <c r="BI924" i="1"/>
  <c r="BJ925" i="1"/>
  <c r="BI926" i="1"/>
  <c r="BJ927" i="1"/>
  <c r="BI928" i="1"/>
  <c r="BJ929" i="1"/>
  <c r="BI930" i="1"/>
  <c r="BJ931" i="1"/>
  <c r="BI932" i="1"/>
  <c r="BJ933" i="1"/>
  <c r="BI934" i="1"/>
  <c r="BJ935" i="1"/>
  <c r="BI936" i="1"/>
  <c r="BJ937" i="1"/>
  <c r="BI938" i="1"/>
  <c r="BJ939" i="1"/>
  <c r="BI940" i="1"/>
  <c r="BJ941" i="1"/>
  <c r="BI942" i="1"/>
  <c r="BJ943" i="1"/>
  <c r="BI944" i="1"/>
  <c r="BJ945" i="1"/>
  <c r="BI946" i="1"/>
  <c r="BJ947" i="1"/>
  <c r="BI948" i="1"/>
  <c r="BJ949" i="1"/>
  <c r="BI950" i="1"/>
  <c r="BJ951" i="1"/>
  <c r="BI952" i="1"/>
  <c r="BJ953" i="1"/>
  <c r="BI954" i="1"/>
  <c r="BJ955" i="1"/>
  <c r="BI956" i="1"/>
  <c r="BJ957" i="1"/>
  <c r="BI958" i="1"/>
  <c r="BJ959" i="1"/>
  <c r="BI960" i="1"/>
  <c r="BJ961" i="1"/>
  <c r="BI962" i="1"/>
  <c r="BJ963" i="1"/>
  <c r="BI964" i="1"/>
  <c r="BJ965" i="1"/>
  <c r="BI966" i="1"/>
  <c r="BJ967" i="1"/>
  <c r="BI968" i="1"/>
  <c r="BJ969" i="1"/>
  <c r="BI970" i="1"/>
  <c r="BJ971" i="1"/>
  <c r="BI972" i="1"/>
  <c r="BJ973" i="1"/>
  <c r="BI974" i="1"/>
  <c r="BJ975" i="1"/>
  <c r="BI976" i="1"/>
  <c r="BJ977" i="1"/>
  <c r="BI978" i="1"/>
  <c r="BJ979" i="1"/>
  <c r="BI980" i="1"/>
  <c r="BJ981" i="1"/>
  <c r="BI982" i="1"/>
  <c r="BJ983" i="1"/>
  <c r="BI984" i="1"/>
  <c r="BJ985" i="1"/>
  <c r="BI986" i="1"/>
  <c r="BJ987" i="1"/>
  <c r="BI988" i="1"/>
  <c r="BJ989" i="1"/>
  <c r="BI990" i="1"/>
  <c r="BJ991" i="1"/>
  <c r="BI992" i="1"/>
  <c r="BJ993" i="1"/>
  <c r="BI994" i="1"/>
  <c r="BJ995" i="1"/>
  <c r="BI996" i="1"/>
  <c r="BJ997" i="1"/>
  <c r="BI998" i="1"/>
  <c r="BJ999" i="1"/>
  <c r="BI1000" i="1"/>
  <c r="BJ1001" i="1"/>
  <c r="BI1002" i="1"/>
  <c r="BJ1003" i="1"/>
  <c r="BI1004" i="1"/>
  <c r="BJ1005" i="1"/>
  <c r="BI1006" i="1"/>
  <c r="BJ1007" i="1"/>
  <c r="BI1008" i="1"/>
  <c r="BJ1009" i="1"/>
  <c r="BI1010" i="1"/>
  <c r="BJ1011" i="1"/>
  <c r="BI1012" i="1"/>
  <c r="BJ1013" i="1"/>
  <c r="BI1014" i="1"/>
  <c r="BJ1015" i="1"/>
  <c r="BI1016" i="1"/>
  <c r="BJ1017" i="1"/>
  <c r="BI1018" i="1"/>
  <c r="BJ1019" i="1"/>
  <c r="BI1020" i="1"/>
  <c r="BJ1021" i="1"/>
  <c r="BI1022" i="1"/>
  <c r="BJ1023" i="1"/>
  <c r="BI1024" i="1"/>
  <c r="BJ1025" i="1"/>
  <c r="BI1026" i="1"/>
  <c r="BJ1027" i="1"/>
  <c r="BI1028" i="1"/>
  <c r="BJ1029" i="1"/>
  <c r="BI1030" i="1"/>
  <c r="BJ1031" i="1"/>
  <c r="BI1032" i="1"/>
  <c r="BJ1033" i="1"/>
  <c r="BI1034" i="1"/>
  <c r="BJ1035" i="1"/>
  <c r="BI1036" i="1"/>
  <c r="BJ1037" i="1"/>
  <c r="BI1038" i="1"/>
  <c r="BJ1039" i="1"/>
  <c r="BI1040" i="1"/>
  <c r="BJ1041" i="1"/>
  <c r="BI1042" i="1"/>
  <c r="BJ1043" i="1"/>
  <c r="BI1044" i="1"/>
  <c r="BJ1045" i="1"/>
  <c r="BI1046" i="1"/>
  <c r="BJ1047" i="1"/>
  <c r="BI1048" i="1"/>
  <c r="BJ1049" i="1"/>
  <c r="BI1050" i="1"/>
  <c r="BJ1051" i="1"/>
  <c r="BI1052" i="1"/>
  <c r="BJ1053" i="1"/>
  <c r="BI1054" i="1"/>
  <c r="BJ1055" i="1"/>
  <c r="BI1056" i="1"/>
  <c r="BJ1057" i="1"/>
  <c r="BI1058" i="1"/>
  <c r="BJ1059" i="1"/>
  <c r="BI1060" i="1"/>
  <c r="BJ1061" i="1"/>
  <c r="BI1062" i="1"/>
  <c r="BJ1063" i="1"/>
  <c r="BI1064" i="1"/>
  <c r="BJ1065" i="1"/>
  <c r="BI1066" i="1"/>
  <c r="BJ1067" i="1"/>
  <c r="BI1068" i="1"/>
  <c r="BJ1069" i="1"/>
  <c r="BI1070" i="1"/>
  <c r="BJ1071" i="1"/>
  <c r="BI1072" i="1"/>
  <c r="BJ1073" i="1"/>
  <c r="BI1074" i="1"/>
  <c r="BJ1075" i="1"/>
  <c r="BI1076" i="1"/>
  <c r="BJ1077" i="1"/>
  <c r="BI1078" i="1"/>
  <c r="BJ1079" i="1"/>
  <c r="BI1080" i="1"/>
  <c r="BJ1081" i="1"/>
  <c r="BI1082" i="1"/>
  <c r="BJ1083" i="1"/>
  <c r="BI1084" i="1"/>
  <c r="BJ1085" i="1"/>
  <c r="BI1086" i="1"/>
  <c r="BJ1087" i="1"/>
  <c r="BI1088" i="1"/>
  <c r="BJ1089" i="1"/>
  <c r="BI1090" i="1"/>
  <c r="BJ1091" i="1"/>
  <c r="BI1092" i="1"/>
  <c r="BJ1093" i="1"/>
  <c r="BI1094" i="1"/>
  <c r="BJ1095" i="1"/>
  <c r="BI1096" i="1"/>
  <c r="BJ1097" i="1"/>
  <c r="BI1098" i="1"/>
  <c r="BJ1099" i="1"/>
  <c r="BI1100" i="1"/>
  <c r="BJ1101" i="1"/>
  <c r="BI1102" i="1"/>
  <c r="BJ1103" i="1"/>
  <c r="BI1104" i="1"/>
  <c r="BJ1105" i="1"/>
  <c r="G9" i="4"/>
  <c r="I9" i="4"/>
  <c r="M9" i="4"/>
  <c r="O9" i="4"/>
  <c r="Q9" i="4"/>
  <c r="S9" i="4"/>
  <c r="U9" i="4"/>
  <c r="W9" i="4"/>
  <c r="Y9" i="4"/>
  <c r="AC9" i="4"/>
  <c r="AE9" i="4"/>
  <c r="AG9" i="4"/>
  <c r="AI9" i="4"/>
  <c r="BH860" i="2"/>
  <c r="BI7" i="2"/>
  <c r="BJ8" i="2"/>
  <c r="BI9" i="2"/>
  <c r="BJ10" i="2"/>
  <c r="BI11" i="2"/>
  <c r="BJ12" i="2"/>
  <c r="BI13" i="2"/>
  <c r="BJ14" i="2"/>
  <c r="BI15" i="2"/>
  <c r="BJ16" i="2"/>
  <c r="BI17" i="2"/>
  <c r="BI18" i="2"/>
  <c r="BJ19" i="2"/>
  <c r="BI20" i="2"/>
  <c r="BJ21" i="2"/>
  <c r="BI22" i="2"/>
  <c r="BJ23" i="2"/>
  <c r="BI24" i="2"/>
  <c r="BJ25" i="2"/>
  <c r="BI26" i="2"/>
  <c r="BJ27" i="2"/>
  <c r="BI28" i="2"/>
  <c r="BJ29" i="2"/>
  <c r="BI30" i="2"/>
  <c r="BJ31" i="2"/>
  <c r="BI32" i="2"/>
  <c r="BJ33" i="2"/>
  <c r="BI34" i="2"/>
  <c r="BJ35" i="2"/>
  <c r="BI36" i="2"/>
  <c r="BJ37" i="2"/>
  <c r="BI38" i="2"/>
  <c r="BJ39" i="2"/>
  <c r="BI40" i="2"/>
  <c r="BJ41" i="2"/>
  <c r="BI42" i="2"/>
  <c r="BJ43" i="2"/>
  <c r="BI44" i="2"/>
  <c r="BJ45" i="2"/>
  <c r="BI46" i="2"/>
  <c r="BJ47" i="2"/>
  <c r="BI48" i="2"/>
  <c r="BJ49" i="2"/>
  <c r="BI50" i="2"/>
  <c r="BJ51" i="2"/>
  <c r="BI52" i="2"/>
  <c r="BJ53" i="2"/>
  <c r="BI54" i="2"/>
  <c r="BJ55" i="2"/>
  <c r="BI56" i="2"/>
  <c r="BJ57" i="2"/>
  <c r="BI58" i="2"/>
  <c r="BJ59" i="2"/>
  <c r="BI60" i="2"/>
  <c r="BJ61" i="2"/>
  <c r="BI62" i="2"/>
  <c r="BJ63" i="2"/>
  <c r="BI64" i="2"/>
  <c r="BJ65" i="2"/>
  <c r="BI66" i="2"/>
  <c r="BJ67" i="2"/>
  <c r="BI68" i="2"/>
  <c r="BJ69" i="2"/>
  <c r="BI70" i="2"/>
  <c r="BJ71" i="2"/>
  <c r="BI72" i="2"/>
  <c r="BJ73" i="2"/>
  <c r="BI74" i="2"/>
  <c r="BJ75" i="2"/>
  <c r="BI76" i="2"/>
  <c r="BJ77" i="2"/>
  <c r="BI78" i="2"/>
  <c r="BJ79" i="2"/>
  <c r="BI80" i="2"/>
  <c r="BJ81" i="2"/>
  <c r="BI82" i="2"/>
  <c r="BJ83" i="2"/>
  <c r="BI84" i="2"/>
  <c r="BJ85" i="2"/>
  <c r="BI86" i="2"/>
  <c r="BJ87" i="2"/>
  <c r="BI88" i="2"/>
  <c r="BJ89" i="2"/>
  <c r="BI90" i="2"/>
  <c r="BJ91" i="2"/>
  <c r="BI92" i="2"/>
  <c r="BJ93" i="2"/>
  <c r="BI94" i="2"/>
  <c r="BJ95" i="2"/>
  <c r="BI96" i="2"/>
  <c r="BJ97" i="2"/>
  <c r="BI98" i="2"/>
  <c r="BJ99" i="2"/>
  <c r="BI100" i="2"/>
  <c r="BJ101" i="2"/>
  <c r="BI102" i="2"/>
  <c r="BJ103" i="2"/>
  <c r="BI104" i="2"/>
  <c r="BJ105" i="2"/>
  <c r="BI106" i="2"/>
  <c r="BJ107" i="2"/>
  <c r="BI108" i="2"/>
  <c r="BJ109" i="2"/>
  <c r="BI110" i="2"/>
  <c r="BJ111" i="2"/>
  <c r="BI112" i="2"/>
  <c r="BJ113" i="2"/>
  <c r="BI114" i="2"/>
  <c r="BJ115" i="2"/>
  <c r="BI116" i="2"/>
  <c r="BJ117" i="2"/>
  <c r="BI118" i="2"/>
  <c r="BJ119" i="2"/>
  <c r="BI120" i="2"/>
  <c r="BJ121" i="2"/>
  <c r="BI122" i="2"/>
  <c r="BJ123" i="2"/>
  <c r="BI124" i="2"/>
  <c r="BJ125" i="2"/>
  <c r="BI126" i="2"/>
  <c r="BJ127" i="2"/>
  <c r="BI128" i="2"/>
  <c r="BJ129" i="2"/>
  <c r="BI130" i="2"/>
  <c r="BJ131" i="2"/>
  <c r="BI132" i="2"/>
  <c r="BJ133" i="2"/>
  <c r="BI134" i="2"/>
  <c r="BJ135" i="2"/>
  <c r="BI136" i="2"/>
  <c r="BJ137" i="2"/>
  <c r="BI138" i="2"/>
  <c r="BJ139" i="2"/>
  <c r="BI140" i="2"/>
  <c r="BJ141" i="2"/>
  <c r="BI142" i="2"/>
  <c r="BJ143" i="2"/>
  <c r="BI144" i="2"/>
  <c r="BJ145" i="2"/>
  <c r="BI146" i="2"/>
  <c r="BJ147" i="2"/>
  <c r="BI148" i="2"/>
  <c r="BJ149" i="2"/>
  <c r="BI150" i="2"/>
  <c r="BJ151" i="2"/>
  <c r="BI152" i="2"/>
  <c r="BJ153" i="2"/>
  <c r="BI154" i="2"/>
  <c r="BJ155" i="2"/>
  <c r="BI156" i="2"/>
  <c r="BJ157" i="2"/>
  <c r="BI158" i="2"/>
  <c r="BJ159" i="2"/>
  <c r="BI160" i="2"/>
  <c r="BJ161" i="2"/>
  <c r="BI162" i="2"/>
  <c r="BJ163" i="2"/>
  <c r="BI164" i="2"/>
  <c r="BJ165" i="2"/>
  <c r="BI166" i="2"/>
  <c r="BJ167" i="2"/>
  <c r="BI168" i="2"/>
  <c r="BJ169" i="2"/>
  <c r="BI170" i="2"/>
  <c r="BJ171" i="2"/>
  <c r="BI172" i="2"/>
  <c r="BJ173" i="2"/>
  <c r="BI174" i="2"/>
  <c r="BJ175" i="2"/>
  <c r="BI176" i="2"/>
  <c r="BJ177" i="2"/>
  <c r="BI178" i="2"/>
  <c r="BJ179" i="2"/>
  <c r="BI180" i="2"/>
  <c r="BJ181" i="2"/>
  <c r="BI182" i="2"/>
  <c r="BJ183" i="2"/>
  <c r="BI184" i="2"/>
  <c r="BJ185" i="2"/>
  <c r="BI186" i="2"/>
  <c r="BJ187" i="2"/>
  <c r="BI188" i="2"/>
  <c r="BJ189" i="2"/>
  <c r="BI190" i="2"/>
  <c r="BJ191" i="2"/>
  <c r="BI192" i="2"/>
  <c r="BJ193" i="2"/>
  <c r="BI194" i="2"/>
  <c r="BJ195" i="2"/>
  <c r="BI196" i="2"/>
  <c r="BJ197" i="2"/>
  <c r="BI198" i="2"/>
  <c r="BJ199" i="2"/>
  <c r="BI200" i="2"/>
  <c r="BJ201" i="2"/>
  <c r="BI202" i="2"/>
  <c r="BJ203" i="2"/>
  <c r="BI204" i="2"/>
  <c r="BJ205" i="2"/>
  <c r="BI206" i="2"/>
  <c r="BJ207" i="2"/>
  <c r="BI208" i="2"/>
  <c r="BJ209" i="2"/>
  <c r="BI210" i="2"/>
  <c r="BJ211" i="2"/>
  <c r="BI212" i="2"/>
  <c r="BJ213" i="2"/>
  <c r="BI214" i="2"/>
  <c r="BJ215" i="2"/>
  <c r="BI216" i="2"/>
  <c r="BJ217" i="2"/>
  <c r="BI218" i="2"/>
  <c r="BJ219" i="2"/>
  <c r="BI220" i="2"/>
  <c r="BJ221" i="2"/>
  <c r="BI222" i="2"/>
  <c r="BJ223" i="2"/>
  <c r="BI224" i="2"/>
  <c r="BJ225" i="2"/>
  <c r="BI226" i="2"/>
  <c r="BJ227" i="2"/>
  <c r="BI228" i="2"/>
  <c r="BJ229" i="2"/>
  <c r="BI230" i="2"/>
  <c r="BJ231" i="2"/>
  <c r="BI232" i="2"/>
  <c r="BJ233" i="2"/>
  <c r="BI234" i="2"/>
  <c r="BJ235" i="2"/>
  <c r="BI236" i="2"/>
  <c r="BJ237" i="2"/>
  <c r="BI238" i="2"/>
  <c r="BJ239" i="2"/>
  <c r="BI240" i="2"/>
  <c r="BJ241" i="2"/>
  <c r="BI242" i="2"/>
  <c r="BJ243" i="2"/>
  <c r="BI244" i="2"/>
  <c r="BJ245" i="2"/>
  <c r="BI246" i="2"/>
  <c r="BJ247" i="2"/>
  <c r="BI248" i="2"/>
  <c r="BJ249" i="2"/>
  <c r="BI250" i="2"/>
  <c r="BJ251" i="2"/>
  <c r="BI252" i="2"/>
  <c r="BJ253" i="2"/>
  <c r="BI254" i="2"/>
  <c r="BJ255" i="2"/>
  <c r="BI256" i="2"/>
  <c r="BJ257" i="2"/>
  <c r="BI258" i="2"/>
  <c r="BJ259" i="2"/>
  <c r="BI260" i="2"/>
  <c r="BJ261" i="2"/>
  <c r="BI262" i="2"/>
  <c r="BJ263" i="2"/>
  <c r="BI264" i="2"/>
  <c r="BJ265" i="2"/>
  <c r="BI266" i="2"/>
  <c r="BJ267" i="2"/>
  <c r="BI268" i="2"/>
  <c r="BJ269" i="2"/>
  <c r="BI270" i="2"/>
  <c r="BJ271" i="2"/>
  <c r="BI272" i="2"/>
  <c r="BJ273" i="2"/>
  <c r="BI274" i="2"/>
  <c r="BJ275" i="2"/>
  <c r="BI276" i="2"/>
  <c r="BJ277" i="2"/>
  <c r="BI278" i="2"/>
  <c r="BJ279" i="2"/>
  <c r="BI280" i="2"/>
  <c r="BJ281" i="2"/>
  <c r="BI282" i="2"/>
  <c r="BJ283" i="2"/>
  <c r="BI284" i="2"/>
  <c r="BJ285" i="2"/>
  <c r="BI286" i="2"/>
  <c r="BJ287" i="2"/>
  <c r="BI288" i="2"/>
  <c r="BJ289" i="2"/>
  <c r="BI290" i="2"/>
  <c r="BJ291" i="2"/>
  <c r="BI292" i="2"/>
  <c r="BJ293" i="2"/>
  <c r="BI294" i="2"/>
  <c r="BJ295" i="2"/>
  <c r="BI296" i="2"/>
  <c r="BJ297" i="2"/>
  <c r="BI298" i="2"/>
  <c r="BJ299" i="2"/>
  <c r="BI300" i="2"/>
  <c r="BJ301" i="2"/>
  <c r="BI302" i="2"/>
  <c r="BJ303" i="2"/>
  <c r="BI304" i="2"/>
  <c r="BJ305" i="2"/>
  <c r="BI306" i="2"/>
  <c r="BJ307" i="2"/>
  <c r="BI308" i="2"/>
  <c r="BJ309" i="2"/>
  <c r="BI310" i="2"/>
  <c r="BJ311" i="2"/>
  <c r="BI312" i="2"/>
  <c r="BJ313" i="2"/>
  <c r="BI314" i="2"/>
  <c r="BJ315" i="2"/>
  <c r="BI316" i="2"/>
  <c r="BJ317" i="2"/>
  <c r="BI318" i="2"/>
  <c r="BJ319" i="2"/>
  <c r="BI320" i="2"/>
  <c r="BJ321" i="2"/>
  <c r="BI322" i="2"/>
  <c r="BJ323" i="2"/>
  <c r="BI324" i="2"/>
  <c r="BJ325" i="2"/>
  <c r="BI326" i="2"/>
  <c r="BJ327" i="2"/>
  <c r="BI328" i="2"/>
  <c r="BJ329" i="2"/>
  <c r="BI330" i="2"/>
  <c r="BJ331" i="2"/>
  <c r="BI332" i="2"/>
  <c r="BJ333" i="2"/>
  <c r="BI334" i="2"/>
  <c r="BI336" i="2"/>
  <c r="BJ337" i="2"/>
  <c r="BI338" i="2"/>
  <c r="BJ339" i="2"/>
  <c r="BI340" i="2"/>
  <c r="BJ341" i="2"/>
  <c r="BI342" i="2"/>
  <c r="BJ343" i="2"/>
  <c r="BI344" i="2"/>
  <c r="BJ345" i="2"/>
  <c r="BI346" i="2"/>
  <c r="BJ347" i="2"/>
  <c r="BI348" i="2"/>
  <c r="BJ349" i="2"/>
  <c r="BI350" i="2"/>
  <c r="BJ351" i="2"/>
  <c r="BI352" i="2"/>
  <c r="BJ353" i="2"/>
  <c r="BI354" i="2"/>
  <c r="BJ355" i="2"/>
  <c r="BI356" i="2"/>
  <c r="BJ357" i="2"/>
  <c r="BI358" i="2"/>
  <c r="BJ359" i="2"/>
  <c r="BI360" i="2"/>
  <c r="BJ361" i="2"/>
  <c r="BI362" i="2"/>
  <c r="BJ363" i="2"/>
  <c r="BI364" i="2"/>
  <c r="BJ365" i="2"/>
  <c r="BI366" i="2"/>
  <c r="BJ367" i="2"/>
  <c r="BI368" i="2"/>
  <c r="BJ369" i="2"/>
  <c r="BI370" i="2"/>
  <c r="BJ371" i="2"/>
  <c r="BI372" i="2"/>
  <c r="BJ373" i="2"/>
  <c r="BI374" i="2"/>
  <c r="BJ375" i="2"/>
  <c r="BI376" i="2"/>
  <c r="BI378" i="2"/>
  <c r="BJ379" i="2"/>
  <c r="BI380" i="2"/>
  <c r="BJ381" i="2"/>
  <c r="BI382" i="2"/>
  <c r="BJ383" i="2"/>
  <c r="BI384" i="2"/>
  <c r="BJ385" i="2"/>
  <c r="BI386" i="2"/>
  <c r="BJ387" i="2"/>
  <c r="BI388" i="2"/>
  <c r="BJ389" i="2"/>
  <c r="BI390" i="2"/>
  <c r="BJ391" i="2"/>
  <c r="BI392" i="2"/>
  <c r="BI394" i="2"/>
  <c r="BJ395" i="2"/>
  <c r="BI396" i="2"/>
  <c r="BJ397" i="2"/>
  <c r="BI398" i="2"/>
  <c r="BJ399" i="2"/>
  <c r="BI400" i="2"/>
  <c r="BJ401" i="2"/>
  <c r="BI402" i="2"/>
  <c r="BJ403" i="2"/>
  <c r="BI404" i="2"/>
  <c r="BJ405" i="2"/>
  <c r="BI406" i="2"/>
  <c r="BJ407" i="2"/>
  <c r="BI408" i="2"/>
  <c r="BI410" i="2"/>
  <c r="BJ411" i="2"/>
  <c r="BI412" i="2"/>
  <c r="BJ413" i="2"/>
  <c r="BI414" i="2"/>
  <c r="BJ415" i="2"/>
  <c r="BI416" i="2"/>
  <c r="BJ417" i="2"/>
  <c r="BI418" i="2"/>
  <c r="BJ419" i="2"/>
  <c r="BI420" i="2"/>
  <c r="BJ421" i="2"/>
  <c r="BI422" i="2"/>
  <c r="BJ423" i="2"/>
  <c r="BI424" i="2"/>
  <c r="BJ425" i="2"/>
  <c r="BI426" i="2"/>
  <c r="BJ427" i="2"/>
  <c r="BI428" i="2"/>
  <c r="BJ429" i="2"/>
  <c r="BI430" i="2"/>
  <c r="BJ431" i="2"/>
  <c r="BI432" i="2"/>
  <c r="BJ433" i="2"/>
  <c r="BI434" i="2"/>
  <c r="BJ435" i="2"/>
  <c r="BI436" i="2"/>
  <c r="BJ437" i="2"/>
  <c r="BI438" i="2"/>
  <c r="BJ439" i="2"/>
  <c r="BI440" i="2"/>
  <c r="BJ441" i="2"/>
  <c r="BI442" i="2"/>
  <c r="BJ443" i="2"/>
  <c r="BI444" i="2"/>
  <c r="BJ445" i="2"/>
  <c r="BI446" i="2"/>
  <c r="BJ447" i="2"/>
  <c r="BI448" i="2"/>
  <c r="BJ449" i="2"/>
  <c r="BI450" i="2"/>
  <c r="BJ451" i="2"/>
  <c r="BI452" i="2"/>
  <c r="BJ453" i="2"/>
  <c r="BI454" i="2"/>
  <c r="BJ455" i="2"/>
  <c r="BI456" i="2"/>
  <c r="BJ457" i="2"/>
  <c r="BI458" i="2"/>
  <c r="BJ459" i="2"/>
  <c r="BI460" i="2"/>
  <c r="BJ461" i="2"/>
  <c r="BI462" i="2"/>
  <c r="BJ463" i="2"/>
  <c r="BI464" i="2"/>
  <c r="BJ465" i="2"/>
  <c r="BI466" i="2"/>
  <c r="BJ467" i="2"/>
  <c r="BI468" i="2"/>
  <c r="BJ469" i="2"/>
  <c r="BI470" i="2"/>
  <c r="BJ471" i="2"/>
  <c r="BI472" i="2"/>
  <c r="BJ473" i="2"/>
  <c r="BI474" i="2"/>
  <c r="BJ475" i="2"/>
  <c r="BI476" i="2"/>
  <c r="BJ477" i="2"/>
  <c r="BI478" i="2"/>
  <c r="BJ479" i="2"/>
  <c r="BI480" i="2"/>
  <c r="BJ481" i="2"/>
  <c r="BI482" i="2"/>
  <c r="BJ483" i="2"/>
  <c r="BI484" i="2"/>
  <c r="BJ485" i="2"/>
  <c r="BI486" i="2"/>
  <c r="BJ487" i="2"/>
  <c r="BI488" i="2"/>
  <c r="BJ489" i="2"/>
  <c r="BI490" i="2"/>
  <c r="BJ491" i="2"/>
  <c r="BI492" i="2"/>
  <c r="BJ493" i="2"/>
  <c r="BI494" i="2"/>
  <c r="BJ495" i="2"/>
  <c r="BI496" i="2"/>
  <c r="BJ497" i="2"/>
  <c r="BI498" i="2"/>
  <c r="BJ499" i="2"/>
  <c r="BI500" i="2"/>
  <c r="BJ501" i="2"/>
  <c r="BI502" i="2"/>
  <c r="BJ503" i="2"/>
  <c r="BI504" i="2"/>
  <c r="BJ505" i="2"/>
  <c r="BI506" i="2"/>
  <c r="BJ507" i="2"/>
  <c r="BI508" i="2"/>
  <c r="BJ509" i="2"/>
  <c r="BI510" i="2"/>
  <c r="BJ511" i="2"/>
  <c r="BI512" i="2"/>
  <c r="BJ513" i="2"/>
  <c r="BI514" i="2"/>
  <c r="BJ515" i="2"/>
  <c r="BI516" i="2"/>
  <c r="BJ517" i="2"/>
  <c r="BI518" i="2"/>
  <c r="BJ519" i="2"/>
  <c r="BI520" i="2"/>
  <c r="BJ521" i="2"/>
  <c r="BI522" i="2"/>
  <c r="BJ523" i="2"/>
  <c r="BI524" i="2"/>
  <c r="BJ525" i="2"/>
  <c r="BI526" i="2"/>
  <c r="BJ527" i="2"/>
  <c r="BI528" i="2"/>
  <c r="BJ529" i="2"/>
  <c r="BI530" i="2"/>
  <c r="BJ531" i="2"/>
  <c r="BI532" i="2"/>
  <c r="BJ533" i="2"/>
  <c r="BI534" i="2"/>
  <c r="BJ535" i="2"/>
  <c r="BI536" i="2"/>
  <c r="BJ537" i="2"/>
  <c r="BI538" i="2"/>
  <c r="BJ539" i="2"/>
  <c r="BI540" i="2"/>
  <c r="BJ541" i="2"/>
  <c r="BI542" i="2"/>
  <c r="BJ543" i="2"/>
  <c r="BI544" i="2"/>
  <c r="BJ545" i="2"/>
  <c r="BI546" i="2"/>
  <c r="BJ547" i="2"/>
  <c r="BI548" i="2"/>
  <c r="BJ549" i="2"/>
  <c r="BI550" i="2"/>
  <c r="BJ551" i="2"/>
  <c r="BI552" i="2"/>
  <c r="BJ553" i="2"/>
  <c r="BI554" i="2"/>
  <c r="BJ555" i="2"/>
  <c r="BI556" i="2"/>
  <c r="BJ557" i="2"/>
  <c r="BI558" i="2"/>
  <c r="BJ559" i="2"/>
  <c r="BI560" i="2"/>
  <c r="BJ561" i="2"/>
  <c r="BI562" i="2"/>
  <c r="BJ563" i="2"/>
  <c r="BI564" i="2"/>
  <c r="BJ565" i="2"/>
  <c r="BI566" i="2"/>
  <c r="BJ567" i="2"/>
  <c r="BI568" i="2"/>
  <c r="BJ569" i="2"/>
  <c r="BI570" i="2"/>
  <c r="BJ571" i="2"/>
  <c r="BI572" i="2"/>
  <c r="BJ573" i="2"/>
  <c r="BI574" i="2"/>
  <c r="BJ575" i="2"/>
  <c r="BI576" i="2"/>
  <c r="BJ577" i="2"/>
  <c r="BI578" i="2"/>
  <c r="BJ579" i="2"/>
  <c r="BI580" i="2"/>
  <c r="BJ581" i="2"/>
  <c r="BI582" i="2"/>
  <c r="BJ583" i="2"/>
  <c r="BI584" i="2"/>
  <c r="BJ585" i="2"/>
  <c r="BI586" i="2"/>
  <c r="BJ587" i="2"/>
  <c r="BI588" i="2"/>
  <c r="BJ589" i="2"/>
  <c r="BI590" i="2"/>
  <c r="BJ591" i="2"/>
  <c r="BI592" i="2"/>
  <c r="BJ593" i="2"/>
  <c r="BI594" i="2"/>
  <c r="BJ595" i="2"/>
  <c r="BI596" i="2"/>
  <c r="BJ597" i="2"/>
  <c r="BI598" i="2"/>
  <c r="BJ599" i="2"/>
  <c r="BI600" i="2"/>
  <c r="BJ601" i="2"/>
  <c r="BI602" i="2"/>
  <c r="BJ603" i="2"/>
  <c r="BI604" i="2"/>
  <c r="BJ605" i="2"/>
  <c r="BI606" i="2"/>
  <c r="BJ607" i="2"/>
  <c r="BI608" i="2"/>
  <c r="BJ609" i="2"/>
  <c r="BI610" i="2"/>
  <c r="BJ611" i="2"/>
  <c r="BI612" i="2"/>
  <c r="BJ613" i="2"/>
  <c r="BI614" i="2"/>
  <c r="BJ615" i="2"/>
  <c r="BI616" i="2"/>
  <c r="BJ617" i="2"/>
  <c r="BI618" i="2"/>
  <c r="BJ619" i="2"/>
  <c r="BI620" i="2"/>
  <c r="BJ621" i="2"/>
  <c r="BI622" i="2"/>
  <c r="BJ623" i="2"/>
  <c r="BI624" i="2"/>
  <c r="BJ625" i="2"/>
  <c r="BI626" i="2"/>
  <c r="BJ627" i="2"/>
  <c r="BI628" i="2"/>
  <c r="BJ629" i="2"/>
  <c r="BI630" i="2"/>
  <c r="BJ631" i="2"/>
  <c r="BI632" i="2"/>
  <c r="BJ633" i="2"/>
  <c r="BI634" i="2"/>
  <c r="BJ635" i="2"/>
  <c r="BI636" i="2"/>
  <c r="BJ637" i="2"/>
  <c r="BI638" i="2"/>
  <c r="BJ639" i="2"/>
  <c r="BI640" i="2"/>
  <c r="BJ641" i="2"/>
  <c r="BI642" i="2"/>
  <c r="BJ643" i="2"/>
  <c r="BI644" i="2"/>
  <c r="BJ645" i="2"/>
  <c r="BI646" i="2"/>
  <c r="BJ647" i="2"/>
  <c r="BI648" i="2"/>
  <c r="BJ649" i="2"/>
  <c r="BI650" i="2"/>
  <c r="BJ651" i="2"/>
  <c r="BI652" i="2"/>
  <c r="BJ653" i="2"/>
  <c r="BI654" i="2"/>
  <c r="BJ655" i="2"/>
  <c r="BI656" i="2"/>
  <c r="BJ657" i="2"/>
  <c r="BI658" i="2"/>
  <c r="BJ659" i="2"/>
  <c r="BI660" i="2"/>
  <c r="BJ661" i="2"/>
  <c r="BI662" i="2"/>
  <c r="BJ663" i="2"/>
  <c r="BI664" i="2"/>
  <c r="BJ665" i="2"/>
  <c r="BI666" i="2"/>
  <c r="BJ667" i="2"/>
  <c r="BI668" i="2"/>
  <c r="BJ669" i="2"/>
  <c r="BI670" i="2"/>
  <c r="BI671" i="2"/>
  <c r="BI674" i="2"/>
  <c r="BI675" i="2"/>
  <c r="BJ676" i="2"/>
  <c r="BI677" i="2"/>
  <c r="BJ678" i="2"/>
  <c r="BI679" i="2"/>
  <c r="BJ680" i="2"/>
  <c r="BI681" i="2"/>
  <c r="BJ682" i="2"/>
  <c r="BI683" i="2"/>
  <c r="BJ684" i="2"/>
  <c r="BI685" i="2"/>
  <c r="BJ686" i="2"/>
  <c r="BI687" i="2"/>
  <c r="BJ688" i="2"/>
  <c r="BI689" i="2"/>
  <c r="BJ690" i="2"/>
  <c r="BI691" i="2"/>
  <c r="BJ692" i="2"/>
  <c r="BI693" i="2"/>
  <c r="BJ694" i="2"/>
  <c r="BI695" i="2"/>
  <c r="BJ696" i="2"/>
  <c r="BI697" i="2"/>
  <c r="BJ698" i="2"/>
  <c r="BI699" i="2"/>
  <c r="BJ700" i="2"/>
  <c r="BI701" i="2"/>
  <c r="BJ702" i="2"/>
  <c r="BI703" i="2"/>
  <c r="BJ704" i="2"/>
  <c r="BI705" i="2"/>
  <c r="BJ706" i="2"/>
  <c r="BI707" i="2"/>
  <c r="BJ708" i="2"/>
  <c r="BI709" i="2"/>
  <c r="BJ710" i="2"/>
  <c r="BI711" i="2"/>
  <c r="BJ712" i="2"/>
  <c r="BI713" i="2"/>
  <c r="BJ714" i="2"/>
  <c r="BI715" i="2"/>
  <c r="BJ716" i="2"/>
  <c r="BI717" i="2"/>
  <c r="BJ718" i="2"/>
  <c r="BI719" i="2"/>
  <c r="BJ720" i="2"/>
  <c r="BI721" i="2"/>
  <c r="BJ722" i="2"/>
  <c r="BI723" i="2"/>
  <c r="BJ724" i="2"/>
  <c r="BI725" i="2"/>
  <c r="BJ726" i="2"/>
  <c r="BI727" i="2"/>
  <c r="BJ728" i="2"/>
  <c r="BI729" i="2"/>
  <c r="BJ730" i="2"/>
  <c r="BI731" i="2"/>
  <c r="BJ732" i="2"/>
  <c r="BI733" i="2"/>
  <c r="BJ734" i="2"/>
  <c r="BI735" i="2"/>
  <c r="BJ736" i="2"/>
  <c r="BI737" i="2"/>
  <c r="BJ738" i="2"/>
  <c r="BI739" i="2"/>
  <c r="BJ740" i="2"/>
  <c r="BI741" i="2"/>
  <c r="BJ742" i="2"/>
  <c r="BI743" i="2"/>
  <c r="BJ744" i="2"/>
  <c r="BI745" i="2"/>
  <c r="BJ746" i="2"/>
  <c r="BI747" i="2"/>
  <c r="BJ748" i="2"/>
  <c r="BI749" i="2"/>
  <c r="BJ750" i="2"/>
  <c r="BI751" i="2"/>
  <c r="BJ752" i="2"/>
  <c r="BI753" i="2"/>
  <c r="BJ754" i="2"/>
  <c r="BI755" i="2"/>
  <c r="BJ756" i="2"/>
  <c r="BI757" i="2"/>
  <c r="BJ758" i="2"/>
  <c r="BI759" i="2"/>
  <c r="BJ760" i="2"/>
  <c r="BI761" i="2"/>
  <c r="BJ762" i="2"/>
  <c r="BI763" i="2"/>
  <c r="BJ764" i="2"/>
  <c r="BI765" i="2"/>
  <c r="BJ766" i="2"/>
  <c r="BI767" i="2"/>
  <c r="BJ768" i="2"/>
  <c r="BI769" i="2"/>
  <c r="BJ770" i="2"/>
  <c r="BI771" i="2"/>
  <c r="BJ772" i="2"/>
  <c r="BI773" i="2"/>
  <c r="BJ774" i="2"/>
  <c r="BI775" i="2"/>
  <c r="BJ776" i="2"/>
  <c r="BI777" i="2"/>
  <c r="BJ778" i="2"/>
  <c r="BI779" i="2"/>
  <c r="BJ780" i="2"/>
  <c r="BI781" i="2"/>
  <c r="BJ782" i="2"/>
  <c r="BI783" i="2"/>
  <c r="BJ784" i="2"/>
  <c r="BI785" i="2"/>
  <c r="BJ786" i="2"/>
  <c r="BI787" i="2"/>
  <c r="BJ788" i="2"/>
  <c r="BI789" i="2"/>
  <c r="BJ790" i="2"/>
  <c r="BI791" i="2"/>
  <c r="BJ792" i="2"/>
  <c r="BI793" i="2"/>
  <c r="BJ794" i="2"/>
  <c r="BI795" i="2"/>
  <c r="BJ796" i="2"/>
  <c r="BI797" i="2"/>
  <c r="BJ798" i="2"/>
  <c r="BI799" i="2"/>
  <c r="BJ672" i="2"/>
  <c r="BJ800" i="2"/>
  <c r="BI801" i="2"/>
  <c r="BJ802" i="2"/>
  <c r="BI803" i="2"/>
  <c r="BJ804" i="2"/>
  <c r="BI805" i="2"/>
  <c r="BJ806" i="2"/>
  <c r="BI807" i="2"/>
  <c r="BJ808" i="2"/>
  <c r="BI809" i="2"/>
  <c r="BJ810" i="2"/>
  <c r="BI811" i="2"/>
  <c r="BJ812" i="2"/>
  <c r="BI813" i="2"/>
  <c r="BJ814" i="2"/>
  <c r="BI815" i="2"/>
  <c r="BJ816" i="2"/>
  <c r="BI817" i="2"/>
  <c r="BJ818" i="2"/>
  <c r="BI819" i="2"/>
  <c r="BJ820" i="2"/>
  <c r="BI821" i="2"/>
  <c r="BJ822" i="2"/>
  <c r="BI823" i="2"/>
  <c r="BJ824" i="2"/>
  <c r="BI825" i="2"/>
  <c r="BJ826" i="2"/>
  <c r="BI827" i="2"/>
  <c r="BJ828" i="2"/>
  <c r="BI829" i="2"/>
  <c r="BI831" i="2"/>
  <c r="BI832" i="2"/>
  <c r="BI835" i="2"/>
  <c r="BI836" i="2"/>
  <c r="BI839" i="2"/>
  <c r="BI840" i="2"/>
  <c r="BI843" i="2"/>
  <c r="BI844" i="2"/>
  <c r="BI847" i="2"/>
  <c r="BI848" i="2"/>
  <c r="BI851" i="2"/>
  <c r="BI852" i="2"/>
  <c r="BI855" i="2"/>
  <c r="BI856" i="2"/>
  <c r="AS865" i="2"/>
  <c r="AS866" i="2"/>
  <c r="AW865" i="2"/>
  <c r="AW866" i="2"/>
  <c r="BA865" i="2"/>
  <c r="BA866" i="2"/>
  <c r="BF865" i="2"/>
  <c r="BG29" i="3"/>
  <c r="BJ6" i="3"/>
  <c r="BI7" i="3"/>
  <c r="BJ8" i="3"/>
  <c r="BI9" i="3"/>
  <c r="BJ10" i="3"/>
  <c r="BI11" i="3"/>
  <c r="BJ12" i="3"/>
  <c r="BI13" i="3"/>
  <c r="BJ14" i="3"/>
  <c r="BI15" i="3"/>
  <c r="BJ16" i="3"/>
  <c r="BI17" i="3"/>
  <c r="BJ18" i="3"/>
  <c r="BI19" i="3"/>
  <c r="BJ20" i="3"/>
  <c r="BI21" i="3"/>
  <c r="BJ22" i="3"/>
  <c r="BI23" i="3"/>
  <c r="BJ24" i="3"/>
  <c r="BI25" i="3"/>
  <c r="BJ26" i="3"/>
  <c r="BI27" i="3"/>
  <c r="BJ28" i="3"/>
  <c r="AA31" i="3"/>
  <c r="AP39" i="3"/>
  <c r="AP40" i="3"/>
  <c r="AT39" i="3"/>
  <c r="AT40" i="3"/>
  <c r="AX39" i="3"/>
  <c r="AX40" i="3"/>
  <c r="BB39" i="3"/>
  <c r="BB40" i="3"/>
  <c r="BJ144" i="6"/>
  <c r="BJ833" i="2"/>
  <c r="BJ837" i="2"/>
  <c r="BJ841" i="2"/>
  <c r="BJ845" i="2"/>
  <c r="BJ849" i="2"/>
  <c r="BJ853" i="2"/>
  <c r="BJ857" i="2"/>
  <c r="D865" i="2"/>
  <c r="D866" i="2"/>
  <c r="F865" i="2"/>
  <c r="F866" i="2"/>
  <c r="H865" i="2"/>
  <c r="H866" i="2"/>
  <c r="J865" i="2"/>
  <c r="J866" i="2"/>
  <c r="L865" i="2"/>
  <c r="L866" i="2"/>
  <c r="N865" i="2"/>
  <c r="N866" i="2"/>
  <c r="P865" i="2"/>
  <c r="P866" i="2"/>
  <c r="R865" i="2"/>
  <c r="R866" i="2"/>
  <c r="T865" i="2"/>
  <c r="T866" i="2"/>
  <c r="V865" i="2"/>
  <c r="V866" i="2"/>
  <c r="X865" i="2"/>
  <c r="X866" i="2"/>
  <c r="Z865" i="2"/>
  <c r="Z866" i="2"/>
  <c r="AB865" i="2"/>
  <c r="AB866" i="2"/>
  <c r="AD865" i="2"/>
  <c r="AD866" i="2"/>
  <c r="AF865" i="2"/>
  <c r="AF866" i="2"/>
  <c r="AH865" i="2"/>
  <c r="AH866" i="2"/>
  <c r="AJ865" i="2"/>
  <c r="AJ866" i="2"/>
  <c r="AL865" i="2"/>
  <c r="AL866" i="2"/>
  <c r="AB165" i="7"/>
  <c r="BJ146" i="6"/>
  <c r="BJ142" i="6"/>
  <c r="BI21" i="6"/>
  <c r="BI148" i="6"/>
  <c r="BJ21" i="6"/>
  <c r="BJ148" i="6"/>
  <c r="BG148" i="5"/>
  <c r="BG152" i="5"/>
  <c r="BH153" i="5"/>
  <c r="BJ21" i="5"/>
  <c r="BJ152" i="5"/>
  <c r="BJ153" i="5"/>
  <c r="BI148" i="5"/>
  <c r="BI152" i="5"/>
  <c r="BI5" i="1"/>
  <c r="BI1112" i="1"/>
  <c r="BI429" i="1"/>
  <c r="BI431" i="1"/>
  <c r="BI433" i="1"/>
  <c r="BI435" i="1"/>
  <c r="BI437" i="1"/>
  <c r="BI439" i="1"/>
  <c r="BI441" i="1"/>
  <c r="BI443" i="1"/>
  <c r="BI445" i="1"/>
  <c r="BI447" i="1"/>
  <c r="BI449" i="1"/>
  <c r="BI451" i="1"/>
  <c r="BI453" i="1"/>
  <c r="BI455" i="1"/>
  <c r="BI457" i="1"/>
  <c r="BI459" i="1"/>
  <c r="BI461" i="1"/>
  <c r="BI463" i="1"/>
  <c r="BI465" i="1"/>
  <c r="BI467" i="1"/>
  <c r="BI469" i="1"/>
  <c r="BJ5" i="1"/>
  <c r="C8" i="4"/>
  <c r="E5" i="4"/>
  <c r="E8" i="4"/>
  <c r="E9" i="4"/>
  <c r="F1114" i="1"/>
  <c r="K5" i="4"/>
  <c r="K8" i="4"/>
  <c r="K9" i="4"/>
  <c r="L1114" i="1"/>
  <c r="AA5" i="4"/>
  <c r="AA8" i="4"/>
  <c r="AB1114" i="1"/>
  <c r="E1114" i="1"/>
  <c r="B5" i="4"/>
  <c r="B8" i="4"/>
  <c r="C9" i="4"/>
  <c r="C1114" i="1"/>
  <c r="Z5" i="4"/>
  <c r="BK1112" i="1"/>
  <c r="K1114" i="1"/>
  <c r="BI6" i="2"/>
  <c r="BI864" i="2"/>
  <c r="BG860" i="2"/>
  <c r="BI5" i="2"/>
  <c r="BI860" i="2"/>
  <c r="BH864" i="2"/>
  <c r="BH865" i="2"/>
  <c r="BJ6" i="2"/>
  <c r="BJ335" i="2"/>
  <c r="BJ377" i="2"/>
  <c r="BJ393" i="2"/>
  <c r="BJ409" i="2"/>
  <c r="BJ671" i="2"/>
  <c r="BJ673" i="2"/>
  <c r="BJ675" i="2"/>
  <c r="AO864" i="2"/>
  <c r="AO865" i="2"/>
  <c r="AO866" i="2"/>
  <c r="AO860" i="2"/>
  <c r="AN6" i="4"/>
  <c r="AN8" i="4"/>
  <c r="AO9" i="4"/>
  <c r="BJ829" i="2"/>
  <c r="BJ830" i="2"/>
  <c r="BJ832" i="2"/>
  <c r="BJ834" i="2"/>
  <c r="BJ836" i="2"/>
  <c r="BJ838" i="2"/>
  <c r="BJ840" i="2"/>
  <c r="BJ842" i="2"/>
  <c r="BJ844" i="2"/>
  <c r="BJ846" i="2"/>
  <c r="BJ848" i="2"/>
  <c r="BJ850" i="2"/>
  <c r="BJ852" i="2"/>
  <c r="BJ854" i="2"/>
  <c r="BJ856" i="2"/>
  <c r="BG6" i="4"/>
  <c r="BI6" i="4"/>
  <c r="BK860" i="2"/>
  <c r="AB862" i="2"/>
  <c r="BJ5" i="3"/>
  <c r="BJ29" i="3"/>
  <c r="Z6" i="4"/>
  <c r="BF6" i="4"/>
  <c r="BI5" i="3"/>
  <c r="BI29" i="3"/>
  <c r="BH7" i="4"/>
  <c r="BK29" i="3"/>
  <c r="AB31" i="3"/>
  <c r="BJ148" i="5"/>
  <c r="AB23" i="9"/>
  <c r="AB165" i="9"/>
  <c r="AB26" i="9"/>
  <c r="U112" i="10"/>
  <c r="T112" i="10"/>
  <c r="T168" i="10"/>
  <c r="R168" i="10"/>
  <c r="P168" i="10"/>
  <c r="N112" i="10"/>
  <c r="N168" i="10"/>
  <c r="M112" i="10"/>
  <c r="M168" i="10"/>
  <c r="L112" i="10"/>
  <c r="L168" i="10"/>
  <c r="G168" i="10"/>
  <c r="AB27" i="10"/>
  <c r="E112" i="10"/>
  <c r="E168" i="10"/>
  <c r="AB24" i="10"/>
  <c r="I168" i="10"/>
  <c r="O21" i="10"/>
  <c r="O168" i="10"/>
  <c r="Q21" i="10"/>
  <c r="Q168" i="10"/>
  <c r="S21" i="10"/>
  <c r="S168" i="10"/>
  <c r="U21" i="10"/>
  <c r="W21" i="10"/>
  <c r="W168" i="10"/>
  <c r="Y21" i="10"/>
  <c r="Y168" i="10"/>
  <c r="AA21" i="10"/>
  <c r="AB8" i="10"/>
  <c r="AB21" i="10"/>
  <c r="AB15" i="10"/>
  <c r="AA168" i="10"/>
  <c r="AB113" i="10"/>
  <c r="AB167" i="10"/>
  <c r="U168" i="10"/>
  <c r="AI165" i="11"/>
  <c r="C165" i="11"/>
  <c r="C168" i="11"/>
  <c r="AC86" i="11"/>
  <c r="AB21" i="12"/>
  <c r="Z21" i="12"/>
  <c r="X21" i="12"/>
  <c r="V21" i="12"/>
  <c r="T21" i="12"/>
  <c r="R21" i="12"/>
  <c r="P21" i="12"/>
  <c r="N21" i="12"/>
  <c r="L21" i="12"/>
  <c r="J21" i="12"/>
  <c r="H21" i="12"/>
  <c r="F21" i="12"/>
  <c r="F168" i="12"/>
  <c r="D21" i="12"/>
  <c r="AC162" i="12"/>
  <c r="AC158" i="12"/>
  <c r="AA21" i="12"/>
  <c r="W21" i="12"/>
  <c r="U21" i="12"/>
  <c r="U168" i="12"/>
  <c r="S21" i="12"/>
  <c r="Q21" i="12"/>
  <c r="O21" i="12"/>
  <c r="M21" i="12"/>
  <c r="K21" i="12"/>
  <c r="I21" i="12"/>
  <c r="G21" i="12"/>
  <c r="E21" i="12"/>
  <c r="E168" i="12"/>
  <c r="AC161" i="12"/>
  <c r="AC155" i="12"/>
  <c r="AC151" i="12"/>
  <c r="AC147" i="12"/>
  <c r="AC143" i="12"/>
  <c r="AC141" i="12"/>
  <c r="AC139" i="12"/>
  <c r="AC135" i="12"/>
  <c r="AC133" i="12"/>
  <c r="AC131" i="12"/>
  <c r="AC127" i="12"/>
  <c r="AC125" i="12"/>
  <c r="AC123" i="12"/>
  <c r="AC119" i="12"/>
  <c r="AC117" i="12"/>
  <c r="AC115" i="12"/>
  <c r="BH6" i="4"/>
  <c r="BG5" i="4"/>
  <c r="AU9" i="4"/>
  <c r="Z8" i="4"/>
  <c r="AA9" i="4"/>
  <c r="BI8" i="1"/>
  <c r="BH1112" i="1"/>
  <c r="BJ8" i="1"/>
  <c r="BJ12" i="1"/>
  <c r="BJ16" i="1"/>
  <c r="BJ20" i="1"/>
  <c r="BJ24" i="1"/>
  <c r="BJ28" i="1"/>
  <c r="BJ32" i="1"/>
  <c r="BJ36" i="1"/>
  <c r="BJ40" i="1"/>
  <c r="BJ44" i="1"/>
  <c r="BJ48" i="1"/>
  <c r="BJ52" i="1"/>
  <c r="BJ56" i="1"/>
  <c r="BJ60" i="1"/>
  <c r="BJ64" i="1"/>
  <c r="BJ68" i="1"/>
  <c r="BJ72" i="1"/>
  <c r="BJ76" i="1"/>
  <c r="BJ80" i="1"/>
  <c r="BJ84" i="1"/>
  <c r="BJ88" i="1"/>
  <c r="BJ92" i="1"/>
  <c r="BJ96" i="1"/>
  <c r="BJ100" i="1"/>
  <c r="BJ104" i="1"/>
  <c r="BJ108" i="1"/>
  <c r="BJ112" i="1"/>
  <c r="BJ116" i="1"/>
  <c r="BJ120" i="1"/>
  <c r="BJ124" i="1"/>
  <c r="BJ128" i="1"/>
  <c r="BJ132" i="1"/>
  <c r="BJ136" i="1"/>
  <c r="BJ140" i="1"/>
  <c r="BJ144" i="1"/>
  <c r="BJ148" i="1"/>
  <c r="BJ152" i="1"/>
  <c r="BJ156" i="1"/>
  <c r="BJ160" i="1"/>
  <c r="BJ164" i="1"/>
  <c r="BJ168" i="1"/>
  <c r="BJ172" i="1"/>
  <c r="BJ176" i="1"/>
  <c r="BJ180" i="1"/>
  <c r="BJ184" i="1"/>
  <c r="BJ188" i="1"/>
  <c r="BJ192" i="1"/>
  <c r="BJ196" i="1"/>
  <c r="BJ200" i="1"/>
  <c r="BJ204" i="1"/>
  <c r="BJ208" i="1"/>
  <c r="BJ212" i="1"/>
  <c r="BJ216" i="1"/>
  <c r="BJ220" i="1"/>
  <c r="BJ224" i="1"/>
  <c r="BJ228" i="1"/>
  <c r="BJ232" i="1"/>
  <c r="BJ236" i="1"/>
  <c r="BJ240" i="1"/>
  <c r="BJ244" i="1"/>
  <c r="BJ248" i="1"/>
  <c r="BJ252" i="1"/>
  <c r="BJ256" i="1"/>
  <c r="BJ260" i="1"/>
  <c r="BJ264" i="1"/>
  <c r="BJ268" i="1"/>
  <c r="BJ272" i="1"/>
  <c r="BJ276" i="1"/>
  <c r="BJ280" i="1"/>
  <c r="BJ284" i="1"/>
  <c r="BJ288" i="1"/>
  <c r="BJ292" i="1"/>
  <c r="BJ296" i="1"/>
  <c r="BJ300" i="1"/>
  <c r="BJ304" i="1"/>
  <c r="BJ308" i="1"/>
  <c r="BJ312" i="1"/>
  <c r="BJ316" i="1"/>
  <c r="BJ320" i="1"/>
  <c r="BJ324" i="1"/>
  <c r="BJ328" i="1"/>
  <c r="BJ332" i="1"/>
  <c r="BJ336" i="1"/>
  <c r="BJ340" i="1"/>
  <c r="BJ344" i="1"/>
  <c r="BJ348" i="1"/>
  <c r="BJ352" i="1"/>
  <c r="BJ356" i="1"/>
  <c r="BJ360" i="1"/>
  <c r="BJ364" i="1"/>
  <c r="BJ368" i="1"/>
  <c r="BJ372" i="1"/>
  <c r="BJ376" i="1"/>
  <c r="BJ380" i="1"/>
  <c r="BJ384" i="1"/>
  <c r="BJ388" i="1"/>
  <c r="BJ392" i="1"/>
  <c r="BJ396" i="1"/>
  <c r="BJ400" i="1"/>
  <c r="BJ404" i="1"/>
  <c r="BJ408" i="1"/>
  <c r="BJ412" i="1"/>
  <c r="BJ416" i="1"/>
  <c r="BJ420" i="1"/>
  <c r="BJ424" i="1"/>
  <c r="BJ428" i="1"/>
  <c r="BJ436" i="1"/>
  <c r="BJ444" i="1"/>
  <c r="BJ452" i="1"/>
  <c r="BJ460" i="1"/>
  <c r="BJ468" i="1"/>
  <c r="BJ20" i="2"/>
  <c r="BJ24" i="2"/>
  <c r="BJ28" i="2"/>
  <c r="BJ32" i="2"/>
  <c r="BJ36" i="2"/>
  <c r="BJ40" i="2"/>
  <c r="BJ44" i="2"/>
  <c r="BJ48" i="2"/>
  <c r="BJ52" i="2"/>
  <c r="BJ56" i="2"/>
  <c r="BJ60" i="2"/>
  <c r="BJ64" i="2"/>
  <c r="BJ68" i="2"/>
  <c r="BJ72" i="2"/>
  <c r="BJ76" i="2"/>
  <c r="BJ80" i="2"/>
  <c r="BJ84" i="2"/>
  <c r="BJ88" i="2"/>
  <c r="BJ92" i="2"/>
  <c r="BJ96" i="2"/>
  <c r="BJ100" i="2"/>
  <c r="BJ104" i="2"/>
  <c r="BJ108" i="2"/>
  <c r="BJ112" i="2"/>
  <c r="BJ116" i="2"/>
  <c r="BJ120" i="2"/>
  <c r="BJ124" i="2"/>
  <c r="BJ128" i="2"/>
  <c r="BJ132" i="2"/>
  <c r="BJ136" i="2"/>
  <c r="BJ140" i="2"/>
  <c r="BJ144" i="2"/>
  <c r="BJ148" i="2"/>
  <c r="BJ152" i="2"/>
  <c r="BJ156" i="2"/>
  <c r="BJ160" i="2"/>
  <c r="BJ164" i="2"/>
  <c r="BJ168" i="2"/>
  <c r="BJ172" i="2"/>
  <c r="BJ176" i="2"/>
  <c r="BJ180" i="2"/>
  <c r="BJ184" i="2"/>
  <c r="BJ188" i="2"/>
  <c r="BJ192" i="2"/>
  <c r="BJ196" i="2"/>
  <c r="BJ200" i="2"/>
  <c r="BJ204" i="2"/>
  <c r="BJ208" i="2"/>
  <c r="BJ212" i="2"/>
  <c r="BJ216" i="2"/>
  <c r="BJ220" i="2"/>
  <c r="BJ224" i="2"/>
  <c r="BJ228" i="2"/>
  <c r="BJ232" i="2"/>
  <c r="BJ236" i="2"/>
  <c r="BJ240" i="2"/>
  <c r="BJ244" i="2"/>
  <c r="BJ248" i="2"/>
  <c r="BJ252" i="2"/>
  <c r="BJ256" i="2"/>
  <c r="BJ260" i="2"/>
  <c r="BJ264" i="2"/>
  <c r="BJ674" i="2"/>
  <c r="BJ831" i="2"/>
  <c r="BJ847" i="2"/>
  <c r="AC41" i="12"/>
  <c r="Z112" i="10"/>
  <c r="Z168" i="10"/>
  <c r="AB87" i="10"/>
  <c r="AI23" i="11"/>
  <c r="AC106" i="12"/>
  <c r="AC98" i="12"/>
  <c r="AC90" i="12"/>
  <c r="AC82" i="12"/>
  <c r="AC74" i="12"/>
  <c r="AC66" i="12"/>
  <c r="AC58" i="12"/>
  <c r="AC50" i="12"/>
  <c r="AC42" i="12"/>
  <c r="AC40" i="12"/>
  <c r="AC38" i="12"/>
  <c r="AC36" i="12"/>
  <c r="AC34" i="12"/>
  <c r="AC32" i="12"/>
  <c r="AC30" i="12"/>
  <c r="AC28" i="12"/>
  <c r="AC26" i="12"/>
  <c r="C24" i="12"/>
  <c r="AC20" i="12"/>
  <c r="AB167" i="12"/>
  <c r="X167" i="12"/>
  <c r="T167" i="12"/>
  <c r="P167" i="12"/>
  <c r="L167" i="12"/>
  <c r="H167" i="12"/>
  <c r="D167" i="12"/>
  <c r="T112" i="12"/>
  <c r="T168" i="12"/>
  <c r="R112" i="12"/>
  <c r="D112" i="12"/>
  <c r="E165" i="11"/>
  <c r="E168" i="11"/>
  <c r="R165" i="11"/>
  <c r="R168" i="11"/>
  <c r="S165" i="11"/>
  <c r="S168" i="11"/>
  <c r="T165" i="11"/>
  <c r="T168" i="11"/>
  <c r="AA165" i="11"/>
  <c r="AA168" i="11"/>
  <c r="AC111" i="12"/>
  <c r="AC109" i="12"/>
  <c r="AC107" i="12"/>
  <c r="AC105" i="12"/>
  <c r="AC103" i="12"/>
  <c r="AC101" i="12"/>
  <c r="AC99" i="12"/>
  <c r="AC97" i="12"/>
  <c r="AC95" i="12"/>
  <c r="AC93" i="12"/>
  <c r="AC91" i="12"/>
  <c r="AC89" i="12"/>
  <c r="AC87" i="12"/>
  <c r="AC85" i="12"/>
  <c r="AC83" i="12"/>
  <c r="AC81" i="12"/>
  <c r="AC79" i="12"/>
  <c r="AC77" i="12"/>
  <c r="AC75" i="12"/>
  <c r="AC73" i="12"/>
  <c r="AC71" i="12"/>
  <c r="AC69" i="12"/>
  <c r="AC67" i="12"/>
  <c r="AC65" i="12"/>
  <c r="AC63" i="12"/>
  <c r="AC61" i="12"/>
  <c r="AC59" i="12"/>
  <c r="AC57" i="12"/>
  <c r="AC55" i="12"/>
  <c r="AC53" i="12"/>
  <c r="AC51" i="12"/>
  <c r="AC49" i="12"/>
  <c r="AC47" i="12"/>
  <c r="AC45" i="12"/>
  <c r="AC43" i="12"/>
  <c r="AC37" i="12"/>
  <c r="AC33" i="12"/>
  <c r="AC19" i="12"/>
  <c r="AC8" i="12"/>
  <c r="Y167" i="12"/>
  <c r="U167" i="12"/>
  <c r="Q167" i="12"/>
  <c r="M167" i="12"/>
  <c r="I167" i="12"/>
  <c r="E167" i="12"/>
  <c r="AA112" i="12"/>
  <c r="S112" i="12"/>
  <c r="E112" i="12"/>
  <c r="AC29" i="12"/>
  <c r="AC25" i="12"/>
  <c r="AC23" i="12"/>
  <c r="C112" i="12"/>
  <c r="BG8" i="4"/>
  <c r="D168" i="12"/>
  <c r="Z112" i="12"/>
  <c r="P112" i="12"/>
  <c r="P168" i="12"/>
  <c r="N112" i="12"/>
  <c r="N168" i="12"/>
  <c r="L112" i="12"/>
  <c r="L168" i="12"/>
  <c r="J112" i="12"/>
  <c r="H112" i="12"/>
  <c r="F112" i="12"/>
  <c r="W112" i="12"/>
  <c r="W168" i="12"/>
  <c r="U112" i="12"/>
  <c r="H168" i="12"/>
  <c r="C167" i="12"/>
  <c r="AC24" i="12"/>
  <c r="AC113" i="12"/>
  <c r="C21" i="12"/>
  <c r="AC163" i="12"/>
  <c r="AC159" i="12"/>
  <c r="AC156" i="12"/>
  <c r="AC152" i="12"/>
  <c r="AC164" i="12"/>
  <c r="Q112" i="12"/>
  <c r="Q168" i="12"/>
  <c r="O112" i="12"/>
  <c r="O168" i="12"/>
  <c r="M112" i="12"/>
  <c r="M168" i="12"/>
  <c r="K112" i="12"/>
  <c r="I112" i="12"/>
  <c r="I168" i="12"/>
  <c r="G112" i="12"/>
  <c r="G168" i="12"/>
  <c r="AB112" i="12"/>
  <c r="AB168" i="12"/>
  <c r="X112" i="12"/>
  <c r="X168" i="12"/>
  <c r="V112" i="12"/>
  <c r="V168" i="12"/>
  <c r="C168" i="12"/>
  <c r="AC7" i="12"/>
  <c r="AC12" i="19"/>
  <c r="AC14" i="19"/>
  <c r="AC16" i="19"/>
  <c r="AC18" i="19"/>
  <c r="AC20" i="19"/>
  <c r="AC22" i="19"/>
  <c r="AC24" i="19"/>
  <c r="AC26" i="19"/>
  <c r="AC28" i="19"/>
  <c r="AC30" i="19"/>
  <c r="AC32" i="19"/>
  <c r="AC35" i="19"/>
  <c r="AC38" i="19"/>
  <c r="AC40" i="19"/>
  <c r="AC41" i="19"/>
  <c r="AC43" i="19"/>
  <c r="AC45" i="19"/>
  <c r="AC47" i="19"/>
  <c r="AC49" i="19"/>
  <c r="AC51" i="19"/>
  <c r="AC52" i="19"/>
  <c r="AC54" i="19"/>
  <c r="AC56" i="19"/>
  <c r="AC58" i="19"/>
  <c r="AC60" i="19"/>
  <c r="AC62" i="19"/>
  <c r="AC63" i="19"/>
  <c r="AC65" i="19"/>
  <c r="AC66" i="19"/>
  <c r="AC67" i="19"/>
  <c r="AC68" i="19"/>
  <c r="AC70" i="19"/>
  <c r="AC72" i="19"/>
  <c r="AC74" i="19"/>
  <c r="AC100" i="19"/>
  <c r="AC82" i="19"/>
  <c r="AC84" i="19"/>
  <c r="AC11" i="19"/>
  <c r="AC13" i="19"/>
  <c r="AC15" i="19"/>
  <c r="AC17" i="19"/>
  <c r="AC19" i="19"/>
  <c r="AC21" i="19"/>
  <c r="AC23" i="19"/>
  <c r="AC25" i="19"/>
  <c r="AC27" i="19"/>
  <c r="AC29" i="19"/>
  <c r="AC31" i="19"/>
  <c r="AC33" i="19"/>
  <c r="AC34" i="19"/>
  <c r="AC36" i="19"/>
  <c r="AC37" i="19"/>
  <c r="AC39" i="19"/>
  <c r="AC42" i="19"/>
  <c r="AC44" i="19"/>
  <c r="AC46" i="19"/>
  <c r="AC48" i="19"/>
  <c r="AC50" i="19"/>
  <c r="AC53" i="19"/>
  <c r="AC55" i="19"/>
  <c r="AC57" i="19"/>
  <c r="AC59" i="19"/>
  <c r="AC61" i="19"/>
  <c r="AC64" i="19"/>
  <c r="AC69" i="19"/>
  <c r="AC71" i="19"/>
  <c r="AC73" i="19"/>
  <c r="AC75" i="19"/>
  <c r="AC78" i="19"/>
  <c r="AC96" i="19"/>
  <c r="AC98" i="19"/>
  <c r="AC99" i="19"/>
  <c r="AC101" i="19"/>
  <c r="D76" i="19"/>
  <c r="D104" i="19"/>
  <c r="F76" i="19"/>
  <c r="F104" i="19"/>
  <c r="H76" i="19"/>
  <c r="H104" i="19"/>
  <c r="J76" i="19"/>
  <c r="J104" i="19"/>
  <c r="L76" i="19"/>
  <c r="L104" i="19"/>
  <c r="N76" i="19"/>
  <c r="N104" i="19"/>
  <c r="P76" i="19"/>
  <c r="P104" i="19"/>
  <c r="R76" i="19"/>
  <c r="R104" i="19"/>
  <c r="T76" i="19"/>
  <c r="T104" i="19"/>
  <c r="V76" i="19"/>
  <c r="V104" i="19"/>
  <c r="X76" i="19"/>
  <c r="X104" i="19"/>
  <c r="AB76" i="19"/>
  <c r="AB104" i="19"/>
  <c r="AC8" i="19"/>
  <c r="AC10" i="19"/>
  <c r="AC79" i="19"/>
  <c r="AC80" i="19"/>
  <c r="AC81" i="19"/>
  <c r="AC85" i="19"/>
  <c r="AC86" i="19"/>
  <c r="AC87" i="19"/>
  <c r="AC88" i="19"/>
  <c r="AC89" i="19"/>
  <c r="AC90" i="19"/>
  <c r="AC91" i="19"/>
  <c r="AC92" i="19"/>
  <c r="AC93" i="19"/>
  <c r="AC94" i="19"/>
  <c r="AC95" i="19"/>
  <c r="AC102" i="19"/>
  <c r="AC7" i="19"/>
  <c r="E76" i="19"/>
  <c r="E104" i="19"/>
  <c r="G76" i="19"/>
  <c r="G104" i="19"/>
  <c r="I76" i="19"/>
  <c r="I104" i="19"/>
  <c r="K76" i="19"/>
  <c r="K104" i="19"/>
  <c r="M76" i="19"/>
  <c r="M104" i="19"/>
  <c r="O76" i="19"/>
  <c r="O104" i="19"/>
  <c r="Q76" i="19"/>
  <c r="Q104" i="19"/>
  <c r="S76" i="19"/>
  <c r="S104" i="19"/>
  <c r="U76" i="19"/>
  <c r="U104" i="19"/>
  <c r="W76" i="19"/>
  <c r="W104" i="19"/>
  <c r="Y76" i="19"/>
  <c r="Y104" i="19"/>
  <c r="AA76" i="19"/>
  <c r="AA104" i="19"/>
  <c r="AC77" i="19"/>
  <c r="D16" i="17"/>
  <c r="E16" i="17"/>
  <c r="F8" i="17"/>
  <c r="F7" i="17"/>
  <c r="AC103" i="19"/>
  <c r="AB103" i="19"/>
  <c r="F14" i="17"/>
  <c r="F16" i="17"/>
  <c r="BF5" i="4"/>
  <c r="BJ586" i="1"/>
  <c r="BJ1112" i="1"/>
  <c r="BJ590" i="1"/>
  <c r="BJ594" i="1"/>
  <c r="BJ598" i="1"/>
  <c r="BJ602" i="1"/>
  <c r="BJ606" i="1"/>
  <c r="BJ610" i="1"/>
  <c r="BJ614" i="1"/>
  <c r="BJ618" i="1"/>
  <c r="BJ622" i="1"/>
  <c r="BJ626" i="1"/>
  <c r="BJ630" i="1"/>
  <c r="BJ634" i="1"/>
  <c r="BJ638" i="1"/>
  <c r="BJ642" i="1"/>
  <c r="BJ646" i="1"/>
  <c r="BJ650" i="1"/>
  <c r="BJ654" i="1"/>
  <c r="BJ658" i="1"/>
  <c r="BJ662" i="1"/>
  <c r="BJ666" i="1"/>
  <c r="BJ670" i="1"/>
  <c r="BJ674" i="1"/>
  <c r="BJ678" i="1"/>
  <c r="BJ682" i="1"/>
  <c r="BJ686" i="1"/>
  <c r="BJ690" i="1"/>
  <c r="BJ694" i="1"/>
  <c r="BJ698" i="1"/>
  <c r="BJ702" i="1"/>
  <c r="BJ706" i="1"/>
  <c r="BJ710" i="1"/>
  <c r="BJ714" i="1"/>
  <c r="BJ718" i="1"/>
  <c r="BJ722" i="1"/>
  <c r="BJ726" i="1"/>
  <c r="BJ730" i="1"/>
  <c r="BJ734" i="1"/>
  <c r="BJ738" i="1"/>
  <c r="BJ742" i="1"/>
  <c r="BJ746" i="1"/>
  <c r="BJ750" i="1"/>
  <c r="BJ754" i="1"/>
  <c r="BJ758" i="1"/>
  <c r="BJ762" i="1"/>
  <c r="BJ766" i="1"/>
  <c r="BJ770" i="1"/>
  <c r="BJ774" i="1"/>
  <c r="BJ778" i="1"/>
  <c r="BJ782" i="1"/>
  <c r="BJ786" i="1"/>
  <c r="BJ790" i="1"/>
  <c r="BJ794" i="1"/>
  <c r="BJ798" i="1"/>
  <c r="BJ802" i="1"/>
  <c r="BJ806" i="1"/>
  <c r="BJ810" i="1"/>
  <c r="BJ814" i="1"/>
  <c r="BJ818" i="1"/>
  <c r="BJ822" i="1"/>
  <c r="BJ826" i="1"/>
  <c r="AS9" i="4"/>
  <c r="BE9" i="4"/>
  <c r="BJ310" i="2"/>
  <c r="BJ864" i="2"/>
  <c r="BJ865" i="2"/>
  <c r="BJ314" i="2"/>
  <c r="BJ860" i="2"/>
  <c r="BJ318" i="2"/>
  <c r="BJ322" i="2"/>
  <c r="BJ326" i="2"/>
  <c r="BJ330" i="2"/>
  <c r="BJ334" i="2"/>
  <c r="BJ338" i="2"/>
  <c r="BJ342" i="2"/>
  <c r="BJ346" i="2"/>
  <c r="BJ350" i="2"/>
  <c r="BJ354" i="2"/>
  <c r="BJ380" i="2"/>
  <c r="BJ384" i="2"/>
  <c r="BJ388" i="2"/>
  <c r="BJ392" i="2"/>
  <c r="BJ410" i="2"/>
  <c r="BJ414" i="2"/>
  <c r="BJ418" i="2"/>
  <c r="BJ422" i="2"/>
  <c r="BJ426" i="2"/>
  <c r="BJ430" i="2"/>
  <c r="BJ434" i="2"/>
  <c r="BJ438" i="2"/>
  <c r="BJ442" i="2"/>
  <c r="BJ446" i="2"/>
  <c r="BJ450" i="2"/>
  <c r="BJ454" i="2"/>
  <c r="BJ458" i="2"/>
  <c r="BJ462" i="2"/>
  <c r="BJ466" i="2"/>
  <c r="BJ470" i="2"/>
  <c r="BJ474" i="2"/>
  <c r="BJ478" i="2"/>
  <c r="BJ644" i="2"/>
  <c r="BJ648" i="2"/>
  <c r="BJ652" i="2"/>
  <c r="BJ656" i="2"/>
  <c r="BJ660" i="2"/>
  <c r="BJ670" i="2"/>
  <c r="BI7" i="4"/>
  <c r="AB153" i="6"/>
  <c r="AB154" i="6"/>
  <c r="X153" i="6"/>
  <c r="X154" i="6"/>
  <c r="AJ153" i="6"/>
  <c r="AJ154" i="6"/>
  <c r="C112" i="10"/>
  <c r="C168" i="10"/>
  <c r="AB48" i="10"/>
  <c r="AB96" i="10"/>
  <c r="AC166" i="12"/>
  <c r="AC148" i="12"/>
  <c r="AC138" i="12"/>
  <c r="AC136" i="12"/>
  <c r="AC126" i="12"/>
  <c r="AC121" i="12"/>
  <c r="AC116" i="12"/>
  <c r="AC167" i="12"/>
  <c r="AB35" i="10"/>
  <c r="AB112" i="10"/>
  <c r="AB168" i="10"/>
  <c r="AB40" i="10"/>
  <c r="AB73" i="10"/>
  <c r="Y16" i="12"/>
  <c r="AC16" i="12"/>
  <c r="AC21" i="12"/>
  <c r="AC16" i="11"/>
  <c r="Y27" i="12"/>
  <c r="Y112" i="12"/>
  <c r="AI26" i="11"/>
  <c r="AC26" i="11"/>
  <c r="Z167" i="12"/>
  <c r="Z168" i="12"/>
  <c r="R167" i="12"/>
  <c r="R168" i="12"/>
  <c r="J167" i="12"/>
  <c r="J168" i="12"/>
  <c r="AA167" i="12"/>
  <c r="AA168" i="12"/>
  <c r="S167" i="12"/>
  <c r="S168" i="12"/>
  <c r="K167" i="12"/>
  <c r="K168" i="12"/>
  <c r="Z9" i="19"/>
  <c r="Z76" i="19"/>
  <c r="Z104" i="19"/>
  <c r="AC9" i="19"/>
  <c r="AC76" i="19"/>
  <c r="AC104" i="19"/>
  <c r="AC27" i="12"/>
  <c r="AC112" i="12"/>
  <c r="AC165" i="11"/>
  <c r="AC168" i="11"/>
  <c r="Y21" i="12"/>
  <c r="Y168" i="12"/>
  <c r="BF8" i="4"/>
  <c r="BG9" i="4"/>
  <c r="BH5" i="4"/>
  <c r="BH8" i="4"/>
  <c r="BI5" i="4"/>
  <c r="BI8" i="4"/>
  <c r="AC168" i="12"/>
  <c r="BI9" i="4"/>
</calcChain>
</file>

<file path=xl/comments1.xml><?xml version="1.0" encoding="utf-8"?>
<comments xmlns="http://schemas.openxmlformats.org/spreadsheetml/2006/main">
  <authors>
    <author>Author</author>
  </authors>
  <commentList>
    <comment ref="A138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grouping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A136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grouping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A138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grouping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136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grouping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136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grouping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136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grouping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B68" authorId="0" shapeId="0">
      <text>
        <r>
          <rPr>
            <b/>
            <sz val="9"/>
            <color indexed="81"/>
            <rFont val="Tahoma"/>
            <family val="2"/>
          </rPr>
          <t xml:space="preserve">to be delete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to be delete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" authorId="0" shapeId="0">
      <text>
        <r>
          <rPr>
            <sz val="9"/>
            <color indexed="81"/>
            <rFont val="Tahoma"/>
            <family val="2"/>
          </rPr>
          <t xml:space="preserve">replaced as RAPDRP area (meters provided to RAPDRP area) 
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121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grouping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121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grouping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25" authorId="0" shapeId="0">
      <text>
        <r>
          <rPr>
            <b/>
            <sz val="8"/>
            <color indexed="81"/>
            <rFont val="Tahoma"/>
            <family val="2"/>
          </rPr>
          <t>accouts whether the grouping is write or worng</t>
        </r>
      </text>
    </comment>
    <comment ref="A490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grouping</t>
        </r>
      </text>
    </comment>
  </commentList>
</comments>
</file>

<file path=xl/comments9.xml><?xml version="1.0" encoding="utf-8"?>
<comments xmlns="http://schemas.openxmlformats.org/spreadsheetml/2006/main">
  <authors>
    <author>AAO</author>
    <author>Rachappaji</author>
  </authors>
  <commentList>
    <comment ref="H3" authorId="0" shapeId="0">
      <text>
        <r>
          <rPr>
            <b/>
            <sz val="9"/>
            <color indexed="81"/>
            <rFont val="Tahoma"/>
            <family val="2"/>
          </rPr>
          <t>March Final entry not incorporate correctly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3" authorId="1" shapeId="0">
      <text>
        <r>
          <rPr>
            <b/>
            <sz val="9"/>
            <color indexed="81"/>
            <rFont val="Tahoma"/>
            <family val="2"/>
          </rPr>
          <t xml:space="preserve">21.05.2019 Mailed copy upadated.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<sst xmlns="http://schemas.openxmlformats.org/spreadsheetml/2006/main" count="4431" uniqueCount="1934">
  <si>
    <t>CHAMUNDESWARI ELECTRICITY SUPPLY CORPORATION LIMITED</t>
  </si>
  <si>
    <t xml:space="preserve"> FINAL TRIAL BALANCE For THE YEAR ENDING 31st  MARCH - 2019</t>
  </si>
  <si>
    <t>Amount in Rs</t>
  </si>
  <si>
    <t>ACCOUNT CODE</t>
  </si>
  <si>
    <t>ACCOUNT HEAD</t>
  </si>
  <si>
    <t>LOCATION CODE: 408(NRM)</t>
  </si>
  <si>
    <t>LOCATION CODE: 473(VVM)</t>
  </si>
  <si>
    <t>LOCATION CODE: 471(Nanjangudu)</t>
  </si>
  <si>
    <t>LOCATION CODE: 410(Hunsur)</t>
  </si>
  <si>
    <t>LOCATION CODE: 480(K.R.Nagar)</t>
  </si>
  <si>
    <t>LOCATION CODE: 409(C.H.Nagar)</t>
  </si>
  <si>
    <t>LOCATION CODE: 475(Kollegalla)</t>
  </si>
  <si>
    <t>LOCATION CODE: 411(Madikeri)</t>
  </si>
  <si>
    <t>LOCATION CODE: 474( Mandya)</t>
  </si>
  <si>
    <t>LOCATION CODE: 413(Maddur)</t>
  </si>
  <si>
    <t>LOCATION CODE: 453(P.Pura)</t>
  </si>
  <si>
    <t>LOCATION CODE: 479(K.R Pete)</t>
  </si>
  <si>
    <t>LOCATION CODE: 476(N Mangala)</t>
  </si>
  <si>
    <t>LOCATION CODE: 412(Hassan)</t>
  </si>
  <si>
    <t>LOCATION CODE: 478(Sakaleshpura)</t>
  </si>
  <si>
    <t>LOCATION CODE: 472(H.N.Pura)</t>
  </si>
  <si>
    <t>LOCATION CODE: 450(C.R.Patna)</t>
  </si>
  <si>
    <t>LOCATION CODE: 477(Arasikere)</t>
  </si>
  <si>
    <t>LOCATION CODE: 267(O &amp; M Circle Mysuru )</t>
  </si>
  <si>
    <t>LOCATION CODE: 252(O&amp;M Circle Chn-Kodagu)</t>
  </si>
  <si>
    <t>LOCATION CODE: 266(Mandya Circle)</t>
  </si>
  <si>
    <t>LOCATION CODE: 265(Has. Circle)</t>
  </si>
  <si>
    <t>LOCATION CODE: 766(Zonal)</t>
  </si>
  <si>
    <t>LOCATION CODE: 791 (Internal Mangement)</t>
  </si>
  <si>
    <t>LOCATION CODE: 792(Resource)</t>
  </si>
  <si>
    <t>LOCATION CODE: 795(EBC)</t>
  </si>
  <si>
    <t>LOCATION CODE: 796(TAX)</t>
  </si>
  <si>
    <t>LOCATION CODE: 793(Accounts)</t>
  </si>
  <si>
    <t>Copany Total</t>
  </si>
  <si>
    <t>Net-off</t>
  </si>
  <si>
    <t>Debit</t>
  </si>
  <si>
    <t>Credit</t>
  </si>
  <si>
    <t>Land Owned Under Full Title</t>
  </si>
  <si>
    <t>Land owned under full tittle - 66/11 KV st</t>
  </si>
  <si>
    <t>Land owned under full tittle - 33/11 KV st</t>
  </si>
  <si>
    <t>Land Held Under Lease 33KVA</t>
  </si>
  <si>
    <t>Land Held Under Lease</t>
  </si>
  <si>
    <t>Building Containing Transmission Installations</t>
  </si>
  <si>
    <t>Building Containing Distribution Installations</t>
  </si>
  <si>
    <t>Office Building 33 KV</t>
  </si>
  <si>
    <t>Office Building 11 KV and Below</t>
  </si>
  <si>
    <t>Residential Colony for Staff 33 KV</t>
  </si>
  <si>
    <t>Residential Colony for Staff 11 KV and Below</t>
  </si>
  <si>
    <t>Other Buildings</t>
  </si>
  <si>
    <t>Internal wiring of buildings</t>
  </si>
  <si>
    <t xml:space="preserve">Sweet Water arrangement </t>
  </si>
  <si>
    <t>Plant &amp; Pipe Lines for W/S  residential Colony 33 KV</t>
  </si>
  <si>
    <t>Plant &amp; Pipe Lines for W/S  residential Colony 11 KV and Below</t>
  </si>
  <si>
    <t>Drainage and Sewerage residential Colony 33 KV</t>
  </si>
  <si>
    <t>Drainage and Sewerage residential Colony  11 KV and Below</t>
  </si>
  <si>
    <t>Sweet water arrangement including reservoir etc</t>
  </si>
  <si>
    <t>Pucca Roads 33 KV</t>
  </si>
  <si>
    <t>Pucca Roads</t>
  </si>
  <si>
    <t>Kutcha Roads 33 KV</t>
  </si>
  <si>
    <t>Kutcha Roads</t>
  </si>
  <si>
    <t>Auxiliaries in Hydel Power Plant</t>
  </si>
  <si>
    <t>Transformers having a rating of 100KVA &amp; above</t>
  </si>
  <si>
    <t>Transformers having a rating of 100KVA &amp; above-(Other than NJY-R-APDRP)</t>
  </si>
  <si>
    <t>Transformers having a rating of 100KVA &amp; above- R-APDRP Part-B</t>
  </si>
  <si>
    <t>Other Transformers below 100KVA(Other than NJY- R-APDRP)</t>
  </si>
  <si>
    <t>Other Transformers below 100KVA- RAPDRP Part-B</t>
  </si>
  <si>
    <t>Transformers Kiosks Sub-Stn Equipment</t>
  </si>
  <si>
    <t>Transformers Kiosks Sub-Stn Equipment NJY-P1</t>
  </si>
  <si>
    <t>Transformers having a rating of 100KVA &amp; above NJY PHASE -1</t>
  </si>
  <si>
    <t>Transformers having a rating of 100KVA &amp; above  NJY PHASE -2</t>
  </si>
  <si>
    <t>Other Transformers below 100KVA NJY PHASE-1</t>
  </si>
  <si>
    <t>Other Transformers below 100KVA NJY PHASE-2</t>
  </si>
  <si>
    <t>Other transmission Plant-Transformer Kiosks, Sub station equipment and other fixed appartus NJY Phase-2</t>
  </si>
  <si>
    <t>0</t>
  </si>
  <si>
    <t>Material Handling equipement-Others</t>
  </si>
  <si>
    <t>Switchgear including Cable Connection 33 KV</t>
  </si>
  <si>
    <t>Switchgear including Cable Connection</t>
  </si>
  <si>
    <t>Batteries  including Charging Equipment</t>
  </si>
  <si>
    <t>Batteries including charging equipment-R-APDRP Part-A</t>
  </si>
  <si>
    <t>Lightning Arrestors</t>
  </si>
  <si>
    <t>Lightning Arrestors  RAPDRP Part-B</t>
  </si>
  <si>
    <t>Lightning Arrestors NJY PHASE-1</t>
  </si>
  <si>
    <t>Lightning Arrestors NJY PHASE-2</t>
  </si>
  <si>
    <t>Radio and high frequency carrier system</t>
  </si>
  <si>
    <t>Telephone Lines &amp; Telephone</t>
  </si>
  <si>
    <t>Mobile Phones</t>
  </si>
  <si>
    <t>Static Machine Tools &amp; equipments</t>
  </si>
  <si>
    <t>Digital Camaras</t>
  </si>
  <si>
    <t>Air Conditioning Plant static</t>
  </si>
  <si>
    <t>Air Conditioning Plant Portable</t>
  </si>
  <si>
    <t>Computers</t>
  </si>
  <si>
    <t>Computers-RAPDRP Part-A</t>
  </si>
  <si>
    <t>Refrigerators and Water Coolers</t>
  </si>
  <si>
    <t>Mtr. Testing laboratory tools &amp; equipment</t>
  </si>
  <si>
    <t>Tools &amp; Tackles 33 KV</t>
  </si>
  <si>
    <t>Tools Tackles</t>
  </si>
  <si>
    <t>Tools and Tackles RAPDRP Part-B</t>
  </si>
  <si>
    <t>Weighing Scales</t>
  </si>
  <si>
    <t>Drawing Board Instrument</t>
  </si>
  <si>
    <t>Fire extinguishers 33 KV</t>
  </si>
  <si>
    <t>Fire extinguishers</t>
  </si>
  <si>
    <t>Other Misc equipments</t>
  </si>
  <si>
    <t>Other misc equipments-RAPDRP Part-B</t>
  </si>
  <si>
    <t>Over Head lines</t>
  </si>
  <si>
    <t>Over Head lines 33/11 kv st</t>
  </si>
  <si>
    <t>Over Head lines-RAPDRP PART-B</t>
  </si>
  <si>
    <t>Over Head lines NJY PHASE-1</t>
  </si>
  <si>
    <t>Over Head lines NJY PHASE-2</t>
  </si>
  <si>
    <t>Under ground Cables</t>
  </si>
  <si>
    <t>Under ground Cables-RAPDRP Part-B</t>
  </si>
  <si>
    <t>Underground cable duct system</t>
  </si>
  <si>
    <t>Under ground Cables-cable duct system</t>
  </si>
  <si>
    <t>Under ground Cables including joint boxes and disconnecting boxes NJY PHASE-1</t>
  </si>
  <si>
    <t>Under ground Cables including joint boxes and disconnecting boxes NJY PHASE-2</t>
  </si>
  <si>
    <t>Service Connections</t>
  </si>
  <si>
    <t>Metering equipment</t>
  </si>
  <si>
    <t>Metering equipment-RAPDRP-Part-B</t>
  </si>
  <si>
    <t>Metering equipment-Smart Grid</t>
  </si>
  <si>
    <t>R-APDRP Electronic / Electro mechanical Meter PART-B</t>
  </si>
  <si>
    <t>Street Lighting &amp; Signal system</t>
  </si>
  <si>
    <t>Misc equipments</t>
  </si>
  <si>
    <t>Misc equipments-RAPDRP Part-A (Routers/Cables/Installation Charges etc.)</t>
  </si>
  <si>
    <t>Misc equipments NJY PHASE-1</t>
  </si>
  <si>
    <t>Misc equipments NJY PHASE-2</t>
  </si>
  <si>
    <t>Trucks, Tempos, Trekkers Etc.,</t>
  </si>
  <si>
    <t>Buses including Mini Buses</t>
  </si>
  <si>
    <t>Jeeps, Van , &amp; Motor Cars</t>
  </si>
  <si>
    <t>Other Vehicle</t>
  </si>
  <si>
    <t>Furniture &amp; Fixtures</t>
  </si>
  <si>
    <t>Furnitures and Fixtures-RAPDRP Part-A</t>
  </si>
  <si>
    <t>Furniture's and Fixtures-Roof Top Grid Connected solar Photovoltaic system</t>
  </si>
  <si>
    <t>Office Equipments</t>
  </si>
  <si>
    <t>Office Equipments -RAPDRP Part-A</t>
  </si>
  <si>
    <t>Calculators</t>
  </si>
  <si>
    <t>Type Writers</t>
  </si>
  <si>
    <t>Cash Registers / Cash Chest</t>
  </si>
  <si>
    <t>Duplicators/Xerox / Copiers</t>
  </si>
  <si>
    <t>Duplicators Xerox Copies-RAPDRP Part-A (printers)</t>
  </si>
  <si>
    <t>Depreciation Provison-Land and Land Rights-Genl</t>
  </si>
  <si>
    <t xml:space="preserve">Land and land rights </t>
  </si>
  <si>
    <t>Transmission installations</t>
  </si>
  <si>
    <t>Distribution installations</t>
  </si>
  <si>
    <t xml:space="preserve">Depreciation provision Office Building </t>
  </si>
  <si>
    <t>Depreciation provisiosn residential conony for staff 33 KV</t>
  </si>
  <si>
    <t>Residential colony for staff</t>
  </si>
  <si>
    <t>Hydraulic Works</t>
  </si>
  <si>
    <t xml:space="preserve">Plant and pipelines for Ws </t>
  </si>
  <si>
    <t>Drainage and sewerage</t>
  </si>
  <si>
    <t>Depreciation provision -Sweet water arrangement</t>
  </si>
  <si>
    <t xml:space="preserve">Pucca roads </t>
  </si>
  <si>
    <t xml:space="preserve">Kutcha roads </t>
  </si>
  <si>
    <t>Auxiliaries in hydel power plant</t>
  </si>
  <si>
    <t>Transformers  having a rating of 100KVA &amp;above</t>
  </si>
  <si>
    <t>Transformers  having a rating of 100KVA &amp;above(Other than NJY-RAPDRP)</t>
  </si>
  <si>
    <t>Transformers  having a rating of 100KVA &amp; above-RAPDRP Part-B</t>
  </si>
  <si>
    <t>Other transformers (below 100 KVA)</t>
  </si>
  <si>
    <t>Other transformers (below 100 KVA) RAPDRP Part-B</t>
  </si>
  <si>
    <t>Depriciation provision for transformer eqipments 66 KV</t>
  </si>
  <si>
    <t>Kiosks,sub-station equipment &amp;fixed apparatus</t>
  </si>
  <si>
    <t>Kiosks,sub-station equipment &amp; fixed apparatus NJY-P1</t>
  </si>
  <si>
    <t>Depreciation Provision -Transformers  having a rating of 100KVA &amp;above NJY PHASE-1</t>
  </si>
  <si>
    <t>Depreciation Provision -Transformers  having a rating of 100KVA &amp;above NJY PHASE-2</t>
  </si>
  <si>
    <t>Depreciation Provision -Other transformers (below 100 KVA) NJY PHASE-1</t>
  </si>
  <si>
    <t>Depreciation Provision -Other transformers (below 100 KVA) NJY PHASE-2</t>
  </si>
  <si>
    <t>Depreciation Provision-Other transmission Plant-Transformer Kiosks, Sub station equipment and other fixed appartus NJY Phase-2</t>
  </si>
  <si>
    <t>Materials handling equipement others</t>
  </si>
  <si>
    <t>Switchgear including cable connections</t>
  </si>
  <si>
    <t>Batteries including charging equipment</t>
  </si>
  <si>
    <t>Batteries including charging equipment RAPDRP Part-A</t>
  </si>
  <si>
    <t xml:space="preserve">Lightning arrestors </t>
  </si>
  <si>
    <t>Depreciation Provision -Lightning arrestors NJY PHASE-1</t>
  </si>
  <si>
    <t>Depreciation Provision -Lightning arrestors NJY PHASE-2</t>
  </si>
  <si>
    <t>Telephone lines and telephones</t>
  </si>
  <si>
    <t>Depreciation Provision- Mobile Phones</t>
  </si>
  <si>
    <t>Static machine tools &amp; equipment</t>
  </si>
  <si>
    <t>Depreciation Privision  - Dogital camera</t>
  </si>
  <si>
    <t xml:space="preserve">Air conditioning plant static </t>
  </si>
  <si>
    <t>Air conditioning plant portable</t>
  </si>
  <si>
    <t xml:space="preserve"> Depreiation provision on Computers-RAPDRP Part-A</t>
  </si>
  <si>
    <t xml:space="preserve">Refrigerators and water coolers </t>
  </si>
  <si>
    <t xml:space="preserve">Meter testing laboratory tools &amp; equipment </t>
  </si>
  <si>
    <t>Tools &amp; tackles</t>
  </si>
  <si>
    <t>Depreciation on Tools &amp; tackles-RAPDRP Part-B</t>
  </si>
  <si>
    <t xml:space="preserve">Weighing scales </t>
  </si>
  <si>
    <t xml:space="preserve">Fire extinguishers </t>
  </si>
  <si>
    <t>Other misc equipments</t>
  </si>
  <si>
    <t>Other Mis equipments RAPDRP Part-B</t>
  </si>
  <si>
    <t>DP overhead lines,on fabricated steel supports</t>
  </si>
  <si>
    <t>DP overhead lines, lines on reinforced concrete  supports</t>
  </si>
  <si>
    <t>DP overhead lines, lines on reinforced concrete  supports-RAPDRP PART-B</t>
  </si>
  <si>
    <t>DP overhead lines, lines on treated wood  supports</t>
  </si>
  <si>
    <t>Depreciation Provision -DP overhead lines, lines on reinforced concrete  supports NJY PHASE-1</t>
  </si>
  <si>
    <t>Depreciation Provision -DP overhead lines, lines on reinforced concrete  supports NJY PHASE-2</t>
  </si>
  <si>
    <t>Under grounds cables,joint boxes &amp; dis.boxes</t>
  </si>
  <si>
    <t>Under grounds cables,joint boxes &amp; dis.boxes-RAPDRP Part-B</t>
  </si>
  <si>
    <t>Cable duct system</t>
  </si>
  <si>
    <t>Depreciation Provision -Under grounds cables,joint boxes &amp; dis.boxes NJY PHASE-1</t>
  </si>
  <si>
    <t>Depreciation Provision -Under grounds cables,joint boxes &amp; dis.boxes NJY PHASE-2</t>
  </si>
  <si>
    <t>Service connections</t>
  </si>
  <si>
    <t xml:space="preserve">Metering equipments </t>
  </si>
  <si>
    <t>Metering equipments -RAPDRP Part-B</t>
  </si>
  <si>
    <t>Metering equipments -Smart Grid</t>
  </si>
  <si>
    <t>Electronic/electro mechanical meters</t>
  </si>
  <si>
    <t>Electronic/electro mechanical meters RAPDRP PART-B</t>
  </si>
  <si>
    <t>street lighting and single system</t>
  </si>
  <si>
    <t xml:space="preserve">Misc equipments </t>
  </si>
  <si>
    <t>Misc equipments -RAPDRP Part-A</t>
  </si>
  <si>
    <t>Depreciation Provision -Misc equipments NJY PHASE-1</t>
  </si>
  <si>
    <t>Depreciation Provision -Misc equipments NJY PHASE-2</t>
  </si>
  <si>
    <t>Trucks, tempos, trekkers etc</t>
  </si>
  <si>
    <t>Jeepe,vans &amp; motor cars</t>
  </si>
  <si>
    <t>Other vehicles</t>
  </si>
  <si>
    <t>Depreciation provision - furniture &amp; fixtures</t>
  </si>
  <si>
    <t>Depreciation provision furniture and fixture-RAPDRP Part-A</t>
  </si>
  <si>
    <t>Depreciation provision For Furniture's and Fixtures-Roof Top Grid Connected solar Photovoltaic system</t>
  </si>
  <si>
    <t>Office equipments</t>
  </si>
  <si>
    <t>Office equipments-RAPDRP Part-A</t>
  </si>
  <si>
    <t>Typewriters</t>
  </si>
  <si>
    <t>Cash registers/ cash chest</t>
  </si>
  <si>
    <t>Duplicators/ Xerox/ copiers</t>
  </si>
  <si>
    <t>Duplicators/ Xerox/ copiers-RAPDRP Part-A</t>
  </si>
  <si>
    <t>Depreciation Provision on Intangible Asset-Software</t>
  </si>
  <si>
    <t>Intangible Assets Software (Infosys Software RAPDRP) Part-A</t>
  </si>
  <si>
    <t>CWIP-Transmission lines-(GP)</t>
  </si>
  <si>
    <t>Lines - PFC</t>
  </si>
  <si>
    <t>Lines- non plan</t>
  </si>
  <si>
    <t>CWIP-Step down stations-(GP)33/11kv station</t>
  </si>
  <si>
    <t>Step down stations-(GP)</t>
  </si>
  <si>
    <t>Step down stations-PFC</t>
  </si>
  <si>
    <t>Load dispatch and communication</t>
  </si>
  <si>
    <t>Scada Projects</t>
  </si>
  <si>
    <t>Lines transformers etc- extension(GP)</t>
  </si>
  <si>
    <t>11KV lines, transformers, LT lines/ SC etc(GP)</t>
  </si>
  <si>
    <t>11KV and below distribution works under APDP works</t>
  </si>
  <si>
    <t>11KV and below distribution works underR- RAPDRP works</t>
  </si>
  <si>
    <t>CWIP-RGGVY Works</t>
  </si>
  <si>
    <t>R APDRP works</t>
  </si>
  <si>
    <t>CWIP-11KV &amp; below distribution works under R-APDRP works (IT Implementation)- Part A</t>
  </si>
  <si>
    <t>CWIP-11KV &amp; below distribution works (System Improvements)-Part B</t>
  </si>
  <si>
    <t>CWIP-11KV &amp; below distribution works under R-APDRP works (System Improvements)-Part B</t>
  </si>
  <si>
    <t>CWIP Incurred under Smart Grid Project</t>
  </si>
  <si>
    <t>CWIP-Transmission lines-Transformers etc. Improvements-(GP)</t>
  </si>
  <si>
    <t>Lines transformers etc improvements-(GP)</t>
  </si>
  <si>
    <t>Lines transformers etc improvements-(GP) RAPDRP</t>
  </si>
  <si>
    <t>Lines transformers etc iorvements-(Non-Plan)</t>
  </si>
  <si>
    <t>CWIP-Providing 25 kva transformer to IP sets Under Self Execution Project.</t>
  </si>
  <si>
    <t>Urban distribution improvements scheme ADB</t>
  </si>
  <si>
    <t>Addl. St./street lights in cities/Towns/ Villages</t>
  </si>
  <si>
    <t>Metre Fixed to existingstreetlight</t>
  </si>
  <si>
    <t>Reduction of losses in lines</t>
  </si>
  <si>
    <t>Installation of Capacitors(GP)</t>
  </si>
  <si>
    <t xml:space="preserve">Transformers by similar capacities </t>
  </si>
  <si>
    <t>CWIP-DTLMS</t>
  </si>
  <si>
    <t>CWIP-Material Management System</t>
  </si>
  <si>
    <t>CWIP-FAMS</t>
  </si>
  <si>
    <t xml:space="preserve">REC plan schemes </t>
  </si>
  <si>
    <t>SPA schemes</t>
  </si>
  <si>
    <t>System improvement(REC)</t>
  </si>
  <si>
    <t>Nirantara Jyothi Scheme-Phase-1</t>
  </si>
  <si>
    <t>Nirantara Jyothi Scheme-Phase-2</t>
  </si>
  <si>
    <t>Village electrification (GP)</t>
  </si>
  <si>
    <t>Village electrification (Non- Plan)</t>
  </si>
  <si>
    <t>Electrification of Hamlets&amp; Thandas - 11 KV</t>
  </si>
  <si>
    <t xml:space="preserve">Electrification of Hamlets&amp; Thandas </t>
  </si>
  <si>
    <t>Kuteera jyothi schemes</t>
  </si>
  <si>
    <t>Capital Work In Progress –Scheduled Castes Sub Plan (SCSP)</t>
  </si>
  <si>
    <t>Capital Work In Progress –Special Development Programme (SDP)</t>
  </si>
  <si>
    <t>Capital Work In Progress –Tribal Sub Plan (TSP)</t>
  </si>
  <si>
    <t>Power supply to IP sets (GP)</t>
  </si>
  <si>
    <t>IP sets under self financing scheme</t>
  </si>
  <si>
    <t>CWIP-P/s to new IP sets submerged IP sets of same consumer under UKP rehabilatation programme.</t>
  </si>
  <si>
    <t>IP sets under own your transformer scheme</t>
  </si>
  <si>
    <t>CWIP-Regularisation of IP sets under OYT Scheme</t>
  </si>
  <si>
    <t>CWIP- Power Supply to IP Sets</t>
  </si>
  <si>
    <t>Tribal area electrification(GP)</t>
  </si>
  <si>
    <t>Bhagya jyothi schemes</t>
  </si>
  <si>
    <t>Meter Existing of BJ Installations</t>
  </si>
  <si>
    <t>Metering of existing KB installations</t>
  </si>
  <si>
    <t>Border area connection</t>
  </si>
  <si>
    <t>CWIP Draught Relief Works</t>
  </si>
  <si>
    <t>CWIP expenditure incurred under Integrated Power Development Scheme (IPDS)</t>
  </si>
  <si>
    <t>CWIP expenditure incurred under Deenadayal Upadhyaya Gram Jyothi Yojana (DDUGJY)</t>
  </si>
  <si>
    <t xml:space="preserve">Service connections </t>
  </si>
  <si>
    <t>Metering of IP sets</t>
  </si>
  <si>
    <t>CWIP-Drinking Water Supply</t>
  </si>
  <si>
    <t>CWIP-Energisation of IP sets under Dr.BR. Ambedkar development Corporation (SC).</t>
  </si>
  <si>
    <t>CWIP-Energisation of IP sets under Maharshi Valmiki development Corporation (ST).</t>
  </si>
  <si>
    <t>CWIP-Energisation of IP sets under D.Devaraj Urs backward development Corporation (BCM).</t>
  </si>
  <si>
    <t>CWIP-Energisation of IP sets under Karnataka Monitory backward development Corporation (MIN).</t>
  </si>
  <si>
    <t xml:space="preserve">CWIP-Energisation of IP sets under Karnataka Vishwa Karma Communities development Corporation </t>
  </si>
  <si>
    <t>CWIP-Water supply works and for pending bills payment-Rural Local Bodies.</t>
  </si>
  <si>
    <t>CWIP-Water supply works and for pending bills payment- Urban Local Bodies.</t>
  </si>
  <si>
    <t>Buildings</t>
  </si>
  <si>
    <t>CWIP Vehicles</t>
  </si>
  <si>
    <t>Furniture and fixtures</t>
  </si>
  <si>
    <t>Furniture and fixtures-RAPDRP</t>
  </si>
  <si>
    <t xml:space="preserve">Office equipments </t>
  </si>
  <si>
    <t>Office equipments -RAPDRP</t>
  </si>
  <si>
    <t>Tools and tackles</t>
  </si>
  <si>
    <t>APDP 11KV &amp; below distribution works</t>
  </si>
  <si>
    <t>CWIP- Survey and Investigation Expenses on projects.</t>
  </si>
  <si>
    <t>Capital Expenditure categorized R-APDRP-11KV &amp; below Distribution works (IT implementation Part A</t>
  </si>
  <si>
    <t>Capital Expenditure categorized   R-APDRP-11KV &amp; below Distribution works  (System Improvements -Part B</t>
  </si>
  <si>
    <t>Capital Expenditure Categorized under Smart Grid Project.</t>
  </si>
  <si>
    <t>CWIP expenditure incurred under Deenadayal Upadhyaya Gram Jyothi Yojana  (DDUGJY)</t>
  </si>
  <si>
    <t>BUILDINGS CIP-OTHER CIVIL WORKS</t>
  </si>
  <si>
    <t>CIP</t>
  </si>
  <si>
    <t>Provision for completed works</t>
  </si>
  <si>
    <t>Provision for completed works RAPDRP</t>
  </si>
  <si>
    <t>WDV/ obsolete scrapped asset-plant &amp; machinery</t>
  </si>
  <si>
    <t>Lines, cable network etc</t>
  </si>
  <si>
    <t>Vehicles</t>
  </si>
  <si>
    <t>WDV- absolete scrapped asset - plant&amp; machinery</t>
  </si>
  <si>
    <t>WDV Scrap asstes - Office equipments</t>
  </si>
  <si>
    <t>WDV- faulty/ dismantled assets plant &amp; machinery</t>
  </si>
  <si>
    <t>Lines cable network etc</t>
  </si>
  <si>
    <t>Dismantled assets-vechicles</t>
  </si>
  <si>
    <t xml:space="preserve"> WDV-faulty/dismantled assets plant and machinery</t>
  </si>
  <si>
    <t>Preliminary Expenses</t>
  </si>
  <si>
    <t>Intangible Assets software acquired/purchased for Internal use</t>
  </si>
  <si>
    <t>Intangible Assets software acquired/purchased for Internal use RAPDRP Part-A</t>
  </si>
  <si>
    <t>Software acquired / purchased for internal use</t>
  </si>
  <si>
    <t>Intangible Assets -DTLMS</t>
  </si>
  <si>
    <t>Intangible Assets - FAMS</t>
  </si>
  <si>
    <t>Investments in Shares in M/S PCKL</t>
  </si>
  <si>
    <t>Investment in the form of fixed deposit with banks</t>
  </si>
  <si>
    <t>Materials Purchase</t>
  </si>
  <si>
    <t>Materials Issues (Capital)</t>
  </si>
  <si>
    <t>Materials issues (Impress)</t>
  </si>
  <si>
    <t>Materials issues (O &amp; M)</t>
  </si>
  <si>
    <t>Material issued to contractors</t>
  </si>
  <si>
    <t>Materials returned on dismantling of assets</t>
  </si>
  <si>
    <t>Accessories returned on dismantling of asset</t>
  </si>
  <si>
    <t>Materials Transfer Inward</t>
  </si>
  <si>
    <t>Materials received from VVNL</t>
  </si>
  <si>
    <t>Materials received from KPTCL/Other ESCOM</t>
  </si>
  <si>
    <t>Materials transfer Outward</t>
  </si>
  <si>
    <t>Materials transferred to VVNL</t>
  </si>
  <si>
    <t>Materials transferred to KPTCL/ Other ESCOMS</t>
  </si>
  <si>
    <t>Materials transferred  to within theDivision</t>
  </si>
  <si>
    <t>MaterialStock Adjustment Account (Capital)</t>
  </si>
  <si>
    <t>Materials Stock Account</t>
  </si>
  <si>
    <t>Material Imprest Account</t>
  </si>
  <si>
    <t>Materials pending Inspection</t>
  </si>
  <si>
    <t>Materials in Transit Account</t>
  </si>
  <si>
    <t>Workshop Account</t>
  </si>
  <si>
    <t>Materials issued to fabricators</t>
  </si>
  <si>
    <t>Loan to parties other than contractors.</t>
  </si>
  <si>
    <t>Cost of materials &amp; labour in TPs Works</t>
  </si>
  <si>
    <t>Obeselete MaterialsStock</t>
  </si>
  <si>
    <t>Stock Excess pending Investigation</t>
  </si>
  <si>
    <t>Stock Shortage pending investigation</t>
  </si>
  <si>
    <t xml:space="preserve">Bhagya Jyothi/Kutira Jyothi above 18 units </t>
  </si>
  <si>
    <t>Domestic combined lighting, heating and motive power LT2a(i)</t>
  </si>
  <si>
    <t>Domestic combined lighting, heating and motive power LT2a(ii)</t>
  </si>
  <si>
    <t>Domestic combined lighting, heating and motive power LT2a(i)  Free Lighting</t>
  </si>
  <si>
    <t>Domestic combined lighting, heating and motive power LT2a(ii)  Free Lighting</t>
  </si>
  <si>
    <t>Private, Professional and other private educational institutions and Hospitals LT2b(i)</t>
  </si>
  <si>
    <t>Private, Professional and other private educational institutions and Hospitals LT2b(ii)</t>
  </si>
  <si>
    <t>Comml.Ltg.Htg.&amp; motive power LT3(i)  Office Lighting</t>
  </si>
  <si>
    <t>Comml.Ltg.Htg.&amp; motive power LT3(ii)  Office Lighting</t>
  </si>
  <si>
    <t>Comml.Ltg.Htg.&amp; motive power LT3(i)</t>
  </si>
  <si>
    <t>Comml.Ltg.Htg.&amp; motive power LT3(ii)</t>
  </si>
  <si>
    <t xml:space="preserve">Auxiliary Consumption </t>
  </si>
  <si>
    <t>Irrigation Pump sets (below 10HP) LT4a</t>
  </si>
  <si>
    <t xml:space="preserve">Private Horiticultural Nurseries, Coffee, &amp; Tea Plantations Above 10 HP LT4C(ii) </t>
  </si>
  <si>
    <t>Irrigation Pump sets (above 10HP)/ Water Lifting LT-4 (b)</t>
  </si>
  <si>
    <t xml:space="preserve">Private Horticultural Nurseries, Coffee, &amp; Tea Plantations upto 10HP  LT4C(i) </t>
  </si>
  <si>
    <t>Installations motive powers with 5.H.P &amp; Below of Municipal corporation LT5(a)(i)</t>
  </si>
  <si>
    <t>Installations motive powers with above 5 HP &amp; below 40 HPof Municipal corporation  LT5(a)(ii)</t>
  </si>
  <si>
    <t>Installations motive powers with above 40 HP &amp; below 67 HP of Municipal corporation LT5(a)(iii)</t>
  </si>
  <si>
    <t>Installations motive powers with above 67 HP of Municipal corporation LT5(a)(iv)</t>
  </si>
  <si>
    <t>Installations motive powers other than those covered under LT5(a) Sanctioned load containing 5HP and below(LT-5 B(i))</t>
  </si>
  <si>
    <t>Installations motive powers other than those covered under LT5(a) Sanctioned load containing Above 5HP and Below 40HP (LT-5 B(ii))</t>
  </si>
  <si>
    <t>Installations motive powers than those covered under LT5(a) Sanctioned load containing Above 40HP and Below 67HP  (LT-5 B(iii))</t>
  </si>
  <si>
    <t>Installations motive powers than those covered under LT5(a) Sanctioned load containing 67HP and Above.  (LT-5 B (iv)</t>
  </si>
  <si>
    <t>Water supply -RLB, ULB &amp; others  LT-6 (a)</t>
  </si>
  <si>
    <t>Public lighting  -RLB, ULB &amp; others  LT-6 (b)</t>
  </si>
  <si>
    <t>Applicable to street lights fitted with LED Bulbs..</t>
  </si>
  <si>
    <t>Temporary Power Supply Non commercial lights and fans and other small appliances LT-7(a)</t>
  </si>
  <si>
    <t>Applicable to hoardings &amp; Advertisement boards, Bus shelters etc power supply on permanent connection basis Sanctioned load containing less than 67 HP LT 7(b)(LT-7(a) represents old LT-7 Tariff Temporary power supply)</t>
  </si>
  <si>
    <t>Withdrawal of Electricity tax demadn LT istallations</t>
  </si>
  <si>
    <t>Public Water Supply &amp; Sewerage Pumping HT-1</t>
  </si>
  <si>
    <t>Industrial, Non Industrial &amp; Commerical purposes &amp; Railway Traction HT-2(a)</t>
  </si>
  <si>
    <t>Commercial HT-2(b)</t>
  </si>
  <si>
    <t>Lift irrigation Schemes/Lift irrigation societies under Govt. Department/Govt owned Corporations HT-3 (a) (i)</t>
  </si>
  <si>
    <t>Private Lift Irrigation Schemes and Lift Irrigation Societies HT-3 (a) (ii)</t>
  </si>
  <si>
    <t>Irrigation and agricultural farms, Govt., Horticultural Farms, Pvt., Horticultural Farms, Pvt., Horticulture nurseries, Coffee, Tea, Rubber, Coconut &amp; Arecanut Plantations HT-3(b)</t>
  </si>
  <si>
    <t>Revenue from sale of power -HT5</t>
  </si>
  <si>
    <t>Residential apartments and colonies availing power supply independently HT-4</t>
  </si>
  <si>
    <t>Areas under village Panchayats</t>
  </si>
  <si>
    <t>Governement Hospitals, Hospitals run by Charitable Institutions, ESI Hospitals, Universities, Educational institutions etc., HT-2 C (i)</t>
  </si>
  <si>
    <t>Educational institutions and Hospitals  [other than those covered under HT-2 C (i)]  -HT-2 C(ii)</t>
  </si>
  <si>
    <t>Cross Subsidy Surcharge</t>
  </si>
  <si>
    <t>FUEL ADJUSTMENT COST</t>
  </si>
  <si>
    <t>Additional Surcharges on Open Access consumption</t>
  </si>
  <si>
    <t>SDSP-Electricity Tax-HT Consumers</t>
  </si>
  <si>
    <t>Electricity Tax - HT Consumer</t>
  </si>
  <si>
    <t>Electricity Tax - LT Consumer</t>
  </si>
  <si>
    <t>Provision for Unbilled Rev- BJ Scheme</t>
  </si>
  <si>
    <t>Provision Unbilled Revenue Bhagya jothi</t>
  </si>
  <si>
    <t>Provision for Unbilled Rev domestic combined ligiting heating &amp; motive power</t>
  </si>
  <si>
    <t>Provision for Unbilled Rev- Non Comml Lights &amp; Fans</t>
  </si>
  <si>
    <t>Domestic combined lighting heating &amp; Motive power</t>
  </si>
  <si>
    <t>Private Professional &amp; Unaided Educational Institutions</t>
  </si>
  <si>
    <t>Provision for unbilled revenue</t>
  </si>
  <si>
    <t>Comml &amp; Non Industrial Lights &amp; Fans</t>
  </si>
  <si>
    <t>Areas under village panchayaths.</t>
  </si>
  <si>
    <t>Provision  for Unbilled Revenue of  Auxiliary Consumption</t>
  </si>
  <si>
    <t>General files such time meters are fixed</t>
  </si>
  <si>
    <t>UBR- Irrigation Pum set (10 HP &amp; belove)</t>
  </si>
  <si>
    <t>IP Sets - (10HP &amp; Below ) Water Lifting</t>
  </si>
  <si>
    <t>IP Sets - (10HP &amp; above ) Water Lifting</t>
  </si>
  <si>
    <t>WS-VP&amp;TPs</t>
  </si>
  <si>
    <t>WS-Others</t>
  </si>
  <si>
    <t>Provision for unbilled revenue GOK towards free power supply IP sets Up to 10HP</t>
  </si>
  <si>
    <t>Private Horticultural Nurseries, Coffee, Tea, Coconut</t>
  </si>
  <si>
    <t>Un billed Revenue-  Irrigation Pum set (5 HP &amp; below)</t>
  </si>
  <si>
    <t>Un billed Revenue- Installations motive powers with 5.H.P &amp; Below LT5(a)(i)</t>
  </si>
  <si>
    <t>Un billed Revenue- Installations motive powers with above 5 HP &amp; below 40 HP LT5(a)(ii)</t>
  </si>
  <si>
    <t>Un billed Revenue- Installations motive powers with above 40 HP &amp; below 67 HP LT5(a)(iii)</t>
  </si>
  <si>
    <t>Un billed Revenue-  Installations motive powers with above 67 HP LT5(a)(iv)</t>
  </si>
  <si>
    <t>Provision for unbilled Revenue</t>
  </si>
  <si>
    <t>Un billed Revenue-Installations motive powers other than those covered under LT5(a) Sanctioned load containing 5HP and below</t>
  </si>
  <si>
    <t>Un billed Revenue-Installations motive powers other than those covered under LT5(a) Sanctioned load containing Above 5HP and Below 40HP</t>
  </si>
  <si>
    <t>Un billed Revenue-Installations motive powers than those covered under LT5(a) Sanctioned load containing Above 40HP and Below 67HP</t>
  </si>
  <si>
    <t>Un billed Revenue- Installations motive powers than those covered under LT5(a) Sanctioned load containing 67HP and Above.</t>
  </si>
  <si>
    <t>Un billed Revenue- Public Ltg &amp; VP &amp; TPs</t>
  </si>
  <si>
    <t>Un billed Revenue- Public Ltg - Others</t>
  </si>
  <si>
    <t>Un billed Revenue- Applicable to street lights fitted with LED Bulbs..</t>
  </si>
  <si>
    <t>Temporary  Power Supply</t>
  </si>
  <si>
    <t>Un billed Revenue- Applicable to hoardings &amp; Advertisement boards, Bus shelters etc power supply on permanent connection basis Sanctioned load containing less than 67 HP LT 7(b)(LT-7(a) represents old LT-7 Tariff Temporary power supply)</t>
  </si>
  <si>
    <t>Provision for unbilled Revenue Industrial &amp; Non Industrial &amp; Commercial Purpose</t>
  </si>
  <si>
    <t>Indl. Non Indl &amp; Comml purposes</t>
  </si>
  <si>
    <t>Revenue HT - Commercial</t>
  </si>
  <si>
    <t>Provision for unbilled Revenue Irrigation &amp; Agricultural Purpose</t>
  </si>
  <si>
    <t>Irrigation &amp; Agricultural Farms</t>
  </si>
  <si>
    <t>Provision for Irrigation and Agriculture Forms GOK.</t>
  </si>
  <si>
    <t>Provision for unbilled revenue HT, hospitals 11 KV</t>
  </si>
  <si>
    <t>Residential apartments &amp; Colonies</t>
  </si>
  <si>
    <t>provisional for unbilled revenue-Residential apartments &amp; Colonies</t>
  </si>
  <si>
    <t>Provisions for residential appartments an Hospitals -Rural</t>
  </si>
  <si>
    <t>Education Institutaons Belong in to Govt</t>
  </si>
  <si>
    <t>Applicable to hospitals and Educational Institutions and Hostels of Educational Institutions other than those covered under HT-2 c (i) as per New Tariff-2013</t>
  </si>
  <si>
    <t>Un billed Cross Subsidy</t>
  </si>
  <si>
    <t>Un billed Revenue for Fuel Adjustment Cost</t>
  </si>
  <si>
    <t>Dues from permanently disconnected BJ Scheme</t>
  </si>
  <si>
    <t>Dues from Permanently disconnected Consumers - Traction</t>
  </si>
  <si>
    <t>IP Sets (10 HP &amp; Below) Water Lifting</t>
  </si>
  <si>
    <t>IP Sets (10 HP &amp; above) Water Lifting</t>
  </si>
  <si>
    <t>Misc Receipts from Consumer</t>
  </si>
  <si>
    <t>Provision for Withdrawal of Revenue Demand</t>
  </si>
  <si>
    <t>Provision for Withdrawal of Revenue Demand LT</t>
  </si>
  <si>
    <t>Provision for Withdrawal of Revenue Demand HT</t>
  </si>
  <si>
    <t>Rev Demand -Principal Component-IP Sets 10 HP &amp; below</t>
  </si>
  <si>
    <t>Rev Demand -Principal Component-IP Sets 10 HP &amp; avove</t>
  </si>
  <si>
    <t>Provision for Doubtful Dues from Consumers</t>
  </si>
  <si>
    <t>Cash on Hand</t>
  </si>
  <si>
    <t>Cash on Hand Others</t>
  </si>
  <si>
    <t>Cash on Hand Miscellaneous</t>
  </si>
  <si>
    <t xml:space="preserve">Cheques/ DD on Hand </t>
  </si>
  <si>
    <t>Postage Stamps on Hand</t>
  </si>
  <si>
    <t>Revenue  Stamps on Hand</t>
  </si>
  <si>
    <t>Embossed Agreements Farms</t>
  </si>
  <si>
    <t>Imprest With Staff</t>
  </si>
  <si>
    <t>Collecting Bank Account ( Non Op- SBM)</t>
  </si>
  <si>
    <t>Collecting Bank Account ( Non Op-SBI)</t>
  </si>
  <si>
    <t>Collecting Bank Account ( Non Op-Canarabank)</t>
  </si>
  <si>
    <t>Collecting Bank Account ( Non Op-Syndicate Bank)</t>
  </si>
  <si>
    <t>Collecting Bank Account (Non-Operative) ING Vysya Bank Mysore</t>
  </si>
  <si>
    <t>Collecting Bank A/C (Non-Operative) IDBI Bank Mysore</t>
  </si>
  <si>
    <t>Collecting Bank A/C (Non-Operative) AXIS Bank Mysore</t>
  </si>
  <si>
    <t>Collecting Bank A/C (Non-Operative) ICICI Bank Mysore</t>
  </si>
  <si>
    <t>Collecting Bank Account (Non-Operative) Vijaya Bank</t>
  </si>
  <si>
    <t>Disbursement Bank - (OP) Account - SBM</t>
  </si>
  <si>
    <t>Disbursement Bank - (OP) Account - SBI</t>
  </si>
  <si>
    <t>Disbursement Bank - (OP) Account - Canara Bank</t>
  </si>
  <si>
    <t>Disbursement Bank - (OP) Account - Syndicate Bank</t>
  </si>
  <si>
    <t>Disbursement Bank - (OP) Account -  Vijaya Bank (F.D.)-129600300000854</t>
  </si>
  <si>
    <t>Disbursement Bank - (OP) Account -  SBI (E-A/C)-953</t>
  </si>
  <si>
    <t>Disbursement Bank - (OP) Account -  SBI (CA-P&amp;G Trust A/C) 54027430964</t>
  </si>
  <si>
    <t>Disbursement Bank - (OP) Account -  SBI -54027430975</t>
  </si>
  <si>
    <t>Disbursement Bank - (OP) Account -  Canara Bank-565</t>
  </si>
  <si>
    <t>Disbursement Bank - (OP) Account - Syndicate Bank-17173070000546</t>
  </si>
  <si>
    <t>Disbursement Bank - (OP) Account -  SBI (D.S.R.A)   A/c  64195667156</t>
  </si>
  <si>
    <t>Disbursement Bank - (OP) Account -  SBI (I. P. D.S)   A/c  64186438626</t>
  </si>
  <si>
    <t>Disbursement Bank - (OP) Account -  SBI (DDUGJY)   A/c  64186437178</t>
  </si>
  <si>
    <t>Disbursement Bank - (OP) Account -  Canara Bank-1512201000665</t>
  </si>
  <si>
    <t>Disbursement Bank(operative)A/C -Bank of Baroda</t>
  </si>
  <si>
    <t>Disbursement Bank(operative)A/C -Bank of India A/c No: 844920110000073</t>
  </si>
  <si>
    <t>Disbursement Bank - (OP) Account - Syndicate Bank A/c No:17372010001991 CLTD</t>
  </si>
  <si>
    <t>Disbursement Bank - (OP) Account -  Vijaya Bank (F.D.)-129600300000211</t>
  </si>
  <si>
    <t>Disbursement Bank - (OP) Account -  Vijaya Bank-(A/c No 12960110100006)</t>
  </si>
  <si>
    <t>Disbursement Bank - (OP) Account - CORPORATION BANK-24</t>
  </si>
  <si>
    <t>Disbursement Bank - (OP) Account - IDBI BANK-281102000005838</t>
  </si>
  <si>
    <t>Disbursement Bank - (OP) Account - CORPORATION BANK-16</t>
  </si>
  <si>
    <t>Disbursement Bank A/C Axis Bank Limited</t>
  </si>
  <si>
    <t>Disbursement Bank A/C ICICI Bank (A/cNo 11056)</t>
  </si>
  <si>
    <t>Disbursement Bandk(OP) Account IDBI Bank-281104000034539</t>
  </si>
  <si>
    <t>Remittance  to Head Office Transit Account</t>
  </si>
  <si>
    <t>Remittance  to Head Office Transit Account - SBM</t>
  </si>
  <si>
    <t>Remittance  to Head Office Transit Account - SBI</t>
  </si>
  <si>
    <t>Remittance  to Head Office Transit Account - CANARA Bank</t>
  </si>
  <si>
    <t>Remittance  to Head Office Transit Account - Syndicate</t>
  </si>
  <si>
    <t>Transfer from head office in Transit Ac - SBM</t>
  </si>
  <si>
    <t>Transfer from head office in Transit Ac - SBI</t>
  </si>
  <si>
    <t>Transfer from head office in Transit Ac - Canara Bank</t>
  </si>
  <si>
    <t>Transfer from head office in Transit Ac - Syndicate Bank</t>
  </si>
  <si>
    <t>Advance to power Generators/Agency/Trader etc-Interest bearing</t>
  </si>
  <si>
    <t>Advance to Suppliers - Interest free</t>
  </si>
  <si>
    <t>Amount Recoverable from Contractors/Suppliers towards TDS remitted by CESC on their behalf</t>
  </si>
  <si>
    <t>Advance to power Generators/Agency/Trader etc-Interest free</t>
  </si>
  <si>
    <t>Advance to Contractors - Interest bearing</t>
  </si>
  <si>
    <t>Advance to Contractors - Interest free</t>
  </si>
  <si>
    <t>Advance to contracters interest free RAPDRP Works</t>
  </si>
  <si>
    <t>Advance to Contractors-Material Control Account</t>
  </si>
  <si>
    <t>Contractors Material Control Account-RAPDRP</t>
  </si>
  <si>
    <t>Transformers / Mtrs etc issued to Contractors/suppliers for repairs</t>
  </si>
  <si>
    <t>Turnkey Contractors Control ACCOUNT</t>
  </si>
  <si>
    <t xml:space="preserve">Advance to Contractors- DDUGJY Scheme (Deena Dayal Upadhyaya Grama Jyothi Yojana) </t>
  </si>
  <si>
    <t>Advance to Contractors -IPDS Scheme (Integrated Power Development Scheme)</t>
  </si>
  <si>
    <t>Advance to contractors intrest free- Roof Top Grid connected Solar Photovoltaic system</t>
  </si>
  <si>
    <t>Loans &amp; Advances to staff - Marriage</t>
  </si>
  <si>
    <t>Loans &amp; Advances to staff - Advance of Pay</t>
  </si>
  <si>
    <t>Loans &amp; Advances to staff - TA</t>
  </si>
  <si>
    <t>Loans &amp; Advances to staff - FA</t>
  </si>
  <si>
    <t>Loans &amp; Advances to staff - Medical</t>
  </si>
  <si>
    <t>Advances to staff - against expenses</t>
  </si>
  <si>
    <t>Issued to repairs to the Corporation MRT</t>
  </si>
  <si>
    <t>Loans &amp; advances - Others</t>
  </si>
  <si>
    <t>Loans &amp; advances-PCKL</t>
  </si>
  <si>
    <t>Seed Capital to M/s PCKL</t>
  </si>
  <si>
    <t>Sundry debtors for sale of stores</t>
  </si>
  <si>
    <t>Sundry debtors for rental from property</t>
  </si>
  <si>
    <t>Sundry debtors for other Misc income</t>
  </si>
  <si>
    <t>Sundry debtors for other Misc income rapdrp</t>
  </si>
  <si>
    <t>Sundry Debtors for penalties recoverable from GAM-K</t>
  </si>
  <si>
    <t>Sundry Debtors for service charges recoverable from GAM-K</t>
  </si>
  <si>
    <t>Sundry debtors - GOK Department</t>
  </si>
  <si>
    <t>Sundry Debtors- Local &amp; Private bodies</t>
  </si>
  <si>
    <t>Sundry debtors - Mysore  Mahanagara Palike</t>
  </si>
  <si>
    <t>Receivables from Gok</t>
  </si>
  <si>
    <t>Sundry debtors local &amp; private bodies</t>
  </si>
  <si>
    <t>Sundry debtors -deposit from contribution works dasara festival</t>
  </si>
  <si>
    <t>Wheeling charges recoverable from IPPs towards Transmission network</t>
  </si>
  <si>
    <t>Charges for KVARH</t>
  </si>
  <si>
    <t>Sundry Debtors for Revenue towards excess drawal of energy by generating companies.</t>
  </si>
  <si>
    <t>Receivable from beneficieries of Solar Lanterns</t>
  </si>
  <si>
    <t>Income Accrued but not due-others</t>
  </si>
  <si>
    <t>Amount recoverable from employees</t>
  </si>
  <si>
    <t>Amount recoverable from ex-employees</t>
  </si>
  <si>
    <t>Cash found short due to theft etc., pending Investigation</t>
  </si>
  <si>
    <t>Material drawn by Executive Sub-Ordinates</t>
  </si>
  <si>
    <t>Amt recoverable un used material not returned</t>
  </si>
  <si>
    <t>Capital Subsidy/Grants Receivables</t>
  </si>
  <si>
    <t>Revenue Subsidy/Grants receivables</t>
  </si>
  <si>
    <t>Rural Electrification Subsidy / Grant received in advance</t>
  </si>
  <si>
    <t>Tariff Susbsidy Receivable from GOK.IP Set</t>
  </si>
  <si>
    <t>Tariff Susbsidy Receivable from GOK.BJ/KJ</t>
  </si>
  <si>
    <t>Free Power Supply to IP set consumers 10HP and below</t>
  </si>
  <si>
    <t>Weavers Subsidy Receivable from GOK</t>
  </si>
  <si>
    <t xml:space="preserve">Claims for loss/Damage to capital assets </t>
  </si>
  <si>
    <t>Claims for loss/Damage to materials - others</t>
  </si>
  <si>
    <t>Claims for losses/damages to Capital Assets-Suppliers</t>
  </si>
  <si>
    <t>Claims for loss/Damage to capital assets - others</t>
  </si>
  <si>
    <t>Receivable from MESCOM Materials</t>
  </si>
  <si>
    <t>Fixed Assets dismantle assets capital work exp.,</t>
  </si>
  <si>
    <t>Expenses recoverable from Suppliers</t>
  </si>
  <si>
    <t>Prepaid Expenses</t>
  </si>
  <si>
    <t>Advance Payment of FBT</t>
  </si>
  <si>
    <t>Advance Income Tax Paid (TDS)</t>
  </si>
  <si>
    <t>Materials sent to KPTCL</t>
  </si>
  <si>
    <t>Materials sent to BESCOM</t>
  </si>
  <si>
    <t>Materials sent to MESCOM units – Receivable/Adjustable</t>
  </si>
  <si>
    <t>Released scrap assets or material sent to KPTCL</t>
  </si>
  <si>
    <t>Released scrap assets or material sent to HESCOM</t>
  </si>
  <si>
    <t>Personnel related amt receivable from KPTCL</t>
  </si>
  <si>
    <t>Personnel related amt receivable from BESCOM</t>
  </si>
  <si>
    <t>Personnel related amt receivable from HESCOM</t>
  </si>
  <si>
    <t>Other receivables from KPTCL</t>
  </si>
  <si>
    <t>Other receivables from BESCOM units</t>
  </si>
  <si>
    <t>Other receivable from MESCOM units-other transfer</t>
  </si>
  <si>
    <t>Receivable from KPTCL towards Assets pertaining to Major Works / TL&amp;SS Divisions</t>
  </si>
  <si>
    <t>Receivables - towards materials transferred to VVNL</t>
  </si>
  <si>
    <t>Receivable from VVNL on Distribution liability account</t>
  </si>
  <si>
    <t>Receivable / Adjustable advance amount paid to Mangalore Electricity Supply Company (MESCOM)</t>
  </si>
  <si>
    <t>Amount to be adjusted out of Revenue Demand towards additional fixed cost of TBPCL</t>
  </si>
  <si>
    <t>Regulatory Asset-Receivable towards additional fixed cost of TBPCL from Consumers</t>
  </si>
  <si>
    <t>Remittance made to KPTCL main Bank Account</t>
  </si>
  <si>
    <t>Amount receivable in Cash from BESCOM</t>
  </si>
  <si>
    <t>Amount receivable in Cash from HESCOM</t>
  </si>
  <si>
    <t>Receivable others- BelakuYojane</t>
  </si>
  <si>
    <t>Receivable others - DELP Project</t>
  </si>
  <si>
    <t>Receivable from BESCOM-Power Purchase</t>
  </si>
  <si>
    <t>Receivable from MESCOM-Power Purchase</t>
  </si>
  <si>
    <t>Receivable from HESCOM-Power Purchase</t>
  </si>
  <si>
    <t>Receivable from GESCOM-Power Purchase</t>
  </si>
  <si>
    <t>Receivable - Others</t>
  </si>
  <si>
    <t>Receivable - Pension &amp; Gratuity Trust</t>
  </si>
  <si>
    <t>Regulatory Assets-KERC</t>
  </si>
  <si>
    <t>Receivable from PCKL</t>
  </si>
  <si>
    <t xml:space="preserve">Securities from Suppliers </t>
  </si>
  <si>
    <t>Securities from Consumers</t>
  </si>
  <si>
    <t>Deposit With Railways</t>
  </si>
  <si>
    <t>Deposit With Others</t>
  </si>
  <si>
    <t>Compensation paid to consumers for default in standard of performance pending decision</t>
  </si>
  <si>
    <t>ADVANCE PAID TO SPPCC TOWARDS UI CHARGES (UNSCHEDULED INTERCHANGE CHARGES)</t>
  </si>
  <si>
    <t>ADVANCE PAID TO SPPCC TOWARDS ADMINISTRATIVE CHARGES</t>
  </si>
  <si>
    <t>Provisional bill paid to NTPC rebate scheme</t>
  </si>
  <si>
    <t>Deferred Tax Asset</t>
  </si>
  <si>
    <t>STOA/MTOA UI Charges (Receivable/Payable to SLDC)</t>
  </si>
  <si>
    <t>IUA - Materials AT Not received</t>
  </si>
  <si>
    <t>IUA-Released Assets/Movable Assets AT Not received</t>
  </si>
  <si>
    <t>IUA-Capital Expenditure /Fixed Assest/Deprecitation Debit AT sent</t>
  </si>
  <si>
    <t>IUA- CWIP Acceptance not received</t>
  </si>
  <si>
    <t>IUA-Capital Expenditure /Fixed Assest/Deprecitation credit AT sent</t>
  </si>
  <si>
    <t>Second transfer scheme - KPTCL</t>
  </si>
  <si>
    <t>IUA-Personnel  Debit AT Sent</t>
  </si>
  <si>
    <t>IUA-Personnel  Credit AT Sent</t>
  </si>
  <si>
    <t>IUA- Other Transaction Adj Debit AT Sent</t>
  </si>
  <si>
    <t>IUA- Other Transaction Adj Credit AT Sent</t>
  </si>
  <si>
    <t>IUA year end transfer to Head office- net deference of A/C code of part-'B'net of revenue income &amp; expenditure</t>
  </si>
  <si>
    <t>IUA year end tranfer to Head office net deference of A/C code of part 'C' that is net of Funds/Remitted &amp; centain laibilities to Head office</t>
  </si>
  <si>
    <t>Part-C Diffrence for the year to be transferred to account code 37.8217</t>
  </si>
  <si>
    <t>SUNDRY CREDITORS FOR PURCHASE OF POWER FROM M/S.KPCL</t>
  </si>
  <si>
    <t>SUNDRY CREDITORS FOR PURCHASE OF POWER FROM M/S.VVNL</t>
  </si>
  <si>
    <t>SUNDRY CREDITORS FOR PURCHASE OF POWER FROM M/S.NTPC-RSTPS STG I &amp; II</t>
  </si>
  <si>
    <t>SUNDRY CREDITORS FOR PURCHASE OF POWER FROM M/S.NTPC - RSTPS STG- III</t>
  </si>
  <si>
    <t>SUNDRY CREDITORS FOR PURCHASE OF POWER FROM M/S.NTPC -TALCHER STG- II</t>
  </si>
  <si>
    <t>SUNDRY CREDITORS FOR PURCHASE OF POWER FROM M/S.MAPS</t>
  </si>
  <si>
    <t>SUNDRY CREDITORS FOR PURCHASE OF POWER FROM M/S.NLC  - TPS I  EXPN</t>
  </si>
  <si>
    <t xml:space="preserve">SUNDRY CREDITORS FOR PURCHASE OF POWER FROM M/S.NLC  - TPS II </t>
  </si>
  <si>
    <t>SUNDRY CREDITORS FOR PURCHASE OF POWER FROM M/S.PGCIL UI POOL ACCOUNT</t>
  </si>
  <si>
    <t>SUNDRY CREDITORS FOR PURCHASE OF POWER FROM M/S.KAIGA</t>
  </si>
  <si>
    <t>SUNDRY CREDITORS FOR PURCHASE OF POWER FROM M/S.GMR ENERGY LTD.</t>
  </si>
  <si>
    <t>SUNDRY CREDITORS FOR PURCHASE OF POWER FROM M/S.TATA POWER</t>
  </si>
  <si>
    <t>SUNDRY CREDITORS FOR PURCHASE OF POWER FROM M/S.SHREE ROYALSEEMA</t>
  </si>
  <si>
    <t>SUNDRY CREDITORS FOR PURCHASE OF POWER FROM M/S.JSW PTCL</t>
  </si>
  <si>
    <t>SUNDRY CREDITORS FOR PURCHASE OF POWER FROM M/S.SOUTH INDIA PAPER MILLS LTD</t>
  </si>
  <si>
    <t>SUNDRY CREDITORS FOR PURCHASE OF POWER FROM M/S Coromandel Sugars Limited.</t>
  </si>
  <si>
    <t>SUNDRY CREDITORS FOR PURCHASE OF POWER FROM M/S.BANNARI AMMAN SUGAR LTD.</t>
  </si>
  <si>
    <t>SUNDRY CREDITORS FOR PURCHASE OF POWER FROM M/S.BANNARI AMMAN SUGAR LTD. - II</t>
  </si>
  <si>
    <t>SUNDRY CREDITORS FOR PURCHASE OF POWER FROM M/S.BHOURKA (MADHAVAMANTRI)</t>
  </si>
  <si>
    <t>SUNDRY CREDITORS FOR PURCHASE OF POWER FROM M/S.BHOURKA (MANDAGERE)</t>
  </si>
  <si>
    <t>SUNDRY CREDITORS FOR PURCHASE OF POWER FROM M/S.EDCL</t>
  </si>
  <si>
    <t>SUNDRY CREDITORS FOR PURCHASE OF POWER FROM M/S.VIJAYALAKSHMI HYDRO</t>
  </si>
  <si>
    <t>SUNDRY CREDITORS FOR PURCHASE OF POWER FROM M/S.ATRIA POWER (BRINDAVAN)</t>
  </si>
  <si>
    <t>SUNDRY CREDITORS FOR PURCHASE OF POWER FROM M/S.BHORUKA POWER CORPORATION LTD (SRK)</t>
  </si>
  <si>
    <t>SUNDRY CREDITORS FOR PURCHASE OF POWER FROM M/S.HEMAVATHI POWER &amp; LIGHT PVT. LTD. -I (HLBC)</t>
  </si>
  <si>
    <t>SUNDRY CREDITORS FOR PURCHASE OF POWER FROM M/S.HEMAVATHI POWER &amp; LIGHT PVT. LTD. -II (HRB)</t>
  </si>
  <si>
    <t>SUNDRY CREDITORS FOR PURCHASE OF POWER FROM M/S.TRISHUL POWER PVT. LTD.</t>
  </si>
  <si>
    <t>SUNDRY CREDITORS FOR PURCHASE OF POWER FROM M/S.NAGARJUNA HYDRO ENERGY PVT. LTD.</t>
  </si>
  <si>
    <t>SUNDRY CREDITORS FOR PURCHASE OF POWER FROM M/S.PASCHIM HYDRO ENERGY PVT. LTD.</t>
  </si>
  <si>
    <t>SUNDRY CREDITORS FOR PURCHASE OF POWER FROM M/S.SRI CHAMUNDESWARI SUGARS LTD</t>
  </si>
  <si>
    <t>SUNDRY CREDITORS FOR PURCHASE OF POWER FROM M/S.BHORUKA POWER CORPORATION LTD (SLS)</t>
  </si>
  <si>
    <t>SUNDRY CREDITORS FOR PURCHASE OF POWER FROM M/S.KPTCL (TRANSMISSION CHARGES)</t>
  </si>
  <si>
    <t>SUNDRY CREDITORS FOR PURCHASE OF POWER FROM M/S.PGCIL (TRANSMISSION CHARGES)</t>
  </si>
  <si>
    <t>SUNDRY CREDITORS FOR PURCHASE OF POWER FROM M/S.PGCIL SRLDC-O &amp; M EXPENSES</t>
  </si>
  <si>
    <t>SUNDRY CREDITORS FOR PURCHASE OF POWER FROM M/S. LDC - O &amp; M EXPENSES</t>
  </si>
  <si>
    <t>SUNDRY CREDITORS FOR PURCHASE OF POWER FROM M/S.SPPCC - O &amp; M EXPENSES</t>
  </si>
  <si>
    <t>SUNDARY CREDITORS FOR PURCHASE OF POWER FROM M/S.KPTCL</t>
  </si>
  <si>
    <t>SUNDARY CREDITORS FOR PURCHASE OF POWER FROM M/S TBHE</t>
  </si>
  <si>
    <t>Energy Balance A/C- BESCOM</t>
  </si>
  <si>
    <t>Energy Balance A/C- MESCOM</t>
  </si>
  <si>
    <t>Energy Balance A/C- HESCOM</t>
  </si>
  <si>
    <t>Energy Balance A/C- GESCOM</t>
  </si>
  <si>
    <t>SUNDARY CREDITORS FOR PURCHASE OF POWER FROM M/S HASSAN BIO-MASS POWER COMPANY</t>
  </si>
  <si>
    <t>SUNDARY CREDITORS FOR PURCHASE OF POWER FROM M/S PTC INDIA LTD</t>
  </si>
  <si>
    <t>SUNDARY CREDITORS FOR PURCHASE OF POWER FROM M/S Lanco Utility Ltd (Open Access)</t>
  </si>
  <si>
    <t>SUNDARY CREDITORS FOR PURCHASE OF POWER FROM M/S Venika Green Power Pvt Ltd.</t>
  </si>
  <si>
    <t>SUNDARY CREDITORS FOR PURCHASE OF POWER FROM Wind Energy Non- PPA</t>
  </si>
  <si>
    <t>SUNDARY CREDITORS FOR PURCHASE OF POWER FROM M/S.EDCL (Wind)</t>
  </si>
  <si>
    <t>SUNDARY CREDITORS FOR PURCHASE OF POWER FROM M/S Keerthi Industries Ltd.</t>
  </si>
  <si>
    <t>SUNDARY CREDITORS FOR PURCHASE OF POWER FROM M/s Renaissance Holdings &amp; Developers Pvt Ltd ( H-27&amp;28)</t>
  </si>
  <si>
    <t>SUNDARY CREDITORS FOR PURCHASE OF POWER FROM M/s Renaissance Holdings &amp; Developers Pvt Ltd (H-33&amp;35)</t>
  </si>
  <si>
    <t>SUNDARY CREDITORS FOR PURCHASE OF POWER FROM M/s Nutech associates</t>
  </si>
  <si>
    <t>Sundry creditors for purchase of power from M/s Senthil Energy Pvt Ltd.</t>
  </si>
  <si>
    <t>Sundry creditors for purchase of power from M/s S Qube energy projects Pvt Ltd.</t>
  </si>
  <si>
    <t>SUNDARY CREDITORS FOR PURCHASE OF POWER FROM M/s Sapthagiri distileries Pvt.Ltd</t>
  </si>
  <si>
    <t>SUNDARY CREDITORS FOR PURCHASE OF POWER FROM M/s Savitha Oil Technologies Ltd H-05.</t>
  </si>
  <si>
    <t>SUNDARY CREDITORS FOR PURCHASE OF POWER FROM M/s Kuminex Minerals Pvt Ltd.</t>
  </si>
  <si>
    <t>Sundry creditors for purchase of power from M/s NVR Vidyut Pvt.Ltd (H.36-38)</t>
  </si>
  <si>
    <t>SUNDARY CREDITORS FOR PURCHASE OF POWER FROM M/s The Chennai Silks</t>
  </si>
  <si>
    <t>Sundry creditors for purchase of power from M/s NVR Vidyut Pvt.Ltd (H.40)</t>
  </si>
  <si>
    <t>SUNDARY CREDITORS FOR PURCHASE OF POWER FROM M/s Mukund Kamath.S</t>
  </si>
  <si>
    <t>Sundry creditors for purchase of power from M/s NVR Vidyut Pvt.Ltd (H43)</t>
  </si>
  <si>
    <t>SUNDARY CREDITORS FOR PURCHASE OF POWER FROM M/s Happy Valley Developers.</t>
  </si>
  <si>
    <t>SUNDARY CREDITORS FOR PURCHASE OF POWER FROM M/s Emkay Taps &amp; Cutting Tools. Pvt. Ltd.</t>
  </si>
  <si>
    <t>SUNDARY CREDITORS FOR PURCHASE OF POWER FROM M/s Ratnagiri Impex. Pvt. Ltd.</t>
  </si>
  <si>
    <t>SUNDARY CREDITORS FOR PURCHASE OF POWER FROM M/s Ramco Industries Ltd.</t>
  </si>
  <si>
    <t>Sundry creditors for purchase of power from M/s Ushdev Engitech Ltd          (H-14)</t>
  </si>
  <si>
    <t>Sundry creditors for purchase of power from M/s Ushdev Engitech Ltd              (H-15)</t>
  </si>
  <si>
    <t>Sundry creditors for purchase of power from M/s Ushdev Engitech Ltd                       (H-16)</t>
  </si>
  <si>
    <t>Sundry creditors for purchase of power from M/s Ushdev Engitech Ltd                   (H-17)</t>
  </si>
  <si>
    <t>SUNDARY CREDITORS FOR PURCHASE OF POWER FROM M/s Rambhaben Ukabhai  (H-19)</t>
  </si>
  <si>
    <t>SUNDARY CREDITORS FOR PURCHASE OF POWER FROM M/s Limbavali Power Private Ltd. (Mini Hydel)</t>
  </si>
  <si>
    <t>SUNDARY CREDITORS FOR PURCHASE OF POWER FROM M/s Lanco Electric Utility Co.</t>
  </si>
  <si>
    <t>SUNDARY CREDITORS FOR PURCHASE OF POWER FROM M/s BPCL (Manjadka)</t>
  </si>
  <si>
    <t>SUNDARY CREDITORS FOR PURCHASE OF POWER FROM M/s CAUVERY HYDRO LTD (MHS)</t>
  </si>
  <si>
    <r>
      <t>Sundry creditors for purchase of power from M/s Simran</t>
    </r>
    <r>
      <rPr>
        <b/>
        <sz val="12"/>
        <color indexed="8"/>
        <rFont val="Book Antiqua"/>
        <family val="1"/>
      </rPr>
      <t xml:space="preserve"> </t>
    </r>
    <r>
      <rPr>
        <sz val="12"/>
        <color indexed="8"/>
        <rFont val="Book Antiqua"/>
        <family val="1"/>
      </rPr>
      <t>wind projects Ltd   ( H-29)</t>
    </r>
  </si>
  <si>
    <t>Sundry creditors for purchase of power from M/s Simran wind projects Ltd   ( H-34)</t>
  </si>
  <si>
    <t>SUNDARY CREDITORS FOR PURCHASE OF POWER FROM M/s KILARA POWER LTD</t>
  </si>
  <si>
    <t>SUNDARY CREDITORS FOR PURCHASE OF POWER FROM M/s ATRIA BRINDAVAN POWER LTD-2 MHS</t>
  </si>
  <si>
    <t>SUNDARY CREDITORS FOR PURCHASE OF POWER FROM M/s CAUVERY HYDRO LTD (MHS)-2</t>
  </si>
  <si>
    <t>SUNDARY CREDITORS FOR PURCHASE OF POWER FROM M/s RELIANCE ENERGY LTD (IPP)</t>
  </si>
  <si>
    <t>Provision for liability for purchase of power</t>
  </si>
  <si>
    <t>SUNDARY CREDITORS FOR PURCHASE OF POWER FROM M/S venika green Power</t>
  </si>
  <si>
    <t>SUNDARY CREDITORS FOR PURCHASE OF POWER FROM wind Energy</t>
  </si>
  <si>
    <t>SUNDARY CREDITORS FOR PURCHASE OF POWER FROM EDCL (wind)</t>
  </si>
  <si>
    <t xml:space="preserve">SUNDARY CREDITORS FOR PURCHASE OF POWER FROM M/S Keerthi IND </t>
  </si>
  <si>
    <t>SUNDARY CREDITORS FOR PURCHASE OF POWER FROM M/S Renaissance holdings(27&amp;28)</t>
  </si>
  <si>
    <t>SUNDARY CREDITORS FOR PURCHASE OF POWER FROM M/S Renaissance holdings(33&amp;35)</t>
  </si>
  <si>
    <t>SUNDARY CREDITORS FOR PURCHASE OF POWER FROM M/S Nutech associates</t>
  </si>
  <si>
    <t>SUNDARY CREDITORS FOR PURCHASE OF POWER FROM M/S Nutech Prasidhi consortium</t>
  </si>
  <si>
    <t>SUNDARY CREDITORS FOR PURCHASE OF POWER FROM M/S Walden properties</t>
  </si>
  <si>
    <t>SUNDARY CREDITORS FOR PURCHASE OF POWER FROM M/S Sapthagiri distilleries</t>
  </si>
  <si>
    <t>SUNDARY CREDITORS FOR PURCHASE OF POWER High cost power procured by PCKL on behalf of CESC</t>
  </si>
  <si>
    <t>Amount payable to KPTCL towards additional fixed cost of TBPCL</t>
  </si>
  <si>
    <t>SUNDARY CREDITORS FOR PURCHASE OF POWER FROM M/S NTPC VVNL (IPP)</t>
  </si>
  <si>
    <t>Sundry Creditor for Purchase of Power from M/S BVSR Energy Systems -11</t>
  </si>
  <si>
    <t>Sundry Creditor for Purchase of Power from M/S BVSR Energy Systems-12</t>
  </si>
  <si>
    <t>Sundry Creditor for Purchase of Power from M/S Avon Cycles Ltd.GP-08</t>
  </si>
  <si>
    <t>Sundry Creditor for Purchase of Power from M/S Avon Cycles Ltd.GP-09</t>
  </si>
  <si>
    <t>Sundry Creditor for Purchase of Power from M/S Savitha Oil Technologies Ltd -H26.</t>
  </si>
  <si>
    <t>Sundry Creditor for Purchase of Power from M/S Savitha Oil Technologies Ltd-H32</t>
  </si>
  <si>
    <t>Sundry Creditor for Purchase of Power from M/S Savitha Oil Technologies Ltd-H39</t>
  </si>
  <si>
    <t>Sundry Creditor for Purchase of Power from M/S Friends Salt Works &amp; Allied Industries- (GP-14)</t>
  </si>
  <si>
    <t>Sundry Creditor for Purchase of Power from M/S Friends Salt Works &amp; Allied Industries-GP-16</t>
  </si>
  <si>
    <t>Sundry Creditor for Purchase of Power from M/S Friends Salt Works &amp; Allied Industries-GP-20</t>
  </si>
  <si>
    <t>Sundry Creditor for Purchase of Power from M/S Sree Minerals</t>
  </si>
  <si>
    <t>Sundry Creditors for Purchase of Power from M/S Durga Agencies, GP-18.</t>
  </si>
  <si>
    <t>Sundry Creditor for Purchase of Power from M/S Durga Agencies, GP-19.</t>
  </si>
  <si>
    <t>Sundry Creditor for Purchase of Power from M/S Eastman International Ltd.,</t>
  </si>
  <si>
    <t>Sundry Creditor for Purchase of Power from M/S Mysore Mercantile Pvt ltd.,</t>
  </si>
  <si>
    <t xml:space="preserve">Sundry Creditor for Purchase of Power from M/S Nagarjuna Hydro Energy Pvt Ltd </t>
  </si>
  <si>
    <t>Sundry Creditor for Purchase of Power from M/S UPCL</t>
  </si>
  <si>
    <t>Sundry Creditor for purchase of power from M/S Bharath Electronics Ltd</t>
  </si>
  <si>
    <t>Sundry Creditor for purchase of power from M/S Hindustan Zinc Ltd (GP-02,03,04)</t>
  </si>
  <si>
    <t>Sundry Creditor for purchase of power from M/S Hindustan Zinc Ltd (GP-17)</t>
  </si>
  <si>
    <t>Sundry Creditor for purchase of power from M/S Hindustan Zinc Ltd (GP-23,24)</t>
  </si>
  <si>
    <t>Sundry Creditor for purchase of power from M/S Hindustan Zinc Ltd (GP-28,31)</t>
  </si>
  <si>
    <t>Sundry Creditor for purchase of Power from M/S National Energy Trading &amp; Services (NETS)</t>
  </si>
  <si>
    <t>Sundry Creditor for purchase of power from M/S NTPC Simhadri Thermal power station</t>
  </si>
  <si>
    <t>Sundry Creditor for purchase of power from M/S TATA power trading company ltd (M/S TPTCL)</t>
  </si>
  <si>
    <t>Sundry Creditor for purchase of power from M/S POSOCO-SRLDC</t>
  </si>
  <si>
    <t>Sundry Creditor for purchase of power from M/S GAIL (India) ltd (MG-01 to MG-06</t>
  </si>
  <si>
    <t>Sundry Creditor for purchase of power from M/S GAIL (India) ltd (MG-07 to MG-13</t>
  </si>
  <si>
    <t>Sundry Creditor for purchase of power from Non PPA Power Generators.</t>
  </si>
  <si>
    <t>Sundry Creditor for purchase of power from M/S GAIL (India) ltd (MG-14 to MG-15)</t>
  </si>
  <si>
    <t>Sundry Creditor for purchase of power from M/S GAIL (India) ltd (MG-16 to MG-17)</t>
  </si>
  <si>
    <t>Sundry Creditor for purchase of power from M/S Arvind V Joshi &amp; Co.</t>
  </si>
  <si>
    <t>Sundry Creditor for purchase of power from M/S Pearlite liners Pvt ltd</t>
  </si>
  <si>
    <t>Sundry Creditor for purchase of power from M/S BMM ISPAT ltd.</t>
  </si>
  <si>
    <t>Sundry Creditor for purchase of power from M/S Gujarat Urja Vikas Nigam ltd.</t>
  </si>
  <si>
    <t>Sundry Creditor for purchase of power from M/S Hare Krishna Matallics</t>
  </si>
  <si>
    <t xml:space="preserve">Sundry Creditor for purchase of power from M/S NSL Sugars (Tungabhadra) Ltd </t>
  </si>
  <si>
    <t>Sundry Creditor for purchase of power from M/S Sathavahana ISPAT</t>
  </si>
  <si>
    <t>Sundry Creditor for purchase of power from M/S Vijayanagara Sugars</t>
  </si>
  <si>
    <t>Sundry Creditor for purchase of power from M/S NTPC Tamilnadu Energy Company ltd (Vallur TPS)</t>
  </si>
  <si>
    <t>Sundry Creditors for Purchase of Power From M/s Dhruvadesh Metasteel Pvt Ltd.</t>
  </si>
  <si>
    <t>Sundry Creditors for Purchase of Power From M/s Essar Power MP Ltd.</t>
  </si>
  <si>
    <t>Sundry Creditors for Purchase of Power From M/s Global Energy Pvt Ltd.</t>
  </si>
  <si>
    <t>Sundry Creditors for Purchase of Power From M/s Ideal Energy Project Ltd.</t>
  </si>
  <si>
    <t>Sundry Creditors for Purchase of Power From M/s Reliance Energy Trading Ltd.</t>
  </si>
  <si>
    <t>Sundry Creditors for Purchase of Power From M/s Sathish Sugars Ltd.</t>
  </si>
  <si>
    <t>Sundry Creditors for Purchase of Power From M/s Tangedco Ltd.</t>
  </si>
  <si>
    <t>Sundry Creditors for Purchase of Power From M/s Sai Nireeha Power Project Pvt Ltd.</t>
  </si>
  <si>
    <t>Sundry Creditors for Purchase of Power From M/s Flax Hydro Energy Pvt  Ltd.</t>
  </si>
  <si>
    <t>SUNDRY CREDITORS FOR PURCHASE OF POWER FROM M/s Kudankulam Nuclear Power Project</t>
  </si>
  <si>
    <t>SUNDRY CREDITORS FOR PURCHASE OF POWER FROM M/s NTPC-VVNL (Solar)</t>
  </si>
  <si>
    <t>SUNDRY CREDITORS FOR PURCHASE OF POWER FROM M/s Priyadarshini Jurala Hydro Electric Scheme</t>
  </si>
  <si>
    <t>SUNDRY CREDITORS FOR PURCHASE OF POWER FROM M/s Athani Sugars Ltd.,</t>
  </si>
  <si>
    <t>SUNDRY CREDITORS FOR PURCHASE OF POWER FROM M/s Nirani Sugars Ltd.,</t>
  </si>
  <si>
    <t>SUNDRY CREDITORS FOR PURCHASE OF POWER FROM M/s GMR Energy Trading Ltd.,</t>
  </si>
  <si>
    <t xml:space="preserve">Sundry Creditors for purchase of power from M/s NLC-TPS II Exp </t>
  </si>
  <si>
    <t>Sundry Creditors for purchase of power from M/s NLC Tamil Nadu Power Ltd.</t>
  </si>
  <si>
    <t>Sundry Creditors for purchase of power from Renewable Energy Certificate for Solar RPO Defeciency</t>
  </si>
  <si>
    <t>Sundry Creditors for purchase of power from M/s Madhav Solar(Karnataka) Pvt.Ltd.(Project-1)</t>
  </si>
  <si>
    <t>Sundry Creditors for purchase of power from M/s Madhav Solar(Karnataka) Pvt Ltd.(Project-2)</t>
  </si>
  <si>
    <t>Sundry Creditors for purchase of power from M/s Mittal Proessors Pvt.Ltd.</t>
  </si>
  <si>
    <t>Sundry Creditors for purchase of power from M/s Bhalkeshwara Sugars  Ltd.</t>
  </si>
  <si>
    <t>Sundry Creditors for purchase of power from IPPs Under Section 11</t>
  </si>
  <si>
    <t>Sundry Creditors for purchase of power from M/s Damodar Valley Corporation.</t>
  </si>
  <si>
    <t>Sundry Creditors for Purchase of Power from M/s Emami Power Ltd(Solar)</t>
  </si>
  <si>
    <t>Sundry Creditors for Purchase of Power from M/s Chikku Energy Private Ltd(Solar).</t>
  </si>
  <si>
    <t>Sundry Creditors for Purchase of Power from M/s CBM Enterprises (Solar).</t>
  </si>
  <si>
    <t>Sundry Creditors for Purchase of Power from M/s Maharastra State Electricity Distribution Company Ltd.</t>
  </si>
  <si>
    <t>Sundry Creditors for Purchase of Power from M/s Core Green Sugar &amp; Fuels Pvt. Ltd.</t>
  </si>
  <si>
    <t>Sundry Creditors for Purchase of Power from M/s E.I.D Parry(India) Ltd.</t>
  </si>
  <si>
    <t>Sundry Creditors for Purchase of Power from M/s GM Sugar &amp; Energy Ltd.</t>
  </si>
  <si>
    <t>Sundry Creditors for Purchase of Power from M/s GEM Sugar Ltd.</t>
  </si>
  <si>
    <t>Sundry Creditors for purchase of power from M/s Godavari Bio refineries Ltd.</t>
  </si>
  <si>
    <t>Sundry Creditors for purchase of power from M/s Jamkhandi Sugars Ltd.</t>
  </si>
  <si>
    <t>Sundry Creditors for purchase of power from M/s KPR Sugar Mills Pvt Ltd.</t>
  </si>
  <si>
    <t>Sundry Creditors for purchase of power from M/s Manali Sugars Ltd.</t>
  </si>
  <si>
    <t>Sundry Creditors for purchase of power from M/s Shiraguppi Sugar works Ltd.</t>
  </si>
  <si>
    <t>Sundry Creditors for purchase of power from M/s Shri Prabhulineshwar Sugars &amp; Chemicals.</t>
  </si>
  <si>
    <t>Sundry Creditors for purchase of power from M/s Shivashakthi Sugars Ltd.</t>
  </si>
  <si>
    <t>Sundry Creditors for purchase of power from M/s Shree Renuka Sugars Ltd.</t>
  </si>
  <si>
    <t>Sundry Creditors for purchase of power from M/s Soubhagyalakxmi Sugars Ltd.</t>
  </si>
  <si>
    <t>Sundry Creditors for purchase of power from M/s Saketh Solar Energy LLP (Solar)</t>
  </si>
  <si>
    <t>Sundry Creditors for purchase of power from M/s Gorich Energy Pvt. Ltd (Solar).</t>
  </si>
  <si>
    <t>Sundry Creditors for purchase of power from M/s A.V.Anjaneya Prasad (Solar)</t>
  </si>
  <si>
    <t>Sundry Creditors for purchase of power from M/s Davangere Sugar Company Ltd.</t>
  </si>
  <si>
    <t>Sundry Creditors for purchase of power from M/s Indian Cane Power Ltd.</t>
  </si>
  <si>
    <t>Sundry Creditors for purchase of power from M/s Vishwaraj Sugar Industries Ltd</t>
  </si>
  <si>
    <t>Sundry Creditors for purchase of power from M/s Azure Sunrise Pvt Ltd (Solar).</t>
  </si>
  <si>
    <t>Sundry Creditors for purchase of power from M/s Tanivi Solar Pvt Ltd.</t>
  </si>
  <si>
    <t>Sundry Creditors for purchase of power from M/s Raygen Power Pvt Ltd (Solar).</t>
  </si>
  <si>
    <t>Sundry Creditors for purchase of power from M/s Raichur Power Corporation Ltd (Yermarus TPS).</t>
  </si>
  <si>
    <t>Sundry Creditors for Purchase of Power from M/s SLDC, KPTCL (Congestion Charges).</t>
  </si>
  <si>
    <t>Sundry Creditors for Purchase of Power from M/s SLDC,KPTCL (Reactive Energy Charges).</t>
  </si>
  <si>
    <t>Sundry Creditors for Purchase of Power from M/s PCKL (Reactive Energy Charges-Inter State).</t>
  </si>
  <si>
    <t>Sundry Creditors for Purchase of Power from M/s Laxjeet Renewable Energy Pvt. Ltd (Solar)</t>
  </si>
  <si>
    <t>Sundry Creditors for Purchase of Power from M/s Avid Green Energy Pvt Ltd(Solar)</t>
  </si>
  <si>
    <t>Sundry Creditors for Purchase of Power from M/s Sourashakthi Energy Pvt Ltd(Solar)</t>
  </si>
  <si>
    <t>Sundry Creditors for Purchase of Power from M/s Gaviranga Solar Energy Pvt Ltd(Solar)</t>
  </si>
  <si>
    <t>Liability for purchase of power from Solar roof top consumer.</t>
  </si>
  <si>
    <t>Sundry Creditors for Purchase of Power from M/s Swelect Power System Pvt Ltd(Solar)</t>
  </si>
  <si>
    <t>Sundry Creditors for Purchase of Power from M/s Helicore Pvt Ltd(Solar)</t>
  </si>
  <si>
    <t>Sundry Creditors for Purchase of Power from M/s Asian Fab Tec Ltd(Solar)</t>
  </si>
  <si>
    <t>Sundry Creditors for Purchase of Power from M/s Raghu Infra Pvt Ltd(Solar)</t>
  </si>
  <si>
    <t>Sundry Creditors for Purchase of Power from M/s NTPC Kudigi TPS</t>
  </si>
  <si>
    <t>Sundry Creditors for Purchase of Power from M/s Shree Cement Ltd</t>
  </si>
  <si>
    <t>Sundry Creditors for Purchase of Power from M/s The Mysore Sugar Company Ltd</t>
  </si>
  <si>
    <t>Sundry Creditors for Purchase of Power from M/s Adani Green Energy (UP) Ltd(Solar)</t>
  </si>
  <si>
    <t>Sundry Creditors for Purchase of Power from M/s Anantapur Solar Parks Pvt Ltd(Solar)</t>
  </si>
  <si>
    <t>Sundry Creditors for purchase of power from M/s Shree Doodhaganga Krishna SSK Niyamit.</t>
  </si>
  <si>
    <t>Sundry Creditors for purchase of power from M/s Shri Hiranyakeshi SSK Niyamit</t>
  </si>
  <si>
    <t>Sundry Creditors for purchase of power from M/s  The Nandi SSK Niyamit.</t>
  </si>
  <si>
    <t>Sundry Creditors for purchase of power from M/s The Ugar Sugar works Ltd.</t>
  </si>
  <si>
    <t>Sundry Creditors for purchase of power from M/s NTPC-Bundled  power under NSM</t>
  </si>
  <si>
    <t>Sundry Creditors for purchase of power from M/s Shorapur Solar Power Ltd(Solar)</t>
  </si>
  <si>
    <t>Sundry Creditors for purchase of power from M/s Clean Solar Power (Tumkur) Pvt Ltd (Solar)-KGL Plant.</t>
  </si>
  <si>
    <t>Sundry Creditors for purchase of power from M/s Clean Solar Power (Tumkur) Pvt Ltd (Solar)-CHN Plant.</t>
  </si>
  <si>
    <t>Sundry Creditors for purchase of power from M/s Adani Green Energy (UP) Ltd.(Solar)- MGD Plant.</t>
  </si>
  <si>
    <t>SUNDRY CREDITORS FOR PURCHASE OF POWER FROM M/s Clean Solar Power (Tumkur) Pvt Ltd (Solar)-GDL Plant</t>
  </si>
  <si>
    <t>SUNDRY CREDITORS FOR PURCHASE OF POWER FROM M/s PCKL (Overarching Agreement-Inter State)</t>
  </si>
  <si>
    <t>Sundry Creditors for purchase of power from M/s Solar Energy Corporation of India Ltd (Energon).</t>
  </si>
  <si>
    <t>Sundry Creditors for purchase of power from M/s Solar Energy Corporation of India Ltd (Wardha).</t>
  </si>
  <si>
    <t>Liability for supply of materials</t>
  </si>
  <si>
    <t>Liability for supply of materials RAPDRP</t>
  </si>
  <si>
    <t>Sundry Creditors / Control Account</t>
  </si>
  <si>
    <t>Sundry Creditors / Control Account rapdrp</t>
  </si>
  <si>
    <t>Sundry Creditors balance materials received from VVNL</t>
  </si>
  <si>
    <t>Payable VVNL on distribution asset account</t>
  </si>
  <si>
    <t>Materials received from KPTCL- Payable Adjustable</t>
  </si>
  <si>
    <t>Materials received from BESCOM- Payable Adjustable</t>
  </si>
  <si>
    <t>Materials received from MESCOM</t>
  </si>
  <si>
    <t>Released scrap assets or Material received from KPTCL- Payable Adjustable</t>
  </si>
  <si>
    <t>Released srcap assets or Material received from BESCOM- Payable Adjustable</t>
  </si>
  <si>
    <t>Released srcap assets or Material received from GESCOM- Payable Adjustable</t>
  </si>
  <si>
    <t>Personal related amount payable to KPTCL - Payable Adjustable</t>
  </si>
  <si>
    <t>Personal related amount payable to BESCOM - Payable Adjustable</t>
  </si>
  <si>
    <t>Other Payable to KPTCL units other transaction</t>
  </si>
  <si>
    <t>Other Payable to HESCOM units other transaction</t>
  </si>
  <si>
    <t>Payable to BESCOM-Power Purchase</t>
  </si>
  <si>
    <t>Payable to MESCOM-Power Purchase</t>
  </si>
  <si>
    <t>Payable to  HESCOM-Power Purchase</t>
  </si>
  <si>
    <t>Payable to GESCOM-Power Purchase</t>
  </si>
  <si>
    <t>Provision for liability for supply of materials</t>
  </si>
  <si>
    <t>Contractors control Account</t>
  </si>
  <si>
    <t>Contracters control account RAPDRP</t>
  </si>
  <si>
    <t>Provision for liability to Contractors</t>
  </si>
  <si>
    <t>Contractors control Account (Turnkey works)</t>
  </si>
  <si>
    <t>Materilas/Other transaction received from MESCOM unit</t>
  </si>
  <si>
    <t>Fixed assets dismantled assets capital work exp., Dep.,</t>
  </si>
  <si>
    <t>Funds transfored from MESCOM payable/ Adjustable</t>
  </si>
  <si>
    <t>Payable to others - DELP Project</t>
  </si>
  <si>
    <t>Tax recovered on sale of Stores,</t>
  </si>
  <si>
    <t>Provision for Gratuity</t>
  </si>
  <si>
    <t>Provision for Pension</t>
  </si>
  <si>
    <t>Contribution to Pension Fund</t>
  </si>
  <si>
    <t>Provision for Earned leave encashment fund</t>
  </si>
  <si>
    <t>Provision for Family Benefit Fund</t>
  </si>
  <si>
    <t>Provision for CESC contribution to New defined contributory pension scheme</t>
  </si>
  <si>
    <t>Employees Covered Under Contributary Pension Scheme</t>
  </si>
  <si>
    <t>Sundry Creditors/Materials received from VVNL</t>
  </si>
  <si>
    <t>Un Paid Salaries</t>
  </si>
  <si>
    <t>Un Paid Bonus</t>
  </si>
  <si>
    <t>Pension and Leave contribution from employees for counting their past service in other Departments and Payable to P&amp;G trust</t>
  </si>
  <si>
    <t>Salary Payable</t>
  </si>
  <si>
    <t xml:space="preserve">Salary Payable to Contract AE/JEs </t>
  </si>
  <si>
    <t>Bonus Payable</t>
  </si>
  <si>
    <t>Exgratia Payable</t>
  </si>
  <si>
    <t xml:space="preserve">Sundry Deposits in Cash from suppliers </t>
  </si>
  <si>
    <t>Sundry deposite in cash from suppliers RAPDRP</t>
  </si>
  <si>
    <t xml:space="preserve">Sundry Deposits other than in Cash from suppliers </t>
  </si>
  <si>
    <t>Retention charges</t>
  </si>
  <si>
    <t>46.1047NJY1</t>
  </si>
  <si>
    <t>46.1047NJY2</t>
  </si>
  <si>
    <t>Retention Money -RAPDRP</t>
  </si>
  <si>
    <t>Penalty recovered, pending decision for refund</t>
  </si>
  <si>
    <t>Penalty recovered, pending decision for refund-RAPDRP</t>
  </si>
  <si>
    <t>Compounding fee collected</t>
  </si>
  <si>
    <t>Interest payable to MOP(Ministry of Power)</t>
  </si>
  <si>
    <t>On Billing Finance under DELP Programme</t>
  </si>
  <si>
    <t>Liability for Expenses</t>
  </si>
  <si>
    <t>Sundry creditors for expenses</t>
  </si>
  <si>
    <t xml:space="preserve">Sundry creditors for expenses to Contract AE/JEs </t>
  </si>
  <si>
    <t>Provision for liability for expenses</t>
  </si>
  <si>
    <t>Inspection Charges payable to GOK.</t>
  </si>
  <si>
    <t>Guarantee Comission payable to GOK.</t>
  </si>
  <si>
    <t>Royalty Payable to GOK.</t>
  </si>
  <si>
    <t>Exise Duty payable to GOK.</t>
  </si>
  <si>
    <t>Duty &amp; Taxes payable to GOK.,</t>
  </si>
  <si>
    <t>Additional Fixed Cost of TBPCL recoverable from Consumers to be adjusted against Subsidy receivable from GOK</t>
  </si>
  <si>
    <t>Building or other construction workers welfare fund</t>
  </si>
  <si>
    <t>Interest accured but not due on borrowings</t>
  </si>
  <si>
    <t>Provision for FBT</t>
  </si>
  <si>
    <t xml:space="preserve">Provision for Income tax </t>
  </si>
  <si>
    <t>Provision for Deferred Tax liability</t>
  </si>
  <si>
    <t>Tax Deducted at source from supply of Goods &amp; Service or both-Central Goods and Service Tax(CGST)</t>
  </si>
  <si>
    <t>Tax Deducted at source from supply of Goods &amp; Service or both-State Goods and Service Tax(SGST)</t>
  </si>
  <si>
    <t>Tax Deducted at source from supply of Goods &amp; Service or both-Union Territory Goods and Service Tax(UTGST)</t>
  </si>
  <si>
    <t>Tax Deducted at source from supply of Goods &amp; Service or both-Inter State Goods and Service Tax(IGST)</t>
  </si>
  <si>
    <t>Stale Cheques</t>
  </si>
  <si>
    <t>Railway Credit notes</t>
  </si>
  <si>
    <t>Security Deposit from employee</t>
  </si>
  <si>
    <t>Service Tax Collected and payable to Central Excise Dept</t>
  </si>
  <si>
    <t>Advance received for sale of store scraps</t>
  </si>
  <si>
    <t>IT deducted at source on Payment to contractors</t>
  </si>
  <si>
    <t>IT deducted at source on Payment to contractors RAPDRP</t>
  </si>
  <si>
    <t>IT deducted at source on other payments</t>
  </si>
  <si>
    <t>Sale tax recovered on sale of stores,etc.,</t>
  </si>
  <si>
    <t>Sales deducted at source on payable to Department</t>
  </si>
  <si>
    <t>Sales deducted at source on payable to Department  rapdrp</t>
  </si>
  <si>
    <t>Amount recoverable from Salaries of Corpn. Emp</t>
  </si>
  <si>
    <t>SwachhBharathCess 0.5% on value of services.</t>
  </si>
  <si>
    <t>Provident  Fund</t>
  </si>
  <si>
    <t>Provident Fund 13.61%</t>
  </si>
  <si>
    <t>Welfare fund</t>
  </si>
  <si>
    <t>Krishi kalyan CESS 0.5% on value of services</t>
  </si>
  <si>
    <t>Amount recoverable fom salary of gangmen &amp;JE's towars employees cotribution of EPF</t>
  </si>
  <si>
    <t>Building or other construction workers welfare fund  rapdrp</t>
  </si>
  <si>
    <t>Shahbab Municipality</t>
  </si>
  <si>
    <t>Sales Tax Payable</t>
  </si>
  <si>
    <t>Contributory Pesion scheme contribution Payable to P&amp;G Trust recovery from employees salary</t>
  </si>
  <si>
    <t xml:space="preserve">Contributory Pesion scheme </t>
  </si>
  <si>
    <t>Amount recoverable from employee payable to Employee Welfare Fund</t>
  </si>
  <si>
    <t>Employees PF and Departmental Share of PF Payable Account</t>
  </si>
  <si>
    <t>Misc Deposits</t>
  </si>
  <si>
    <t>Grant received from GOK towards execution of Mahamasthakabhishekha works</t>
  </si>
  <si>
    <t>Payment made to K.R.E.D.L by the amount collected from beneficiaries for installing solar pumpset.</t>
  </si>
  <si>
    <t>Excess credit afforded by Bank pending reconciliation SBM</t>
  </si>
  <si>
    <t>Excess credit afforded by Bank pending reconciliation Canara Bank</t>
  </si>
  <si>
    <t>Flood Relief fund</t>
  </si>
  <si>
    <t>IGST Payable to the registered suppliers of Goods/ Services under GST Act.</t>
  </si>
  <si>
    <t>CGST Payable to the registered suppliers of Goods/ Services under GST Act.</t>
  </si>
  <si>
    <t>SGST Payable to the registered suppliers of Goods/ Services under GST Act.</t>
  </si>
  <si>
    <t>CGST Payable by CESC to the Department under Reverse Charge Mechanism for the purchases made/services obtained from the firms which are Un-Registered under GST Act.</t>
  </si>
  <si>
    <t>SGST Payable by CESC to the Department under Reverse Charge Mechanism for the purchases made/services obtained from the firms which are Un-Registered under GST Act.</t>
  </si>
  <si>
    <t>IGST Payable by CESC to the Department under Reverse Charge Mechanism for the purchases made/services obtained from the firms which are Un-Registered under GST Act.</t>
  </si>
  <si>
    <t>CGST Payable by CESC to the Department under Reverse Charge Mechanism for the notified purchases made/services obtained from the firms which are Registered/ Un-Registered under GST Act.</t>
  </si>
  <si>
    <t>SGST Payable by CESC to the Department under Reverse Charge Mechanism for the notified purchases made/services obtained from the firms which are Registered/ Un-Registered under GST Act.</t>
  </si>
  <si>
    <t>IGST collected by CESC from the customers of company and payable to the Department.</t>
  </si>
  <si>
    <t>CGST collected by CESC from the customers of company and payable to the Department.</t>
  </si>
  <si>
    <t>SGST collected by CESC from the customers of company and payable to the Department.</t>
  </si>
  <si>
    <t>Advance Power Charges</t>
  </si>
  <si>
    <t>Additional Advance power charges</t>
  </si>
  <si>
    <t>New Service Connections Deposit</t>
  </si>
  <si>
    <t>Deposit Contribution Works - GOK. Departments</t>
  </si>
  <si>
    <t xml:space="preserve">Deposit Works </t>
  </si>
  <si>
    <t>Ganga Kalyana Scheme Deposit receivable</t>
  </si>
  <si>
    <t>GK Scheme Deposit received for Backward Classes</t>
  </si>
  <si>
    <t>GK Scheme Deposit receivable from KMDC</t>
  </si>
  <si>
    <t>GK Scheme Deposit receivable from Karnataka State SC/ST</t>
  </si>
  <si>
    <t>Electricity to W/S Under Tatkal Scheme</t>
  </si>
  <si>
    <t>Service Connections LT/HT Consumers</t>
  </si>
  <si>
    <t>Cost collected from IP set applicants in Gray &amp; Black Taluks for power supply under Section 6.06 of KERC (ES&amp;D) Code</t>
  </si>
  <si>
    <t>RGRHLL / Ashraya / Ambedkar Scheme</t>
  </si>
  <si>
    <t>Enrgisation of Rural WS Scheme under RD &amp; PR</t>
  </si>
  <si>
    <t>Deiposit contribution works deposit received from Government under SCSP</t>
  </si>
  <si>
    <t>Deposit Contribution works deposit reeived from Government under SDP</t>
  </si>
  <si>
    <t>Deposit Contribution works deposit received from government under TSP</t>
  </si>
  <si>
    <t>Deposit contribution works Deposit received from government under draught relief scheme</t>
  </si>
  <si>
    <t>CFL Lamps Received for BELAKU YOJANE</t>
  </si>
  <si>
    <t>CFL Lamps Issued Under BELAKU YOJANE</t>
  </si>
  <si>
    <t>Deposit received against burnt meter</t>
  </si>
  <si>
    <t>Power development deposits</t>
  </si>
  <si>
    <t>Security Deposits for metering equipment</t>
  </si>
  <si>
    <t>Deposit from AEH Installations</t>
  </si>
  <si>
    <t>Differential amount Deposit from AEH Installations(Revenue Collection pending classification)</t>
  </si>
  <si>
    <t>Revenue Suspense</t>
  </si>
  <si>
    <t>Revenue collection pending classification</t>
  </si>
  <si>
    <t>Deposit Contribution works deposit received from government under Roof Top Grid Connected Solar Photovoltaic system</t>
  </si>
  <si>
    <t>Security Deposits from Consumers</t>
  </si>
  <si>
    <t>Initial Security Deposits from Consumers</t>
  </si>
  <si>
    <t>Addl. Security Deposits from Consumers</t>
  </si>
  <si>
    <t>Addl. Security Deposits from Consumers in cash</t>
  </si>
  <si>
    <t>Security Deposits from Consumers other than in cash</t>
  </si>
  <si>
    <t>Interest payable on consumer security deposit</t>
  </si>
  <si>
    <t>Interest payable on consumer meter security deposit</t>
  </si>
  <si>
    <t>Bank over draft A/c SBI(OD-424)</t>
  </si>
  <si>
    <t>Bank over draft A/c SBI Overseas Branch Bangalore</t>
  </si>
  <si>
    <t>Bank over draft A/c IDBI-82</t>
  </si>
  <si>
    <t>Bank over draft A/c IDBI-116</t>
  </si>
  <si>
    <t>Bank over draft A/c IDBI-134</t>
  </si>
  <si>
    <t>Repayments dues on PFC Loan for RAPDRP</t>
  </si>
  <si>
    <t>Repayment due on APDRP-GOK Loan pertaining to CESC</t>
  </si>
  <si>
    <t>Interest accrued and due-PFC loan for RAPDRP</t>
  </si>
  <si>
    <t>Interest accured and due on loans drawn from GOK in respect of ongoing APDRP works KPTCL for CESC</t>
  </si>
  <si>
    <t>Promoters Share Capital</t>
  </si>
  <si>
    <t>Networth/Share Deposit</t>
  </si>
  <si>
    <t>Proposed adjustment to Networth account</t>
  </si>
  <si>
    <t>Loans from Rural Electrification Corporation (REC Capex)</t>
  </si>
  <si>
    <t>Loans from REC-Shorterm loan Rs.100 Crs</t>
  </si>
  <si>
    <t>Loan from Bank energisation of IP sets</t>
  </si>
  <si>
    <t>Loan from Gok -APDRP</t>
  </si>
  <si>
    <t>APDRP REC Loan payable to KPTCL</t>
  </si>
  <si>
    <t>PFC loan for RAPDRP</t>
  </si>
  <si>
    <t>Loans from SBI BANK (CAPEX)</t>
  </si>
  <si>
    <t>Loans from SBI BANK (LONG TERM)</t>
  </si>
  <si>
    <t>Loans from SBI BANK (MEDIUM TERM)</t>
  </si>
  <si>
    <t>Loans from SBI BANK (SHORT TERM)</t>
  </si>
  <si>
    <t>Loans from SYNDICATE BANK (CAPEX)</t>
  </si>
  <si>
    <t>Loans from SYNDICATE BANK (LONG TERM)</t>
  </si>
  <si>
    <t>Loans from SYNDICATE BANK (MEDIUM TERM)</t>
  </si>
  <si>
    <t>Loans from SYNDICATE BANK (SHORT TERM)</t>
  </si>
  <si>
    <t>Loans from REC (CAPEX)</t>
  </si>
  <si>
    <t>Loans from REC (LONG TERM)</t>
  </si>
  <si>
    <t>Loans from REC (MEDIUM TERM)</t>
  </si>
  <si>
    <t>Loans from REC (SHORT TERM)</t>
  </si>
  <si>
    <t>Loans from PFC (CAPEX)</t>
  </si>
  <si>
    <t>Loans from PFC (LONG TERM)</t>
  </si>
  <si>
    <t>Loans from PFC (MEDIUM TERM)</t>
  </si>
  <si>
    <t>Loans from PFC (SHORT TERM)</t>
  </si>
  <si>
    <t>Loans from BANK OF INDIA (CAPEX)</t>
  </si>
  <si>
    <t>Loans from BANK OF INDIA (LONG TERM)</t>
  </si>
  <si>
    <t>Loans from  BANK OF INDIA (MEDIUM TERM)</t>
  </si>
  <si>
    <t>Loans from  BANK OF INDIA (SHORT TERM)</t>
  </si>
  <si>
    <t>Loan by GOK for the Energisation of Irrigation wells</t>
  </si>
  <si>
    <t>Interest free loans from GOK</t>
  </si>
  <si>
    <t>Consumer Contribution towards cost of Capital Assets</t>
  </si>
  <si>
    <t>Consumer Contribution towards cost of Capital Assets Smart Grid Projects</t>
  </si>
  <si>
    <t>Sub-Station augmentation charges</t>
  </si>
  <si>
    <t>Regularisation unauthorised installations</t>
  </si>
  <si>
    <t>IP Sets service under SFS</t>
  </si>
  <si>
    <t>Regularisation of unauthorised IP set installations</t>
  </si>
  <si>
    <t>Capital cost collected from consumers</t>
  </si>
  <si>
    <t>Development Charges Collected</t>
  </si>
  <si>
    <t>Infrastructure charges from HT Consumers</t>
  </si>
  <si>
    <t>Development Charges /Additional development chrages collected from consumers</t>
  </si>
  <si>
    <t>Consumer Contribution towards IP set service.</t>
  </si>
  <si>
    <t>One time regularaisation - ATL</t>
  </si>
  <si>
    <t>Capital receipts collected from independent IPPs towards reactive power compensation works</t>
  </si>
  <si>
    <t>IP Set received under OYT</t>
  </si>
  <si>
    <t>Amount Received from Gok towars execution of works under Draught Relief Scheme</t>
  </si>
  <si>
    <t>Subsidies towards Cost of Capital Assets</t>
  </si>
  <si>
    <t>REC-RGGVY Scheme Subsidy Account</t>
  </si>
  <si>
    <t>NEF(National Electricity Fund)-Subsidy Grants</t>
  </si>
  <si>
    <t>Grant towards cost of Capital Assets</t>
  </si>
  <si>
    <t>Special Grant towards Capital Works under Accelerated power Development programme (APDP)</t>
  </si>
  <si>
    <t>Grant towards APDRP</t>
  </si>
  <si>
    <t>Grant  towards cost of capital assets- IPDS</t>
  </si>
  <si>
    <t>Grant  towards cost of capital assets- DDUGJY</t>
  </si>
  <si>
    <t>Contribution received from DR.BR.Ambedkar development corporation (SC) towards energisation of IP sets.</t>
  </si>
  <si>
    <t>Contribution received from Maharshi valmiki development corporation (ST) towards energisation of IP sets.</t>
  </si>
  <si>
    <t>Contribution received from D.Devaraj Urs  backward development corporation (BCM.) towards energisation of IP sets.</t>
  </si>
  <si>
    <t>Contribution received from Karnataka Monitory development corporation (MIN.) towards energisation of IP sets.</t>
  </si>
  <si>
    <t>Grant towards cost of capital assets- Energisation of IP sets under Karnataka Vishwa Karma Communities Development Corporation Limited.</t>
  </si>
  <si>
    <t>Special grant towards capital works (APDP)</t>
  </si>
  <si>
    <t>Consumer Contribution, Grants and Subsidies towards cost of Capital assets (write-back of Depreciation</t>
  </si>
  <si>
    <t>Capital Reserve</t>
  </si>
  <si>
    <t>Capital Reserve-Capital Receipts</t>
  </si>
  <si>
    <t>Reserve for MaterialCost variance</t>
  </si>
  <si>
    <t>Net Revenue &amp; appropriation Account</t>
  </si>
  <si>
    <t>Part-B Diffrence to be transferred to Net Revenue and Appropriation Account.</t>
  </si>
  <si>
    <t>Sundry Creditors for purchase of power from M/s Baladev Solar Park Pvt. Ltd.</t>
  </si>
  <si>
    <t>Sundry Creditors for purchase of power from M/s Avaada Solar Energy Pvt. Ltd.</t>
  </si>
  <si>
    <t>Total</t>
  </si>
  <si>
    <t>Net of Income &amp; Expenditure for the year.</t>
  </si>
  <si>
    <t xml:space="preserve">Bhagya Jyothi/Kutira Jyothi above 40 units </t>
  </si>
  <si>
    <t>Domestic combined lighting, heating and motive power LT2a(i) Free Lighting</t>
  </si>
  <si>
    <t>Domestic combined lighting, heating and motive power LT2a(ii) Free Lighting</t>
  </si>
  <si>
    <t>Comml.Ltg.Htg.&amp; motive power LT3(i) Office Lighting</t>
  </si>
  <si>
    <t>Comml.Ltg.Htg.&amp; motive power LT3(ii) Office Lighting</t>
  </si>
  <si>
    <t>Auxiliary Consumption</t>
  </si>
  <si>
    <t xml:space="preserve">Private Horiticultural Nurseries, Coffee, &amp; Tea Plantations upto 10HP  LT4C(i) </t>
  </si>
  <si>
    <t>Installations motive powers other than those covered under LT5(ai) Sanctioned load containing 5HP and below</t>
  </si>
  <si>
    <t>Installations motive powers other than those covered under LT5(aii) Sanctioned load containing Above 5HP and Below 40HP</t>
  </si>
  <si>
    <t>Installations motive powers than those covered under LT5(aiii) Sanctioned load containing Above 40HP and Below 67HP</t>
  </si>
  <si>
    <t>Installations motive powers than those covered under LT5(aiv) Sanctioned load containing 67HP and Above.</t>
  </si>
  <si>
    <t>Water supply -RLB, ULB &amp; others  LT-6(a)</t>
  </si>
  <si>
    <t>Public lighting  -RLB, ULB &amp; others  LT-6(b)</t>
  </si>
  <si>
    <t>Temporary Power Supply Non commerical lights and fans and other small appliances LT-7(a)</t>
  </si>
  <si>
    <t>Applicable to hoardings &amp; Advertisement boards, Bus shelters etc power supply on permanent connection basis Sanctioned load containing less than 67 HP LT7 (b)</t>
  </si>
  <si>
    <t>BRP-II arrears recovered</t>
  </si>
  <si>
    <t>Rural Electric Co-operative Societies</t>
  </si>
  <si>
    <t>Cross subsidy Charges</t>
  </si>
  <si>
    <t>Fuel Cost Adjustment Charges</t>
  </si>
  <si>
    <t>Revenue from sale of power to IP set through Tariff Subsidy from GOK</t>
  </si>
  <si>
    <t>Bhagya Jyothi/Kutira Jyothi Tariff Subsidy Up to 18 Units</t>
  </si>
  <si>
    <t xml:space="preserve">Subsidy receivable for free Power supply to IP Set below 10HP </t>
  </si>
  <si>
    <t>Fues Charges</t>
  </si>
  <si>
    <t>Reconnection Fee (D&amp;R)</t>
  </si>
  <si>
    <t>Public Ltg Maintenance charges</t>
  </si>
  <si>
    <t>Service Connection (Supervision Charges)</t>
  </si>
  <si>
    <t>Delayed Payment Charges</t>
  </si>
  <si>
    <t>Miscellaneous Charges from Consumers</t>
  </si>
  <si>
    <t>Registration fee towards SRTPV Connection (Solar roof top system).</t>
  </si>
  <si>
    <t>Facilitation fee towards SRTPV Connection(Solar roof top system).</t>
  </si>
  <si>
    <t>RTPV Application fees</t>
  </si>
  <si>
    <t>Income on account of  Regulagtory Assets/Truing up subsidy</t>
  </si>
  <si>
    <t>Application Registration Fee for HT/ LT/ Temporary Power Connection</t>
  </si>
  <si>
    <t>Meter Caliberation Charges</t>
  </si>
  <si>
    <t>Inspection /Testing of Insulation Charges</t>
  </si>
  <si>
    <t>Name Transfer Fee / Change of tariff</t>
  </si>
  <si>
    <t>HT / LT Meter Testing Charges</t>
  </si>
  <si>
    <t>CT Testing charges</t>
  </si>
  <si>
    <t>Interest Bank fixed Deposits</t>
  </si>
  <si>
    <t>Interest on Advances to Suppliers/Contractors</t>
  </si>
  <si>
    <t>Income accrued on account of energy savings</t>
  </si>
  <si>
    <t>Interest from banks for balances under savings bank account.</t>
  </si>
  <si>
    <t>Write back of Interest</t>
  </si>
  <si>
    <t>Profit on Sale of Stores</t>
  </si>
  <si>
    <t>Sale of Scrap</t>
  </si>
  <si>
    <t>Other Misc Receipts from trading</t>
  </si>
  <si>
    <t>Gain on sale of fixed assets</t>
  </si>
  <si>
    <t>Gain on sale of Scrap</t>
  </si>
  <si>
    <t>Miscellaneous charges collected for storage/transport /installation of CFL Lamps Under Belaku Yojane.</t>
  </si>
  <si>
    <t>Rental from Staff Qtrs</t>
  </si>
  <si>
    <t>Rental from others</t>
  </si>
  <si>
    <t>Excess found on Physical Verification of Cash</t>
  </si>
  <si>
    <t>Excess found on Physical Verification of Materials Stock</t>
  </si>
  <si>
    <t>Excess found on  Physical verification of Fixed Assets</t>
  </si>
  <si>
    <t>Supervision Charges (Self execution works)</t>
  </si>
  <si>
    <t>One Time maintaintenance cost for New Layouts</t>
  </si>
  <si>
    <t>Supervision Charges(Deposit Contribution works)</t>
  </si>
  <si>
    <t>Recovery for transport &amp; Vehicle Expenses</t>
  </si>
  <si>
    <t>Rebate for collection of electricity Tax</t>
  </si>
  <si>
    <t>Misc., Recoveries</t>
  </si>
  <si>
    <t>Misc Recoveries -RAPDRP</t>
  </si>
  <si>
    <t xml:space="preserve">Incentives received  </t>
  </si>
  <si>
    <t>Rebate on power purchase bills</t>
  </si>
  <si>
    <t>Miscellaneous Recoveries / Income related to Power Purchase</t>
  </si>
  <si>
    <t>Other excess Provision in prior periods</t>
  </si>
  <si>
    <t>Liquidated Damages recovered from Supply / Works Bills / Power Purchase</t>
  </si>
  <si>
    <t>Penalty recovered  from the supply / Works bill</t>
  </si>
  <si>
    <t>Creation of Deferred tax asset</t>
  </si>
  <si>
    <t>Depriciation withdrawn from contribution / subsidies as per AS -12</t>
  </si>
  <si>
    <t>Receipts from consumers relating to prior periods</t>
  </si>
  <si>
    <t>Excess provisions for IT</t>
  </si>
  <si>
    <t>Excess provision for deprn in prior periods</t>
  </si>
  <si>
    <t>Excess provision for interest finance charges in prior periods</t>
  </si>
  <si>
    <t>Other income relating to prior  periods</t>
  </si>
  <si>
    <t>Power purchased from KSEB</t>
  </si>
  <si>
    <t>POWER PURCHASE FROM M/S.KPCL</t>
  </si>
  <si>
    <t>POWER PURCHASE FROM M/S.VVNL</t>
  </si>
  <si>
    <t>POWER PURCHASE FROM M/S.NTPC-RSTPS</t>
  </si>
  <si>
    <t>POWER PURCHASE FROM M/S.NTPC - RSTPS STG.III</t>
  </si>
  <si>
    <t>POWER PURCHASE FROM M/S.NTPC -TALCHER STG.II</t>
  </si>
  <si>
    <t>POWER PURCHASE FROM M/S.MAPS</t>
  </si>
  <si>
    <t xml:space="preserve">POWER PURCHASE FROM M/S.NLC  - TPS I </t>
  </si>
  <si>
    <t xml:space="preserve">POWER PURCHASE FROM M/S.NLC  - TPS II </t>
  </si>
  <si>
    <t>POWER PURCHASE FROM M/S.PGCIL -SREB UI POOL ACCOUNT</t>
  </si>
  <si>
    <t>POWER PURCHASE FROM M/S.KAIGA</t>
  </si>
  <si>
    <t>POWER PURCHASE FROM M/S.GMR ENERGY LTD.</t>
  </si>
  <si>
    <t>POWER PURCHASE FROM M/S.TATA POWER</t>
  </si>
  <si>
    <t>Power Purchase from M/S Sree Royalseema</t>
  </si>
  <si>
    <t>POWER PURCHASE FROM M/S.JSW PTCL</t>
  </si>
  <si>
    <t>POWER PURCHASE FROM M/S.SOUTH INDIA PAPER MILLS</t>
  </si>
  <si>
    <t>POWER PURCHASE FROM M/S. Coromandel Sugars Limited.</t>
  </si>
  <si>
    <t>POWER PURCHASE FROM M/S.BANNARI AMMAN SUGAR LTD-I</t>
  </si>
  <si>
    <t>POWER PURCHASE FROM M/S.BANNARI AMMAN SUGAR LTD-II</t>
  </si>
  <si>
    <t>POWER PURCHASE FROM M/S.BHORUKA (MADHAVAMANTRI)</t>
  </si>
  <si>
    <t>POWER PURCHASE FROM M/S.BHORUKA (MANDAGERE)</t>
  </si>
  <si>
    <t>POWER PURCHASE FROM M/S.EDCL</t>
  </si>
  <si>
    <t>POWER PURCHASE FROM M/S.VIJAYALAKSHMI HYDRO</t>
  </si>
  <si>
    <t>POWER PURCHASE FROM M/S.ATRIA POWER (BRINDAVAN)</t>
  </si>
  <si>
    <t>POWER PURCHASE FROM M/S. BHORUKA POWER CORPORATION  LTD.</t>
  </si>
  <si>
    <t>POWER PURCHASE FROM M/S.HEMAVATHI POWER &amp; LIGHT PVT. LTD. -I (HLBC)</t>
  </si>
  <si>
    <t>POWER PURCHASE FROM M/S.HEMAVATHI POWER &amp; LIGHT PVT. LTD. -II (HRB)</t>
  </si>
  <si>
    <t>POWER PURCHASE FROM M/S.TRISHUL POWER PVT. LTD.</t>
  </si>
  <si>
    <t>POWER PURCHASE FROM M/S.NAGARJUNA HYDRO ENERGY PVT. LTD.</t>
  </si>
  <si>
    <t>POWER PURCHASE FROM M/S.PASCHIM HYDRO ENERGY PVT. LTD.</t>
  </si>
  <si>
    <t>POWER PURCHASE FROM M/S.CHAMUNDESHWARI SUGARS LTD</t>
  </si>
  <si>
    <t>POWER PURCHASE FROM M/S.BHORUKA POWER CORPORATION LTD</t>
  </si>
  <si>
    <t>POWER PURCHASE FROM M/S.KPTCL TRANSMISSION CHARGES</t>
  </si>
  <si>
    <t>POWER PURCHASE FROM M/S.PGCIL TRANSMISSION CHARGES</t>
  </si>
  <si>
    <t>POWER PURCHASE FROM M/S.PGCIL SRLDC- O&amp; M EXPENSES</t>
  </si>
  <si>
    <t>POWER PURCHASE FROM M/S LDC- O&amp;M EXPENSES</t>
  </si>
  <si>
    <t>POWER PURCHASE FROM M/S SPPCC O&amp;M EXPENSES</t>
  </si>
  <si>
    <t>POWER PURCHASE FROM M/S KPTCL</t>
  </si>
  <si>
    <t>Power Purchase from TBHE</t>
  </si>
  <si>
    <t>Power Purchase from HASSAN BIO MASS POWER COMPANY</t>
  </si>
  <si>
    <t>Power Purchase from PTC</t>
  </si>
  <si>
    <t>Power Purchase from M/s Lanco Electric Utility Co (Open Access Charges)</t>
  </si>
  <si>
    <t>Power Purchase from M/s Venika green power</t>
  </si>
  <si>
    <t>Power Purchase from M/s Wind Energy</t>
  </si>
  <si>
    <t>Power Purchase from M/s EDCL (wind)</t>
  </si>
  <si>
    <t>Power Purchase from M/s Keerthi IND</t>
  </si>
  <si>
    <t>Power Purchase from M/s Renaissance Holding (27&amp;28)</t>
  </si>
  <si>
    <t>Power Purchase from M/s Renaissance Holding (33&amp;35)</t>
  </si>
  <si>
    <t>Power Purchase from M/s Nutech associates</t>
  </si>
  <si>
    <t>Power Purchase from M/s Senthil Energy Pvt Ltd.</t>
  </si>
  <si>
    <t>Power Purchase from M/s S Qube energy projects Pvt Ltd.</t>
  </si>
  <si>
    <t>Power Purchase from M/s Sapthagiri Distilleries</t>
  </si>
  <si>
    <t>Power Purchase from M/s Savitha Oil Technologies Ltd H-05.</t>
  </si>
  <si>
    <t>Power Purchase from M/s Kuminex Minerals Pvt.Ltd.</t>
  </si>
  <si>
    <t>Power Purchase from M/s NVR Vidyut Pvt.Ltd (H.36-38)</t>
  </si>
  <si>
    <t>Power Purchase from M/s The Chennai Silks</t>
  </si>
  <si>
    <t>Power Purchase from M/s NVR Vidyut Pvt.Ltd (H.40)</t>
  </si>
  <si>
    <t>Power Purchase from M/s Mukund  Kamath.S</t>
  </si>
  <si>
    <t>Power Purchase from M/s NVR Vidyut Pvt.Ltd (H43)</t>
  </si>
  <si>
    <t>Power Purchase from M/s Happy valley Developers</t>
  </si>
  <si>
    <t>Power Purchase from M/s Emkay taps &amp;  Cutting Tools .Pvt. Ltd.</t>
  </si>
  <si>
    <t>Power Purchase from M/s Rathnagiri Impex. Pvt, Ltd</t>
  </si>
  <si>
    <t>Power Purchase from M/s Ramco Industries</t>
  </si>
  <si>
    <t>Power Purchase from M/s Ushdev Engitech Ltd (H-14)</t>
  </si>
  <si>
    <t>Power Purchase from M/s Ushdev Engitech Ltd (H-15)</t>
  </si>
  <si>
    <t>Power Purchase from M/s Ushdev Engitech Ltd (H-16)</t>
  </si>
  <si>
    <t>Power Purchase from M/s Ushdev Engitech Ltd (H-17)</t>
  </si>
  <si>
    <t>Power Purchase from M/s Ushdev Engitech Ltd (H-18)</t>
  </si>
  <si>
    <t>Power Purchase from M/s Rambhabhen Ukabhai (H-19)</t>
  </si>
  <si>
    <t>Power Purchase from M/s Limbavali Power Private Ltd.</t>
  </si>
  <si>
    <t>Power Purchase from M/s Lanco Electric Utility Co.</t>
  </si>
  <si>
    <t>LC CHARGES/ OTHER BANK COMMISSION PAID FOR PURCHASE OF POWER</t>
  </si>
  <si>
    <t>Power Purchase From M/s BPCL (Manjadka)</t>
  </si>
  <si>
    <t>Power Purchase From M/s CAUVERY HYDRO LTD</t>
  </si>
  <si>
    <r>
      <t>Power Purchase From M/s Simran</t>
    </r>
    <r>
      <rPr>
        <b/>
        <sz val="12"/>
        <color indexed="8"/>
        <rFont val="Book Antiqua"/>
        <family val="1"/>
      </rPr>
      <t xml:space="preserve"> </t>
    </r>
    <r>
      <rPr>
        <sz val="12"/>
        <color indexed="8"/>
        <rFont val="Book Antiqua"/>
        <family val="1"/>
      </rPr>
      <t>wind projects Ltd( H-29)</t>
    </r>
  </si>
  <si>
    <t>Power Purchase From M/s Simran wind projects Ltd( H-34)</t>
  </si>
  <si>
    <t>Power Purchase From M/s ATRIA Brindavan (4 Mega watt) LTD</t>
  </si>
  <si>
    <t>Power Purchase From M/s ATRIA BRINDAVAN LTD-2 MHS</t>
  </si>
  <si>
    <t>Power Purchase From M/s RELIANCE ENERGY LTD (IPP)</t>
  </si>
  <si>
    <t>Open Access (Tr. Charges)</t>
  </si>
  <si>
    <t>Power Purchased from M/S Venika green Power Pvt Ltd</t>
  </si>
  <si>
    <t>Power purchased from Wind energy</t>
  </si>
  <si>
    <t>Power Purchased from M/S EDCL wind</t>
  </si>
  <si>
    <t>Power Purchased from M/S Keerthi Ind</t>
  </si>
  <si>
    <t>Power Purchased from M/S Renaissance Holdings (27&amp;28)</t>
  </si>
  <si>
    <t>Power Purchased from M/S Renaissance Holdings (33&amp;35)</t>
  </si>
  <si>
    <t>Power Purchased from M/S Nutech Assoisates</t>
  </si>
  <si>
    <t>Power Purchased from M/S Nutech Parsidhi</t>
  </si>
  <si>
    <t>Power Purchased from M/S Walden Properties</t>
  </si>
  <si>
    <t>Power Purchased from M/S Spathagiri Distilaries</t>
  </si>
  <si>
    <t>Power Purchased from High cost energy suppliers</t>
  </si>
  <si>
    <t>Power Purchase From M/s NTPC VVNL (IPP)</t>
  </si>
  <si>
    <t>Power Purchase From M/s BVSR-11</t>
  </si>
  <si>
    <t>Power Purchase From M/s BVSR-12</t>
  </si>
  <si>
    <t>Power Purchase From M/s Avon GP-08</t>
  </si>
  <si>
    <t>Power Purchase From M/s Avon GP-09</t>
  </si>
  <si>
    <t>Power Purchase From M/s Savitha Oil Technologies Ltd H-26.</t>
  </si>
  <si>
    <t>Power Purchase From M/s Savitha Oil Technologies Ltd H32</t>
  </si>
  <si>
    <t>Power Purchase From M/s Savitha Oil Technologies Ltd H39</t>
  </si>
  <si>
    <t>Power Purchase From M/s Friends Salt GP-14</t>
  </si>
  <si>
    <t>Power Purchase From M/s Frineds Salt GP-16</t>
  </si>
  <si>
    <t>Power Purchase From M/s Friends Salt GP-20</t>
  </si>
  <si>
    <t>Power Purchase From M/s Sree Minerals</t>
  </si>
  <si>
    <t>Power Purchase From M/s Durga Agencies, GP-18</t>
  </si>
  <si>
    <t>Power Purchase From M/s Durga Agencies, GP-19</t>
  </si>
  <si>
    <t>Power Purchase From M/s Eastmen International Ltd</t>
  </si>
  <si>
    <t>Power Purchase From M/s Mysore mercetaile co Ltd</t>
  </si>
  <si>
    <t>Power Purchase From M/s Nagarjun Hydro Energy Ltd</t>
  </si>
  <si>
    <t>Power Purchase From M/s UPCL</t>
  </si>
  <si>
    <t>Power Purchase From M/s BHARAT ELECTRONICS LTD.</t>
  </si>
  <si>
    <t>Power of Power from M/S Hindustan Zinc Ltd(GP02,03,04)</t>
  </si>
  <si>
    <t>Power of Power from M/S Hindustan Zinc Ltd(GP-17)</t>
  </si>
  <si>
    <t>Power of Power from M/S Hindustan Zinc Ltd(GP-23,24)</t>
  </si>
  <si>
    <t>Power of Power from M/S Hindustan Zinc Ltd(GP-28,31)</t>
  </si>
  <si>
    <t>Power of Power from M/S National Energy Trading &amp; Services (NETS)</t>
  </si>
  <si>
    <t>Power purchase from M/S NTPC-simhadri Thermal Power station</t>
  </si>
  <si>
    <t>Power purchase from M/S TATA POWER TRADING COMPANY LTD (M/S TPCL)</t>
  </si>
  <si>
    <t>Power purchase from M/S POSOCO-SRLDC</t>
  </si>
  <si>
    <t>Power Purchase  from M/S GAIL (India) ltd (MG-01 to MG-06)</t>
  </si>
  <si>
    <t>Power Purchase from M/S GAIL (India) ltd (MG-07 to MG-13)</t>
  </si>
  <si>
    <t>Power Purchase From Non PPA Power Generators</t>
  </si>
  <si>
    <t>Power Purchase from M/S GAIL (India) ltd (MG-14 to MG-15)</t>
  </si>
  <si>
    <t>Power Purchase from M/S GAIL (India) ltd (MG-16 to MG-17)</t>
  </si>
  <si>
    <t>Power Purchase  from M/S Arvind V Joshi &amp; Co.</t>
  </si>
  <si>
    <t>Power Purchase from M/S Pearlite liners Pvt ltd</t>
  </si>
  <si>
    <t>Power Purchase from M/S BMMISPAT ltd</t>
  </si>
  <si>
    <t>Power Purchase from M/S Gujarat Urja Vikas Nigama ltd</t>
  </si>
  <si>
    <t>Power Purchase from M/S Harekrishna Metallics</t>
  </si>
  <si>
    <t>Power Purchase from M/S NSL Sugars (Tungabhadra) Ltd</t>
  </si>
  <si>
    <t>Power Purchase from M/S Sathavahana ISPAT Pvt ltd</t>
  </si>
  <si>
    <t>Power Purchase from M/S Vijayanagar Sugars Pvt ltd</t>
  </si>
  <si>
    <t>Power Purchase from M/S NTPC Tamilnadu Energy  Pvt ltd</t>
  </si>
  <si>
    <t>Purchase Of Power From M/s Dhruvadesh Metasteel Pvt Ltd.,</t>
  </si>
  <si>
    <t>Purchase Of Power From M/s Essar Power MP Ltd.</t>
  </si>
  <si>
    <t>Purchase Of Power From M/s Global Energy Pvt Ltd.</t>
  </si>
  <si>
    <t>Purchase Of Power From M/s Ideal Energy Project Ltd.</t>
  </si>
  <si>
    <t>Purchase Of Power From M/s Reliance Energy Trading Ltd.</t>
  </si>
  <si>
    <t>Purchase Of Power From M/s Sathish Sugars Ltd.</t>
  </si>
  <si>
    <t>Purchase Of Power From M/s Tangedco Ltd.</t>
  </si>
  <si>
    <t>Purchase Of Power From M/s Sai Nireeha Power Project Pvt Ltd.</t>
  </si>
  <si>
    <t>Purchase Of Power From M/s Flax Hydro Energy Pvt  Ltd.</t>
  </si>
  <si>
    <t>Purchase Of Power From M/s Kudankulam Nuclear Power Project</t>
  </si>
  <si>
    <t>PURCHASE OF POWER FROM M/s NTPC-VVNL (Solar)</t>
  </si>
  <si>
    <t>PURCHASE OF POWER FROM M/s Priyadarshini Jurala Hydro Electric Scheme</t>
  </si>
  <si>
    <t>PURCHASE OF POWER FROM M/s Athani Sugars Ltd.,</t>
  </si>
  <si>
    <t>PURCHASE OF POWER FROM M/s Nirani Sugars Ltd.,</t>
  </si>
  <si>
    <t>PURCHASE OF POWER FROM M/s GMR Energy Trading Ltd.,</t>
  </si>
  <si>
    <t>Purchase of power from M/s NLC-TPS II Exp</t>
  </si>
  <si>
    <t>Purchase of power from M/s NLC Tamil Nadu Power Ltd.</t>
  </si>
  <si>
    <t>Purchase of power from Renewable Energy Certificate for Solar RPO Defeciency</t>
  </si>
  <si>
    <t>Purchase of power from M/s Madhav Solar (Karnataka) Pvt.Ltd (Project-1)</t>
  </si>
  <si>
    <t>Purchase of power from M/s Madhav Solar (Karnataka) Pvt.Ltd (Project-2)</t>
  </si>
  <si>
    <t>Purchase of power from M/s Mittal Processors Pvt.Ltd</t>
  </si>
  <si>
    <t>Purchase of power from M/s Bhalkeshwara Sugars .Ltd</t>
  </si>
  <si>
    <t>Purchase of power from IPPs Under Section 11</t>
  </si>
  <si>
    <t>Purchase of power from M/s Damodar Valley Corporation.</t>
  </si>
  <si>
    <t>Purchase of power from M/s Emami Power limited(Solar)</t>
  </si>
  <si>
    <t>Purchase of power from M/s Chikku Energy Private Limited (Solar)</t>
  </si>
  <si>
    <t>Purchase of power from M/s CBM Enterprises (Solar).</t>
  </si>
  <si>
    <t>Purchase of power from M/s Maharashtra State Electricity Distribution Company Ltd.</t>
  </si>
  <si>
    <t>Purchase of power from M/s Core Green Sugar and Fuels Pvt.Ltd.</t>
  </si>
  <si>
    <t>Purchase of power from M/s E.I.D Parry (India) Ltd.</t>
  </si>
  <si>
    <t>Purchase of power from M/s GM Sugar &amp; Energy Ltd.</t>
  </si>
  <si>
    <t>Purchase of power from M/s GEM Sugars Ltd.</t>
  </si>
  <si>
    <t>Purchase of power from M/s Godavari Bio refineries Ltd.</t>
  </si>
  <si>
    <t>Purchase of power from M/s Jamkhandi Sugars Ltd.</t>
  </si>
  <si>
    <t>Purchase of power from M/s KPR Sugar Mills Pvt Ltd.</t>
  </si>
  <si>
    <t>Purchase of power from M/s Manali Sugars Ltd.</t>
  </si>
  <si>
    <t>Purchase of power from M/s Shiraguppi Sugar works Ltd.</t>
  </si>
  <si>
    <t>Purchase of power from M/s Shri Prabhulineshwar Sugars &amp; Chemicals.</t>
  </si>
  <si>
    <t>Purchase of power from M/s Shivashakthi Sugars Ltd.</t>
  </si>
  <si>
    <t>Purchase of power from M/s Shree Renuka Sugars Ltd.</t>
  </si>
  <si>
    <t>Purchase of power from M/s Soubhagyalakxmi Sugars Ltd.</t>
  </si>
  <si>
    <t>Purchase of power from M/s Saketh Solar Energy LLP (Solar)</t>
  </si>
  <si>
    <t>Purchase of power from M/s Gorich Energy Pvt. Ltd (Solar).</t>
  </si>
  <si>
    <t>Purchase of power from M/s A.V.Anjaneya Prasad (Solar)</t>
  </si>
  <si>
    <t>Purchase of power from M/s Davangere Sugar Company Ltd.</t>
  </si>
  <si>
    <t>Purchase of power from M/s Indian Cane Power Ltd.</t>
  </si>
  <si>
    <t>Purchase of power from M/s Vishwaraj Sugar Industries Ltd</t>
  </si>
  <si>
    <t>Purchase Of Power From M/s Azure Sunrise Pvt. Ltd.(Solar)</t>
  </si>
  <si>
    <t>Purchase Of Power From M/s Tanivi Solar Pvt. Ltd.(Solar)</t>
  </si>
  <si>
    <t>Purchase Of Power From M/s Raygen Power Pvt. Ltd.(Solar)</t>
  </si>
  <si>
    <t>Purchase Of Power From M/s Raichur Power Corporation Ltd.(Yermarus TPS)</t>
  </si>
  <si>
    <t>Purchase Of Power From M/s SLDC, KPTCL (Congestion Charges)</t>
  </si>
  <si>
    <t>Purchase Of Power From M/s SLDC, KPTCL (Reactive Energy Charges)</t>
  </si>
  <si>
    <t>Purchase Of Power From M/s SLDC, KPTCL (Reactive Energy Charges - Inter State)</t>
  </si>
  <si>
    <t>Purchase of power from M/s Laxjeet Renewable Energy Pvt. Ltd (Solar)</t>
  </si>
  <si>
    <t>Purchase of Power from M/s Avid Green Energy Pvt Ltd(Solar)</t>
  </si>
  <si>
    <t>Purchase of Power from M/s Sourashakthi Energy Pvt Ltd(Solar)</t>
  </si>
  <si>
    <t>Purchase of Power from M/s Gaviranga Solar Energy Pvt Ltd(Solar)</t>
  </si>
  <si>
    <t>Purchase of power from Solar roof top consumer.</t>
  </si>
  <si>
    <t>Purchase of Power from M/s Swelect Power System Pvt Ltd(Solar)</t>
  </si>
  <si>
    <t>Purchase of Power from M/s Helicore Pvt Ltd(Solar)</t>
  </si>
  <si>
    <t>Purchase of Power from M/s Asian Fab Tec Ltd(Solar)</t>
  </si>
  <si>
    <t>Purchase of Power from M/s Raghu Infra Pvt Ltd(Solar)</t>
  </si>
  <si>
    <t>Purchase of Power from M/s NTPC Kudigi TPS</t>
  </si>
  <si>
    <t>Purchase of Power from M/s Shree Cement Ltd</t>
  </si>
  <si>
    <t>Purchase of Power from M/s The Mysore Sugar Company Ltd</t>
  </si>
  <si>
    <t>Purchase of Power from M/s Adani Green Energy (UP) Ltd(Solar)</t>
  </si>
  <si>
    <t>Purchase of Power from M/s Anantapur Solar Parks Pvt Ltd(Solar)</t>
  </si>
  <si>
    <t>Purchase of power from M/s Shree Doodhaganga Krishna SSK Niyamit.</t>
  </si>
  <si>
    <t>Purchase of power from M/s Hiranyakeshi SSK Niyamit</t>
  </si>
  <si>
    <t>Purchase of power from M/s The Nandi SSK Niyamit.</t>
  </si>
  <si>
    <t>Purchase of power from M/s The Ugar Sugar works Ltd.</t>
  </si>
  <si>
    <t>Purchase of power from M/s NTPC-Bundled  power under NSM.</t>
  </si>
  <si>
    <t>Purchase of power from M/s Shorapur Solar Power Ltd(Solar)</t>
  </si>
  <si>
    <t>Purchase of power from M/s Clean Solar Power (Tumkur) Pvt Ltd (Solar)-KGL Plant.</t>
  </si>
  <si>
    <t>Purchase of power from M/s Clean Solar Power (Tumkur) Pvt Ltd (Solar)-CHN Plant.</t>
  </si>
  <si>
    <t>Purchase of power from M/s Adani Green Energy (UP) Ltd.(Solar)- MGD Plant.</t>
  </si>
  <si>
    <t>Purchase of power from M/s Clean Solar Power (Tumkur) Pvt Ltd (Solar)-GDL Plant.</t>
  </si>
  <si>
    <t>Purchase of power from M/s KPCL(Overarching Agreement-Inter State)</t>
  </si>
  <si>
    <t>Purchase of power from M/s Solar Energy Corporation of India Ltd (Energon).</t>
  </si>
  <si>
    <t>Purchase of power from M/s Solar Energy Corporation of India Ltd (Wardha).</t>
  </si>
  <si>
    <t>20% share of Generating Cost-TBHE Board</t>
  </si>
  <si>
    <t>R&amp;M to Plant &amp; Machinery - MRT</t>
  </si>
  <si>
    <t>R&amp;M to Plant &amp; Machinery - Telecommunication</t>
  </si>
  <si>
    <t>R&amp;M to Plant &amp; Machinery - Others</t>
  </si>
  <si>
    <t>Salaries Regular Employees-Store</t>
  </si>
  <si>
    <t>R&amp;M Expenses to Power Transformers</t>
  </si>
  <si>
    <t>R&amp;M Expenses to Distribution Transformers</t>
  </si>
  <si>
    <t>R&amp;M Expenses payable to GAM-K</t>
  </si>
  <si>
    <t>R&amp;M to Others</t>
  </si>
  <si>
    <t>R&amp;M Building - 11KV</t>
  </si>
  <si>
    <t>R&amp;M Residential Qtr's</t>
  </si>
  <si>
    <t>Other Building -33KV</t>
  </si>
  <si>
    <t>R&amp;M Other Buildings</t>
  </si>
  <si>
    <t>R&amp;M Civil works -33KV</t>
  </si>
  <si>
    <t>R&amp;M Civil works</t>
  </si>
  <si>
    <t>R&amp;M other than Residential Qtr's</t>
  </si>
  <si>
    <t>R &amp;M to lines cable network</t>
  </si>
  <si>
    <t>Temporory power supply cost absorbed</t>
  </si>
  <si>
    <t>R &amp; M to Vehicles</t>
  </si>
  <si>
    <t>R &amp; M to Furniture's &amp; Fixtures</t>
  </si>
  <si>
    <t>R &amp; M to Office Equipment</t>
  </si>
  <si>
    <t>Repairs to Computers &amp; Printer</t>
  </si>
  <si>
    <t>Salaries Regular Employees-MRT 33 KV</t>
  </si>
  <si>
    <t>Salaries Regular Employees-MRT</t>
  </si>
  <si>
    <t>Salaries Regular Employees-Work shop Dvn</t>
  </si>
  <si>
    <t>Salaries Regular Employees-Others</t>
  </si>
  <si>
    <t>Basic- House Orderly Employees.</t>
  </si>
  <si>
    <t>Salaries -Regular Employees MUSS 33/11KV</t>
  </si>
  <si>
    <t>Salaries -Regular Employees Employees covered under contributory Pension Scheme</t>
  </si>
  <si>
    <t>Salaries-Deputation Employees from other departments.</t>
  </si>
  <si>
    <t>Salaries-Deputation Employees from Other Departments covered under contributory pension scheme.</t>
  </si>
  <si>
    <t>Salaries - Casual Labour- Workshop and RCC centers</t>
  </si>
  <si>
    <t>Salaries Casual Labours- Others</t>
  </si>
  <si>
    <t>Salaries Contract AE's/JE's</t>
  </si>
  <si>
    <t xml:space="preserve">Remuneration to Junior Lineman during training period. </t>
  </si>
  <si>
    <t>Salaries Trainees/ Apprentices</t>
  </si>
  <si>
    <t>Interim Relief- Salaries to Regular Employees-33KV</t>
  </si>
  <si>
    <t>Interim Relief- Salaries to Regular Employees</t>
  </si>
  <si>
    <t>Interim Relief- Employees Covered under Contributory Pension Scheme</t>
  </si>
  <si>
    <t>Dearness pay-Regular Employees Meter Testing &amp; HT Rating</t>
  </si>
  <si>
    <t>Interim Relief- Dearness Pay-Regular Employees</t>
  </si>
  <si>
    <t>Interim Relief- Dearness Pay-Employees covered under Contributory Pension Scheme</t>
  </si>
  <si>
    <t>Dearness Pay-Regular Employees-Stores</t>
  </si>
  <si>
    <t>Dearness Pay-Regular Employees-Others</t>
  </si>
  <si>
    <t>Dearness Pay-House Orderly Employees.</t>
  </si>
  <si>
    <t>Dearness Pay-Regular Employees MUSS 33/11KV</t>
  </si>
  <si>
    <t>Dearness Pay-Regular Employees covered under Contributory Pension Scheme</t>
  </si>
  <si>
    <t>Over time Regular Employee-MRT</t>
  </si>
  <si>
    <t>Over time Regular Employee-Store</t>
  </si>
  <si>
    <t>Over time Regular Employee-Casual Labour</t>
  </si>
  <si>
    <t>Over time Regular Employees -Covered under Contributory Pension Scheme</t>
  </si>
  <si>
    <t>Overtime-Regular Employees</t>
  </si>
  <si>
    <t>DA to Regular Employees-MRT</t>
  </si>
  <si>
    <t>DA to Regular Employees-Store</t>
  </si>
  <si>
    <t>DA to Regular Employees-Casual Labour</t>
  </si>
  <si>
    <t>Dearness Allowance-House Orderly Employees.</t>
  </si>
  <si>
    <t>DA to Regular Emplyees -Employees MUSS 33/11KV</t>
  </si>
  <si>
    <t>DA to Regular Emplyees -Employees covered under Contributory Pension Scheme</t>
  </si>
  <si>
    <t>Dearness Allowance-Deputation Employees from Other Departments.</t>
  </si>
  <si>
    <t>Dearness Allowance-Deputation Employees from Other Departments Covered under contributory pension scheme.</t>
  </si>
  <si>
    <t>Other Allowance-Deputation employees from Other Departments Regular.</t>
  </si>
  <si>
    <t>Other Allowance-Deputation employees from other Departments.</t>
  </si>
  <si>
    <t>Other Allowances Regular Employees-MRT-33KV</t>
  </si>
  <si>
    <t>Other Allowances Regular Employees-MRT</t>
  </si>
  <si>
    <t>Other Allowances Regular Employees Covered under Contributory Pension Scheme</t>
  </si>
  <si>
    <t>Other Allowances Regular Employees-Store</t>
  </si>
  <si>
    <t>Other Allowances Regular Employees-Others</t>
  </si>
  <si>
    <t>HRA Regular Employees-MRT</t>
  </si>
  <si>
    <t>HRA Regular Employees-MT</t>
  </si>
  <si>
    <t>House Rent Allowance-House Orderly Employees.</t>
  </si>
  <si>
    <t>HRA Regular Employees-Store</t>
  </si>
  <si>
    <t>HRA Regular Employees-Others</t>
  </si>
  <si>
    <t>CCA Regular Employee-MRT</t>
  </si>
  <si>
    <t>City Compensatory allowance -House Orderly Employees.</t>
  </si>
  <si>
    <t>CCA Regular Employee-Work shop</t>
  </si>
  <si>
    <t>CCA Regular Employee-Store</t>
  </si>
  <si>
    <t>CCA Regular Employee-Others</t>
  </si>
  <si>
    <t>HRA Regular Emplyees- Employees MUSS 33/11KV</t>
  </si>
  <si>
    <t>HRA Regular Emplyees- Employees covered under Contributory Pension Scheme</t>
  </si>
  <si>
    <t>CCA Regular Employees - Employees Covered under Contributory Pension Scheme</t>
  </si>
  <si>
    <t>House Rent Allowance-Deputation Employees from Other Departments</t>
  </si>
  <si>
    <t>City Compensation Allowance-Deputation Employees from Other Departments.</t>
  </si>
  <si>
    <t>House Rent Allowance-Deputation Employees from Other Departments covered under contributory pension scheme</t>
  </si>
  <si>
    <t>City Compensation Allowance-Deputation Employees from Other Departments covered under contributory pension scheme.</t>
  </si>
  <si>
    <t>Other Allowance Contract AE/Jes</t>
  </si>
  <si>
    <t>Bonus-Regular</t>
  </si>
  <si>
    <t>Bonus-Casual</t>
  </si>
  <si>
    <t>Ex-Gratia</t>
  </si>
  <si>
    <t>Medical Expenses reimbursement</t>
  </si>
  <si>
    <t>Leave travel assistance</t>
  </si>
  <si>
    <t>Earned Leave Encashment to deputed Officers / Employees.</t>
  </si>
  <si>
    <t>Earned leave encashment -33KV</t>
  </si>
  <si>
    <t>Earned Leave Encashment for Employees covered under Contributory Pension Scheme</t>
  </si>
  <si>
    <t>Earned Leave Encashment</t>
  </si>
  <si>
    <t>ELS to Retired/ Deceased Employees</t>
  </si>
  <si>
    <t>Payment under work mens compensation act</t>
  </si>
  <si>
    <t>Payment to helpers/ Employees of Mansoon Gangs</t>
  </si>
  <si>
    <t xml:space="preserve">Medical Expenses </t>
  </si>
  <si>
    <t>Uniform &amp; Livry Expenses-33kv</t>
  </si>
  <si>
    <t>Uniform &amp; Livery Expenses</t>
  </si>
  <si>
    <t>Recreation Expenses</t>
  </si>
  <si>
    <t>Contribution to KPTCL Sports orgainzation</t>
  </si>
  <si>
    <t>Fees for staff training Courses</t>
  </si>
  <si>
    <t>Training Expenses for Trainee</t>
  </si>
  <si>
    <t>Corporation Contribution to LWF</t>
  </si>
  <si>
    <t>Janatha personal Accident Insurance Scheme</t>
  </si>
  <si>
    <t>Guest house maintenance charges</t>
  </si>
  <si>
    <t>Subsidised / free Supply of Power</t>
  </si>
  <si>
    <t>Other wel fare expenses</t>
  </si>
  <si>
    <t>Terminal Benefits Corporation</t>
  </si>
  <si>
    <t>Labour Welfare Fund</t>
  </si>
  <si>
    <t>Terminal Benefits Corporation's contribution</t>
  </si>
  <si>
    <t>Terminal Benefits</t>
  </si>
  <si>
    <t>Terminal Benefits Gratuity</t>
  </si>
  <si>
    <t>Family Benefit Fund Contribution</t>
  </si>
  <si>
    <t>Life Covers Scheme</t>
  </si>
  <si>
    <t>Compensation Life Covers Scheme</t>
  </si>
  <si>
    <t>Lump sum amount payable to legal heirs of the deceased employee  recruited under NDCPS</t>
  </si>
  <si>
    <t>Pension &amp; New Contribution of Employees on Deputation</t>
  </si>
  <si>
    <t>Employees cost charged to capital works</t>
  </si>
  <si>
    <t>Rent</t>
  </si>
  <si>
    <t>Rates &amp; Taxes</t>
  </si>
  <si>
    <t>Service Tax-Payment to Contorl Excise  Customs and Service Tax Department</t>
  </si>
  <si>
    <t>Fringe Benefit Tax</t>
  </si>
  <si>
    <t>Pages cellular phones E-Mail &amp; Others</t>
  </si>
  <si>
    <t>Pages cellular phones E-Mail &amp; Others  RAPDRP</t>
  </si>
  <si>
    <t>Telephone Charges</t>
  </si>
  <si>
    <t>Telephone Charges RAPDRP</t>
  </si>
  <si>
    <t>Postage</t>
  </si>
  <si>
    <t>Mobile phone charges</t>
  </si>
  <si>
    <t>Revenue Receipts Stamps</t>
  </si>
  <si>
    <t>Computer Billing Expenses</t>
  </si>
  <si>
    <t>Internet Charges</t>
  </si>
  <si>
    <t>Legal charges</t>
  </si>
  <si>
    <t>Audit fees</t>
  </si>
  <si>
    <t>Consultancy charges</t>
  </si>
  <si>
    <t>Other professional charges</t>
  </si>
  <si>
    <t>Remuneration to contract Agencies-Ledger maintenance</t>
  </si>
  <si>
    <t>Remuneration to Private contractors-Maintenance of Station</t>
  </si>
  <si>
    <t xml:space="preserve">Remuneration Paid to Chartered Accountants for auditing Cash &amp; Revenue Accounts </t>
  </si>
  <si>
    <t>Remuneration Paid to Contract Agencies / Service obtained</t>
  </si>
  <si>
    <t>Remuneration Paid to Contract Agencies / Service obtained R APDRP</t>
  </si>
  <si>
    <t>Remuneration Paid to MFF</t>
  </si>
  <si>
    <t>Conveyance expenses</t>
  </si>
  <si>
    <t>Traveling expenses</t>
  </si>
  <si>
    <t>Traveling Allowances to Employee</t>
  </si>
  <si>
    <t>Traveling Allowances to Contract AE/JE's</t>
  </si>
  <si>
    <t>Vehicle running Expenses other than store</t>
  </si>
  <si>
    <t xml:space="preserve">Vehicle hiring Expenses </t>
  </si>
  <si>
    <t>Vehicle License</t>
  </si>
  <si>
    <t>Other Expenses</t>
  </si>
  <si>
    <t>Fees &amp; Subscription</t>
  </si>
  <si>
    <t>Books, Periodicals &amp; Dairies</t>
  </si>
  <si>
    <t>Printing &amp; Stationery</t>
  </si>
  <si>
    <t>Printing and stationary RAPDRP</t>
  </si>
  <si>
    <t>Factory Licence fees</t>
  </si>
  <si>
    <t>Advertisement Expenses</t>
  </si>
  <si>
    <t>Computer Stationary &amp; Floppies</t>
  </si>
  <si>
    <t>Contribution</t>
  </si>
  <si>
    <t>Electricity charges</t>
  </si>
  <si>
    <t>Administration and General Expenses related to KPTCL/ESCOMS Pension &amp; Gratuity Trust.</t>
  </si>
  <si>
    <t>Water charges</t>
  </si>
  <si>
    <t>Entertainment</t>
  </si>
  <si>
    <t>Secrect Service Grant</t>
  </si>
  <si>
    <t>Expenditure related to EESL for energy savings.</t>
  </si>
  <si>
    <t>Expenses towards consumer relation/education</t>
  </si>
  <si>
    <t>Maintenance Charges of DTLMS</t>
  </si>
  <si>
    <t>Maintenance Charges of FAMS</t>
  </si>
  <si>
    <t>Miscellaneous expenses</t>
  </si>
  <si>
    <t>Revenue Expenditure incurred on Software</t>
  </si>
  <si>
    <t>Other expencess (ATL)</t>
  </si>
  <si>
    <t>Transaction Charges paid to Revenue collecting agencies</t>
  </si>
  <si>
    <t>Transaction Charges paid to Revenue collecting agency ( Mobile One)</t>
  </si>
  <si>
    <t>Corporate Social Responsibility(CSR) related expenses</t>
  </si>
  <si>
    <t>Material Testing Charges</t>
  </si>
  <si>
    <t>Freight on Capital Equipment</t>
  </si>
  <si>
    <t>Other Freight</t>
  </si>
  <si>
    <t>Vehicle running Expenses (Store)</t>
  </si>
  <si>
    <t>Octroi charges / Entry Tax</t>
  </si>
  <si>
    <t>Advertisement of Tenders, Notices &amp; Others</t>
  </si>
  <si>
    <t>Incidental store charges</t>
  </si>
  <si>
    <t>Fabrcation charges</t>
  </si>
  <si>
    <t>Fabrcation charges obsorbed in cost of fabrication / credit</t>
  </si>
  <si>
    <t>Training for the Staff</t>
  </si>
  <si>
    <t>Amortisation of Lease hold Assets</t>
  </si>
  <si>
    <t>Depreciation on Building</t>
  </si>
  <si>
    <t>Depreciation on Hydraulic works 33 KVA</t>
  </si>
  <si>
    <t>Depreciation on Hydraulic works</t>
  </si>
  <si>
    <t>Depreciation on Civil works</t>
  </si>
  <si>
    <t>Depriciation  for transformer equipments</t>
  </si>
  <si>
    <t>Depreciation on Plant &amp; Machinery</t>
  </si>
  <si>
    <t>77.1507NJY1</t>
  </si>
  <si>
    <t>77.1507NJY2</t>
  </si>
  <si>
    <t>Depreciation on Plant &amp; Machinery RAPDRP</t>
  </si>
  <si>
    <t>Depreciation on Plant &amp; Machinery RAPDRP Part-A</t>
  </si>
  <si>
    <t>Depreciation on Released good Assets</t>
  </si>
  <si>
    <t>Depreciation on Lines cable Networks</t>
  </si>
  <si>
    <t>77.1607NJY1</t>
  </si>
  <si>
    <t>77.1607NJY2</t>
  </si>
  <si>
    <t>Depreciation on Lines cable Networks rapdrp</t>
  </si>
  <si>
    <t>Depreciation on Lines cable Networks- Smart Grid</t>
  </si>
  <si>
    <t>Depreciation on Released good Assets Lines cable network</t>
  </si>
  <si>
    <t>Depreciation on Vehicles</t>
  </si>
  <si>
    <t>Depreciation on Furniture's &amp; fixtures</t>
  </si>
  <si>
    <t>Depreciation on Furniture's &amp; fixtures RAPDRP</t>
  </si>
  <si>
    <t>Depreciation on Office Equipments</t>
  </si>
  <si>
    <t>Depreciation on Office Equipments RAPDRP</t>
  </si>
  <si>
    <t>Depreciation on intangible Asset-Software</t>
  </si>
  <si>
    <t>Depreciation on intangible Asset-Software-RAPDRP</t>
  </si>
  <si>
    <t>Other Decommissioning Cost</t>
  </si>
  <si>
    <t>Other Decommissioning Cost RAPDRP</t>
  </si>
  <si>
    <t>Small &amp; low Value Items written off</t>
  </si>
  <si>
    <t>written down value of Assets scrap</t>
  </si>
  <si>
    <t>Loss on scrapping Transformers</t>
  </si>
  <si>
    <t>Losss on sale of fixed assets-plant &amp; machinery</t>
  </si>
  <si>
    <t>Loss on Sale of Fixed Assets-Lines cable net works</t>
  </si>
  <si>
    <t xml:space="preserve">Loss on Sale of Fixed Assets-Vehicles </t>
  </si>
  <si>
    <t>Loss on Sale of Fixed Assets-Furniture &amp; fixtures</t>
  </si>
  <si>
    <t>Interest on Others- (O\D drawn from commercial bank)</t>
  </si>
  <si>
    <t>Interest on loan from PFC ltd R-APDRP Part-B</t>
  </si>
  <si>
    <t>Interest on loan from  SBI BANK (CAPEX)</t>
  </si>
  <si>
    <t>Interest on Loan from SBI BANK (LONG TERM)</t>
  </si>
  <si>
    <t>Interest on Loan from SBI BANK (MEDIUM TERM)</t>
  </si>
  <si>
    <t>Interest on Loan from SBI BANK (SHORT TERM)</t>
  </si>
  <si>
    <t>Interest on loan from SYNDICATE BANK (CAPEX)</t>
  </si>
  <si>
    <t>Interest on Loan from SYNDICATE BANK (LONG TERM)</t>
  </si>
  <si>
    <t>Interest on Loan from SYNDICATE BANK (MEDIUM TERM)</t>
  </si>
  <si>
    <t>Interest on Loan from SYNDICATE BANK (SHORT TERM)</t>
  </si>
  <si>
    <t>Interest on loan from REC (CAPEX)</t>
  </si>
  <si>
    <t>Interest on Loan fromREC (LONG TERM)</t>
  </si>
  <si>
    <t>Interest on Loan from REC (MEDIUM TERM)</t>
  </si>
  <si>
    <t>Interest on Loan fromREC (SHORT TERM)</t>
  </si>
  <si>
    <t>Interest on loan from  PFC (CAPEX)</t>
  </si>
  <si>
    <t>Interest on Loan from PFC (LONG TERM)</t>
  </si>
  <si>
    <t>Interest on Loan from PFC (MEDIUM TERM)</t>
  </si>
  <si>
    <t>Interest on Loan from PFC (SHORT TERM)</t>
  </si>
  <si>
    <t>Interest on APDRP Loan from -REC</t>
  </si>
  <si>
    <t>Interest on loan from  BANK OF INDIA (CAPEX)</t>
  </si>
  <si>
    <t>Interest on Loan from BANK OF INDIA (LONG TERM)</t>
  </si>
  <si>
    <t>Interest on Loan from BANK OF INDIA (MEDIUM TERM)</t>
  </si>
  <si>
    <t>Interest on Loan from BANK OF INDIA (SHORT TERM)</t>
  </si>
  <si>
    <t>Interest on Loan from Commercial Bank</t>
  </si>
  <si>
    <t>Interest on loan drawn from GOK in respect of ongoing APRDP works by KPTCL for CESC</t>
  </si>
  <si>
    <t>Interest on Loan from Power Finance Corporation</t>
  </si>
  <si>
    <t>Interest on Loan from GOK-Energisation of Irrigation Wells</t>
  </si>
  <si>
    <t>Interest on PFC Loan for RAPDRP</t>
  </si>
  <si>
    <t>Interst on Consumer Deposit</t>
  </si>
  <si>
    <t>Interest to consumers Deposit</t>
  </si>
  <si>
    <t>Interest to consumers on meter equipment deposit</t>
  </si>
  <si>
    <t>Interest to consumers  Deposit</t>
  </si>
  <si>
    <t>Interest to supplier/Contractor Capital</t>
  </si>
  <si>
    <t>Stamp Duty</t>
  </si>
  <si>
    <t>Service charges</t>
  </si>
  <si>
    <t>Other charges for raising Fianance</t>
  </si>
  <si>
    <t>Guarantee Commission to GOK</t>
  </si>
  <si>
    <t>Bank charges for remittances between corporation office</t>
  </si>
  <si>
    <t>Bank Commission for collection from Consumers</t>
  </si>
  <si>
    <t>Other Bank charges</t>
  </si>
  <si>
    <t>Guarantee Charges -Payable to Banks</t>
  </si>
  <si>
    <t>Interest on belated payments in respect of RGGVY works.</t>
  </si>
  <si>
    <t>Capitalisation of Interest on Funds used during Constraction</t>
  </si>
  <si>
    <t>Material Cost Variance</t>
  </si>
  <si>
    <t>Incentives paid to Grama Panhcayaths</t>
  </si>
  <si>
    <t>Bad Debts Written off Dues from Consumers</t>
  </si>
  <si>
    <t>Written off Advance to Suppliers/Contractors</t>
  </si>
  <si>
    <t>Bad &amp; Doubtful Debts Provided for Dues from Consumers</t>
  </si>
  <si>
    <t>Bad &amp; Doubtful Debts Provided for others</t>
  </si>
  <si>
    <t>Shortage on Physical Verification of stock</t>
  </si>
  <si>
    <t>Loss of materials by pilferage etc.,</t>
  </si>
  <si>
    <t>Compensation for injuries- staff</t>
  </si>
  <si>
    <t>Compensation for injuries- Out siders</t>
  </si>
  <si>
    <t>Infructuous capital expenditure written off</t>
  </si>
  <si>
    <t>Compensation paid to consumers - Tribunal/ courts due</t>
  </si>
  <si>
    <t>Compensation paid to consumers - for Default in standard of performance</t>
  </si>
  <si>
    <t>Provision for losses on obsolence store etc. in stock</t>
  </si>
  <si>
    <t>Sundry debit balance written-off</t>
  </si>
  <si>
    <t>Loss on sale of Scrap</t>
  </si>
  <si>
    <t>Loss on sale of Stores</t>
  </si>
  <si>
    <t>Interest on Belated Payments in respect of Power purchase from M/s KPCL</t>
  </si>
  <si>
    <t>Interest on Belated Payments in respect of Power purchase from M/s VVNL</t>
  </si>
  <si>
    <t>Interest on Belated Payments in respect of Power purchase from M/s NTPC-RSTPS</t>
  </si>
  <si>
    <t>Interest on Belated Payments in respect of Power purchase from M/s NTPC-RSTPS STG-III</t>
  </si>
  <si>
    <t>Interest on belated Payments in respect of power purchase from M/s NTPC-TALCHER STG-II</t>
  </si>
  <si>
    <t>Interest on belated Payments in respect of power purchase from M/s MAPS</t>
  </si>
  <si>
    <t xml:space="preserve">Interest on belated payment in respect of power purchase FROM M/S.NLC  - TPS I </t>
  </si>
  <si>
    <t>Interest on belated payment in respect of power purchase FROM M/S.NLC  - TPS II</t>
  </si>
  <si>
    <t>Interest on belated payment in respect of power purchase FROM M/S.PGCIL-SREB UI POOL ACCOUNT</t>
  </si>
  <si>
    <t>Interest on belated payment in respect of power purchase FROM M/S.KAIGA</t>
  </si>
  <si>
    <t>Interest on Belated Payments in respect of Power purchase from M/s GMR wind Energy Ltd.</t>
  </si>
  <si>
    <t>Interest on belated payment in respect of power purchase FROM M/S.TATA POWER</t>
  </si>
  <si>
    <t xml:space="preserve">Interest on belated payment in respect of Purchase of Power From M/s. SHREE ROYAL SEEMA </t>
  </si>
  <si>
    <t>Interest on Belated Payments in respect of Power purchase from M/S JTPCL</t>
  </si>
  <si>
    <t>Interest on Belated Payments in respect of Power purchase from South India Paper Mills</t>
  </si>
  <si>
    <t>Interest on Belated Payments in respect of Power purchase from M/s Coromandel Sugars Limited.</t>
  </si>
  <si>
    <t>Interest on Belated Payments in respect of Power purchase from M/sBannari Amman sugar Ltd.</t>
  </si>
  <si>
    <t>Interest on Belated Payments in respect of Power purchase from M/s Bannari Amman sugar Ltd.-11</t>
  </si>
  <si>
    <t>Interest on Belated Payments in respect of Power purchase from M/sBhourka (Madhavamanthri)</t>
  </si>
  <si>
    <t>Interest on Belated Payments in respect of Power purchase from M/sBhourka (Mandagere)</t>
  </si>
  <si>
    <t>Interest on Belated Payments in respect of Power purchase from M/sEDCL</t>
  </si>
  <si>
    <t>Interest on Belated Payments in respect of Power purchase from M/sVijayalakshmi Hydro</t>
  </si>
  <si>
    <t>Interest on Belated Payments in respect of Power purchase from M/sAtria power (Brindavan)</t>
  </si>
  <si>
    <t>Interest on Belated Payments in respect of Power purchase from M/s Bhoruka Power Corporation  ltd.,</t>
  </si>
  <si>
    <t>Interest on Belated Payments in respect of Power purchase from M/s Hemavathi power &amp; light pvt. Ltd. (HLBC)</t>
  </si>
  <si>
    <t>Interest on Belated Payments in respect of Power purchase from M/s Hemavathi power &amp; light pvt. Ltd. (HRB)</t>
  </si>
  <si>
    <t>Interest on Belated Payments in respect of Power purchase from M/s Hemavathi power &amp; light pvt. Ltd. (Trishul)</t>
  </si>
  <si>
    <t>Interest on Belated Payments in respect of Power purchase from M/s NAGARJUNA HYDRO ENERGY PVT. LTD</t>
  </si>
  <si>
    <t>Interest on Belated Payments in respect of Power purchase from M/s PASCHIM HYDRO ENERGY PVT. LTD.</t>
  </si>
  <si>
    <t>Interest on Belated Payments in respect of Power purchase from M/s Chamundeshwari Sugars</t>
  </si>
  <si>
    <t>Interest on Belated Payments in respect of Power purchase from M/s SLS Power Industries Ltd</t>
  </si>
  <si>
    <t>Interest on Belated Payments in respect of Power purchase from M/s KPTCL TRANSMISSION CHARGES</t>
  </si>
  <si>
    <t>Interest on Belated Payments in respect of Power purchase from M/s PGCIL TRANSMISSION CHARGES</t>
  </si>
  <si>
    <t>Interest on Belated Payments in respect of Power purchase from M/s PGCIL SRLDC- O&amp;M EXPENSES</t>
  </si>
  <si>
    <t>Interest on Belated Payments in respect of Power purchase from M/s LDC- O&amp;M EXPENSES</t>
  </si>
  <si>
    <t>Interest on Belated Payments in respect of Power purchase from M/s SPPCC- O&amp;M EXPENSES</t>
  </si>
  <si>
    <t>Interest on Belated Payments in respect of Power purchase from M/s KPTCL</t>
  </si>
  <si>
    <t>Interest on belated payment in respect of power purchase from M/s Hassan baimass for company ltd.,</t>
  </si>
  <si>
    <t>Interest on belated payment in respect of power purchase from M/s Power Trading Company</t>
  </si>
  <si>
    <t>Interest on belated payment in respect of power purchase from M/s Lanco Electric Utility (Open acess)</t>
  </si>
  <si>
    <t>Interest on belated payment in respect of power purchase from M/s  M/S Venika Green Power Pvt Ltd.</t>
  </si>
  <si>
    <t>Interest on belated payment in respect of power purchase from M/s Wind Energy</t>
  </si>
  <si>
    <t>Interest on belated payment in respect of power purchase from M/s EDCL (wind)</t>
  </si>
  <si>
    <t>Interest on belated payment in respect of power purchase from M/s Keerthi IND</t>
  </si>
  <si>
    <t>Interest on belated payment in respect of Power purchase from M/s Renaissance</t>
  </si>
  <si>
    <t>Interest on belated payment in respect of Power purchase from M/s Renaissance holding (33&amp; 35)</t>
  </si>
  <si>
    <t>Interest on belated payment in respect of power purchase from M/s Nutech associates</t>
  </si>
  <si>
    <t>Interest on belated payment in respect of power purchase from M/s Senthil Energy Pvt Ltd.</t>
  </si>
  <si>
    <t>Interest on belated payment in respect of power purchase from M/s S Qube energy projects Pvt Ltd.</t>
  </si>
  <si>
    <t>Interest on belated payment in respect of power purchase from M/s NVR Vidyut Pvt.Ltd (H.36-38)</t>
  </si>
  <si>
    <t>Interest on belated payment in respect of power purchase from M/s Savitha Oil Technologies Ltd H-05.</t>
  </si>
  <si>
    <t>Interest on belated payment in respect of power purchase from M/s Kuminex  Minerals Pvt.Ltd.</t>
  </si>
  <si>
    <t>Interest on belated payment in respect of power purchase from M/s The Chennai Silks</t>
  </si>
  <si>
    <t>Interest on belated payment in respect of power purchase from M/s NVR Vidyut Pvt.Ltd (H.40)</t>
  </si>
  <si>
    <t>Interest on belated payment in respect of power purchase from M/s Mukund Kamath. S</t>
  </si>
  <si>
    <t>Interest on belated payment in respect of power purchase from M/s NVR Vidyut Pvt.Ltd (H43)</t>
  </si>
  <si>
    <t>Interest on belated payment in respect of Power purchase from M/s Happy Valley Developers.</t>
  </si>
  <si>
    <t>Interest on belated payment in respect of Power purchase from M/s Emkay taps &amp; cutting Tools Pvt. Ltd</t>
  </si>
  <si>
    <t>Interest on belated payment in respect of Power purchase from M/s Rathnagiri Impex. Pvt, Ltd</t>
  </si>
  <si>
    <t>Interest on belated payment in respect of Power purchase from M/s Ramco Industries</t>
  </si>
  <si>
    <t>Interest on belated payment in respect of Power purchase from M/s Ushdev Engitech Ltd (H-14)</t>
  </si>
  <si>
    <t>Interest on belated payment in respect of Power purchase from M/s Ushdev Engitech Ltd (H-15)</t>
  </si>
  <si>
    <t>Interest on belated payment in respect of Power purchase from M/s Ushdev Engitech Ltd (H-16)</t>
  </si>
  <si>
    <t>Interest on belated payment in respect of Power purchase from M/s Ushdev Engitech Ltd (H-17)</t>
  </si>
  <si>
    <t>Interest on belated payment in respect of Power purchase from M/s Ushdev Engitech Ltd (H-18)</t>
  </si>
  <si>
    <t>Interest on belated payment in respect of Power purchase from M/s Simran Wind Project Pvt, Ltd (H-19)</t>
  </si>
  <si>
    <t>Interest on belated payment in respect of Power purchase from M/s Limbavali Power private Ltd.</t>
  </si>
  <si>
    <t>Interest on belated payment in respect of Power purchase from M/s Lanco Electric Utility Co.</t>
  </si>
  <si>
    <t>Interest on belated payment in respect of Power purchase from M/s BPCL (Manjadka)</t>
  </si>
  <si>
    <r>
      <t>Interest on belated payment in respect of Power purchase from M/s Simran</t>
    </r>
    <r>
      <rPr>
        <b/>
        <sz val="12"/>
        <color indexed="8"/>
        <rFont val="Book Antiqua"/>
        <family val="1"/>
      </rPr>
      <t xml:space="preserve"> </t>
    </r>
    <r>
      <rPr>
        <sz val="12"/>
        <color indexed="8"/>
        <rFont val="Book Antiqua"/>
        <family val="1"/>
      </rPr>
      <t>wind projects Ltd( H-29)</t>
    </r>
  </si>
  <si>
    <t>Interest on belated payment in respect of Power purchase from M/s Simran wind projects Ltd( H-34)</t>
  </si>
  <si>
    <t>Interest on belated payment in respect of Power purchase from M/s Atria Brindavan -2</t>
  </si>
  <si>
    <t>Interest on belated payment in respect of power purchase from M/s Venika green power Pvt ltd</t>
  </si>
  <si>
    <t>Interest on belated payment in respect of power purchase from M/s EDCL wind</t>
  </si>
  <si>
    <t>Interest on belated payment in respect of power purchase from M/s Keerthi Ind</t>
  </si>
  <si>
    <t>Interest on belated payment in respect of power purchase from M/s Renaissance Holdings (27&amp;28)</t>
  </si>
  <si>
    <t>Interest on belated payment in respect of power purchase from M/s Renaissance Holdings (33&amp;35)</t>
  </si>
  <si>
    <t>Interest on belated payment in respect of power purchase from M/s Nutech assosiates</t>
  </si>
  <si>
    <t>Interest on belated payment in respect of power purchase from M/s Nutech Prasidhi</t>
  </si>
  <si>
    <t>Interest on belated payment in respect of power purchase from Walden Properties</t>
  </si>
  <si>
    <t>Interest on belated payment in respect of power purchase from M/s Spathagiri distilaries</t>
  </si>
  <si>
    <t>Interest on belated payment in respect of power purchase from M/s NTPC VVNL (IPP)</t>
  </si>
  <si>
    <t>Interest on belated payment in respect of power purchase from M/s BVSR-11</t>
  </si>
  <si>
    <t>Interest on belated payment in respect of power purchase from M/s BVSR-12</t>
  </si>
  <si>
    <t>Interest on belated payment in respect of power purchase from M/s Avon GP-08</t>
  </si>
  <si>
    <t>Interest on belated payment in respect of power purchase from M/s Avon GP-09</t>
  </si>
  <si>
    <t>Interest on belated payment in respect of power purchase from M/s Savitha Oil Technologies Ltd H-26.</t>
  </si>
  <si>
    <t>Interest on belated payment in respect of power purchase from M/s Savitha Oil Technologies Ltd -H32</t>
  </si>
  <si>
    <t>Interest on belated payment in respect of power purchase from M/s Savitha Oil Technologies Ltd -H39</t>
  </si>
  <si>
    <t>Interest on belated payment in respect of power purchase from M/s Friends Salt GP-14</t>
  </si>
  <si>
    <t>Interest on belated payment in respect of power purchase from M/s Friends Salt GP-16</t>
  </si>
  <si>
    <t>Interest on belated payment in respect of power purchase from M/s Friends Salt GP-20</t>
  </si>
  <si>
    <t>Interest on belated payment in respect of power purchase from M/s Sree Minerals</t>
  </si>
  <si>
    <t>Interest on belated payment in respect of power purchase from M/s Durga Agencies, GP-18</t>
  </si>
  <si>
    <t>Interest on belated payment in respect of power purchase from M/s Durga Agencies, GP-19</t>
  </si>
  <si>
    <t>Interest on belated payment in respect of power purchase from M/s Eastem International Ltd</t>
  </si>
  <si>
    <t>Interest on belated payment in respect of power purchase from M/s Mysore Mercantile Company Ltd (3MW)</t>
  </si>
  <si>
    <t>Interest on belated payment in respect of power purchase from M/s Nagarjuna Hydro Energy Ltd</t>
  </si>
  <si>
    <t>Interest on belated payment in respect of power purchase from M/s UPCL</t>
  </si>
  <si>
    <t>Interest on belated paymebnt in respet of power purchase from M/S Bharath Electronics Ltd</t>
  </si>
  <si>
    <t>Interest on belated paymebnt in respet of power purchase from M/S Hindustan Zinc Ltd (GP-02,03,04)</t>
  </si>
  <si>
    <t>Interest on belated paymebnt in respet of power purchase from M/S Hindustan Zinc Ltd (GP-17)</t>
  </si>
  <si>
    <t>Interest on belated paymebnt in respet of power purchase from M/S Hindustan Zinc Ltd (GP-23,24)</t>
  </si>
  <si>
    <t>Interest on belated paymebnt in respet of power purchase from M/S Hindustan Zinc Ltd (GP-28,31)</t>
  </si>
  <si>
    <t>Interest on belated payment in respect of power purchase from M/S National Energy Trading &amp;Services (NETS)</t>
  </si>
  <si>
    <t>Interest on belated payment in respect of power purchase fromM/S NTPC Simhadri Thermal Power Station</t>
  </si>
  <si>
    <t>Interest on belated payment in respect of power purchase fromM/S TATA power Trading company ltd (M/S TPTCL)</t>
  </si>
  <si>
    <t>Interest on belated payment in respect of power purchase fromM/S POSOCO-SRLDC</t>
  </si>
  <si>
    <t>Interest on belated payment in respect of power purchase fromM/S GAIL (India) ltd (MG-01 MG-06)</t>
  </si>
  <si>
    <t>Interest on belated payment in respect of power purchase fromM/S GAIL (India) ltd (MG-07MG-13)</t>
  </si>
  <si>
    <t>Interest on belated payment in respect of Power Purchase from Non PPA Power Generatiors</t>
  </si>
  <si>
    <t>Interest on belated payment in respect of power purchase fromM/S GAIL (India) ltd (MG-14  &amp; MG-14)</t>
  </si>
  <si>
    <t>Interest on belated payment in respect of power purchase fromM/S GAIL (India) ltd (MG-16  &amp; MG-17)</t>
  </si>
  <si>
    <t>Interest on belated payment in respect of power purchase fromM/S Arvind V Joshi &amp; Co</t>
  </si>
  <si>
    <t>Interest on belated payment in respect of power purchase from M/S Pearlite Liners Pvt ltd</t>
  </si>
  <si>
    <t>Interest on belated payment in respect of power purchase from M/S BMMISPAT ltd</t>
  </si>
  <si>
    <t>Interest on belated payment in respect of power purchase from M/S Gujarat Urja Vikas Nigama ltd</t>
  </si>
  <si>
    <t>Interest on belated payment in respect of power purchase from M/S Harekrishna Metallics</t>
  </si>
  <si>
    <t>Interest on belated payment in respect of power purchase from M/S NSL Sugars (Tungabhadra) Ltd</t>
  </si>
  <si>
    <t>Interest on belated payment in respect of power purchase from M/S Sathavahana ISPAT Pvt ltd</t>
  </si>
  <si>
    <t>Interest on belated payment in respect of power purchase from M/S Vijayanagar Sugars Pvt ltd</t>
  </si>
  <si>
    <t>Interest on belated payment in respect of power purchase from M/S NTPC Tamilnadu Energy  Pvt ltd</t>
  </si>
  <si>
    <t>Interest on belated payment in respect of power purchase from M/S Druvadesh Metasteel  Pvt ltd</t>
  </si>
  <si>
    <t>Interest on belated payment in respect of power purchase from M/S ESSAR Power MP  ltd</t>
  </si>
  <si>
    <t>Interest on belated payment in respect of power purchase from M/S Global Energy  Pvt ltd</t>
  </si>
  <si>
    <t>Interest on belated payment in respect of power purchase from M/S Ideal Energy  Project  ltd</t>
  </si>
  <si>
    <t>Interest on belated payment in respect of power purchase from M/S Reliance Energy Trading ltd</t>
  </si>
  <si>
    <t>Interest on belated payment in respect of power purchase from M/S Sathish sugars ltd.</t>
  </si>
  <si>
    <t>Interest on belated payment in respect of power purchase from M/S Tangedco Pvt ltd</t>
  </si>
  <si>
    <t>Interest on belated payment in respect of power purchase from M/S Sai Nireeha Power Project Pvt ltd</t>
  </si>
  <si>
    <t>Interest on belated payment in respect of power purchase from M/S Flax Hydro Energy  Pvt ltd</t>
  </si>
  <si>
    <t>Interest on belated payment in respect of power purchase fromM/s Kudam Kulam Nuclear Power Project</t>
  </si>
  <si>
    <t>Interest on belated payment in respect of power purchase from M/s NTPC-VVNL (Solar)</t>
  </si>
  <si>
    <t>Interest on belated payment in respect of power purchase FROM M/s Priyadarshini Jurala Hydro Electric Scheme</t>
  </si>
  <si>
    <t>Interest on belated payment in respect of power purchase FROM M/s Athani Sugars Ltd.,</t>
  </si>
  <si>
    <t>Interest on belated payment in respect of power purchase FROM M/s Nirani Sugars Ltd.,</t>
  </si>
  <si>
    <t>Interest on belated payment in respect of power purchase FROM M/s GMR Energy Trading Ltd.,</t>
  </si>
  <si>
    <t>Interest on belated Payment in respect of power purchased from M/s NLC-TPS II Exp.</t>
  </si>
  <si>
    <t>Interest on belated Payment in respect of power purchased from M/s NLC Tamil Nadu Power Ltd.</t>
  </si>
  <si>
    <t>Interest on belated payment in respect of power purchase from Renewable Energy Certificate for Solar RPO Defeciency</t>
  </si>
  <si>
    <t>Interest on belated payment in respect of power purchase from M/s Madhav Solar(Karnataka).Pvt.Ltd (Project-1)</t>
  </si>
  <si>
    <t>Interest on belated payment in respect of power purchase from M/s Madhav Solar(Karnataka) Pvt.Ltd (Project-2)</t>
  </si>
  <si>
    <t>Interest on belated payment in respect of power purchase from M/s Mittal processors Pvt.Ltd</t>
  </si>
  <si>
    <t>Interest on belated payment in respect of power purchase from M/s BhalkeshwaraSugars.Ltd</t>
  </si>
  <si>
    <t>Interest on belated payment in respect of power purchase from IPPs under section 11</t>
  </si>
  <si>
    <t>Interest on belated payment in respect of power purchase from M/s Damodar Valley Corporation.</t>
  </si>
  <si>
    <t>Intrest on belated payment in respect of power purchase from M/s Emami power limited(Solar)</t>
  </si>
  <si>
    <t>Interest on belated payment in respect of power purchase from M/s Chikku Energy Private Limited (Solar)</t>
  </si>
  <si>
    <t>Interest on belated payment in respect of power purchase from M/s CBM Enterprises (Solar).</t>
  </si>
  <si>
    <t>Interest on belated payment in respect of power purchase from M/s Maharashtra State Electricity Distribution Company Ltd.</t>
  </si>
  <si>
    <t>Interest on belated payment in respect of power purchase from M/s Core Green Sugar and Fuels Pvt.Ltd.</t>
  </si>
  <si>
    <t>Interest on belated payment in respect of power purchase from M/s E.I.D Parry (India) Ltd.</t>
  </si>
  <si>
    <t>Interest on belated payment in respect of power purchase from M/s GM Sugar &amp; Energy Ltd.</t>
  </si>
  <si>
    <t>Interest on belated payment in respect of power purchase from M/s GEM Sugars Ltd.</t>
  </si>
  <si>
    <t>Interest on belated payment in respect of power purchase from M/s Godavari Bio refineries Ltd.</t>
  </si>
  <si>
    <t>Interest on belated payment in respect of power purchase from M/s Jamkhandi Sugars Ltd.</t>
  </si>
  <si>
    <t>Interest on belated payment in respect of power purchase from M/s KPR Sugar Mills Pvt Ltd.</t>
  </si>
  <si>
    <t>Interest on belated payment in respect of power purchase from M/s Manali Sugars Ltd.</t>
  </si>
  <si>
    <t>Interest on belated payment in respect of power purchase from M/s Shiraguppi Sugar works Ltd.</t>
  </si>
  <si>
    <t>Interest on belated payment in respect of power purchase from M/s Shri Prabhulineshwar Sugars &amp; Chemicals.</t>
  </si>
  <si>
    <t>Interest on belated payment in respect of power purchase from M/s Shivashakthi Sugars Ltd.</t>
  </si>
  <si>
    <t>Interest on belated payment in respect of power purchase from M/s Shree Renuka Sugars Ltd.</t>
  </si>
  <si>
    <t>Interest on belated payment in respect of power purchase from M/s Soubhagyalakxmi Sugars Ltd.</t>
  </si>
  <si>
    <t>Interest on belated payment in respect of power purchase from M/s Saketh Solar Energy LLP (Solar)</t>
  </si>
  <si>
    <t>Interest on belated payment in respect of power purchase from M/s Gorich Energy Pvt. Ltd (Solar).</t>
  </si>
  <si>
    <t>Interest on belated payment in respect of power purchase from M/s A.V.Anjaneya Prasad (Solar)</t>
  </si>
  <si>
    <t>Interest on belated payment in respect of power purchase from M/s Davangere Sugar Company Ltd.</t>
  </si>
  <si>
    <t>Interest on belated payment in respect of power purchase from M/s Indian Cane Power Ltd.</t>
  </si>
  <si>
    <t>Interest on belated payment in respect of power purchase from M/s Vishwaraj Sugar Industries Ltd</t>
  </si>
  <si>
    <t>Interest on belated payment in respect of power purchase From M/s Azure Sunrise Pvt. Ltd.(Solar)</t>
  </si>
  <si>
    <t>Interest on belated payment in respect of power purchase From M/s Tanivi Solar Pvt. Ltd.(Solar)</t>
  </si>
  <si>
    <t>Interest on belated payment in respect of power purchase From M/s Raygen Power Pvt. Ltd.(Solar)</t>
  </si>
  <si>
    <t>Interest on belated payment in respect of power purchase From M/s Raichur Power Corporation Ltd.(Yermarus TPS)</t>
  </si>
  <si>
    <t>Interest on belated payment in respect of power purchaseFrom M/s SLDC, KPTCL (Congestion Charges)</t>
  </si>
  <si>
    <t>Interest on belated payment in respect of power purchase From M/s SLDC, KPTCL (Reactive Energy Charges)</t>
  </si>
  <si>
    <t>Interest on belated payment in respect of power purchase From M/s SLDC, KPTCL (Reactive Energy Charges - Inter State)</t>
  </si>
  <si>
    <t>Interest on belated payment in respect of power purchase from Solar roof top consumer.</t>
  </si>
  <si>
    <t>Interest on belated payment in respect of power purchase from M/s Shree Doodhaganga Krishna SSK Niyamit.</t>
  </si>
  <si>
    <t>Interest on belated payment in respect of power purchase from M/s Shri Hiranyakeshi SSK Niyamit</t>
  </si>
  <si>
    <t>Interest on belated payment in respect of power purchase from M/s The Nandi SSK Niyamit.</t>
  </si>
  <si>
    <t>Interest on belated payment in respect of power purchase from M/s The Ugar Sugar works Ltd.</t>
  </si>
  <si>
    <t>Interest on belated payment in respect of power purchase from M/s NTPC-Bundled  power under NSM.</t>
  </si>
  <si>
    <t>Interest on belated payment in respect of power purchase from M/s Shorapur Solar Power Ltd(Solar)</t>
  </si>
  <si>
    <t>Interest on belated payment in respect of power purchase from M/s Clean Solar Power (Tumkur) Pvt Ltd (Solar)-KGL Plant.</t>
  </si>
  <si>
    <t>Interest on belated payment in respect of power purchase from M/s Clean Solar Power (Tumkur) Pvt Ltd (Solar)-CHN Plant.</t>
  </si>
  <si>
    <t>Interest on belated payment in respect of power purchase from M/s Adani Green Energy (UP) Ltd.(Solar)- MGD Plant.</t>
  </si>
  <si>
    <t>Intrest on belated payment in respect of Power purchase from M/s Clean Solar Power (Tumkur) Pvt Ltd (Solar)-GDL Plant</t>
  </si>
  <si>
    <t>Intrest on belated payment in respect of Power purchase from M/s PCKL (Overarching Agreement-Inter State)</t>
  </si>
  <si>
    <t>Intrest on belated payment in respect of power purchase from M/s Solar Energy Corporation of India Ltd (Energon).</t>
  </si>
  <si>
    <t>Intrest on belated payment in respect of power purchase from M/s Solar Energy Corporation of India Ltd (Wardha).</t>
  </si>
  <si>
    <t>Provision for Income Tax</t>
  </si>
  <si>
    <t>Deferred Tax Liability</t>
  </si>
  <si>
    <t>Short provision for power purchased in previous years</t>
  </si>
  <si>
    <t>Operating Expenses of previous years.</t>
  </si>
  <si>
    <t>Employees Cost relating to previous years</t>
  </si>
  <si>
    <t>Depreciation under provided in previous year</t>
  </si>
  <si>
    <t>Depreciation under provided in previous year RAPDRP</t>
  </si>
  <si>
    <t>Intrest &amp; other finance charges relating to previous years</t>
  </si>
  <si>
    <t>Other Charges relating to Previous years</t>
  </si>
  <si>
    <t>Short provision for Income Tax previous years</t>
  </si>
  <si>
    <t>Administrative expenses, Previous year</t>
  </si>
  <si>
    <t>Withdrawal of Revenue Demand of  Previous year LT</t>
  </si>
  <si>
    <t>Withdrawal of Revenue Demand of  Previous year HT</t>
  </si>
  <si>
    <t>Withdrawal of Revenue Demand of  Previous year Interest component</t>
  </si>
  <si>
    <t>Withdrawl of Miscellaneous Income accounted in Previous Year</t>
  </si>
  <si>
    <t>Material related expenses previous year</t>
  </si>
  <si>
    <t>Other Expenses relating to prior periods</t>
  </si>
  <si>
    <t>Purchase of power from M/s Baladev Solar Park Pvt. Ltd.</t>
  </si>
  <si>
    <t>Purchase of power from M/s Avaada Solar Energy Pvt. Ltd.</t>
  </si>
  <si>
    <t>Interest on belated payment in respect of power purchase from M/s Baladev Solar Park Pvt. Ltd.</t>
  </si>
  <si>
    <t>Interest on belated payment in respect of power purchase from M/s Avaada Solar Energy Pvt. Ltd.</t>
  </si>
  <si>
    <t>IUA- materials (clearance)</t>
  </si>
  <si>
    <t>IUA- Released Assets</t>
  </si>
  <si>
    <t>IUA-Released assets/Capital expenditure/fixed assets / depreciation / clearence</t>
  </si>
  <si>
    <t>Inter Unit Accounts - Remittances to Head Office</t>
  </si>
  <si>
    <t>IUA Remittance to Head office</t>
  </si>
  <si>
    <t>Inter Unit Accounts -remittance to Head office</t>
  </si>
  <si>
    <t>IUA Remitances to Head Office</t>
  </si>
  <si>
    <t>IUA-Funds transfer from head office</t>
  </si>
  <si>
    <t>IUA Funds transfer from head office</t>
  </si>
  <si>
    <t>IUA Funds Transfer from Head office</t>
  </si>
  <si>
    <t>Inter Unit Accounts - Funds transfer from head office</t>
  </si>
  <si>
    <t>IUA Funds Received from CESC Office Mysore</t>
  </si>
  <si>
    <t>IUA-Personnel(clearance)</t>
  </si>
  <si>
    <t>IUA- Other transaction/adjustments-clearance</t>
  </si>
  <si>
    <t>IUA-Other transaction/adjustment (clearence)</t>
  </si>
  <si>
    <t>Liability Trasferred to H.O</t>
  </si>
  <si>
    <t>IUA Year end transferred to HQ Net  of Revenue</t>
  </si>
  <si>
    <t>Pension trust - FBF due in respect of employees as on 31.03.2000</t>
  </si>
  <si>
    <t>Provision for FBF with effect from 01.04.2000 and onwards</t>
  </si>
  <si>
    <t>Provision for FBF with effect from 01.10.2007 onwards</t>
  </si>
  <si>
    <t>Payable to GoK-BRP II arrears recovered from consumers</t>
  </si>
  <si>
    <t>Electricity Tax and other levies payable to Govt., (66 kva)</t>
  </si>
  <si>
    <t>Electricity Tax and other levies payable to Govt.,</t>
  </si>
  <si>
    <t xml:space="preserve"> Sections</t>
  </si>
  <si>
    <t>Company Total</t>
  </si>
  <si>
    <t>Total of Part "A"</t>
  </si>
  <si>
    <t>Total of Part "B"</t>
  </si>
  <si>
    <t>Total of Part "C"</t>
  </si>
  <si>
    <t>Grand Total</t>
  </si>
  <si>
    <t xml:space="preserve">  408-NRM.</t>
  </si>
  <si>
    <t xml:space="preserve">  473-VVM.</t>
  </si>
  <si>
    <t xml:space="preserve">  471-Nanjangudu.</t>
  </si>
  <si>
    <t xml:space="preserve">  410-Hunsur.</t>
  </si>
  <si>
    <t xml:space="preserve">  480-K.R.Nagar.</t>
  </si>
  <si>
    <t xml:space="preserve">  409-C.H.Nagar.</t>
  </si>
  <si>
    <t xml:space="preserve">  475-Kollegalla.</t>
  </si>
  <si>
    <t xml:space="preserve">  411-Madikeri.</t>
  </si>
  <si>
    <t xml:space="preserve">  474- Mandya.</t>
  </si>
  <si>
    <t xml:space="preserve">  413-Maddur.</t>
  </si>
  <si>
    <t xml:space="preserve">  453-P.Pura.</t>
  </si>
  <si>
    <t xml:space="preserve">  479-K.R Pete.</t>
  </si>
  <si>
    <t xml:space="preserve">  476-N Mangala.</t>
  </si>
  <si>
    <t xml:space="preserve">  412-Hassan.</t>
  </si>
  <si>
    <t xml:space="preserve">  478-Sakaleshpura.</t>
  </si>
  <si>
    <t xml:space="preserve">  472-H.N.Pura.</t>
  </si>
  <si>
    <t xml:space="preserve">  450-C.R.Patna.</t>
  </si>
  <si>
    <t xml:space="preserve">  477-Arasikere.</t>
  </si>
  <si>
    <t xml:space="preserve">  267-O &amp; M Circle Mysuru .</t>
  </si>
  <si>
    <t xml:space="preserve">  252-O&amp;M Circle Chn-Kodagu.</t>
  </si>
  <si>
    <t xml:space="preserve">  266-Mandya Circle.</t>
  </si>
  <si>
    <t xml:space="preserve">  265-Has. Circle.</t>
  </si>
  <si>
    <t xml:space="preserve">  766-Zonal.</t>
  </si>
  <si>
    <t xml:space="preserve">  791 -Internal Mangement.</t>
  </si>
  <si>
    <t xml:space="preserve">  792-Resource.</t>
  </si>
  <si>
    <t>Transaction Charges paid to Revenue collecting agency - Mobile One.</t>
  </si>
  <si>
    <t>Corporate Social Responsibility-CSR. related expenses</t>
  </si>
  <si>
    <t>Vehicle running Expenses -Store.</t>
  </si>
  <si>
    <t>CHAMUNDESHWARI ELECTRICITY SUPPLY CORPORATION LIMITED</t>
  </si>
  <si>
    <t>Statement showing the Details of Revenue Budget  1st Quarter Released to Accounting units 2019-20</t>
  </si>
  <si>
    <t>2019-2020</t>
  </si>
  <si>
    <t>Financial Year</t>
  </si>
  <si>
    <t>74 Series Total</t>
  </si>
  <si>
    <t>75 Series Total</t>
  </si>
  <si>
    <t>76 Series Total</t>
  </si>
  <si>
    <t>CESC, Mysuru</t>
  </si>
  <si>
    <t>Statement showing the Details of Revenue Budget  for 2nd, 3rd and 4th  Quarter Released to Accounting units 2019-20</t>
  </si>
  <si>
    <t xml:space="preserve">   Chief Financial Officer</t>
  </si>
  <si>
    <t>Hassan Zonal</t>
  </si>
  <si>
    <t>2020-21</t>
  </si>
  <si>
    <t>76 Total</t>
  </si>
  <si>
    <t>Statement showing the Details of Provisional Revenue Budget 1st Quarter Released to Accounting units for the Financial Year 2020-21</t>
  </si>
  <si>
    <t>Chief Financial Officer</t>
  </si>
  <si>
    <t>Corporate Office CESC</t>
  </si>
  <si>
    <t>Mysore</t>
  </si>
  <si>
    <t>ANNEXURE-1</t>
  </si>
  <si>
    <t>GRAND TOTAL</t>
  </si>
  <si>
    <t>SL NO</t>
  </si>
  <si>
    <t>75 Total</t>
  </si>
  <si>
    <t>ANNEXURE-2</t>
  </si>
  <si>
    <t>74 Total</t>
  </si>
  <si>
    <t xml:space="preserve">  Mysore Zone.</t>
  </si>
  <si>
    <t>Hassan Zone</t>
  </si>
  <si>
    <t>Statement showing the Details of Provisional Revenue Budget For 2nd Quarter Released to Zonal Offices for the Financial Year 2020-21</t>
  </si>
  <si>
    <t>Statement showing the Details of Provisional Revenue Budget For 2nd Quarter Released to Accounting units  for the Financial Year 2020-21</t>
  </si>
  <si>
    <t>In Lakhs</t>
  </si>
  <si>
    <t>Sd/-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</si>
</sst>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&quot;$&quot;#,##0_);\(&quot;$&quot;#,##0\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0.0000"/>
    <numFmt numFmtId="173" formatCode="0.000"/>
    <numFmt numFmtId="174" formatCode="0.00000"/>
    <numFmt numFmtId="175" formatCode="[$-409]mmmm\-yy;@"/>
    <numFmt numFmtId="176" formatCode="_(* #,##0_);_(* \(#,##0\);_(* &quot;-&quot;??_);_(@_)"/>
    <numFmt numFmtId="177" formatCode="_([$€-2]* #,##0.00_);_([$€-2]* \(#,##0.00\);_([$€-2]* &quot;-&quot;??_)"/>
  </numFmts>
  <fonts count="78" x14ac:knownFonts="1">
    <font>
      <sz val="10"/>
      <name val="Arial"/>
    </font>
    <font>
      <b/>
      <sz val="12"/>
      <color indexed="8"/>
      <name val="Book Antiqua"/>
      <family val="1"/>
    </font>
    <font>
      <b/>
      <sz val="12"/>
      <name val="Book Antiqua"/>
      <family val="1"/>
    </font>
    <font>
      <sz val="12"/>
      <color indexed="8"/>
      <name val="Book Antiqua"/>
      <family val="1"/>
    </font>
    <font>
      <sz val="12"/>
      <name val="Book Antiqua"/>
      <family val="1"/>
    </font>
    <font>
      <b/>
      <sz val="10"/>
      <name val="Book Antiqua"/>
      <family val="1"/>
    </font>
    <font>
      <sz val="10"/>
      <name val="Book Antiqua"/>
      <family val="1"/>
    </font>
    <font>
      <sz val="10"/>
      <name val="Arial"/>
      <family val="2"/>
    </font>
    <font>
      <sz val="11"/>
      <name val="Book Antiqu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Book Antiqua"/>
      <family val="1"/>
    </font>
    <font>
      <sz val="10"/>
      <name val="Century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name val="Cambria"/>
      <family val="1"/>
    </font>
    <font>
      <sz val="11"/>
      <name val="Cambria"/>
      <family val="1"/>
    </font>
    <font>
      <b/>
      <sz val="12"/>
      <name val="Cambria"/>
      <family val="1"/>
    </font>
    <font>
      <sz val="12"/>
      <name val="Arial"/>
      <family val="2"/>
    </font>
    <font>
      <b/>
      <sz val="12"/>
      <name val="Arial"/>
      <family val="2"/>
    </font>
    <font>
      <b/>
      <sz val="14"/>
      <name val="Book Antiqua"/>
      <family val="1"/>
    </font>
    <font>
      <b/>
      <sz val="16"/>
      <name val="Book Antiqu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8"/>
      <name val="Book Antiqua"/>
      <family val="1"/>
    </font>
    <font>
      <b/>
      <sz val="11"/>
      <name val="Century Gothic"/>
      <family val="2"/>
    </font>
    <font>
      <sz val="11"/>
      <name val="Century Gothic"/>
      <family val="2"/>
    </font>
    <font>
      <b/>
      <sz val="14"/>
      <name val="Century Gothic"/>
      <family val="2"/>
    </font>
    <font>
      <b/>
      <sz val="14"/>
      <name val="Century Gothic"/>
      <family val="2"/>
    </font>
    <font>
      <b/>
      <u/>
      <sz val="14"/>
      <name val="Century Gothic"/>
      <family val="2"/>
    </font>
    <font>
      <sz val="11"/>
      <name val="Century Gothic"/>
      <family val="2"/>
    </font>
    <font>
      <sz val="10"/>
      <color indexed="8"/>
      <name val="Book Antiqua"/>
      <family val="1"/>
    </font>
    <font>
      <b/>
      <sz val="9"/>
      <name val="Book Antiqua"/>
      <family val="1"/>
    </font>
    <font>
      <sz val="9"/>
      <name val="Book Antiqua"/>
      <family val="1"/>
    </font>
    <font>
      <sz val="9"/>
      <color indexed="8"/>
      <name val="Book Antiqua"/>
      <family val="1"/>
    </font>
    <font>
      <b/>
      <sz val="12"/>
      <name val="Century Gothic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Book Antiqua"/>
      <family val="1"/>
    </font>
    <font>
      <sz val="12"/>
      <color theme="1"/>
      <name val="Book Antiqua"/>
      <family val="1"/>
    </font>
    <font>
      <sz val="11"/>
      <color theme="1"/>
      <name val="Book Antiqua"/>
      <family val="1"/>
    </font>
    <font>
      <sz val="11"/>
      <color rgb="FF00B050"/>
      <name val="Book Antiqua"/>
      <family val="1"/>
    </font>
    <font>
      <sz val="11"/>
      <color rgb="FFFF0000"/>
      <name val="Book Antiqua"/>
      <family val="1"/>
    </font>
    <font>
      <sz val="12"/>
      <color rgb="FFFF0000"/>
      <name val="Book Antiqua"/>
      <family val="1"/>
    </font>
    <font>
      <sz val="12"/>
      <color rgb="FF00B050"/>
      <name val="Book Antiqua"/>
      <family val="1"/>
    </font>
    <font>
      <b/>
      <sz val="11"/>
      <color theme="1"/>
      <name val="Book Antiqua"/>
      <family val="1"/>
    </font>
    <font>
      <b/>
      <sz val="11"/>
      <color rgb="FF00B050"/>
      <name val="Book Antiqua"/>
      <family val="1"/>
    </font>
    <font>
      <sz val="11"/>
      <color theme="1"/>
      <name val="Cambria"/>
      <family val="1"/>
    </font>
    <font>
      <sz val="11"/>
      <color rgb="FF00B050"/>
      <name val="Cambria"/>
      <family val="1"/>
    </font>
    <font>
      <sz val="11"/>
      <color rgb="FFFF0000"/>
      <name val="Cambria"/>
      <family val="1"/>
    </font>
    <font>
      <sz val="12"/>
      <color theme="1"/>
      <name val="Cambria"/>
      <family val="1"/>
    </font>
    <font>
      <b/>
      <sz val="1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color theme="1"/>
      <name val="Book Antiqua"/>
      <family val="1"/>
    </font>
    <font>
      <b/>
      <sz val="14"/>
      <color theme="1"/>
      <name val="Book Antiqua"/>
      <family val="1"/>
    </font>
    <font>
      <b/>
      <sz val="16"/>
      <color theme="1"/>
      <name val="Book Antiqua"/>
      <family val="1"/>
    </font>
    <font>
      <b/>
      <sz val="8"/>
      <color theme="1"/>
      <name val="Book Antiqua"/>
      <family val="1"/>
    </font>
    <font>
      <b/>
      <sz val="9"/>
      <color theme="1"/>
      <name val="Book Antiqua"/>
      <family val="1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FFA0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33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476">
    <xf numFmtId="0" fontId="0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7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5" fillId="7" borderId="1" applyNumberFormat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7" fillId="0" borderId="0"/>
    <xf numFmtId="0" fontId="38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5" fillId="0" borderId="0">
      <alignment vertical="top"/>
    </xf>
    <xf numFmtId="0" fontId="55" fillId="0" borderId="0">
      <alignment vertical="top"/>
    </xf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>
      <alignment vertical="top"/>
    </xf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>
      <alignment vertical="top"/>
    </xf>
    <xf numFmtId="0" fontId="55" fillId="0" borderId="0"/>
    <xf numFmtId="0" fontId="7" fillId="0" borderId="0">
      <alignment vertical="top"/>
    </xf>
    <xf numFmtId="0" fontId="55" fillId="0" borderId="0"/>
    <xf numFmtId="0" fontId="7" fillId="0" borderId="0">
      <alignment vertical="top"/>
    </xf>
    <xf numFmtId="0" fontId="55" fillId="0" borderId="0"/>
    <xf numFmtId="0" fontId="7" fillId="0" borderId="0"/>
    <xf numFmtId="0" fontId="55" fillId="0" borderId="0"/>
    <xf numFmtId="0" fontId="7" fillId="0" borderId="0">
      <alignment vertical="top"/>
    </xf>
    <xf numFmtId="0" fontId="5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55" fillId="0" borderId="0"/>
    <xf numFmtId="0" fontId="55" fillId="0" borderId="0">
      <alignment vertical="top"/>
    </xf>
    <xf numFmtId="0" fontId="7" fillId="0" borderId="0">
      <alignment vertical="top"/>
    </xf>
    <xf numFmtId="0" fontId="7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7" fillId="0" borderId="0">
      <alignment vertical="top"/>
    </xf>
    <xf numFmtId="0" fontId="7" fillId="0" borderId="0"/>
    <xf numFmtId="0" fontId="55" fillId="0" borderId="0"/>
    <xf numFmtId="0" fontId="38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55" fillId="0" borderId="0"/>
    <xf numFmtId="0" fontId="7" fillId="0" borderId="0">
      <alignment vertical="top"/>
    </xf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7" fillId="0" borderId="0">
      <alignment vertical="top"/>
    </xf>
    <xf numFmtId="0" fontId="55" fillId="0" borderId="0"/>
    <xf numFmtId="0" fontId="55" fillId="0" borderId="0"/>
    <xf numFmtId="0" fontId="24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55" fillId="0" borderId="0"/>
    <xf numFmtId="0" fontId="55" fillId="0" borderId="0"/>
    <xf numFmtId="0" fontId="55" fillId="0" borderId="0"/>
    <xf numFmtId="0" fontId="24" fillId="0" borderId="0"/>
    <xf numFmtId="0" fontId="7" fillId="0" borderId="0">
      <alignment vertical="top"/>
    </xf>
    <xf numFmtId="0" fontId="55" fillId="0" borderId="0"/>
    <xf numFmtId="0" fontId="7" fillId="0" borderId="0">
      <alignment vertical="top"/>
    </xf>
    <xf numFmtId="0" fontId="55" fillId="0" borderId="0"/>
    <xf numFmtId="0" fontId="7" fillId="0" borderId="0">
      <alignment vertical="top"/>
    </xf>
    <xf numFmtId="0" fontId="7" fillId="0" borderId="0">
      <alignment vertical="top"/>
    </xf>
    <xf numFmtId="0" fontId="55" fillId="0" borderId="0"/>
    <xf numFmtId="0" fontId="7" fillId="0" borderId="0">
      <alignment vertical="top"/>
    </xf>
    <xf numFmtId="0" fontId="55" fillId="0" borderId="0"/>
    <xf numFmtId="0" fontId="55" fillId="0" borderId="0"/>
    <xf numFmtId="0" fontId="5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4" fillId="0" borderId="0">
      <alignment vertical="top"/>
    </xf>
    <xf numFmtId="0" fontId="7" fillId="0" borderId="0">
      <alignment vertical="top"/>
    </xf>
    <xf numFmtId="0" fontId="55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2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0" fontId="39" fillId="20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</cellStyleXfs>
  <cellXfs count="298">
    <xf numFmtId="0" fontId="0" fillId="0" borderId="0" xfId="0"/>
    <xf numFmtId="0" fontId="3" fillId="0" borderId="0" xfId="0" applyFont="1" applyFill="1" applyBorder="1" applyAlignment="1">
      <alignment vertical="center"/>
    </xf>
    <xf numFmtId="0" fontId="1" fillId="0" borderId="10" xfId="0" applyNumberFormat="1" applyFont="1" applyFill="1" applyBorder="1" applyAlignment="1">
      <alignment vertical="center"/>
    </xf>
    <xf numFmtId="0" fontId="1" fillId="0" borderId="11" xfId="0" applyNumberFormat="1" applyFont="1" applyFill="1" applyBorder="1" applyAlignment="1">
      <alignment vertical="center"/>
    </xf>
    <xf numFmtId="0" fontId="58" fillId="0" borderId="11" xfId="0" applyNumberFormat="1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2" fontId="59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 wrapText="1"/>
    </xf>
    <xf numFmtId="172" fontId="5" fillId="0" borderId="12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6" fillId="0" borderId="0" xfId="0" applyFont="1" applyFill="1" applyAlignment="1">
      <alignment wrapText="1"/>
    </xf>
    <xf numFmtId="172" fontId="3" fillId="0" borderId="12" xfId="2061" applyNumberFormat="1" applyFont="1" applyFill="1" applyBorder="1" applyAlignment="1">
      <alignment horizontal="center" vertical="center" wrapText="1"/>
    </xf>
    <xf numFmtId="0" fontId="3" fillId="0" borderId="13" xfId="2061" applyFont="1" applyFill="1" applyBorder="1" applyAlignment="1">
      <alignment horizontal="left" vertical="center" wrapText="1"/>
    </xf>
    <xf numFmtId="0" fontId="60" fillId="0" borderId="12" xfId="0" applyFont="1" applyFill="1" applyBorder="1"/>
    <xf numFmtId="2" fontId="61" fillId="0" borderId="12" xfId="0" applyNumberFormat="1" applyFont="1" applyFill="1" applyBorder="1"/>
    <xf numFmtId="2" fontId="60" fillId="0" borderId="12" xfId="0" applyNumberFormat="1" applyFont="1" applyFill="1" applyBorder="1"/>
    <xf numFmtId="172" fontId="60" fillId="0" borderId="12" xfId="0" applyNumberFormat="1" applyFont="1" applyFill="1" applyBorder="1"/>
    <xf numFmtId="2" fontId="6" fillId="0" borderId="0" xfId="0" applyNumberFormat="1" applyFont="1" applyFill="1" applyAlignment="1">
      <alignment wrapText="1"/>
    </xf>
    <xf numFmtId="0" fontId="60" fillId="0" borderId="12" xfId="0" applyFont="1" applyFill="1" applyBorder="1" applyAlignment="1">
      <alignment wrapText="1"/>
    </xf>
    <xf numFmtId="2" fontId="61" fillId="0" borderId="12" xfId="0" applyNumberFormat="1" applyFont="1" applyFill="1" applyBorder="1" applyAlignment="1">
      <alignment wrapText="1"/>
    </xf>
    <xf numFmtId="2" fontId="60" fillId="0" borderId="12" xfId="0" applyNumberFormat="1" applyFont="1" applyFill="1" applyBorder="1" applyAlignment="1">
      <alignment wrapText="1"/>
    </xf>
    <xf numFmtId="172" fontId="60" fillId="0" borderId="12" xfId="0" applyNumberFormat="1" applyFont="1" applyFill="1" applyBorder="1" applyAlignment="1">
      <alignment wrapText="1"/>
    </xf>
    <xf numFmtId="172" fontId="61" fillId="0" borderId="12" xfId="0" applyNumberFormat="1" applyFont="1" applyFill="1" applyBorder="1" applyAlignment="1">
      <alignment wrapText="1"/>
    </xf>
    <xf numFmtId="2" fontId="8" fillId="0" borderId="12" xfId="0" applyNumberFormat="1" applyFont="1" applyFill="1" applyBorder="1" applyAlignment="1">
      <alignment wrapText="1"/>
    </xf>
    <xf numFmtId="2" fontId="62" fillId="0" borderId="12" xfId="0" applyNumberFormat="1" applyFont="1" applyFill="1" applyBorder="1" applyAlignment="1">
      <alignment wrapText="1"/>
    </xf>
    <xf numFmtId="0" fontId="3" fillId="0" borderId="12" xfId="2061" applyFont="1" applyFill="1" applyBorder="1" applyAlignment="1">
      <alignment horizontal="center" vertical="center" wrapText="1"/>
    </xf>
    <xf numFmtId="172" fontId="59" fillId="0" borderId="12" xfId="2061" applyNumberFormat="1" applyFont="1" applyFill="1" applyBorder="1" applyAlignment="1">
      <alignment horizontal="center" vertical="center" wrapText="1"/>
    </xf>
    <xf numFmtId="0" fontId="59" fillId="0" borderId="13" xfId="2061" applyFont="1" applyFill="1" applyBorder="1" applyAlignment="1">
      <alignment horizontal="left" vertical="center" wrapText="1"/>
    </xf>
    <xf numFmtId="0" fontId="3" fillId="0" borderId="13" xfId="2061" applyFont="1" applyFill="1" applyBorder="1" applyAlignment="1">
      <alignment vertical="center" wrapText="1"/>
    </xf>
    <xf numFmtId="2" fontId="60" fillId="24" borderId="12" xfId="0" applyNumberFormat="1" applyFont="1" applyFill="1" applyBorder="1"/>
    <xf numFmtId="0" fontId="6" fillId="24" borderId="0" xfId="0" applyFont="1" applyFill="1" applyAlignment="1">
      <alignment wrapText="1"/>
    </xf>
    <xf numFmtId="2" fontId="60" fillId="25" borderId="12" xfId="0" applyNumberFormat="1" applyFont="1" applyFill="1" applyBorder="1"/>
    <xf numFmtId="0" fontId="6" fillId="25" borderId="0" xfId="0" applyFont="1" applyFill="1" applyAlignment="1">
      <alignment wrapText="1"/>
    </xf>
    <xf numFmtId="2" fontId="60" fillId="26" borderId="12" xfId="0" applyNumberFormat="1" applyFont="1" applyFill="1" applyBorder="1"/>
    <xf numFmtId="0" fontId="6" fillId="26" borderId="0" xfId="0" applyFont="1" applyFill="1" applyAlignment="1">
      <alignment wrapText="1"/>
    </xf>
    <xf numFmtId="2" fontId="60" fillId="27" borderId="12" xfId="0" applyNumberFormat="1" applyFont="1" applyFill="1" applyBorder="1"/>
    <xf numFmtId="0" fontId="6" fillId="27" borderId="0" xfId="0" applyFont="1" applyFill="1" applyAlignment="1">
      <alignment wrapText="1"/>
    </xf>
    <xf numFmtId="2" fontId="60" fillId="28" borderId="12" xfId="0" applyNumberFormat="1" applyFont="1" applyFill="1" applyBorder="1"/>
    <xf numFmtId="0" fontId="6" fillId="28" borderId="0" xfId="0" applyFont="1" applyFill="1" applyAlignment="1">
      <alignment wrapText="1"/>
    </xf>
    <xf numFmtId="2" fontId="60" fillId="29" borderId="12" xfId="0" applyNumberFormat="1" applyFont="1" applyFill="1" applyBorder="1"/>
    <xf numFmtId="0" fontId="6" fillId="29" borderId="0" xfId="0" applyFont="1" applyFill="1" applyAlignment="1">
      <alignment wrapText="1"/>
    </xf>
    <xf numFmtId="2" fontId="60" fillId="30" borderId="12" xfId="0" applyNumberFormat="1" applyFont="1" applyFill="1" applyBorder="1"/>
    <xf numFmtId="0" fontId="6" fillId="30" borderId="0" xfId="0" applyFont="1" applyFill="1" applyAlignment="1">
      <alignment wrapText="1"/>
    </xf>
    <xf numFmtId="2" fontId="60" fillId="31" borderId="12" xfId="0" applyNumberFormat="1" applyFont="1" applyFill="1" applyBorder="1"/>
    <xf numFmtId="0" fontId="6" fillId="31" borderId="0" xfId="0" applyFont="1" applyFill="1" applyAlignment="1">
      <alignment wrapText="1"/>
    </xf>
    <xf numFmtId="0" fontId="4" fillId="0" borderId="12" xfId="2061" applyFont="1" applyFill="1" applyBorder="1" applyAlignment="1">
      <alignment horizontal="center" vertical="center" wrapText="1"/>
    </xf>
    <xf numFmtId="2" fontId="60" fillId="32" borderId="12" xfId="0" applyNumberFormat="1" applyFont="1" applyFill="1" applyBorder="1"/>
    <xf numFmtId="0" fontId="6" fillId="32" borderId="0" xfId="0" applyFont="1" applyFill="1" applyAlignment="1">
      <alignment wrapText="1"/>
    </xf>
    <xf numFmtId="2" fontId="60" fillId="33" borderId="12" xfId="0" applyNumberFormat="1" applyFont="1" applyFill="1" applyBorder="1"/>
    <xf numFmtId="0" fontId="6" fillId="33" borderId="0" xfId="0" applyFont="1" applyFill="1" applyAlignment="1">
      <alignment wrapText="1"/>
    </xf>
    <xf numFmtId="2" fontId="60" fillId="34" borderId="12" xfId="0" applyNumberFormat="1" applyFont="1" applyFill="1" applyBorder="1"/>
    <xf numFmtId="0" fontId="61" fillId="0" borderId="12" xfId="0" applyFont="1" applyFill="1" applyBorder="1" applyAlignment="1">
      <alignment wrapText="1"/>
    </xf>
    <xf numFmtId="0" fontId="8" fillId="0" borderId="12" xfId="0" applyFont="1" applyFill="1" applyBorder="1" applyAlignment="1">
      <alignment wrapText="1"/>
    </xf>
    <xf numFmtId="0" fontId="3" fillId="0" borderId="13" xfId="2061" applyFont="1" applyFill="1" applyBorder="1" applyAlignment="1">
      <alignment horizontal="justify" vertical="center" wrapText="1"/>
    </xf>
    <xf numFmtId="2" fontId="60" fillId="35" borderId="12" xfId="0" applyNumberFormat="1" applyFont="1" applyFill="1" applyBorder="1"/>
    <xf numFmtId="2" fontId="60" fillId="36" borderId="12" xfId="0" applyNumberFormat="1" applyFont="1" applyFill="1" applyBorder="1"/>
    <xf numFmtId="2" fontId="60" fillId="37" borderId="12" xfId="0" applyNumberFormat="1" applyFont="1" applyFill="1" applyBorder="1"/>
    <xf numFmtId="2" fontId="60" fillId="38" borderId="12" xfId="0" applyNumberFormat="1" applyFont="1" applyFill="1" applyBorder="1"/>
    <xf numFmtId="172" fontId="63" fillId="0" borderId="12" xfId="2061" applyNumberFormat="1" applyFont="1" applyFill="1" applyBorder="1" applyAlignment="1">
      <alignment horizontal="center" vertical="center" wrapText="1"/>
    </xf>
    <xf numFmtId="0" fontId="63" fillId="0" borderId="13" xfId="2061" applyFont="1" applyFill="1" applyBorder="1" applyAlignment="1">
      <alignment horizontal="left" vertical="center" wrapText="1"/>
    </xf>
    <xf numFmtId="0" fontId="6" fillId="39" borderId="0" xfId="0" applyFont="1" applyFill="1" applyAlignment="1">
      <alignment wrapText="1"/>
    </xf>
    <xf numFmtId="0" fontId="59" fillId="0" borderId="12" xfId="2061" applyFont="1" applyFill="1" applyBorder="1" applyAlignment="1">
      <alignment horizontal="center" vertical="center" wrapText="1"/>
    </xf>
    <xf numFmtId="2" fontId="60" fillId="40" borderId="12" xfId="0" applyNumberFormat="1" applyFont="1" applyFill="1" applyBorder="1"/>
    <xf numFmtId="2" fontId="4" fillId="0" borderId="12" xfId="0" applyNumberFormat="1" applyFont="1" applyFill="1" applyBorder="1" applyAlignment="1">
      <alignment horizontal="right" vertical="center" wrapText="1"/>
    </xf>
    <xf numFmtId="2" fontId="64" fillId="0" borderId="12" xfId="0" applyNumberFormat="1" applyFont="1" applyFill="1" applyBorder="1" applyAlignment="1">
      <alignment horizontal="right" vertical="center" wrapText="1"/>
    </xf>
    <xf numFmtId="172" fontId="4" fillId="0" borderId="12" xfId="0" applyNumberFormat="1" applyFont="1" applyFill="1" applyBorder="1" applyAlignment="1">
      <alignment horizontal="right" vertical="center" wrapText="1"/>
    </xf>
    <xf numFmtId="172" fontId="64" fillId="0" borderId="12" xfId="0" applyNumberFormat="1" applyFont="1" applyFill="1" applyBorder="1" applyAlignment="1">
      <alignment horizontal="right" vertical="center" wrapText="1"/>
    </xf>
    <xf numFmtId="173" fontId="64" fillId="0" borderId="12" xfId="0" applyNumberFormat="1" applyFont="1" applyFill="1" applyBorder="1" applyAlignment="1">
      <alignment horizontal="right" vertical="center" wrapText="1"/>
    </xf>
    <xf numFmtId="2" fontId="60" fillId="41" borderId="12" xfId="0" applyNumberFormat="1" applyFont="1" applyFill="1" applyBorder="1"/>
    <xf numFmtId="2" fontId="60" fillId="39" borderId="12" xfId="0" applyNumberFormat="1" applyFont="1" applyFill="1" applyBorder="1"/>
    <xf numFmtId="172" fontId="4" fillId="0" borderId="12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3" fillId="0" borderId="13" xfId="2061" applyNumberFormat="1" applyFont="1" applyFill="1" applyBorder="1" applyAlignment="1">
      <alignment horizontal="left" vertical="center" wrapText="1"/>
    </xf>
    <xf numFmtId="0" fontId="4" fillId="0" borderId="13" xfId="2061" applyFont="1" applyFill="1" applyBorder="1" applyAlignment="1">
      <alignment horizontal="left" vertical="center" wrapText="1"/>
    </xf>
    <xf numFmtId="0" fontId="3" fillId="0" borderId="14" xfId="2061" applyFont="1" applyFill="1" applyBorder="1" applyAlignment="1">
      <alignment horizontal="center" vertical="center" wrapText="1"/>
    </xf>
    <xf numFmtId="0" fontId="3" fillId="0" borderId="10" xfId="2061" applyFont="1" applyFill="1" applyBorder="1" applyAlignment="1">
      <alignment horizontal="left" vertical="center" wrapText="1"/>
    </xf>
    <xf numFmtId="0" fontId="3" fillId="0" borderId="15" xfId="2061" applyFont="1" applyFill="1" applyBorder="1" applyAlignment="1">
      <alignment horizontal="center" vertical="center" wrapText="1"/>
    </xf>
    <xf numFmtId="172" fontId="3" fillId="0" borderId="15" xfId="2061" applyNumberFormat="1" applyFont="1" applyFill="1" applyBorder="1" applyAlignment="1">
      <alignment horizontal="center" vertical="center" wrapText="1"/>
    </xf>
    <xf numFmtId="2" fontId="60" fillId="42" borderId="12" xfId="0" applyNumberFormat="1" applyFont="1" applyFill="1" applyBorder="1"/>
    <xf numFmtId="172" fontId="2" fillId="0" borderId="12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2" fontId="65" fillId="0" borderId="12" xfId="0" applyNumberFormat="1" applyFont="1" applyFill="1" applyBorder="1" applyAlignment="1">
      <alignment wrapText="1"/>
    </xf>
    <xf numFmtId="172" fontId="65" fillId="0" borderId="12" xfId="0" applyNumberFormat="1" applyFont="1" applyFill="1" applyBorder="1" applyAlignment="1">
      <alignment wrapText="1"/>
    </xf>
    <xf numFmtId="0" fontId="3" fillId="0" borderId="13" xfId="2061" applyFont="1" applyFill="1" applyBorder="1" applyAlignment="1">
      <alignment vertical="center" wrapText="1" shrinkToFit="1"/>
    </xf>
    <xf numFmtId="0" fontId="3" fillId="0" borderId="16" xfId="2061" applyFont="1" applyFill="1" applyBorder="1" applyAlignment="1">
      <alignment horizontal="left" vertical="center" wrapText="1"/>
    </xf>
    <xf numFmtId="0" fontId="3" fillId="0" borderId="13" xfId="2061" quotePrefix="1" applyNumberFormat="1" applyFont="1" applyFill="1" applyBorder="1" applyAlignment="1">
      <alignment vertical="center" wrapText="1"/>
    </xf>
    <xf numFmtId="172" fontId="3" fillId="39" borderId="12" xfId="2061" applyNumberFormat="1" applyFont="1" applyFill="1" applyBorder="1" applyAlignment="1">
      <alignment horizontal="center" vertical="center" wrapText="1"/>
    </xf>
    <xf numFmtId="2" fontId="60" fillId="43" borderId="12" xfId="0" applyNumberFormat="1" applyFont="1" applyFill="1" applyBorder="1"/>
    <xf numFmtId="2" fontId="60" fillId="44" borderId="12" xfId="0" applyNumberFormat="1" applyFont="1" applyFill="1" applyBorder="1"/>
    <xf numFmtId="172" fontId="3" fillId="0" borderId="17" xfId="2061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wrapText="1"/>
    </xf>
    <xf numFmtId="0" fontId="1" fillId="0" borderId="13" xfId="2061" applyFont="1" applyFill="1" applyBorder="1" applyAlignment="1">
      <alignment horizontal="left" vertical="center" wrapText="1"/>
    </xf>
    <xf numFmtId="0" fontId="5" fillId="0" borderId="0" xfId="0" applyFont="1" applyFill="1" applyAlignment="1">
      <alignment wrapText="1"/>
    </xf>
    <xf numFmtId="0" fontId="60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2" fontId="60" fillId="0" borderId="0" xfId="0" applyNumberFormat="1" applyFont="1" applyFill="1" applyAlignment="1">
      <alignment wrapText="1"/>
    </xf>
    <xf numFmtId="2" fontId="62" fillId="0" borderId="0" xfId="0" applyNumberFormat="1" applyFont="1" applyFill="1" applyAlignment="1">
      <alignment wrapText="1"/>
    </xf>
    <xf numFmtId="0" fontId="3" fillId="39" borderId="0" xfId="0" applyFont="1" applyFill="1" applyBorder="1" applyAlignment="1">
      <alignment vertical="center"/>
    </xf>
    <xf numFmtId="0" fontId="3" fillId="39" borderId="12" xfId="2061" applyFont="1" applyFill="1" applyBorder="1" applyAlignment="1">
      <alignment horizontal="center" vertical="center"/>
    </xf>
    <xf numFmtId="0" fontId="3" fillId="39" borderId="12" xfId="2061" applyFont="1" applyFill="1" applyBorder="1" applyAlignment="1">
      <alignment horizontal="left" vertical="center" wrapText="1"/>
    </xf>
    <xf numFmtId="2" fontId="62" fillId="0" borderId="12" xfId="0" applyNumberFormat="1" applyFont="1" applyFill="1" applyBorder="1"/>
    <xf numFmtId="173" fontId="61" fillId="0" borderId="12" xfId="0" applyNumberFormat="1" applyFont="1" applyFill="1" applyBorder="1"/>
    <xf numFmtId="173" fontId="60" fillId="0" borderId="12" xfId="0" applyNumberFormat="1" applyFont="1" applyFill="1" applyBorder="1"/>
    <xf numFmtId="2" fontId="8" fillId="0" borderId="12" xfId="0" applyNumberFormat="1" applyFont="1" applyFill="1" applyBorder="1"/>
    <xf numFmtId="2" fontId="60" fillId="0" borderId="0" xfId="0" applyNumberFormat="1" applyFont="1" applyFill="1"/>
    <xf numFmtId="0" fontId="60" fillId="0" borderId="0" xfId="0" applyFont="1" applyFill="1"/>
    <xf numFmtId="0" fontId="3" fillId="0" borderId="12" xfId="2061" applyFont="1" applyFill="1" applyBorder="1" applyAlignment="1">
      <alignment horizontal="left" vertical="center" wrapText="1"/>
    </xf>
    <xf numFmtId="173" fontId="60" fillId="0" borderId="12" xfId="0" applyNumberFormat="1" applyFont="1" applyFill="1" applyBorder="1" applyAlignment="1">
      <alignment wrapText="1"/>
    </xf>
    <xf numFmtId="173" fontId="61" fillId="0" borderId="12" xfId="0" applyNumberFormat="1" applyFont="1" applyFill="1" applyBorder="1" applyAlignment="1">
      <alignment wrapText="1"/>
    </xf>
    <xf numFmtId="2" fontId="60" fillId="45" borderId="12" xfId="0" applyNumberFormat="1" applyFont="1" applyFill="1" applyBorder="1"/>
    <xf numFmtId="0" fontId="3" fillId="39" borderId="12" xfId="2061" applyFont="1" applyFill="1" applyBorder="1" applyAlignment="1">
      <alignment horizontal="center" vertical="center" wrapText="1"/>
    </xf>
    <xf numFmtId="0" fontId="1" fillId="43" borderId="12" xfId="2061" applyFont="1" applyFill="1" applyBorder="1" applyAlignment="1">
      <alignment horizontal="center" vertical="center" wrapText="1"/>
    </xf>
    <xf numFmtId="0" fontId="1" fillId="43" borderId="12" xfId="2061" applyFont="1" applyFill="1" applyBorder="1" applyAlignment="1">
      <alignment horizontal="left" vertical="center" wrapText="1"/>
    </xf>
    <xf numFmtId="0" fontId="65" fillId="0" borderId="12" xfId="0" applyFont="1" applyFill="1" applyBorder="1" applyAlignment="1">
      <alignment wrapText="1"/>
    </xf>
    <xf numFmtId="2" fontId="66" fillId="0" borderId="12" xfId="0" applyNumberFormat="1" applyFont="1" applyFill="1" applyBorder="1" applyAlignment="1">
      <alignment wrapText="1"/>
    </xf>
    <xf numFmtId="173" fontId="65" fillId="0" borderId="12" xfId="0" applyNumberFormat="1" applyFont="1" applyFill="1" applyBorder="1" applyAlignment="1">
      <alignment wrapText="1"/>
    </xf>
    <xf numFmtId="173" fontId="66" fillId="0" borderId="12" xfId="0" applyNumberFormat="1" applyFont="1" applyFill="1" applyBorder="1" applyAlignment="1">
      <alignment wrapText="1"/>
    </xf>
    <xf numFmtId="2" fontId="11" fillId="0" borderId="12" xfId="0" applyNumberFormat="1" applyFont="1" applyFill="1" applyBorder="1" applyAlignment="1">
      <alignment wrapText="1"/>
    </xf>
    <xf numFmtId="2" fontId="65" fillId="0" borderId="12" xfId="0" applyNumberFormat="1" applyFont="1" applyFill="1" applyBorder="1"/>
    <xf numFmtId="2" fontId="65" fillId="43" borderId="12" xfId="0" applyNumberFormat="1" applyFont="1" applyFill="1" applyBorder="1"/>
    <xf numFmtId="0" fontId="65" fillId="43" borderId="0" xfId="0" applyFont="1" applyFill="1"/>
    <xf numFmtId="2" fontId="65" fillId="43" borderId="0" xfId="0" applyNumberFormat="1" applyFont="1" applyFill="1"/>
    <xf numFmtId="0" fontId="65" fillId="43" borderId="0" xfId="0" applyFont="1" applyFill="1" applyAlignment="1">
      <alignment wrapText="1"/>
    </xf>
    <xf numFmtId="0" fontId="3" fillId="46" borderId="12" xfId="2061" applyFont="1" applyFill="1" applyBorder="1" applyAlignment="1">
      <alignment horizontal="center" vertical="center" wrapText="1"/>
    </xf>
    <xf numFmtId="0" fontId="3" fillId="46" borderId="12" xfId="2061" applyFont="1" applyFill="1" applyBorder="1" applyAlignment="1">
      <alignment horizontal="left" vertical="center" wrapText="1"/>
    </xf>
    <xf numFmtId="0" fontId="60" fillId="39" borderId="0" xfId="0" applyFont="1" applyFill="1" applyAlignment="1">
      <alignment wrapText="1"/>
    </xf>
    <xf numFmtId="0" fontId="3" fillId="47" borderId="12" xfId="2061" applyFont="1" applyFill="1" applyBorder="1" applyAlignment="1">
      <alignment horizontal="center" vertical="center" wrapText="1"/>
    </xf>
    <xf numFmtId="0" fontId="3" fillId="47" borderId="12" xfId="2061" applyFont="1" applyFill="1" applyBorder="1" applyAlignment="1">
      <alignment horizontal="left" vertical="center" wrapText="1"/>
    </xf>
    <xf numFmtId="2" fontId="60" fillId="47" borderId="12" xfId="0" applyNumberFormat="1" applyFont="1" applyFill="1" applyBorder="1"/>
    <xf numFmtId="0" fontId="60" fillId="47" borderId="0" xfId="0" applyFont="1" applyFill="1" applyAlignment="1">
      <alignment wrapText="1"/>
    </xf>
    <xf numFmtId="2" fontId="60" fillId="48" borderId="12" xfId="0" applyNumberFormat="1" applyFont="1" applyFill="1" applyBorder="1"/>
    <xf numFmtId="2" fontId="60" fillId="49" borderId="12" xfId="0" applyNumberFormat="1" applyFont="1" applyFill="1" applyBorder="1"/>
    <xf numFmtId="2" fontId="60" fillId="50" borderId="12" xfId="0" applyNumberFormat="1" applyFont="1" applyFill="1" applyBorder="1"/>
    <xf numFmtId="172" fontId="3" fillId="0" borderId="12" xfId="2162" applyNumberFormat="1" applyFont="1" applyFill="1" applyBorder="1" applyAlignment="1">
      <alignment horizontal="center" vertical="center" wrapText="1"/>
    </xf>
    <xf numFmtId="0" fontId="3" fillId="48" borderId="12" xfId="2061" applyFont="1" applyFill="1" applyBorder="1" applyAlignment="1">
      <alignment horizontal="center" vertical="center" wrapText="1"/>
    </xf>
    <xf numFmtId="172" fontId="3" fillId="39" borderId="12" xfId="2162" applyNumberFormat="1" applyFont="1" applyFill="1" applyBorder="1" applyAlignment="1">
      <alignment horizontal="center" vertical="center" wrapText="1"/>
    </xf>
    <xf numFmtId="0" fontId="3" fillId="51" borderId="12" xfId="2061" applyFont="1" applyFill="1" applyBorder="1" applyAlignment="1">
      <alignment horizontal="center" vertical="center" wrapText="1"/>
    </xf>
    <xf numFmtId="2" fontId="60" fillId="46" borderId="12" xfId="0" applyNumberFormat="1" applyFont="1" applyFill="1" applyBorder="1"/>
    <xf numFmtId="0" fontId="3" fillId="44" borderId="12" xfId="2061" applyFont="1" applyFill="1" applyBorder="1" applyAlignment="1">
      <alignment horizontal="center" vertical="center" wrapText="1"/>
    </xf>
    <xf numFmtId="0" fontId="3" fillId="44" borderId="12" xfId="2061" applyFont="1" applyFill="1" applyBorder="1" applyAlignment="1">
      <alignment horizontal="left" vertical="center" wrapText="1"/>
    </xf>
    <xf numFmtId="0" fontId="60" fillId="44" borderId="0" xfId="0" applyFont="1" applyFill="1" applyAlignment="1">
      <alignment wrapText="1"/>
    </xf>
    <xf numFmtId="0" fontId="65" fillId="0" borderId="0" xfId="0" applyFont="1" applyFill="1" applyAlignment="1">
      <alignment wrapText="1"/>
    </xf>
    <xf numFmtId="0" fontId="62" fillId="0" borderId="0" xfId="0" applyFont="1" applyFill="1" applyAlignment="1">
      <alignment wrapText="1"/>
    </xf>
    <xf numFmtId="0" fontId="1" fillId="0" borderId="18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172" fontId="15" fillId="0" borderId="15" xfId="0" applyNumberFormat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67" fillId="0" borderId="12" xfId="0" applyFont="1" applyFill="1" applyBorder="1" applyAlignment="1">
      <alignment wrapText="1"/>
    </xf>
    <xf numFmtId="2" fontId="68" fillId="0" borderId="12" xfId="0" applyNumberFormat="1" applyFont="1" applyFill="1" applyBorder="1" applyAlignment="1">
      <alignment wrapText="1"/>
    </xf>
    <xf numFmtId="2" fontId="67" fillId="0" borderId="12" xfId="0" applyNumberFormat="1" applyFont="1" applyFill="1" applyBorder="1" applyAlignment="1">
      <alignment wrapText="1"/>
    </xf>
    <xf numFmtId="172" fontId="68" fillId="0" borderId="12" xfId="0" applyNumberFormat="1" applyFont="1" applyFill="1" applyBorder="1" applyAlignment="1">
      <alignment wrapText="1"/>
    </xf>
    <xf numFmtId="0" fontId="68" fillId="0" borderId="12" xfId="0" applyFont="1" applyFill="1" applyBorder="1" applyAlignment="1">
      <alignment wrapText="1"/>
    </xf>
    <xf numFmtId="2" fontId="16" fillId="0" borderId="12" xfId="0" applyNumberFormat="1" applyFont="1" applyFill="1" applyBorder="1" applyAlignment="1">
      <alignment wrapText="1"/>
    </xf>
    <xf numFmtId="2" fontId="67" fillId="0" borderId="0" xfId="0" applyNumberFormat="1" applyFont="1" applyFill="1" applyAlignment="1">
      <alignment wrapText="1"/>
    </xf>
    <xf numFmtId="0" fontId="67" fillId="0" borderId="0" xfId="0" applyFont="1" applyFill="1" applyAlignment="1">
      <alignment wrapText="1"/>
    </xf>
    <xf numFmtId="0" fontId="15" fillId="0" borderId="13" xfId="0" quotePrefix="1" applyNumberFormat="1" applyFont="1" applyFill="1" applyBorder="1" applyAlignment="1">
      <alignment vertical="center" wrapText="1"/>
    </xf>
    <xf numFmtId="2" fontId="69" fillId="0" borderId="12" xfId="0" applyNumberFormat="1" applyFont="1" applyFill="1" applyBorder="1" applyAlignment="1">
      <alignment wrapText="1"/>
    </xf>
    <xf numFmtId="2" fontId="67" fillId="39" borderId="12" xfId="0" applyNumberFormat="1" applyFont="1" applyFill="1" applyBorder="1" applyAlignment="1">
      <alignment wrapText="1"/>
    </xf>
    <xf numFmtId="0" fontId="67" fillId="39" borderId="0" xfId="0" applyFont="1" applyFill="1" applyAlignment="1">
      <alignment wrapText="1"/>
    </xf>
    <xf numFmtId="0" fontId="15" fillId="0" borderId="15" xfId="0" applyFont="1" applyFill="1" applyBorder="1" applyAlignment="1">
      <alignment horizontal="center" vertical="center" wrapText="1"/>
    </xf>
    <xf numFmtId="172" fontId="67" fillId="0" borderId="12" xfId="0" applyNumberFormat="1" applyFont="1" applyFill="1" applyBorder="1" applyAlignment="1">
      <alignment wrapText="1"/>
    </xf>
    <xf numFmtId="172" fontId="15" fillId="39" borderId="15" xfId="0" applyNumberFormat="1" applyFont="1" applyFill="1" applyBorder="1" applyAlignment="1">
      <alignment horizontal="center" vertical="center" wrapText="1"/>
    </xf>
    <xf numFmtId="0" fontId="15" fillId="39" borderId="13" xfId="0" applyFont="1" applyFill="1" applyBorder="1" applyAlignment="1">
      <alignment horizontal="left" vertical="center" wrapText="1"/>
    </xf>
    <xf numFmtId="0" fontId="67" fillId="39" borderId="12" xfId="0" applyFont="1" applyFill="1" applyBorder="1" applyAlignment="1">
      <alignment wrapText="1"/>
    </xf>
    <xf numFmtId="2" fontId="69" fillId="39" borderId="12" xfId="0" applyNumberFormat="1" applyFont="1" applyFill="1" applyBorder="1" applyAlignment="1">
      <alignment wrapText="1"/>
    </xf>
    <xf numFmtId="172" fontId="67" fillId="39" borderId="12" xfId="0" applyNumberFormat="1" applyFont="1" applyFill="1" applyBorder="1" applyAlignment="1">
      <alignment wrapText="1"/>
    </xf>
    <xf numFmtId="172" fontId="68" fillId="39" borderId="12" xfId="0" applyNumberFormat="1" applyFont="1" applyFill="1" applyBorder="1" applyAlignment="1">
      <alignment wrapText="1"/>
    </xf>
    <xf numFmtId="173" fontId="68" fillId="39" borderId="12" xfId="0" applyNumberFormat="1" applyFont="1" applyFill="1" applyBorder="1" applyAlignment="1">
      <alignment wrapText="1"/>
    </xf>
    <xf numFmtId="2" fontId="16" fillId="39" borderId="12" xfId="0" applyNumberFormat="1" applyFont="1" applyFill="1" applyBorder="1" applyAlignment="1">
      <alignment wrapText="1"/>
    </xf>
    <xf numFmtId="2" fontId="68" fillId="39" borderId="12" xfId="0" applyNumberFormat="1" applyFont="1" applyFill="1" applyBorder="1" applyAlignment="1">
      <alignment wrapText="1"/>
    </xf>
    <xf numFmtId="2" fontId="67" fillId="39" borderId="0" xfId="0" applyNumberFormat="1" applyFont="1" applyFill="1" applyAlignment="1">
      <alignment wrapText="1"/>
    </xf>
    <xf numFmtId="172" fontId="15" fillId="0" borderId="19" xfId="0" applyNumberFormat="1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left" vertical="center" wrapText="1"/>
    </xf>
    <xf numFmtId="172" fontId="15" fillId="0" borderId="12" xfId="0" applyNumberFormat="1" applyFont="1" applyFill="1" applyBorder="1" applyAlignment="1">
      <alignment horizontal="center" vertical="center"/>
    </xf>
    <xf numFmtId="0" fontId="67" fillId="0" borderId="12" xfId="0" applyFont="1" applyFill="1" applyBorder="1"/>
    <xf numFmtId="2" fontId="68" fillId="0" borderId="12" xfId="0" applyNumberFormat="1" applyFont="1" applyFill="1" applyBorder="1"/>
    <xf numFmtId="2" fontId="67" fillId="0" borderId="12" xfId="0" applyNumberFormat="1" applyFont="1" applyFill="1" applyBorder="1"/>
    <xf numFmtId="172" fontId="68" fillId="0" borderId="12" xfId="0" applyNumberFormat="1" applyFont="1" applyFill="1" applyBorder="1"/>
    <xf numFmtId="172" fontId="67" fillId="0" borderId="12" xfId="0" applyNumberFormat="1" applyFont="1" applyFill="1" applyBorder="1"/>
    <xf numFmtId="0" fontId="68" fillId="0" borderId="12" xfId="0" applyFont="1" applyFill="1" applyBorder="1"/>
    <xf numFmtId="2" fontId="16" fillId="0" borderId="12" xfId="0" applyNumberFormat="1" applyFont="1" applyFill="1" applyBorder="1"/>
    <xf numFmtId="0" fontId="67" fillId="0" borderId="0" xfId="0" applyFont="1" applyFill="1"/>
    <xf numFmtId="172" fontId="70" fillId="0" borderId="12" xfId="0" applyNumberFormat="1" applyFont="1" applyFill="1" applyBorder="1" applyAlignment="1">
      <alignment horizontal="center" vertical="center"/>
    </xf>
    <xf numFmtId="0" fontId="70" fillId="0" borderId="13" xfId="0" applyFont="1" applyFill="1" applyBorder="1" applyAlignment="1">
      <alignment horizontal="left" vertical="center" wrapText="1"/>
    </xf>
    <xf numFmtId="0" fontId="69" fillId="0" borderId="12" xfId="0" applyFont="1" applyFill="1" applyBorder="1"/>
    <xf numFmtId="0" fontId="69" fillId="0" borderId="0" xfId="0" applyFont="1" applyFill="1"/>
    <xf numFmtId="2" fontId="69" fillId="0" borderId="12" xfId="0" applyNumberFormat="1" applyFont="1" applyFill="1" applyBorder="1"/>
    <xf numFmtId="2" fontId="57" fillId="0" borderId="12" xfId="0" applyNumberFormat="1" applyFont="1" applyFill="1" applyBorder="1" applyAlignment="1">
      <alignment wrapText="1"/>
    </xf>
    <xf numFmtId="2" fontId="71" fillId="0" borderId="12" xfId="0" applyNumberFormat="1" applyFont="1" applyFill="1" applyBorder="1" applyAlignment="1">
      <alignment wrapText="1"/>
    </xf>
    <xf numFmtId="0" fontId="0" fillId="0" borderId="0" xfId="0" applyFill="1" applyAlignment="1">
      <alignment wrapText="1"/>
    </xf>
    <xf numFmtId="0" fontId="7" fillId="0" borderId="0" xfId="0" applyFont="1" applyFill="1" applyAlignment="1">
      <alignment wrapText="1"/>
    </xf>
    <xf numFmtId="2" fontId="0" fillId="0" borderId="0" xfId="0" applyNumberFormat="1" applyFill="1" applyAlignment="1">
      <alignment wrapText="1"/>
    </xf>
    <xf numFmtId="0" fontId="56" fillId="0" borderId="0" xfId="1674" applyFill="1" applyAlignment="1">
      <alignment wrapText="1"/>
    </xf>
    <xf numFmtId="0" fontId="18" fillId="0" borderId="0" xfId="0" applyFont="1" applyFill="1" applyAlignment="1">
      <alignment wrapText="1"/>
    </xf>
    <xf numFmtId="0" fontId="72" fillId="0" borderId="0" xfId="0" applyFont="1" applyFill="1" applyAlignment="1">
      <alignment wrapText="1"/>
    </xf>
    <xf numFmtId="2" fontId="72" fillId="0" borderId="0" xfId="0" applyNumberFormat="1" applyFont="1" applyFill="1" applyAlignment="1">
      <alignment wrapText="1"/>
    </xf>
    <xf numFmtId="172" fontId="72" fillId="0" borderId="0" xfId="0" applyNumberFormat="1" applyFont="1" applyFill="1" applyAlignment="1">
      <alignment wrapText="1"/>
    </xf>
    <xf numFmtId="173" fontId="72" fillId="0" borderId="0" xfId="0" applyNumberFormat="1" applyFont="1" applyFill="1" applyAlignment="1">
      <alignment wrapText="1"/>
    </xf>
    <xf numFmtId="2" fontId="19" fillId="0" borderId="0" xfId="0" applyNumberFormat="1" applyFont="1" applyFill="1" applyAlignment="1">
      <alignment wrapText="1"/>
    </xf>
    <xf numFmtId="0" fontId="19" fillId="0" borderId="0" xfId="0" applyFont="1" applyFill="1" applyAlignment="1">
      <alignment wrapText="1"/>
    </xf>
    <xf numFmtId="0" fontId="60" fillId="0" borderId="0" xfId="0" applyFont="1" applyFill="1" applyAlignment="1"/>
    <xf numFmtId="172" fontId="5" fillId="44" borderId="12" xfId="0" applyNumberFormat="1" applyFont="1" applyFill="1" applyBorder="1" applyAlignment="1">
      <alignment horizontal="center" vertical="center"/>
    </xf>
    <xf numFmtId="0" fontId="5" fillId="44" borderId="12" xfId="0" applyFont="1" applyFill="1" applyBorder="1" applyAlignment="1">
      <alignment horizontal="center" vertical="center"/>
    </xf>
    <xf numFmtId="172" fontId="73" fillId="44" borderId="12" xfId="0" applyNumberFormat="1" applyFont="1" applyFill="1" applyBorder="1" applyAlignment="1">
      <alignment horizontal="center" vertical="center"/>
    </xf>
    <xf numFmtId="0" fontId="73" fillId="44" borderId="12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2" fontId="20" fillId="44" borderId="12" xfId="0" applyNumberFormat="1" applyFont="1" applyFill="1" applyBorder="1" applyAlignment="1">
      <alignment vertical="center"/>
    </xf>
    <xf numFmtId="2" fontId="74" fillId="44" borderId="12" xfId="0" applyNumberFormat="1" applyFont="1" applyFill="1" applyBorder="1" applyAlignment="1">
      <alignment vertical="center"/>
    </xf>
    <xf numFmtId="174" fontId="20" fillId="44" borderId="12" xfId="0" applyNumberFormat="1" applyFont="1" applyFill="1" applyBorder="1" applyAlignment="1">
      <alignment vertical="center"/>
    </xf>
    <xf numFmtId="172" fontId="20" fillId="44" borderId="12" xfId="0" applyNumberFormat="1" applyFont="1" applyFill="1" applyBorder="1" applyAlignment="1">
      <alignment vertical="center"/>
    </xf>
    <xf numFmtId="2" fontId="20" fillId="0" borderId="12" xfId="0" applyNumberFormat="1" applyFont="1" applyFill="1" applyBorder="1" applyAlignment="1">
      <alignment vertical="center"/>
    </xf>
    <xf numFmtId="0" fontId="21" fillId="0" borderId="12" xfId="0" applyFont="1" applyFill="1" applyBorder="1" applyAlignment="1">
      <alignment horizontal="center" vertical="center"/>
    </xf>
    <xf numFmtId="2" fontId="21" fillId="44" borderId="12" xfId="0" applyNumberFormat="1" applyFont="1" applyFill="1" applyBorder="1" applyAlignment="1">
      <alignment vertical="center"/>
    </xf>
    <xf numFmtId="2" fontId="75" fillId="44" borderId="12" xfId="0" applyNumberFormat="1" applyFont="1" applyFill="1" applyBorder="1" applyAlignment="1">
      <alignment vertical="center"/>
    </xf>
    <xf numFmtId="174" fontId="21" fillId="44" borderId="12" xfId="0" applyNumberFormat="1" applyFont="1" applyFill="1" applyBorder="1" applyAlignment="1">
      <alignment vertical="center"/>
    </xf>
    <xf numFmtId="172" fontId="21" fillId="44" borderId="12" xfId="0" applyNumberFormat="1" applyFont="1" applyFill="1" applyBorder="1" applyAlignment="1">
      <alignment vertical="center"/>
    </xf>
    <xf numFmtId="2" fontId="21" fillId="0" borderId="12" xfId="0" applyNumberFormat="1" applyFont="1" applyFill="1" applyBorder="1" applyAlignment="1">
      <alignment vertical="center"/>
    </xf>
    <xf numFmtId="172" fontId="21" fillId="0" borderId="12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2" fontId="20" fillId="0" borderId="0" xfId="0" applyNumberFormat="1" applyFont="1" applyFill="1" applyAlignment="1">
      <alignment horizontal="right" vertical="center"/>
    </xf>
    <xf numFmtId="172" fontId="20" fillId="0" borderId="0" xfId="0" applyNumberFormat="1" applyFont="1" applyFill="1" applyAlignment="1">
      <alignment horizontal="right" vertical="center"/>
    </xf>
    <xf numFmtId="172" fontId="60" fillId="0" borderId="0" xfId="0" applyNumberFormat="1" applyFont="1" applyFill="1" applyAlignment="1"/>
    <xf numFmtId="2" fontId="60" fillId="0" borderId="0" xfId="0" applyNumberFormat="1" applyFont="1" applyFill="1" applyAlignment="1"/>
    <xf numFmtId="174" fontId="60" fillId="0" borderId="0" xfId="0" applyNumberFormat="1" applyFont="1" applyFill="1" applyAlignment="1"/>
    <xf numFmtId="0" fontId="45" fillId="47" borderId="0" xfId="1909" applyFont="1" applyFill="1" applyAlignment="1">
      <alignment horizontal="center" vertical="center" wrapText="1"/>
    </xf>
    <xf numFmtId="0" fontId="47" fillId="47" borderId="0" xfId="1909" applyFont="1" applyFill="1" applyAlignment="1">
      <alignment horizontal="center" vertical="center"/>
    </xf>
    <xf numFmtId="0" fontId="47" fillId="47" borderId="0" xfId="1909" applyNumberFormat="1" applyFont="1" applyFill="1" applyAlignment="1">
      <alignment horizontal="center" vertical="center"/>
    </xf>
    <xf numFmtId="0" fontId="47" fillId="47" borderId="0" xfId="1909" applyFont="1" applyFill="1" applyAlignment="1">
      <alignment horizontal="left" vertical="center"/>
    </xf>
    <xf numFmtId="0" fontId="49" fillId="47" borderId="0" xfId="1909" applyFont="1" applyFill="1" applyAlignment="1">
      <alignment horizontal="center" vertical="center" wrapText="1"/>
    </xf>
    <xf numFmtId="0" fontId="44" fillId="47" borderId="0" xfId="1909" applyFont="1" applyFill="1" applyAlignment="1">
      <alignment horizontal="center" vertical="center" wrapText="1"/>
    </xf>
    <xf numFmtId="0" fontId="46" fillId="47" borderId="0" xfId="1909" applyFont="1" applyFill="1" applyAlignment="1">
      <alignment vertical="center"/>
    </xf>
    <xf numFmtId="172" fontId="60" fillId="0" borderId="0" xfId="0" applyNumberFormat="1" applyFont="1" applyFill="1" applyAlignment="1">
      <alignment wrapText="1"/>
    </xf>
    <xf numFmtId="2" fontId="65" fillId="39" borderId="12" xfId="0" applyNumberFormat="1" applyFont="1" applyFill="1" applyBorder="1" applyAlignment="1">
      <alignment wrapText="1"/>
    </xf>
    <xf numFmtId="2" fontId="60" fillId="39" borderId="12" xfId="0" applyNumberFormat="1" applyFont="1" applyFill="1" applyBorder="1" applyAlignment="1">
      <alignment wrapText="1"/>
    </xf>
    <xf numFmtId="0" fontId="60" fillId="39" borderId="0" xfId="0" applyFont="1" applyFill="1"/>
    <xf numFmtId="2" fontId="60" fillId="39" borderId="0" xfId="0" applyNumberFormat="1" applyFont="1" applyFill="1"/>
    <xf numFmtId="0" fontId="50" fillId="0" borderId="12" xfId="2061" applyFont="1" applyFill="1" applyBorder="1" applyAlignment="1">
      <alignment horizontal="left" vertical="center" wrapText="1"/>
    </xf>
    <xf numFmtId="0" fontId="65" fillId="0" borderId="0" xfId="0" applyFont="1" applyFill="1"/>
    <xf numFmtId="2" fontId="65" fillId="0" borderId="0" xfId="0" applyNumberFormat="1" applyFont="1" applyFill="1"/>
    <xf numFmtId="0" fontId="52" fillId="0" borderId="0" xfId="0" applyFont="1" applyFill="1" applyAlignment="1">
      <alignment horizontal="center" vertical="center" wrapText="1"/>
    </xf>
    <xf numFmtId="0" fontId="52" fillId="0" borderId="0" xfId="0" applyFont="1" applyFill="1" applyAlignment="1">
      <alignment wrapText="1"/>
    </xf>
    <xf numFmtId="0" fontId="53" fillId="0" borderId="12" xfId="2061" applyFont="1" applyFill="1" applyBorder="1" applyAlignment="1">
      <alignment horizontal="left" vertical="center" wrapText="1"/>
    </xf>
    <xf numFmtId="0" fontId="53" fillId="47" borderId="12" xfId="2061" applyFont="1" applyFill="1" applyBorder="1" applyAlignment="1">
      <alignment horizontal="left" vertical="center" wrapText="1"/>
    </xf>
    <xf numFmtId="2" fontId="60" fillId="47" borderId="12" xfId="0" applyNumberFormat="1" applyFont="1" applyFill="1" applyBorder="1" applyAlignment="1">
      <alignment wrapText="1"/>
    </xf>
    <xf numFmtId="0" fontId="60" fillId="0" borderId="0" xfId="0" applyFont="1" applyFill="1" applyAlignment="1">
      <alignment horizontal="center" wrapText="1"/>
    </xf>
    <xf numFmtId="0" fontId="54" fillId="47" borderId="0" xfId="1909" applyFont="1" applyFill="1" applyAlignment="1">
      <alignment horizontal="center" vertical="center"/>
    </xf>
    <xf numFmtId="2" fontId="58" fillId="0" borderId="12" xfId="0" applyNumberFormat="1" applyFont="1" applyFill="1" applyBorder="1" applyAlignment="1">
      <alignment wrapText="1"/>
    </xf>
    <xf numFmtId="0" fontId="60" fillId="0" borderId="12" xfId="0" applyFont="1" applyFill="1" applyBorder="1" applyAlignment="1">
      <alignment horizontal="center" wrapText="1"/>
    </xf>
    <xf numFmtId="0" fontId="65" fillId="0" borderId="12" xfId="0" applyFont="1" applyFill="1" applyBorder="1" applyAlignment="1">
      <alignment horizontal="center" wrapText="1"/>
    </xf>
    <xf numFmtId="0" fontId="60" fillId="0" borderId="0" xfId="0" applyFont="1" applyFill="1" applyBorder="1" applyAlignment="1">
      <alignment wrapText="1"/>
    </xf>
    <xf numFmtId="0" fontId="65" fillId="0" borderId="0" xfId="0" applyFont="1" applyFill="1" applyBorder="1" applyAlignment="1">
      <alignment horizontal="center" wrapText="1"/>
    </xf>
    <xf numFmtId="2" fontId="58" fillId="0" borderId="0" xfId="0" applyNumberFormat="1" applyFont="1" applyFill="1" applyBorder="1" applyAlignment="1">
      <alignment wrapText="1"/>
    </xf>
    <xf numFmtId="0" fontId="46" fillId="47" borderId="0" xfId="1909" applyFont="1" applyFill="1" applyAlignment="1">
      <alignment horizontal="center" vertical="center"/>
    </xf>
    <xf numFmtId="0" fontId="44" fillId="47" borderId="0" xfId="1909" applyFont="1" applyFill="1" applyAlignment="1">
      <alignment horizontal="center" vertical="center"/>
    </xf>
    <xf numFmtId="0" fontId="48" fillId="47" borderId="0" xfId="1909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wrapText="1"/>
    </xf>
    <xf numFmtId="0" fontId="76" fillId="0" borderId="17" xfId="0" applyFont="1" applyFill="1" applyBorder="1" applyAlignment="1">
      <alignment horizontal="center" vertical="center" wrapText="1"/>
    </xf>
    <xf numFmtId="0" fontId="76" fillId="0" borderId="21" xfId="0" applyFont="1" applyFill="1" applyBorder="1" applyAlignment="1">
      <alignment horizontal="center" vertical="center" wrapText="1"/>
    </xf>
    <xf numFmtId="0" fontId="1" fillId="0" borderId="13" xfId="2061" applyFont="1" applyFill="1" applyBorder="1" applyAlignment="1">
      <alignment horizontal="center" vertical="center" wrapText="1"/>
    </xf>
    <xf numFmtId="0" fontId="1" fillId="0" borderId="15" xfId="2061" applyFont="1" applyFill="1" applyBorder="1" applyAlignment="1">
      <alignment horizontal="center" vertical="center" wrapText="1"/>
    </xf>
    <xf numFmtId="0" fontId="77" fillId="0" borderId="17" xfId="0" applyFont="1" applyFill="1" applyBorder="1" applyAlignment="1">
      <alignment horizontal="center" vertical="center" wrapText="1"/>
    </xf>
    <xf numFmtId="0" fontId="77" fillId="0" borderId="21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60" fillId="0" borderId="0" xfId="0" applyFont="1" applyFill="1" applyAlignment="1">
      <alignment horizontal="center" wrapText="1"/>
    </xf>
    <xf numFmtId="2" fontId="65" fillId="0" borderId="13" xfId="0" applyNumberFormat="1" applyFont="1" applyFill="1" applyBorder="1" applyAlignment="1">
      <alignment horizontal="center" wrapText="1"/>
    </xf>
    <xf numFmtId="2" fontId="65" fillId="0" borderId="15" xfId="0" applyNumberFormat="1" applyFont="1" applyFill="1" applyBorder="1" applyAlignment="1">
      <alignment horizontal="center" wrapText="1"/>
    </xf>
    <xf numFmtId="0" fontId="76" fillId="0" borderId="17" xfId="0" applyFont="1" applyFill="1" applyBorder="1" applyAlignment="1">
      <alignment horizontal="center" vertical="center"/>
    </xf>
    <xf numFmtId="0" fontId="76" fillId="0" borderId="21" xfId="0" applyFont="1" applyFill="1" applyBorder="1" applyAlignment="1">
      <alignment horizontal="center" vertical="center"/>
    </xf>
    <xf numFmtId="0" fontId="73" fillId="0" borderId="12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/>
    </xf>
    <xf numFmtId="0" fontId="73" fillId="0" borderId="12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73" fillId="44" borderId="12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horizontal="center" vertical="center"/>
    </xf>
    <xf numFmtId="0" fontId="58" fillId="0" borderId="21" xfId="0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center" vertical="center" wrapText="1"/>
    </xf>
    <xf numFmtId="0" fontId="76" fillId="0" borderId="12" xfId="0" applyFont="1" applyFill="1" applyBorder="1" applyAlignment="1">
      <alignment horizontal="center" vertical="center" wrapText="1"/>
    </xf>
    <xf numFmtId="0" fontId="46" fillId="47" borderId="0" xfId="1909" applyFont="1" applyFill="1" applyAlignment="1">
      <alignment horizontal="center" vertical="center" wrapText="1"/>
    </xf>
    <xf numFmtId="0" fontId="52" fillId="0" borderId="12" xfId="0" applyFont="1" applyFill="1" applyBorder="1" applyAlignment="1">
      <alignment horizontal="center" vertical="center" wrapText="1"/>
    </xf>
    <xf numFmtId="0" fontId="65" fillId="0" borderId="13" xfId="0" applyFont="1" applyFill="1" applyBorder="1" applyAlignment="1">
      <alignment horizontal="center" wrapText="1"/>
    </xf>
    <xf numFmtId="0" fontId="65" fillId="0" borderId="15" xfId="0" applyFont="1" applyFill="1" applyBorder="1" applyAlignment="1">
      <alignment horizontal="center" wrapText="1"/>
    </xf>
    <xf numFmtId="0" fontId="1" fillId="0" borderId="12" xfId="2061" applyFont="1" applyFill="1" applyBorder="1" applyAlignment="1">
      <alignment horizontal="center" vertical="center" wrapText="1"/>
    </xf>
    <xf numFmtId="2" fontId="65" fillId="0" borderId="12" xfId="0" applyNumberFormat="1" applyFont="1" applyFill="1" applyBorder="1" applyAlignment="1">
      <alignment horizontal="center" wrapText="1"/>
    </xf>
    <xf numFmtId="0" fontId="43" fillId="0" borderId="12" xfId="0" applyFont="1" applyFill="1" applyBorder="1" applyAlignment="1">
      <alignment horizontal="center" vertical="center" wrapText="1"/>
    </xf>
  </cellXfs>
  <cellStyles count="2476">
    <cellStyle name="20% - Accent1 10" xfId="1"/>
    <cellStyle name="20% - Accent1 10 2" xfId="2"/>
    <cellStyle name="20% - Accent1 10 3" xfId="3"/>
    <cellStyle name="20% - Accent1 11" xfId="4"/>
    <cellStyle name="20% - Accent1 12" xfId="5"/>
    <cellStyle name="20% - Accent1 2" xfId="6"/>
    <cellStyle name="20% - Accent1 2 2" xfId="7"/>
    <cellStyle name="20% - Accent1 2 3" xfId="8"/>
    <cellStyle name="20% - Accent1 2 4" xfId="9"/>
    <cellStyle name="20% - Accent1 2 5" xfId="10"/>
    <cellStyle name="20% - Accent1 2 6" xfId="11"/>
    <cellStyle name="20% - Accent1 2 7" xfId="12"/>
    <cellStyle name="20% - Accent1 2 8" xfId="13"/>
    <cellStyle name="20% - Accent1 2 9" xfId="14"/>
    <cellStyle name="20% - Accent1 3" xfId="15"/>
    <cellStyle name="20% - Accent1 3 2" xfId="16"/>
    <cellStyle name="20% - Accent1 3 3" xfId="17"/>
    <cellStyle name="20% - Accent1 3 4" xfId="18"/>
    <cellStyle name="20% - Accent1 3 5" xfId="19"/>
    <cellStyle name="20% - Accent1 3 6" xfId="20"/>
    <cellStyle name="20% - Accent1 3 7" xfId="21"/>
    <cellStyle name="20% - Accent1 3 8" xfId="22"/>
    <cellStyle name="20% - Accent1 3 9" xfId="23"/>
    <cellStyle name="20% - Accent1 4" xfId="24"/>
    <cellStyle name="20% - Accent1 4 2" xfId="25"/>
    <cellStyle name="20% - Accent1 4 3" xfId="26"/>
    <cellStyle name="20% - Accent1 4 4" xfId="27"/>
    <cellStyle name="20% - Accent1 4 5" xfId="28"/>
    <cellStyle name="20% - Accent1 4 6" xfId="29"/>
    <cellStyle name="20% - Accent1 4 7" xfId="30"/>
    <cellStyle name="20% - Accent1 4 8" xfId="31"/>
    <cellStyle name="20% - Accent1 4 9" xfId="32"/>
    <cellStyle name="20% - Accent1 5" xfId="33"/>
    <cellStyle name="20% - Accent1 5 2" xfId="34"/>
    <cellStyle name="20% - Accent1 5 3" xfId="35"/>
    <cellStyle name="20% - Accent1 6" xfId="36"/>
    <cellStyle name="20% - Accent1 6 2" xfId="37"/>
    <cellStyle name="20% - Accent1 6 3" xfId="38"/>
    <cellStyle name="20% - Accent1 7" xfId="39"/>
    <cellStyle name="20% - Accent1 7 2" xfId="40"/>
    <cellStyle name="20% - Accent1 7 3" xfId="41"/>
    <cellStyle name="20% - Accent1 8" xfId="42"/>
    <cellStyle name="20% - Accent1 8 2" xfId="43"/>
    <cellStyle name="20% - Accent1 8 3" xfId="44"/>
    <cellStyle name="20% - Accent1 9" xfId="45"/>
    <cellStyle name="20% - Accent1 9 2" xfId="46"/>
    <cellStyle name="20% - Accent1 9 3" xfId="47"/>
    <cellStyle name="20% - Accent2 10" xfId="48"/>
    <cellStyle name="20% - Accent2 10 2" xfId="49"/>
    <cellStyle name="20% - Accent2 10 3" xfId="50"/>
    <cellStyle name="20% - Accent2 11" xfId="51"/>
    <cellStyle name="20% - Accent2 12" xfId="52"/>
    <cellStyle name="20% - Accent2 2" xfId="53"/>
    <cellStyle name="20% - Accent2 2 2" xfId="54"/>
    <cellStyle name="20% - Accent2 2 3" xfId="55"/>
    <cellStyle name="20% - Accent2 2 4" xfId="56"/>
    <cellStyle name="20% - Accent2 2 5" xfId="57"/>
    <cellStyle name="20% - Accent2 2 6" xfId="58"/>
    <cellStyle name="20% - Accent2 2 7" xfId="59"/>
    <cellStyle name="20% - Accent2 2 8" xfId="60"/>
    <cellStyle name="20% - Accent2 2 9" xfId="61"/>
    <cellStyle name="20% - Accent2 3" xfId="62"/>
    <cellStyle name="20% - Accent2 3 2" xfId="63"/>
    <cellStyle name="20% - Accent2 3 3" xfId="64"/>
    <cellStyle name="20% - Accent2 3 4" xfId="65"/>
    <cellStyle name="20% - Accent2 3 5" xfId="66"/>
    <cellStyle name="20% - Accent2 3 6" xfId="67"/>
    <cellStyle name="20% - Accent2 3 7" xfId="68"/>
    <cellStyle name="20% - Accent2 3 8" xfId="69"/>
    <cellStyle name="20% - Accent2 3 9" xfId="70"/>
    <cellStyle name="20% - Accent2 4" xfId="71"/>
    <cellStyle name="20% - Accent2 4 2" xfId="72"/>
    <cellStyle name="20% - Accent2 4 3" xfId="73"/>
    <cellStyle name="20% - Accent2 4 4" xfId="74"/>
    <cellStyle name="20% - Accent2 4 5" xfId="75"/>
    <cellStyle name="20% - Accent2 4 6" xfId="76"/>
    <cellStyle name="20% - Accent2 4 7" xfId="77"/>
    <cellStyle name="20% - Accent2 4 8" xfId="78"/>
    <cellStyle name="20% - Accent2 4 9" xfId="79"/>
    <cellStyle name="20% - Accent2 5" xfId="80"/>
    <cellStyle name="20% - Accent2 5 2" xfId="81"/>
    <cellStyle name="20% - Accent2 5 3" xfId="82"/>
    <cellStyle name="20% - Accent2 6" xfId="83"/>
    <cellStyle name="20% - Accent2 6 2" xfId="84"/>
    <cellStyle name="20% - Accent2 6 3" xfId="85"/>
    <cellStyle name="20% - Accent2 7" xfId="86"/>
    <cellStyle name="20% - Accent2 7 2" xfId="87"/>
    <cellStyle name="20% - Accent2 7 3" xfId="88"/>
    <cellStyle name="20% - Accent2 8" xfId="89"/>
    <cellStyle name="20% - Accent2 8 2" xfId="90"/>
    <cellStyle name="20% - Accent2 8 3" xfId="91"/>
    <cellStyle name="20% - Accent2 9" xfId="92"/>
    <cellStyle name="20% - Accent2 9 2" xfId="93"/>
    <cellStyle name="20% - Accent2 9 3" xfId="94"/>
    <cellStyle name="20% - Accent3 10" xfId="95"/>
    <cellStyle name="20% - Accent3 10 2" xfId="96"/>
    <cellStyle name="20% - Accent3 10 3" xfId="97"/>
    <cellStyle name="20% - Accent3 11" xfId="98"/>
    <cellStyle name="20% - Accent3 12" xfId="99"/>
    <cellStyle name="20% - Accent3 2" xfId="100"/>
    <cellStyle name="20% - Accent3 2 2" xfId="101"/>
    <cellStyle name="20% - Accent3 2 3" xfId="102"/>
    <cellStyle name="20% - Accent3 2 4" xfId="103"/>
    <cellStyle name="20% - Accent3 2 5" xfId="104"/>
    <cellStyle name="20% - Accent3 2 6" xfId="105"/>
    <cellStyle name="20% - Accent3 2 7" xfId="106"/>
    <cellStyle name="20% - Accent3 2 8" xfId="107"/>
    <cellStyle name="20% - Accent3 2 9" xfId="108"/>
    <cellStyle name="20% - Accent3 3" xfId="109"/>
    <cellStyle name="20% - Accent3 3 2" xfId="110"/>
    <cellStyle name="20% - Accent3 3 3" xfId="111"/>
    <cellStyle name="20% - Accent3 3 4" xfId="112"/>
    <cellStyle name="20% - Accent3 3 5" xfId="113"/>
    <cellStyle name="20% - Accent3 3 6" xfId="114"/>
    <cellStyle name="20% - Accent3 3 7" xfId="115"/>
    <cellStyle name="20% - Accent3 3 8" xfId="116"/>
    <cellStyle name="20% - Accent3 3 9" xfId="117"/>
    <cellStyle name="20% - Accent3 4" xfId="118"/>
    <cellStyle name="20% - Accent3 4 2" xfId="119"/>
    <cellStyle name="20% - Accent3 4 3" xfId="120"/>
    <cellStyle name="20% - Accent3 4 4" xfId="121"/>
    <cellStyle name="20% - Accent3 4 5" xfId="122"/>
    <cellStyle name="20% - Accent3 4 6" xfId="123"/>
    <cellStyle name="20% - Accent3 4 7" xfId="124"/>
    <cellStyle name="20% - Accent3 4 8" xfId="125"/>
    <cellStyle name="20% - Accent3 4 9" xfId="126"/>
    <cellStyle name="20% - Accent3 5" xfId="127"/>
    <cellStyle name="20% - Accent3 5 2" xfId="128"/>
    <cellStyle name="20% - Accent3 5 3" xfId="129"/>
    <cellStyle name="20% - Accent3 6" xfId="130"/>
    <cellStyle name="20% - Accent3 6 2" xfId="131"/>
    <cellStyle name="20% - Accent3 6 3" xfId="132"/>
    <cellStyle name="20% - Accent3 7" xfId="133"/>
    <cellStyle name="20% - Accent3 7 2" xfId="134"/>
    <cellStyle name="20% - Accent3 7 3" xfId="135"/>
    <cellStyle name="20% - Accent3 8" xfId="136"/>
    <cellStyle name="20% - Accent3 8 2" xfId="137"/>
    <cellStyle name="20% - Accent3 8 3" xfId="138"/>
    <cellStyle name="20% - Accent3 9" xfId="139"/>
    <cellStyle name="20% - Accent3 9 2" xfId="140"/>
    <cellStyle name="20% - Accent3 9 3" xfId="141"/>
    <cellStyle name="20% - Accent4 10" xfId="142"/>
    <cellStyle name="20% - Accent4 10 2" xfId="143"/>
    <cellStyle name="20% - Accent4 10 3" xfId="144"/>
    <cellStyle name="20% - Accent4 11" xfId="145"/>
    <cellStyle name="20% - Accent4 12" xfId="146"/>
    <cellStyle name="20% - Accent4 2" xfId="147"/>
    <cellStyle name="20% - Accent4 2 2" xfId="148"/>
    <cellStyle name="20% - Accent4 2 3" xfId="149"/>
    <cellStyle name="20% - Accent4 2 4" xfId="150"/>
    <cellStyle name="20% - Accent4 2 5" xfId="151"/>
    <cellStyle name="20% - Accent4 2 6" xfId="152"/>
    <cellStyle name="20% - Accent4 2 7" xfId="153"/>
    <cellStyle name="20% - Accent4 2 8" xfId="154"/>
    <cellStyle name="20% - Accent4 2 9" xfId="155"/>
    <cellStyle name="20% - Accent4 3" xfId="156"/>
    <cellStyle name="20% - Accent4 3 2" xfId="157"/>
    <cellStyle name="20% - Accent4 3 3" xfId="158"/>
    <cellStyle name="20% - Accent4 3 4" xfId="159"/>
    <cellStyle name="20% - Accent4 3 5" xfId="160"/>
    <cellStyle name="20% - Accent4 3 6" xfId="161"/>
    <cellStyle name="20% - Accent4 3 7" xfId="162"/>
    <cellStyle name="20% - Accent4 3 8" xfId="163"/>
    <cellStyle name="20% - Accent4 3 9" xfId="164"/>
    <cellStyle name="20% - Accent4 4" xfId="165"/>
    <cellStyle name="20% - Accent4 4 2" xfId="166"/>
    <cellStyle name="20% - Accent4 4 3" xfId="167"/>
    <cellStyle name="20% - Accent4 4 4" xfId="168"/>
    <cellStyle name="20% - Accent4 4 5" xfId="169"/>
    <cellStyle name="20% - Accent4 4 6" xfId="170"/>
    <cellStyle name="20% - Accent4 4 7" xfId="171"/>
    <cellStyle name="20% - Accent4 4 8" xfId="172"/>
    <cellStyle name="20% - Accent4 4 9" xfId="173"/>
    <cellStyle name="20% - Accent4 5" xfId="174"/>
    <cellStyle name="20% - Accent4 5 2" xfId="175"/>
    <cellStyle name="20% - Accent4 5 3" xfId="176"/>
    <cellStyle name="20% - Accent4 6" xfId="177"/>
    <cellStyle name="20% - Accent4 6 2" xfId="178"/>
    <cellStyle name="20% - Accent4 6 3" xfId="179"/>
    <cellStyle name="20% - Accent4 7" xfId="180"/>
    <cellStyle name="20% - Accent4 7 2" xfId="181"/>
    <cellStyle name="20% - Accent4 7 3" xfId="182"/>
    <cellStyle name="20% - Accent4 8" xfId="183"/>
    <cellStyle name="20% - Accent4 8 2" xfId="184"/>
    <cellStyle name="20% - Accent4 8 3" xfId="185"/>
    <cellStyle name="20% - Accent4 9" xfId="186"/>
    <cellStyle name="20% - Accent4 9 2" xfId="187"/>
    <cellStyle name="20% - Accent4 9 3" xfId="188"/>
    <cellStyle name="20% - Accent5 10" xfId="189"/>
    <cellStyle name="20% - Accent5 10 2" xfId="190"/>
    <cellStyle name="20% - Accent5 10 3" xfId="191"/>
    <cellStyle name="20% - Accent5 11" xfId="192"/>
    <cellStyle name="20% - Accent5 12" xfId="193"/>
    <cellStyle name="20% - Accent5 2" xfId="194"/>
    <cellStyle name="20% - Accent5 2 2" xfId="195"/>
    <cellStyle name="20% - Accent5 2 3" xfId="196"/>
    <cellStyle name="20% - Accent5 2 4" xfId="197"/>
    <cellStyle name="20% - Accent5 2 5" xfId="198"/>
    <cellStyle name="20% - Accent5 2 6" xfId="199"/>
    <cellStyle name="20% - Accent5 2 7" xfId="200"/>
    <cellStyle name="20% - Accent5 2 8" xfId="201"/>
    <cellStyle name="20% - Accent5 2 9" xfId="202"/>
    <cellStyle name="20% - Accent5 3" xfId="203"/>
    <cellStyle name="20% - Accent5 3 2" xfId="204"/>
    <cellStyle name="20% - Accent5 3 3" xfId="205"/>
    <cellStyle name="20% - Accent5 3 4" xfId="206"/>
    <cellStyle name="20% - Accent5 3 5" xfId="207"/>
    <cellStyle name="20% - Accent5 3 6" xfId="208"/>
    <cellStyle name="20% - Accent5 3 7" xfId="209"/>
    <cellStyle name="20% - Accent5 3 8" xfId="210"/>
    <cellStyle name="20% - Accent5 3 9" xfId="211"/>
    <cellStyle name="20% - Accent5 4" xfId="212"/>
    <cellStyle name="20% - Accent5 4 2" xfId="213"/>
    <cellStyle name="20% - Accent5 4 3" xfId="214"/>
    <cellStyle name="20% - Accent5 4 4" xfId="215"/>
    <cellStyle name="20% - Accent5 4 5" xfId="216"/>
    <cellStyle name="20% - Accent5 4 6" xfId="217"/>
    <cellStyle name="20% - Accent5 4 7" xfId="218"/>
    <cellStyle name="20% - Accent5 4 8" xfId="219"/>
    <cellStyle name="20% - Accent5 4 9" xfId="220"/>
    <cellStyle name="20% - Accent5 5" xfId="221"/>
    <cellStyle name="20% - Accent5 5 2" xfId="222"/>
    <cellStyle name="20% - Accent5 5 3" xfId="223"/>
    <cellStyle name="20% - Accent5 6" xfId="224"/>
    <cellStyle name="20% - Accent5 6 2" xfId="225"/>
    <cellStyle name="20% - Accent5 6 3" xfId="226"/>
    <cellStyle name="20% - Accent5 7" xfId="227"/>
    <cellStyle name="20% - Accent5 7 2" xfId="228"/>
    <cellStyle name="20% - Accent5 7 3" xfId="229"/>
    <cellStyle name="20% - Accent5 8" xfId="230"/>
    <cellStyle name="20% - Accent5 8 2" xfId="231"/>
    <cellStyle name="20% - Accent5 8 3" xfId="232"/>
    <cellStyle name="20% - Accent5 9" xfId="233"/>
    <cellStyle name="20% - Accent5 9 2" xfId="234"/>
    <cellStyle name="20% - Accent5 9 3" xfId="235"/>
    <cellStyle name="20% - Accent6 10" xfId="236"/>
    <cellStyle name="20% - Accent6 10 2" xfId="237"/>
    <cellStyle name="20% - Accent6 10 3" xfId="238"/>
    <cellStyle name="20% - Accent6 11" xfId="239"/>
    <cellStyle name="20% - Accent6 12" xfId="240"/>
    <cellStyle name="20% - Accent6 2" xfId="241"/>
    <cellStyle name="20% - Accent6 2 2" xfId="242"/>
    <cellStyle name="20% - Accent6 2 3" xfId="243"/>
    <cellStyle name="20% - Accent6 2 4" xfId="244"/>
    <cellStyle name="20% - Accent6 2 5" xfId="245"/>
    <cellStyle name="20% - Accent6 2 6" xfId="246"/>
    <cellStyle name="20% - Accent6 2 7" xfId="247"/>
    <cellStyle name="20% - Accent6 2 8" xfId="248"/>
    <cellStyle name="20% - Accent6 2 9" xfId="249"/>
    <cellStyle name="20% - Accent6 3" xfId="250"/>
    <cellStyle name="20% - Accent6 3 2" xfId="251"/>
    <cellStyle name="20% - Accent6 3 3" xfId="252"/>
    <cellStyle name="20% - Accent6 3 4" xfId="253"/>
    <cellStyle name="20% - Accent6 3 5" xfId="254"/>
    <cellStyle name="20% - Accent6 3 6" xfId="255"/>
    <cellStyle name="20% - Accent6 3 7" xfId="256"/>
    <cellStyle name="20% - Accent6 3 8" xfId="257"/>
    <cellStyle name="20% - Accent6 3 9" xfId="258"/>
    <cellStyle name="20% - Accent6 4" xfId="259"/>
    <cellStyle name="20% - Accent6 4 2" xfId="260"/>
    <cellStyle name="20% - Accent6 4 3" xfId="261"/>
    <cellStyle name="20% - Accent6 4 4" xfId="262"/>
    <cellStyle name="20% - Accent6 4 5" xfId="263"/>
    <cellStyle name="20% - Accent6 4 6" xfId="264"/>
    <cellStyle name="20% - Accent6 4 7" xfId="265"/>
    <cellStyle name="20% - Accent6 4 8" xfId="266"/>
    <cellStyle name="20% - Accent6 4 9" xfId="267"/>
    <cellStyle name="20% - Accent6 5" xfId="268"/>
    <cellStyle name="20% - Accent6 5 2" xfId="269"/>
    <cellStyle name="20% - Accent6 5 3" xfId="270"/>
    <cellStyle name="20% - Accent6 6" xfId="271"/>
    <cellStyle name="20% - Accent6 6 2" xfId="272"/>
    <cellStyle name="20% - Accent6 6 3" xfId="273"/>
    <cellStyle name="20% - Accent6 7" xfId="274"/>
    <cellStyle name="20% - Accent6 7 2" xfId="275"/>
    <cellStyle name="20% - Accent6 7 3" xfId="276"/>
    <cellStyle name="20% - Accent6 8" xfId="277"/>
    <cellStyle name="20% - Accent6 8 2" xfId="278"/>
    <cellStyle name="20% - Accent6 8 3" xfId="279"/>
    <cellStyle name="20% - Accent6 9" xfId="280"/>
    <cellStyle name="20% - Accent6 9 2" xfId="281"/>
    <cellStyle name="20% - Accent6 9 3" xfId="282"/>
    <cellStyle name="40% - Accent1 10" xfId="283"/>
    <cellStyle name="40% - Accent1 10 2" xfId="284"/>
    <cellStyle name="40% - Accent1 10 3" xfId="285"/>
    <cellStyle name="40% - Accent1 11" xfId="286"/>
    <cellStyle name="40% - Accent1 12" xfId="287"/>
    <cellStyle name="40% - Accent1 2" xfId="288"/>
    <cellStyle name="40% - Accent1 2 2" xfId="289"/>
    <cellStyle name="40% - Accent1 2 3" xfId="290"/>
    <cellStyle name="40% - Accent1 2 4" xfId="291"/>
    <cellStyle name="40% - Accent1 2 5" xfId="292"/>
    <cellStyle name="40% - Accent1 2 6" xfId="293"/>
    <cellStyle name="40% - Accent1 2 7" xfId="294"/>
    <cellStyle name="40% - Accent1 2 8" xfId="295"/>
    <cellStyle name="40% - Accent1 2 9" xfId="296"/>
    <cellStyle name="40% - Accent1 3" xfId="297"/>
    <cellStyle name="40% - Accent1 3 2" xfId="298"/>
    <cellStyle name="40% - Accent1 3 3" xfId="299"/>
    <cellStyle name="40% - Accent1 3 4" xfId="300"/>
    <cellStyle name="40% - Accent1 3 5" xfId="301"/>
    <cellStyle name="40% - Accent1 3 6" xfId="302"/>
    <cellStyle name="40% - Accent1 3 7" xfId="303"/>
    <cellStyle name="40% - Accent1 3 8" xfId="304"/>
    <cellStyle name="40% - Accent1 3 9" xfId="305"/>
    <cellStyle name="40% - Accent1 4" xfId="306"/>
    <cellStyle name="40% - Accent1 4 2" xfId="307"/>
    <cellStyle name="40% - Accent1 4 3" xfId="308"/>
    <cellStyle name="40% - Accent1 4 4" xfId="309"/>
    <cellStyle name="40% - Accent1 4 5" xfId="310"/>
    <cellStyle name="40% - Accent1 4 6" xfId="311"/>
    <cellStyle name="40% - Accent1 4 7" xfId="312"/>
    <cellStyle name="40% - Accent1 4 8" xfId="313"/>
    <cellStyle name="40% - Accent1 4 9" xfId="314"/>
    <cellStyle name="40% - Accent1 5" xfId="315"/>
    <cellStyle name="40% - Accent1 5 2" xfId="316"/>
    <cellStyle name="40% - Accent1 5 3" xfId="317"/>
    <cellStyle name="40% - Accent1 6" xfId="318"/>
    <cellStyle name="40% - Accent1 6 2" xfId="319"/>
    <cellStyle name="40% - Accent1 6 3" xfId="320"/>
    <cellStyle name="40% - Accent1 7" xfId="321"/>
    <cellStyle name="40% - Accent1 7 2" xfId="322"/>
    <cellStyle name="40% - Accent1 7 3" xfId="323"/>
    <cellStyle name="40% - Accent1 8" xfId="324"/>
    <cellStyle name="40% - Accent1 8 2" xfId="325"/>
    <cellStyle name="40% - Accent1 8 3" xfId="326"/>
    <cellStyle name="40% - Accent1 9" xfId="327"/>
    <cellStyle name="40% - Accent1 9 2" xfId="328"/>
    <cellStyle name="40% - Accent1 9 3" xfId="329"/>
    <cellStyle name="40% - Accent2 10" xfId="330"/>
    <cellStyle name="40% - Accent2 10 2" xfId="331"/>
    <cellStyle name="40% - Accent2 10 3" xfId="332"/>
    <cellStyle name="40% - Accent2 11" xfId="333"/>
    <cellStyle name="40% - Accent2 12" xfId="334"/>
    <cellStyle name="40% - Accent2 2" xfId="335"/>
    <cellStyle name="40% - Accent2 2 2" xfId="336"/>
    <cellStyle name="40% - Accent2 2 3" xfId="337"/>
    <cellStyle name="40% - Accent2 2 4" xfId="338"/>
    <cellStyle name="40% - Accent2 2 5" xfId="339"/>
    <cellStyle name="40% - Accent2 2 6" xfId="340"/>
    <cellStyle name="40% - Accent2 2 7" xfId="341"/>
    <cellStyle name="40% - Accent2 2 8" xfId="342"/>
    <cellStyle name="40% - Accent2 2 9" xfId="343"/>
    <cellStyle name="40% - Accent2 3" xfId="344"/>
    <cellStyle name="40% - Accent2 3 2" xfId="345"/>
    <cellStyle name="40% - Accent2 3 3" xfId="346"/>
    <cellStyle name="40% - Accent2 3 4" xfId="347"/>
    <cellStyle name="40% - Accent2 3 5" xfId="348"/>
    <cellStyle name="40% - Accent2 3 6" xfId="349"/>
    <cellStyle name="40% - Accent2 3 7" xfId="350"/>
    <cellStyle name="40% - Accent2 3 8" xfId="351"/>
    <cellStyle name="40% - Accent2 3 9" xfId="352"/>
    <cellStyle name="40% - Accent2 4" xfId="353"/>
    <cellStyle name="40% - Accent2 4 2" xfId="354"/>
    <cellStyle name="40% - Accent2 4 3" xfId="355"/>
    <cellStyle name="40% - Accent2 4 4" xfId="356"/>
    <cellStyle name="40% - Accent2 4 5" xfId="357"/>
    <cellStyle name="40% - Accent2 4 6" xfId="358"/>
    <cellStyle name="40% - Accent2 4 7" xfId="359"/>
    <cellStyle name="40% - Accent2 4 8" xfId="360"/>
    <cellStyle name="40% - Accent2 4 9" xfId="361"/>
    <cellStyle name="40% - Accent2 5" xfId="362"/>
    <cellStyle name="40% - Accent2 5 2" xfId="363"/>
    <cellStyle name="40% - Accent2 5 3" xfId="364"/>
    <cellStyle name="40% - Accent2 6" xfId="365"/>
    <cellStyle name="40% - Accent2 6 2" xfId="366"/>
    <cellStyle name="40% - Accent2 6 3" xfId="367"/>
    <cellStyle name="40% - Accent2 7" xfId="368"/>
    <cellStyle name="40% - Accent2 7 2" xfId="369"/>
    <cellStyle name="40% - Accent2 7 3" xfId="370"/>
    <cellStyle name="40% - Accent2 8" xfId="371"/>
    <cellStyle name="40% - Accent2 8 2" xfId="372"/>
    <cellStyle name="40% - Accent2 8 3" xfId="373"/>
    <cellStyle name="40% - Accent2 9" xfId="374"/>
    <cellStyle name="40% - Accent2 9 2" xfId="375"/>
    <cellStyle name="40% - Accent2 9 3" xfId="376"/>
    <cellStyle name="40% - Accent3 10" xfId="377"/>
    <cellStyle name="40% - Accent3 10 2" xfId="378"/>
    <cellStyle name="40% - Accent3 10 3" xfId="379"/>
    <cellStyle name="40% - Accent3 11" xfId="380"/>
    <cellStyle name="40% - Accent3 12" xfId="381"/>
    <cellStyle name="40% - Accent3 2" xfId="382"/>
    <cellStyle name="40% - Accent3 2 2" xfId="383"/>
    <cellStyle name="40% - Accent3 2 3" xfId="384"/>
    <cellStyle name="40% - Accent3 2 4" xfId="385"/>
    <cellStyle name="40% - Accent3 2 5" xfId="386"/>
    <cellStyle name="40% - Accent3 2 6" xfId="387"/>
    <cellStyle name="40% - Accent3 2 7" xfId="388"/>
    <cellStyle name="40% - Accent3 2 8" xfId="389"/>
    <cellStyle name="40% - Accent3 2 9" xfId="390"/>
    <cellStyle name="40% - Accent3 3" xfId="391"/>
    <cellStyle name="40% - Accent3 3 2" xfId="392"/>
    <cellStyle name="40% - Accent3 3 3" xfId="393"/>
    <cellStyle name="40% - Accent3 3 4" xfId="394"/>
    <cellStyle name="40% - Accent3 3 5" xfId="395"/>
    <cellStyle name="40% - Accent3 3 6" xfId="396"/>
    <cellStyle name="40% - Accent3 3 7" xfId="397"/>
    <cellStyle name="40% - Accent3 3 8" xfId="398"/>
    <cellStyle name="40% - Accent3 3 9" xfId="399"/>
    <cellStyle name="40% - Accent3 4" xfId="400"/>
    <cellStyle name="40% - Accent3 4 2" xfId="401"/>
    <cellStyle name="40% - Accent3 4 3" xfId="402"/>
    <cellStyle name="40% - Accent3 4 4" xfId="403"/>
    <cellStyle name="40% - Accent3 4 5" xfId="404"/>
    <cellStyle name="40% - Accent3 4 6" xfId="405"/>
    <cellStyle name="40% - Accent3 4 7" xfId="406"/>
    <cellStyle name="40% - Accent3 4 8" xfId="407"/>
    <cellStyle name="40% - Accent3 4 9" xfId="408"/>
    <cellStyle name="40% - Accent3 5" xfId="409"/>
    <cellStyle name="40% - Accent3 5 2" xfId="410"/>
    <cellStyle name="40% - Accent3 5 3" xfId="411"/>
    <cellStyle name="40% - Accent3 6" xfId="412"/>
    <cellStyle name="40% - Accent3 6 2" xfId="413"/>
    <cellStyle name="40% - Accent3 6 3" xfId="414"/>
    <cellStyle name="40% - Accent3 7" xfId="415"/>
    <cellStyle name="40% - Accent3 7 2" xfId="416"/>
    <cellStyle name="40% - Accent3 7 3" xfId="417"/>
    <cellStyle name="40% - Accent3 8" xfId="418"/>
    <cellStyle name="40% - Accent3 8 2" xfId="419"/>
    <cellStyle name="40% - Accent3 8 3" xfId="420"/>
    <cellStyle name="40% - Accent3 9" xfId="421"/>
    <cellStyle name="40% - Accent3 9 2" xfId="422"/>
    <cellStyle name="40% - Accent3 9 3" xfId="423"/>
    <cellStyle name="40% - Accent4 10" xfId="424"/>
    <cellStyle name="40% - Accent4 10 2" xfId="425"/>
    <cellStyle name="40% - Accent4 10 3" xfId="426"/>
    <cellStyle name="40% - Accent4 11" xfId="427"/>
    <cellStyle name="40% - Accent4 12" xfId="428"/>
    <cellStyle name="40% - Accent4 2" xfId="429"/>
    <cellStyle name="40% - Accent4 2 2" xfId="430"/>
    <cellStyle name="40% - Accent4 2 3" xfId="431"/>
    <cellStyle name="40% - Accent4 2 4" xfId="432"/>
    <cellStyle name="40% - Accent4 2 5" xfId="433"/>
    <cellStyle name="40% - Accent4 2 6" xfId="434"/>
    <cellStyle name="40% - Accent4 2 7" xfId="435"/>
    <cellStyle name="40% - Accent4 2 8" xfId="436"/>
    <cellStyle name="40% - Accent4 2 9" xfId="437"/>
    <cellStyle name="40% - Accent4 3" xfId="438"/>
    <cellStyle name="40% - Accent4 3 2" xfId="439"/>
    <cellStyle name="40% - Accent4 3 3" xfId="440"/>
    <cellStyle name="40% - Accent4 3 4" xfId="441"/>
    <cellStyle name="40% - Accent4 3 5" xfId="442"/>
    <cellStyle name="40% - Accent4 3 6" xfId="443"/>
    <cellStyle name="40% - Accent4 3 7" xfId="444"/>
    <cellStyle name="40% - Accent4 3 8" xfId="445"/>
    <cellStyle name="40% - Accent4 3 9" xfId="446"/>
    <cellStyle name="40% - Accent4 4" xfId="447"/>
    <cellStyle name="40% - Accent4 4 2" xfId="448"/>
    <cellStyle name="40% - Accent4 4 3" xfId="449"/>
    <cellStyle name="40% - Accent4 4 4" xfId="450"/>
    <cellStyle name="40% - Accent4 4 5" xfId="451"/>
    <cellStyle name="40% - Accent4 4 6" xfId="452"/>
    <cellStyle name="40% - Accent4 4 7" xfId="453"/>
    <cellStyle name="40% - Accent4 4 8" xfId="454"/>
    <cellStyle name="40% - Accent4 4 9" xfId="455"/>
    <cellStyle name="40% - Accent4 5" xfId="456"/>
    <cellStyle name="40% - Accent4 5 2" xfId="457"/>
    <cellStyle name="40% - Accent4 5 3" xfId="458"/>
    <cellStyle name="40% - Accent4 6" xfId="459"/>
    <cellStyle name="40% - Accent4 6 2" xfId="460"/>
    <cellStyle name="40% - Accent4 6 3" xfId="461"/>
    <cellStyle name="40% - Accent4 7" xfId="462"/>
    <cellStyle name="40% - Accent4 7 2" xfId="463"/>
    <cellStyle name="40% - Accent4 7 3" xfId="464"/>
    <cellStyle name="40% - Accent4 8" xfId="465"/>
    <cellStyle name="40% - Accent4 8 2" xfId="466"/>
    <cellStyle name="40% - Accent4 8 3" xfId="467"/>
    <cellStyle name="40% - Accent4 9" xfId="468"/>
    <cellStyle name="40% - Accent4 9 2" xfId="469"/>
    <cellStyle name="40% - Accent4 9 3" xfId="470"/>
    <cellStyle name="40% - Accent5 10" xfId="471"/>
    <cellStyle name="40% - Accent5 10 2" xfId="472"/>
    <cellStyle name="40% - Accent5 10 3" xfId="473"/>
    <cellStyle name="40% - Accent5 11" xfId="474"/>
    <cellStyle name="40% - Accent5 12" xfId="475"/>
    <cellStyle name="40% - Accent5 2" xfId="476"/>
    <cellStyle name="40% - Accent5 2 2" xfId="477"/>
    <cellStyle name="40% - Accent5 2 3" xfId="478"/>
    <cellStyle name="40% - Accent5 2 4" xfId="479"/>
    <cellStyle name="40% - Accent5 2 5" xfId="480"/>
    <cellStyle name="40% - Accent5 2 6" xfId="481"/>
    <cellStyle name="40% - Accent5 2 7" xfId="482"/>
    <cellStyle name="40% - Accent5 2 8" xfId="483"/>
    <cellStyle name="40% - Accent5 2 9" xfId="484"/>
    <cellStyle name="40% - Accent5 3" xfId="485"/>
    <cellStyle name="40% - Accent5 3 2" xfId="486"/>
    <cellStyle name="40% - Accent5 3 3" xfId="487"/>
    <cellStyle name="40% - Accent5 3 4" xfId="488"/>
    <cellStyle name="40% - Accent5 3 5" xfId="489"/>
    <cellStyle name="40% - Accent5 3 6" xfId="490"/>
    <cellStyle name="40% - Accent5 3 7" xfId="491"/>
    <cellStyle name="40% - Accent5 3 8" xfId="492"/>
    <cellStyle name="40% - Accent5 3 9" xfId="493"/>
    <cellStyle name="40% - Accent5 4" xfId="494"/>
    <cellStyle name="40% - Accent5 4 2" xfId="495"/>
    <cellStyle name="40% - Accent5 4 3" xfId="496"/>
    <cellStyle name="40% - Accent5 4 4" xfId="497"/>
    <cellStyle name="40% - Accent5 4 5" xfId="498"/>
    <cellStyle name="40% - Accent5 4 6" xfId="499"/>
    <cellStyle name="40% - Accent5 4 7" xfId="500"/>
    <cellStyle name="40% - Accent5 4 8" xfId="501"/>
    <cellStyle name="40% - Accent5 4 9" xfId="502"/>
    <cellStyle name="40% - Accent5 5" xfId="503"/>
    <cellStyle name="40% - Accent5 5 2" xfId="504"/>
    <cellStyle name="40% - Accent5 5 3" xfId="505"/>
    <cellStyle name="40% - Accent5 6" xfId="506"/>
    <cellStyle name="40% - Accent5 6 2" xfId="507"/>
    <cellStyle name="40% - Accent5 6 3" xfId="508"/>
    <cellStyle name="40% - Accent5 7" xfId="509"/>
    <cellStyle name="40% - Accent5 7 2" xfId="510"/>
    <cellStyle name="40% - Accent5 7 3" xfId="511"/>
    <cellStyle name="40% - Accent5 8" xfId="512"/>
    <cellStyle name="40% - Accent5 8 2" xfId="513"/>
    <cellStyle name="40% - Accent5 8 3" xfId="514"/>
    <cellStyle name="40% - Accent5 9" xfId="515"/>
    <cellStyle name="40% - Accent5 9 2" xfId="516"/>
    <cellStyle name="40% - Accent5 9 3" xfId="517"/>
    <cellStyle name="40% - Accent6 10" xfId="518"/>
    <cellStyle name="40% - Accent6 10 2" xfId="519"/>
    <cellStyle name="40% - Accent6 10 3" xfId="520"/>
    <cellStyle name="40% - Accent6 11" xfId="521"/>
    <cellStyle name="40% - Accent6 12" xfId="522"/>
    <cellStyle name="40% - Accent6 2" xfId="523"/>
    <cellStyle name="40% - Accent6 2 2" xfId="524"/>
    <cellStyle name="40% - Accent6 2 3" xfId="525"/>
    <cellStyle name="40% - Accent6 2 4" xfId="526"/>
    <cellStyle name="40% - Accent6 2 5" xfId="527"/>
    <cellStyle name="40% - Accent6 2 6" xfId="528"/>
    <cellStyle name="40% - Accent6 2 7" xfId="529"/>
    <cellStyle name="40% - Accent6 2 8" xfId="530"/>
    <cellStyle name="40% - Accent6 2 9" xfId="531"/>
    <cellStyle name="40% - Accent6 3" xfId="532"/>
    <cellStyle name="40% - Accent6 3 2" xfId="533"/>
    <cellStyle name="40% - Accent6 3 3" xfId="534"/>
    <cellStyle name="40% - Accent6 3 4" xfId="535"/>
    <cellStyle name="40% - Accent6 3 5" xfId="536"/>
    <cellStyle name="40% - Accent6 3 6" xfId="537"/>
    <cellStyle name="40% - Accent6 3 7" xfId="538"/>
    <cellStyle name="40% - Accent6 3 8" xfId="539"/>
    <cellStyle name="40% - Accent6 3 9" xfId="540"/>
    <cellStyle name="40% - Accent6 4" xfId="541"/>
    <cellStyle name="40% - Accent6 4 2" xfId="542"/>
    <cellStyle name="40% - Accent6 4 3" xfId="543"/>
    <cellStyle name="40% - Accent6 4 4" xfId="544"/>
    <cellStyle name="40% - Accent6 4 5" xfId="545"/>
    <cellStyle name="40% - Accent6 4 6" xfId="546"/>
    <cellStyle name="40% - Accent6 4 7" xfId="547"/>
    <cellStyle name="40% - Accent6 4 8" xfId="548"/>
    <cellStyle name="40% - Accent6 4 9" xfId="549"/>
    <cellStyle name="40% - Accent6 5" xfId="550"/>
    <cellStyle name="40% - Accent6 5 2" xfId="551"/>
    <cellStyle name="40% - Accent6 5 3" xfId="552"/>
    <cellStyle name="40% - Accent6 6" xfId="553"/>
    <cellStyle name="40% - Accent6 6 2" xfId="554"/>
    <cellStyle name="40% - Accent6 6 3" xfId="555"/>
    <cellStyle name="40% - Accent6 7" xfId="556"/>
    <cellStyle name="40% - Accent6 7 2" xfId="557"/>
    <cellStyle name="40% - Accent6 7 3" xfId="558"/>
    <cellStyle name="40% - Accent6 8" xfId="559"/>
    <cellStyle name="40% - Accent6 8 2" xfId="560"/>
    <cellStyle name="40% - Accent6 8 3" xfId="561"/>
    <cellStyle name="40% - Accent6 9" xfId="562"/>
    <cellStyle name="40% - Accent6 9 2" xfId="563"/>
    <cellStyle name="40% - Accent6 9 3" xfId="564"/>
    <cellStyle name="60% - Accent1 10" xfId="565"/>
    <cellStyle name="60% - Accent1 10 2" xfId="566"/>
    <cellStyle name="60% - Accent1 10 3" xfId="567"/>
    <cellStyle name="60% - Accent1 11" xfId="568"/>
    <cellStyle name="60% - Accent1 12" xfId="569"/>
    <cellStyle name="60% - Accent1 2" xfId="570"/>
    <cellStyle name="60% - Accent1 2 2" xfId="571"/>
    <cellStyle name="60% - Accent1 2 3" xfId="572"/>
    <cellStyle name="60% - Accent1 2 4" xfId="573"/>
    <cellStyle name="60% - Accent1 2 5" xfId="574"/>
    <cellStyle name="60% - Accent1 2 6" xfId="575"/>
    <cellStyle name="60% - Accent1 2 7" xfId="576"/>
    <cellStyle name="60% - Accent1 2 8" xfId="577"/>
    <cellStyle name="60% - Accent1 2 9" xfId="578"/>
    <cellStyle name="60% - Accent1 3" xfId="579"/>
    <cellStyle name="60% - Accent1 3 2" xfId="580"/>
    <cellStyle name="60% - Accent1 3 3" xfId="581"/>
    <cellStyle name="60% - Accent1 3 4" xfId="582"/>
    <cellStyle name="60% - Accent1 3 5" xfId="583"/>
    <cellStyle name="60% - Accent1 3 6" xfId="584"/>
    <cellStyle name="60% - Accent1 3 7" xfId="585"/>
    <cellStyle name="60% - Accent1 3 8" xfId="586"/>
    <cellStyle name="60% - Accent1 3 9" xfId="587"/>
    <cellStyle name="60% - Accent1 4" xfId="588"/>
    <cellStyle name="60% - Accent1 4 2" xfId="589"/>
    <cellStyle name="60% - Accent1 4 3" xfId="590"/>
    <cellStyle name="60% - Accent1 4 4" xfId="591"/>
    <cellStyle name="60% - Accent1 4 5" xfId="592"/>
    <cellStyle name="60% - Accent1 4 6" xfId="593"/>
    <cellStyle name="60% - Accent1 4 7" xfId="594"/>
    <cellStyle name="60% - Accent1 4 8" xfId="595"/>
    <cellStyle name="60% - Accent1 4 9" xfId="596"/>
    <cellStyle name="60% - Accent1 5" xfId="597"/>
    <cellStyle name="60% - Accent1 5 2" xfId="598"/>
    <cellStyle name="60% - Accent1 5 3" xfId="599"/>
    <cellStyle name="60% - Accent1 6" xfId="600"/>
    <cellStyle name="60% - Accent1 6 2" xfId="601"/>
    <cellStyle name="60% - Accent1 6 3" xfId="602"/>
    <cellStyle name="60% - Accent1 7" xfId="603"/>
    <cellStyle name="60% - Accent1 7 2" xfId="604"/>
    <cellStyle name="60% - Accent1 7 3" xfId="605"/>
    <cellStyle name="60% - Accent1 8" xfId="606"/>
    <cellStyle name="60% - Accent1 8 2" xfId="607"/>
    <cellStyle name="60% - Accent1 8 3" xfId="608"/>
    <cellStyle name="60% - Accent1 9" xfId="609"/>
    <cellStyle name="60% - Accent1 9 2" xfId="610"/>
    <cellStyle name="60% - Accent1 9 3" xfId="611"/>
    <cellStyle name="60% - Accent2 10" xfId="612"/>
    <cellStyle name="60% - Accent2 10 2" xfId="613"/>
    <cellStyle name="60% - Accent2 10 3" xfId="614"/>
    <cellStyle name="60% - Accent2 11" xfId="615"/>
    <cellStyle name="60% - Accent2 12" xfId="616"/>
    <cellStyle name="60% - Accent2 2" xfId="617"/>
    <cellStyle name="60% - Accent2 2 2" xfId="618"/>
    <cellStyle name="60% - Accent2 2 3" xfId="619"/>
    <cellStyle name="60% - Accent2 2 4" xfId="620"/>
    <cellStyle name="60% - Accent2 2 5" xfId="621"/>
    <cellStyle name="60% - Accent2 2 6" xfId="622"/>
    <cellStyle name="60% - Accent2 2 7" xfId="623"/>
    <cellStyle name="60% - Accent2 2 8" xfId="624"/>
    <cellStyle name="60% - Accent2 2 9" xfId="625"/>
    <cellStyle name="60% - Accent2 3" xfId="626"/>
    <cellStyle name="60% - Accent2 3 2" xfId="627"/>
    <cellStyle name="60% - Accent2 3 3" xfId="628"/>
    <cellStyle name="60% - Accent2 3 4" xfId="629"/>
    <cellStyle name="60% - Accent2 3 5" xfId="630"/>
    <cellStyle name="60% - Accent2 3 6" xfId="631"/>
    <cellStyle name="60% - Accent2 3 7" xfId="632"/>
    <cellStyle name="60% - Accent2 3 8" xfId="633"/>
    <cellStyle name="60% - Accent2 3 9" xfId="634"/>
    <cellStyle name="60% - Accent2 4" xfId="635"/>
    <cellStyle name="60% - Accent2 4 2" xfId="636"/>
    <cellStyle name="60% - Accent2 4 3" xfId="637"/>
    <cellStyle name="60% - Accent2 4 4" xfId="638"/>
    <cellStyle name="60% - Accent2 4 5" xfId="639"/>
    <cellStyle name="60% - Accent2 4 6" xfId="640"/>
    <cellStyle name="60% - Accent2 4 7" xfId="641"/>
    <cellStyle name="60% - Accent2 4 8" xfId="642"/>
    <cellStyle name="60% - Accent2 4 9" xfId="643"/>
    <cellStyle name="60% - Accent2 5" xfId="644"/>
    <cellStyle name="60% - Accent2 5 2" xfId="645"/>
    <cellStyle name="60% - Accent2 5 3" xfId="646"/>
    <cellStyle name="60% - Accent2 6" xfId="647"/>
    <cellStyle name="60% - Accent2 6 2" xfId="648"/>
    <cellStyle name="60% - Accent2 6 3" xfId="649"/>
    <cellStyle name="60% - Accent2 7" xfId="650"/>
    <cellStyle name="60% - Accent2 7 2" xfId="651"/>
    <cellStyle name="60% - Accent2 7 3" xfId="652"/>
    <cellStyle name="60% - Accent2 8" xfId="653"/>
    <cellStyle name="60% - Accent2 8 2" xfId="654"/>
    <cellStyle name="60% - Accent2 8 3" xfId="655"/>
    <cellStyle name="60% - Accent2 9" xfId="656"/>
    <cellStyle name="60% - Accent2 9 2" xfId="657"/>
    <cellStyle name="60% - Accent2 9 3" xfId="658"/>
    <cellStyle name="60% - Accent3 10" xfId="659"/>
    <cellStyle name="60% - Accent3 10 2" xfId="660"/>
    <cellStyle name="60% - Accent3 10 3" xfId="661"/>
    <cellStyle name="60% - Accent3 11" xfId="662"/>
    <cellStyle name="60% - Accent3 12" xfId="663"/>
    <cellStyle name="60% - Accent3 2" xfId="664"/>
    <cellStyle name="60% - Accent3 2 2" xfId="665"/>
    <cellStyle name="60% - Accent3 2 3" xfId="666"/>
    <cellStyle name="60% - Accent3 2 4" xfId="667"/>
    <cellStyle name="60% - Accent3 2 5" xfId="668"/>
    <cellStyle name="60% - Accent3 2 6" xfId="669"/>
    <cellStyle name="60% - Accent3 2 7" xfId="670"/>
    <cellStyle name="60% - Accent3 2 8" xfId="671"/>
    <cellStyle name="60% - Accent3 2 9" xfId="672"/>
    <cellStyle name="60% - Accent3 3" xfId="673"/>
    <cellStyle name="60% - Accent3 3 2" xfId="674"/>
    <cellStyle name="60% - Accent3 3 3" xfId="675"/>
    <cellStyle name="60% - Accent3 3 4" xfId="676"/>
    <cellStyle name="60% - Accent3 3 5" xfId="677"/>
    <cellStyle name="60% - Accent3 3 6" xfId="678"/>
    <cellStyle name="60% - Accent3 3 7" xfId="679"/>
    <cellStyle name="60% - Accent3 3 8" xfId="680"/>
    <cellStyle name="60% - Accent3 3 9" xfId="681"/>
    <cellStyle name="60% - Accent3 4" xfId="682"/>
    <cellStyle name="60% - Accent3 4 2" xfId="683"/>
    <cellStyle name="60% - Accent3 4 3" xfId="684"/>
    <cellStyle name="60% - Accent3 4 4" xfId="685"/>
    <cellStyle name="60% - Accent3 4 5" xfId="686"/>
    <cellStyle name="60% - Accent3 4 6" xfId="687"/>
    <cellStyle name="60% - Accent3 4 7" xfId="688"/>
    <cellStyle name="60% - Accent3 4 8" xfId="689"/>
    <cellStyle name="60% - Accent3 4 9" xfId="690"/>
    <cellStyle name="60% - Accent3 5" xfId="691"/>
    <cellStyle name="60% - Accent3 5 2" xfId="692"/>
    <cellStyle name="60% - Accent3 5 3" xfId="693"/>
    <cellStyle name="60% - Accent3 6" xfId="694"/>
    <cellStyle name="60% - Accent3 6 2" xfId="695"/>
    <cellStyle name="60% - Accent3 6 3" xfId="696"/>
    <cellStyle name="60% - Accent3 7" xfId="697"/>
    <cellStyle name="60% - Accent3 7 2" xfId="698"/>
    <cellStyle name="60% - Accent3 7 3" xfId="699"/>
    <cellStyle name="60% - Accent3 8" xfId="700"/>
    <cellStyle name="60% - Accent3 8 2" xfId="701"/>
    <cellStyle name="60% - Accent3 8 3" xfId="702"/>
    <cellStyle name="60% - Accent3 9" xfId="703"/>
    <cellStyle name="60% - Accent3 9 2" xfId="704"/>
    <cellStyle name="60% - Accent3 9 3" xfId="705"/>
    <cellStyle name="60% - Accent4 10" xfId="706"/>
    <cellStyle name="60% - Accent4 10 2" xfId="707"/>
    <cellStyle name="60% - Accent4 10 3" xfId="708"/>
    <cellStyle name="60% - Accent4 11" xfId="709"/>
    <cellStyle name="60% - Accent4 12" xfId="710"/>
    <cellStyle name="60% - Accent4 2" xfId="711"/>
    <cellStyle name="60% - Accent4 2 2" xfId="712"/>
    <cellStyle name="60% - Accent4 2 3" xfId="713"/>
    <cellStyle name="60% - Accent4 2 4" xfId="714"/>
    <cellStyle name="60% - Accent4 2 5" xfId="715"/>
    <cellStyle name="60% - Accent4 2 6" xfId="716"/>
    <cellStyle name="60% - Accent4 2 7" xfId="717"/>
    <cellStyle name="60% - Accent4 2 8" xfId="718"/>
    <cellStyle name="60% - Accent4 2 9" xfId="719"/>
    <cellStyle name="60% - Accent4 3" xfId="720"/>
    <cellStyle name="60% - Accent4 3 2" xfId="721"/>
    <cellStyle name="60% - Accent4 3 3" xfId="722"/>
    <cellStyle name="60% - Accent4 3 4" xfId="723"/>
    <cellStyle name="60% - Accent4 3 5" xfId="724"/>
    <cellStyle name="60% - Accent4 3 6" xfId="725"/>
    <cellStyle name="60% - Accent4 3 7" xfId="726"/>
    <cellStyle name="60% - Accent4 3 8" xfId="727"/>
    <cellStyle name="60% - Accent4 3 9" xfId="728"/>
    <cellStyle name="60% - Accent4 4" xfId="729"/>
    <cellStyle name="60% - Accent4 4 2" xfId="730"/>
    <cellStyle name="60% - Accent4 4 3" xfId="731"/>
    <cellStyle name="60% - Accent4 4 4" xfId="732"/>
    <cellStyle name="60% - Accent4 4 5" xfId="733"/>
    <cellStyle name="60% - Accent4 4 6" xfId="734"/>
    <cellStyle name="60% - Accent4 4 7" xfId="735"/>
    <cellStyle name="60% - Accent4 4 8" xfId="736"/>
    <cellStyle name="60% - Accent4 4 9" xfId="737"/>
    <cellStyle name="60% - Accent4 5" xfId="738"/>
    <cellStyle name="60% - Accent4 5 2" xfId="739"/>
    <cellStyle name="60% - Accent4 5 3" xfId="740"/>
    <cellStyle name="60% - Accent4 6" xfId="741"/>
    <cellStyle name="60% - Accent4 6 2" xfId="742"/>
    <cellStyle name="60% - Accent4 6 3" xfId="743"/>
    <cellStyle name="60% - Accent4 7" xfId="744"/>
    <cellStyle name="60% - Accent4 7 2" xfId="745"/>
    <cellStyle name="60% - Accent4 7 3" xfId="746"/>
    <cellStyle name="60% - Accent4 8" xfId="747"/>
    <cellStyle name="60% - Accent4 8 2" xfId="748"/>
    <cellStyle name="60% - Accent4 8 3" xfId="749"/>
    <cellStyle name="60% - Accent4 9" xfId="750"/>
    <cellStyle name="60% - Accent4 9 2" xfId="751"/>
    <cellStyle name="60% - Accent4 9 3" xfId="752"/>
    <cellStyle name="60% - Accent5 10" xfId="753"/>
    <cellStyle name="60% - Accent5 10 2" xfId="754"/>
    <cellStyle name="60% - Accent5 10 3" xfId="755"/>
    <cellStyle name="60% - Accent5 11" xfId="756"/>
    <cellStyle name="60% - Accent5 12" xfId="757"/>
    <cellStyle name="60% - Accent5 2" xfId="758"/>
    <cellStyle name="60% - Accent5 2 2" xfId="759"/>
    <cellStyle name="60% - Accent5 2 3" xfId="760"/>
    <cellStyle name="60% - Accent5 2 4" xfId="761"/>
    <cellStyle name="60% - Accent5 2 5" xfId="762"/>
    <cellStyle name="60% - Accent5 2 6" xfId="763"/>
    <cellStyle name="60% - Accent5 2 7" xfId="764"/>
    <cellStyle name="60% - Accent5 2 8" xfId="765"/>
    <cellStyle name="60% - Accent5 2 9" xfId="766"/>
    <cellStyle name="60% - Accent5 3" xfId="767"/>
    <cellStyle name="60% - Accent5 3 2" xfId="768"/>
    <cellStyle name="60% - Accent5 3 3" xfId="769"/>
    <cellStyle name="60% - Accent5 3 4" xfId="770"/>
    <cellStyle name="60% - Accent5 3 5" xfId="771"/>
    <cellStyle name="60% - Accent5 3 6" xfId="772"/>
    <cellStyle name="60% - Accent5 3 7" xfId="773"/>
    <cellStyle name="60% - Accent5 3 8" xfId="774"/>
    <cellStyle name="60% - Accent5 3 9" xfId="775"/>
    <cellStyle name="60% - Accent5 4" xfId="776"/>
    <cellStyle name="60% - Accent5 4 2" xfId="777"/>
    <cellStyle name="60% - Accent5 4 3" xfId="778"/>
    <cellStyle name="60% - Accent5 4 4" xfId="779"/>
    <cellStyle name="60% - Accent5 4 5" xfId="780"/>
    <cellStyle name="60% - Accent5 4 6" xfId="781"/>
    <cellStyle name="60% - Accent5 4 7" xfId="782"/>
    <cellStyle name="60% - Accent5 4 8" xfId="783"/>
    <cellStyle name="60% - Accent5 4 9" xfId="784"/>
    <cellStyle name="60% - Accent5 5" xfId="785"/>
    <cellStyle name="60% - Accent5 5 2" xfId="786"/>
    <cellStyle name="60% - Accent5 5 3" xfId="787"/>
    <cellStyle name="60% - Accent5 6" xfId="788"/>
    <cellStyle name="60% - Accent5 6 2" xfId="789"/>
    <cellStyle name="60% - Accent5 6 3" xfId="790"/>
    <cellStyle name="60% - Accent5 7" xfId="791"/>
    <cellStyle name="60% - Accent5 7 2" xfId="792"/>
    <cellStyle name="60% - Accent5 7 3" xfId="793"/>
    <cellStyle name="60% - Accent5 8" xfId="794"/>
    <cellStyle name="60% - Accent5 8 2" xfId="795"/>
    <cellStyle name="60% - Accent5 8 3" xfId="796"/>
    <cellStyle name="60% - Accent5 9" xfId="797"/>
    <cellStyle name="60% - Accent5 9 2" xfId="798"/>
    <cellStyle name="60% - Accent5 9 3" xfId="799"/>
    <cellStyle name="60% - Accent6 10" xfId="800"/>
    <cellStyle name="60% - Accent6 10 2" xfId="801"/>
    <cellStyle name="60% - Accent6 10 3" xfId="802"/>
    <cellStyle name="60% - Accent6 11" xfId="803"/>
    <cellStyle name="60% - Accent6 12" xfId="804"/>
    <cellStyle name="60% - Accent6 2" xfId="805"/>
    <cellStyle name="60% - Accent6 2 2" xfId="806"/>
    <cellStyle name="60% - Accent6 2 3" xfId="807"/>
    <cellStyle name="60% - Accent6 2 4" xfId="808"/>
    <cellStyle name="60% - Accent6 2 5" xfId="809"/>
    <cellStyle name="60% - Accent6 2 6" xfId="810"/>
    <cellStyle name="60% - Accent6 2 7" xfId="811"/>
    <cellStyle name="60% - Accent6 2 8" xfId="812"/>
    <cellStyle name="60% - Accent6 2 9" xfId="813"/>
    <cellStyle name="60% - Accent6 3" xfId="814"/>
    <cellStyle name="60% - Accent6 3 2" xfId="815"/>
    <cellStyle name="60% - Accent6 3 3" xfId="816"/>
    <cellStyle name="60% - Accent6 3 4" xfId="817"/>
    <cellStyle name="60% - Accent6 3 5" xfId="818"/>
    <cellStyle name="60% - Accent6 3 6" xfId="819"/>
    <cellStyle name="60% - Accent6 3 7" xfId="820"/>
    <cellStyle name="60% - Accent6 3 8" xfId="821"/>
    <cellStyle name="60% - Accent6 3 9" xfId="822"/>
    <cellStyle name="60% - Accent6 4" xfId="823"/>
    <cellStyle name="60% - Accent6 4 2" xfId="824"/>
    <cellStyle name="60% - Accent6 4 3" xfId="825"/>
    <cellStyle name="60% - Accent6 4 4" xfId="826"/>
    <cellStyle name="60% - Accent6 4 5" xfId="827"/>
    <cellStyle name="60% - Accent6 4 6" xfId="828"/>
    <cellStyle name="60% - Accent6 4 7" xfId="829"/>
    <cellStyle name="60% - Accent6 4 8" xfId="830"/>
    <cellStyle name="60% - Accent6 4 9" xfId="831"/>
    <cellStyle name="60% - Accent6 5" xfId="832"/>
    <cellStyle name="60% - Accent6 5 2" xfId="833"/>
    <cellStyle name="60% - Accent6 5 3" xfId="834"/>
    <cellStyle name="60% - Accent6 6" xfId="835"/>
    <cellStyle name="60% - Accent6 6 2" xfId="836"/>
    <cellStyle name="60% - Accent6 6 3" xfId="837"/>
    <cellStyle name="60% - Accent6 7" xfId="838"/>
    <cellStyle name="60% - Accent6 7 2" xfId="839"/>
    <cellStyle name="60% - Accent6 7 3" xfId="840"/>
    <cellStyle name="60% - Accent6 8" xfId="841"/>
    <cellStyle name="60% - Accent6 8 2" xfId="842"/>
    <cellStyle name="60% - Accent6 8 3" xfId="843"/>
    <cellStyle name="60% - Accent6 9" xfId="844"/>
    <cellStyle name="60% - Accent6 9 2" xfId="845"/>
    <cellStyle name="60% - Accent6 9 3" xfId="846"/>
    <cellStyle name="Accent1 10" xfId="847"/>
    <cellStyle name="Accent1 10 2" xfId="848"/>
    <cellStyle name="Accent1 10 3" xfId="849"/>
    <cellStyle name="Accent1 11" xfId="850"/>
    <cellStyle name="Accent1 12" xfId="851"/>
    <cellStyle name="Accent1 2" xfId="852"/>
    <cellStyle name="Accent1 2 2" xfId="853"/>
    <cellStyle name="Accent1 2 3" xfId="854"/>
    <cellStyle name="Accent1 2 4" xfId="855"/>
    <cellStyle name="Accent1 2 5" xfId="856"/>
    <cellStyle name="Accent1 2 6" xfId="857"/>
    <cellStyle name="Accent1 2 7" xfId="858"/>
    <cellStyle name="Accent1 2 8" xfId="859"/>
    <cellStyle name="Accent1 2 9" xfId="860"/>
    <cellStyle name="Accent1 3" xfId="861"/>
    <cellStyle name="Accent1 3 2" xfId="862"/>
    <cellStyle name="Accent1 3 3" xfId="863"/>
    <cellStyle name="Accent1 3 4" xfId="864"/>
    <cellStyle name="Accent1 3 5" xfId="865"/>
    <cellStyle name="Accent1 3 6" xfId="866"/>
    <cellStyle name="Accent1 3 7" xfId="867"/>
    <cellStyle name="Accent1 3 8" xfId="868"/>
    <cellStyle name="Accent1 3 9" xfId="869"/>
    <cellStyle name="Accent1 4" xfId="870"/>
    <cellStyle name="Accent1 4 2" xfId="871"/>
    <cellStyle name="Accent1 4 3" xfId="872"/>
    <cellStyle name="Accent1 4 4" xfId="873"/>
    <cellStyle name="Accent1 4 5" xfId="874"/>
    <cellStyle name="Accent1 4 6" xfId="875"/>
    <cellStyle name="Accent1 4 7" xfId="876"/>
    <cellStyle name="Accent1 4 8" xfId="877"/>
    <cellStyle name="Accent1 4 9" xfId="878"/>
    <cellStyle name="Accent1 5" xfId="879"/>
    <cellStyle name="Accent1 5 2" xfId="880"/>
    <cellStyle name="Accent1 5 3" xfId="881"/>
    <cellStyle name="Accent1 6" xfId="882"/>
    <cellStyle name="Accent1 6 2" xfId="883"/>
    <cellStyle name="Accent1 6 3" xfId="884"/>
    <cellStyle name="Accent1 7" xfId="885"/>
    <cellStyle name="Accent1 7 2" xfId="886"/>
    <cellStyle name="Accent1 7 3" xfId="887"/>
    <cellStyle name="Accent1 8" xfId="888"/>
    <cellStyle name="Accent1 8 2" xfId="889"/>
    <cellStyle name="Accent1 8 3" xfId="890"/>
    <cellStyle name="Accent1 9" xfId="891"/>
    <cellStyle name="Accent1 9 2" xfId="892"/>
    <cellStyle name="Accent1 9 3" xfId="893"/>
    <cellStyle name="Accent2 10" xfId="894"/>
    <cellStyle name="Accent2 10 2" xfId="895"/>
    <cellStyle name="Accent2 10 3" xfId="896"/>
    <cellStyle name="Accent2 11" xfId="897"/>
    <cellStyle name="Accent2 12" xfId="898"/>
    <cellStyle name="Accent2 2" xfId="899"/>
    <cellStyle name="Accent2 2 2" xfId="900"/>
    <cellStyle name="Accent2 2 3" xfId="901"/>
    <cellStyle name="Accent2 2 4" xfId="902"/>
    <cellStyle name="Accent2 2 5" xfId="903"/>
    <cellStyle name="Accent2 2 6" xfId="904"/>
    <cellStyle name="Accent2 2 7" xfId="905"/>
    <cellStyle name="Accent2 2 8" xfId="906"/>
    <cellStyle name="Accent2 2 9" xfId="907"/>
    <cellStyle name="Accent2 3" xfId="908"/>
    <cellStyle name="Accent2 3 2" xfId="909"/>
    <cellStyle name="Accent2 3 3" xfId="910"/>
    <cellStyle name="Accent2 3 4" xfId="911"/>
    <cellStyle name="Accent2 3 5" xfId="912"/>
    <cellStyle name="Accent2 3 6" xfId="913"/>
    <cellStyle name="Accent2 3 7" xfId="914"/>
    <cellStyle name="Accent2 3 8" xfId="915"/>
    <cellStyle name="Accent2 3 9" xfId="916"/>
    <cellStyle name="Accent2 4" xfId="917"/>
    <cellStyle name="Accent2 4 2" xfId="918"/>
    <cellStyle name="Accent2 4 3" xfId="919"/>
    <cellStyle name="Accent2 4 4" xfId="920"/>
    <cellStyle name="Accent2 4 5" xfId="921"/>
    <cellStyle name="Accent2 4 6" xfId="922"/>
    <cellStyle name="Accent2 4 7" xfId="923"/>
    <cellStyle name="Accent2 4 8" xfId="924"/>
    <cellStyle name="Accent2 4 9" xfId="925"/>
    <cellStyle name="Accent2 5" xfId="926"/>
    <cellStyle name="Accent2 5 2" xfId="927"/>
    <cellStyle name="Accent2 5 3" xfId="928"/>
    <cellStyle name="Accent2 6" xfId="929"/>
    <cellStyle name="Accent2 6 2" xfId="930"/>
    <cellStyle name="Accent2 6 3" xfId="931"/>
    <cellStyle name="Accent2 7" xfId="932"/>
    <cellStyle name="Accent2 7 2" xfId="933"/>
    <cellStyle name="Accent2 7 3" xfId="934"/>
    <cellStyle name="Accent2 8" xfId="935"/>
    <cellStyle name="Accent2 8 2" xfId="936"/>
    <cellStyle name="Accent2 8 3" xfId="937"/>
    <cellStyle name="Accent2 9" xfId="938"/>
    <cellStyle name="Accent2 9 2" xfId="939"/>
    <cellStyle name="Accent2 9 3" xfId="940"/>
    <cellStyle name="Accent3 10" xfId="941"/>
    <cellStyle name="Accent3 10 2" xfId="942"/>
    <cellStyle name="Accent3 10 3" xfId="943"/>
    <cellStyle name="Accent3 11" xfId="944"/>
    <cellStyle name="Accent3 12" xfId="945"/>
    <cellStyle name="Accent3 2" xfId="946"/>
    <cellStyle name="Accent3 2 2" xfId="947"/>
    <cellStyle name="Accent3 2 3" xfId="948"/>
    <cellStyle name="Accent3 2 4" xfId="949"/>
    <cellStyle name="Accent3 2 5" xfId="950"/>
    <cellStyle name="Accent3 2 6" xfId="951"/>
    <cellStyle name="Accent3 2 7" xfId="952"/>
    <cellStyle name="Accent3 2 8" xfId="953"/>
    <cellStyle name="Accent3 2 9" xfId="954"/>
    <cellStyle name="Accent3 3" xfId="955"/>
    <cellStyle name="Accent3 3 2" xfId="956"/>
    <cellStyle name="Accent3 3 3" xfId="957"/>
    <cellStyle name="Accent3 3 4" xfId="958"/>
    <cellStyle name="Accent3 3 5" xfId="959"/>
    <cellStyle name="Accent3 3 6" xfId="960"/>
    <cellStyle name="Accent3 3 7" xfId="961"/>
    <cellStyle name="Accent3 3 8" xfId="962"/>
    <cellStyle name="Accent3 3 9" xfId="963"/>
    <cellStyle name="Accent3 4" xfId="964"/>
    <cellStyle name="Accent3 4 2" xfId="965"/>
    <cellStyle name="Accent3 4 3" xfId="966"/>
    <cellStyle name="Accent3 4 4" xfId="967"/>
    <cellStyle name="Accent3 4 5" xfId="968"/>
    <cellStyle name="Accent3 4 6" xfId="969"/>
    <cellStyle name="Accent3 4 7" xfId="970"/>
    <cellStyle name="Accent3 4 8" xfId="971"/>
    <cellStyle name="Accent3 4 9" xfId="972"/>
    <cellStyle name="Accent3 5" xfId="973"/>
    <cellStyle name="Accent3 5 2" xfId="974"/>
    <cellStyle name="Accent3 5 3" xfId="975"/>
    <cellStyle name="Accent3 6" xfId="976"/>
    <cellStyle name="Accent3 6 2" xfId="977"/>
    <cellStyle name="Accent3 6 3" xfId="978"/>
    <cellStyle name="Accent3 7" xfId="979"/>
    <cellStyle name="Accent3 7 2" xfId="980"/>
    <cellStyle name="Accent3 7 3" xfId="981"/>
    <cellStyle name="Accent3 8" xfId="982"/>
    <cellStyle name="Accent3 8 2" xfId="983"/>
    <cellStyle name="Accent3 8 3" xfId="984"/>
    <cellStyle name="Accent3 9" xfId="985"/>
    <cellStyle name="Accent3 9 2" xfId="986"/>
    <cellStyle name="Accent3 9 3" xfId="987"/>
    <cellStyle name="Accent4 10" xfId="988"/>
    <cellStyle name="Accent4 10 2" xfId="989"/>
    <cellStyle name="Accent4 10 3" xfId="990"/>
    <cellStyle name="Accent4 11" xfId="991"/>
    <cellStyle name="Accent4 12" xfId="992"/>
    <cellStyle name="Accent4 2" xfId="993"/>
    <cellStyle name="Accent4 2 2" xfId="994"/>
    <cellStyle name="Accent4 2 3" xfId="995"/>
    <cellStyle name="Accent4 2 4" xfId="996"/>
    <cellStyle name="Accent4 2 5" xfId="997"/>
    <cellStyle name="Accent4 2 6" xfId="998"/>
    <cellStyle name="Accent4 2 7" xfId="999"/>
    <cellStyle name="Accent4 2 8" xfId="1000"/>
    <cellStyle name="Accent4 2 9" xfId="1001"/>
    <cellStyle name="Accent4 3" xfId="1002"/>
    <cellStyle name="Accent4 3 2" xfId="1003"/>
    <cellStyle name="Accent4 3 3" xfId="1004"/>
    <cellStyle name="Accent4 3 4" xfId="1005"/>
    <cellStyle name="Accent4 3 5" xfId="1006"/>
    <cellStyle name="Accent4 3 6" xfId="1007"/>
    <cellStyle name="Accent4 3 7" xfId="1008"/>
    <cellStyle name="Accent4 3 8" xfId="1009"/>
    <cellStyle name="Accent4 3 9" xfId="1010"/>
    <cellStyle name="Accent4 4" xfId="1011"/>
    <cellStyle name="Accent4 4 2" xfId="1012"/>
    <cellStyle name="Accent4 4 3" xfId="1013"/>
    <cellStyle name="Accent4 4 4" xfId="1014"/>
    <cellStyle name="Accent4 4 5" xfId="1015"/>
    <cellStyle name="Accent4 4 6" xfId="1016"/>
    <cellStyle name="Accent4 4 7" xfId="1017"/>
    <cellStyle name="Accent4 4 8" xfId="1018"/>
    <cellStyle name="Accent4 4 9" xfId="1019"/>
    <cellStyle name="Accent4 5" xfId="1020"/>
    <cellStyle name="Accent4 5 2" xfId="1021"/>
    <cellStyle name="Accent4 5 3" xfId="1022"/>
    <cellStyle name="Accent4 6" xfId="1023"/>
    <cellStyle name="Accent4 6 2" xfId="1024"/>
    <cellStyle name="Accent4 6 3" xfId="1025"/>
    <cellStyle name="Accent4 7" xfId="1026"/>
    <cellStyle name="Accent4 7 2" xfId="1027"/>
    <cellStyle name="Accent4 7 3" xfId="1028"/>
    <cellStyle name="Accent4 8" xfId="1029"/>
    <cellStyle name="Accent4 8 2" xfId="1030"/>
    <cellStyle name="Accent4 8 3" xfId="1031"/>
    <cellStyle name="Accent4 9" xfId="1032"/>
    <cellStyle name="Accent4 9 2" xfId="1033"/>
    <cellStyle name="Accent4 9 3" xfId="1034"/>
    <cellStyle name="Accent5 10" xfId="1035"/>
    <cellStyle name="Accent5 10 2" xfId="1036"/>
    <cellStyle name="Accent5 10 3" xfId="1037"/>
    <cellStyle name="Accent5 11" xfId="1038"/>
    <cellStyle name="Accent5 12" xfId="1039"/>
    <cellStyle name="Accent5 2" xfId="1040"/>
    <cellStyle name="Accent5 2 2" xfId="1041"/>
    <cellStyle name="Accent5 2 3" xfId="1042"/>
    <cellStyle name="Accent5 2 4" xfId="1043"/>
    <cellStyle name="Accent5 2 5" xfId="1044"/>
    <cellStyle name="Accent5 2 6" xfId="1045"/>
    <cellStyle name="Accent5 2 7" xfId="1046"/>
    <cellStyle name="Accent5 2 8" xfId="1047"/>
    <cellStyle name="Accent5 2 9" xfId="1048"/>
    <cellStyle name="Accent5 3" xfId="1049"/>
    <cellStyle name="Accent5 3 2" xfId="1050"/>
    <cellStyle name="Accent5 3 3" xfId="1051"/>
    <cellStyle name="Accent5 3 4" xfId="1052"/>
    <cellStyle name="Accent5 3 5" xfId="1053"/>
    <cellStyle name="Accent5 3 6" xfId="1054"/>
    <cellStyle name="Accent5 3 7" xfId="1055"/>
    <cellStyle name="Accent5 3 8" xfId="1056"/>
    <cellStyle name="Accent5 3 9" xfId="1057"/>
    <cellStyle name="Accent5 4" xfId="1058"/>
    <cellStyle name="Accent5 4 2" xfId="1059"/>
    <cellStyle name="Accent5 4 3" xfId="1060"/>
    <cellStyle name="Accent5 4 4" xfId="1061"/>
    <cellStyle name="Accent5 4 5" xfId="1062"/>
    <cellStyle name="Accent5 4 6" xfId="1063"/>
    <cellStyle name="Accent5 4 7" xfId="1064"/>
    <cellStyle name="Accent5 4 8" xfId="1065"/>
    <cellStyle name="Accent5 4 9" xfId="1066"/>
    <cellStyle name="Accent5 5" xfId="1067"/>
    <cellStyle name="Accent5 5 2" xfId="1068"/>
    <cellStyle name="Accent5 5 3" xfId="1069"/>
    <cellStyle name="Accent5 6" xfId="1070"/>
    <cellStyle name="Accent5 6 2" xfId="1071"/>
    <cellStyle name="Accent5 6 3" xfId="1072"/>
    <cellStyle name="Accent5 7" xfId="1073"/>
    <cellStyle name="Accent5 7 2" xfId="1074"/>
    <cellStyle name="Accent5 7 3" xfId="1075"/>
    <cellStyle name="Accent5 8" xfId="1076"/>
    <cellStyle name="Accent5 8 2" xfId="1077"/>
    <cellStyle name="Accent5 8 3" xfId="1078"/>
    <cellStyle name="Accent5 9" xfId="1079"/>
    <cellStyle name="Accent5 9 2" xfId="1080"/>
    <cellStyle name="Accent5 9 3" xfId="1081"/>
    <cellStyle name="Accent6 10" xfId="1082"/>
    <cellStyle name="Accent6 10 2" xfId="1083"/>
    <cellStyle name="Accent6 10 3" xfId="1084"/>
    <cellStyle name="Accent6 11" xfId="1085"/>
    <cellStyle name="Accent6 12" xfId="1086"/>
    <cellStyle name="Accent6 2" xfId="1087"/>
    <cellStyle name="Accent6 2 2" xfId="1088"/>
    <cellStyle name="Accent6 2 3" xfId="1089"/>
    <cellStyle name="Accent6 2 4" xfId="1090"/>
    <cellStyle name="Accent6 2 5" xfId="1091"/>
    <cellStyle name="Accent6 2 6" xfId="1092"/>
    <cellStyle name="Accent6 2 7" xfId="1093"/>
    <cellStyle name="Accent6 2 8" xfId="1094"/>
    <cellStyle name="Accent6 2 9" xfId="1095"/>
    <cellStyle name="Accent6 3" xfId="1096"/>
    <cellStyle name="Accent6 3 2" xfId="1097"/>
    <cellStyle name="Accent6 3 3" xfId="1098"/>
    <cellStyle name="Accent6 3 4" xfId="1099"/>
    <cellStyle name="Accent6 3 5" xfId="1100"/>
    <cellStyle name="Accent6 3 6" xfId="1101"/>
    <cellStyle name="Accent6 3 7" xfId="1102"/>
    <cellStyle name="Accent6 3 8" xfId="1103"/>
    <cellStyle name="Accent6 3 9" xfId="1104"/>
    <cellStyle name="Accent6 4" xfId="1105"/>
    <cellStyle name="Accent6 4 2" xfId="1106"/>
    <cellStyle name="Accent6 4 3" xfId="1107"/>
    <cellStyle name="Accent6 4 4" xfId="1108"/>
    <cellStyle name="Accent6 4 5" xfId="1109"/>
    <cellStyle name="Accent6 4 6" xfId="1110"/>
    <cellStyle name="Accent6 4 7" xfId="1111"/>
    <cellStyle name="Accent6 4 8" xfId="1112"/>
    <cellStyle name="Accent6 4 9" xfId="1113"/>
    <cellStyle name="Accent6 5" xfId="1114"/>
    <cellStyle name="Accent6 5 2" xfId="1115"/>
    <cellStyle name="Accent6 5 3" xfId="1116"/>
    <cellStyle name="Accent6 6" xfId="1117"/>
    <cellStyle name="Accent6 6 2" xfId="1118"/>
    <cellStyle name="Accent6 6 3" xfId="1119"/>
    <cellStyle name="Accent6 7" xfId="1120"/>
    <cellStyle name="Accent6 7 2" xfId="1121"/>
    <cellStyle name="Accent6 7 3" xfId="1122"/>
    <cellStyle name="Accent6 8" xfId="1123"/>
    <cellStyle name="Accent6 8 2" xfId="1124"/>
    <cellStyle name="Accent6 8 3" xfId="1125"/>
    <cellStyle name="Accent6 9" xfId="1126"/>
    <cellStyle name="Accent6 9 2" xfId="1127"/>
    <cellStyle name="Accent6 9 3" xfId="1128"/>
    <cellStyle name="Bad 10" xfId="1129"/>
    <cellStyle name="Bad 10 2" xfId="1130"/>
    <cellStyle name="Bad 10 3" xfId="1131"/>
    <cellStyle name="Bad 11" xfId="1132"/>
    <cellStyle name="Bad 12" xfId="1133"/>
    <cellStyle name="Bad 2" xfId="1134"/>
    <cellStyle name="Bad 2 2" xfId="1135"/>
    <cellStyle name="Bad 2 3" xfId="1136"/>
    <cellStyle name="Bad 2 4" xfId="1137"/>
    <cellStyle name="Bad 2 5" xfId="1138"/>
    <cellStyle name="Bad 2 6" xfId="1139"/>
    <cellStyle name="Bad 2 7" xfId="1140"/>
    <cellStyle name="Bad 2 8" xfId="1141"/>
    <cellStyle name="Bad 2 9" xfId="1142"/>
    <cellStyle name="Bad 3" xfId="1143"/>
    <cellStyle name="Bad 3 2" xfId="1144"/>
    <cellStyle name="Bad 3 3" xfId="1145"/>
    <cellStyle name="Bad 3 4" xfId="1146"/>
    <cellStyle name="Bad 3 5" xfId="1147"/>
    <cellStyle name="Bad 3 6" xfId="1148"/>
    <cellStyle name="Bad 3 7" xfId="1149"/>
    <cellStyle name="Bad 3 8" xfId="1150"/>
    <cellStyle name="Bad 3 9" xfId="1151"/>
    <cellStyle name="Bad 4" xfId="1152"/>
    <cellStyle name="Bad 4 2" xfId="1153"/>
    <cellStyle name="Bad 4 3" xfId="1154"/>
    <cellStyle name="Bad 4 4" xfId="1155"/>
    <cellStyle name="Bad 4 5" xfId="1156"/>
    <cellStyle name="Bad 4 6" xfId="1157"/>
    <cellStyle name="Bad 4 7" xfId="1158"/>
    <cellStyle name="Bad 4 8" xfId="1159"/>
    <cellStyle name="Bad 4 9" xfId="1160"/>
    <cellStyle name="Bad 5" xfId="1161"/>
    <cellStyle name="Bad 5 2" xfId="1162"/>
    <cellStyle name="Bad 5 3" xfId="1163"/>
    <cellStyle name="Bad 6" xfId="1164"/>
    <cellStyle name="Bad 6 2" xfId="1165"/>
    <cellStyle name="Bad 6 3" xfId="1166"/>
    <cellStyle name="Bad 7" xfId="1167"/>
    <cellStyle name="Bad 7 2" xfId="1168"/>
    <cellStyle name="Bad 7 3" xfId="1169"/>
    <cellStyle name="Bad 8" xfId="1170"/>
    <cellStyle name="Bad 8 2" xfId="1171"/>
    <cellStyle name="Bad 8 3" xfId="1172"/>
    <cellStyle name="Bad 9" xfId="1173"/>
    <cellStyle name="Bad 9 2" xfId="1174"/>
    <cellStyle name="Bad 9 3" xfId="1175"/>
    <cellStyle name="Calculation 10" xfId="1176"/>
    <cellStyle name="Calculation 10 2" xfId="1177"/>
    <cellStyle name="Calculation 10 3" xfId="1178"/>
    <cellStyle name="Calculation 11" xfId="1179"/>
    <cellStyle name="Calculation 12" xfId="1180"/>
    <cellStyle name="Calculation 2" xfId="1181"/>
    <cellStyle name="Calculation 2 2" xfId="1182"/>
    <cellStyle name="Calculation 2 3" xfId="1183"/>
    <cellStyle name="Calculation 2 4" xfId="1184"/>
    <cellStyle name="Calculation 2 5" xfId="1185"/>
    <cellStyle name="Calculation 2 6" xfId="1186"/>
    <cellStyle name="Calculation 2 7" xfId="1187"/>
    <cellStyle name="Calculation 2 8" xfId="1188"/>
    <cellStyle name="Calculation 2 9" xfId="1189"/>
    <cellStyle name="Calculation 3" xfId="1190"/>
    <cellStyle name="Calculation 3 2" xfId="1191"/>
    <cellStyle name="Calculation 3 3" xfId="1192"/>
    <cellStyle name="Calculation 3 4" xfId="1193"/>
    <cellStyle name="Calculation 3 5" xfId="1194"/>
    <cellStyle name="Calculation 3 6" xfId="1195"/>
    <cellStyle name="Calculation 3 7" xfId="1196"/>
    <cellStyle name="Calculation 3 8" xfId="1197"/>
    <cellStyle name="Calculation 3 9" xfId="1198"/>
    <cellStyle name="Calculation 4" xfId="1199"/>
    <cellStyle name="Calculation 4 2" xfId="1200"/>
    <cellStyle name="Calculation 4 3" xfId="1201"/>
    <cellStyle name="Calculation 4 4" xfId="1202"/>
    <cellStyle name="Calculation 4 5" xfId="1203"/>
    <cellStyle name="Calculation 4 6" xfId="1204"/>
    <cellStyle name="Calculation 4 7" xfId="1205"/>
    <cellStyle name="Calculation 4 8" xfId="1206"/>
    <cellStyle name="Calculation 4 9" xfId="1207"/>
    <cellStyle name="Calculation 5" xfId="1208"/>
    <cellStyle name="Calculation 5 2" xfId="1209"/>
    <cellStyle name="Calculation 5 3" xfId="1210"/>
    <cellStyle name="Calculation 6" xfId="1211"/>
    <cellStyle name="Calculation 6 2" xfId="1212"/>
    <cellStyle name="Calculation 6 3" xfId="1213"/>
    <cellStyle name="Calculation 7" xfId="1214"/>
    <cellStyle name="Calculation 7 2" xfId="1215"/>
    <cellStyle name="Calculation 7 3" xfId="1216"/>
    <cellStyle name="Calculation 8" xfId="1217"/>
    <cellStyle name="Calculation 8 2" xfId="1218"/>
    <cellStyle name="Calculation 8 3" xfId="1219"/>
    <cellStyle name="Calculation 9" xfId="1220"/>
    <cellStyle name="Calculation 9 2" xfId="1221"/>
    <cellStyle name="Calculation 9 3" xfId="1222"/>
    <cellStyle name="Check Cell 10" xfId="1223"/>
    <cellStyle name="Check Cell 10 2" xfId="1224"/>
    <cellStyle name="Check Cell 10 3" xfId="1225"/>
    <cellStyle name="Check Cell 11" xfId="1226"/>
    <cellStyle name="Check Cell 12" xfId="1227"/>
    <cellStyle name="Check Cell 2" xfId="1228"/>
    <cellStyle name="Check Cell 2 2" xfId="1229"/>
    <cellStyle name="Check Cell 2 3" xfId="1230"/>
    <cellStyle name="Check Cell 2 4" xfId="1231"/>
    <cellStyle name="Check Cell 2 5" xfId="1232"/>
    <cellStyle name="Check Cell 2 6" xfId="1233"/>
    <cellStyle name="Check Cell 2 7" xfId="1234"/>
    <cellStyle name="Check Cell 2 8" xfId="1235"/>
    <cellStyle name="Check Cell 2 9" xfId="1236"/>
    <cellStyle name="Check Cell 3" xfId="1237"/>
    <cellStyle name="Check Cell 3 2" xfId="1238"/>
    <cellStyle name="Check Cell 3 3" xfId="1239"/>
    <cellStyle name="Check Cell 3 4" xfId="1240"/>
    <cellStyle name="Check Cell 3 5" xfId="1241"/>
    <cellStyle name="Check Cell 3 6" xfId="1242"/>
    <cellStyle name="Check Cell 3 7" xfId="1243"/>
    <cellStyle name="Check Cell 3 8" xfId="1244"/>
    <cellStyle name="Check Cell 3 9" xfId="1245"/>
    <cellStyle name="Check Cell 4" xfId="1246"/>
    <cellStyle name="Check Cell 4 2" xfId="1247"/>
    <cellStyle name="Check Cell 4 3" xfId="1248"/>
    <cellStyle name="Check Cell 4 4" xfId="1249"/>
    <cellStyle name="Check Cell 4 5" xfId="1250"/>
    <cellStyle name="Check Cell 4 6" xfId="1251"/>
    <cellStyle name="Check Cell 4 7" xfId="1252"/>
    <cellStyle name="Check Cell 4 8" xfId="1253"/>
    <cellStyle name="Check Cell 4 9" xfId="1254"/>
    <cellStyle name="Check Cell 5" xfId="1255"/>
    <cellStyle name="Check Cell 5 2" xfId="1256"/>
    <cellStyle name="Check Cell 5 3" xfId="1257"/>
    <cellStyle name="Check Cell 6" xfId="1258"/>
    <cellStyle name="Check Cell 6 2" xfId="1259"/>
    <cellStyle name="Check Cell 6 3" xfId="1260"/>
    <cellStyle name="Check Cell 7" xfId="1261"/>
    <cellStyle name="Check Cell 7 2" xfId="1262"/>
    <cellStyle name="Check Cell 7 3" xfId="1263"/>
    <cellStyle name="Check Cell 8" xfId="1264"/>
    <cellStyle name="Check Cell 8 2" xfId="1265"/>
    <cellStyle name="Check Cell 8 3" xfId="1266"/>
    <cellStyle name="Check Cell 9" xfId="1267"/>
    <cellStyle name="Check Cell 9 2" xfId="1268"/>
    <cellStyle name="Check Cell 9 3" xfId="1269"/>
    <cellStyle name="Comma 11" xfId="1270"/>
    <cellStyle name="Comma 11 2" xfId="1271"/>
    <cellStyle name="Comma 2" xfId="1272"/>
    <cellStyle name="Comma 2 2" xfId="1273"/>
    <cellStyle name="Comma 2 2 2" xfId="1274"/>
    <cellStyle name="Comma 2 2 3" xfId="1275"/>
    <cellStyle name="Comma 2 3" xfId="1276"/>
    <cellStyle name="Comma 2 3 2" xfId="1277"/>
    <cellStyle name="Comma 2 4" xfId="1278"/>
    <cellStyle name="Comma 2 4 2" xfId="1279"/>
    <cellStyle name="Comma 2 5" xfId="1280"/>
    <cellStyle name="Comma 2 5 2" xfId="1281"/>
    <cellStyle name="Comma 2 6" xfId="1282"/>
    <cellStyle name="Comma 2 6 2" xfId="1283"/>
    <cellStyle name="Comma 2 7" xfId="1284"/>
    <cellStyle name="Comma 2 7 2" xfId="1285"/>
    <cellStyle name="Comma 2 7 2 2" xfId="1286"/>
    <cellStyle name="Comma 2 7 3" xfId="1287"/>
    <cellStyle name="Comma 2 8" xfId="1288"/>
    <cellStyle name="Comma 3" xfId="1289"/>
    <cellStyle name="Comma 3 2" xfId="1290"/>
    <cellStyle name="Comma 3 2 2" xfId="1291"/>
    <cellStyle name="Comma 3 3" xfId="1292"/>
    <cellStyle name="Comma 4" xfId="1293"/>
    <cellStyle name="Comma 4 2" xfId="1294"/>
    <cellStyle name="Comma 4 2 2" xfId="1295"/>
    <cellStyle name="Comma 4 2 3" xfId="1296"/>
    <cellStyle name="Comma 4 3" xfId="1297"/>
    <cellStyle name="Comma 4 4" xfId="1298"/>
    <cellStyle name="Comma 5" xfId="1299"/>
    <cellStyle name="Comma 5 2" xfId="1300"/>
    <cellStyle name="Comma 5 2 2" xfId="1301"/>
    <cellStyle name="Comma 5 2 3" xfId="1302"/>
    <cellStyle name="Comma 5 3" xfId="1303"/>
    <cellStyle name="Comma 5 4" xfId="1304"/>
    <cellStyle name="Comma 5 5" xfId="1305"/>
    <cellStyle name="Comma 6" xfId="1306"/>
    <cellStyle name="Comma 6 2" xfId="1307"/>
    <cellStyle name="Comma 6 3" xfId="1308"/>
    <cellStyle name="Comma 6 4" xfId="1309"/>
    <cellStyle name="Comma 7" xfId="1310"/>
    <cellStyle name="Comma 8" xfId="1311"/>
    <cellStyle name="Comma 9" xfId="1312"/>
    <cellStyle name="Currency 10" xfId="1313"/>
    <cellStyle name="Currency 10 2" xfId="1314"/>
    <cellStyle name="Currency 10 3" xfId="1315"/>
    <cellStyle name="Currency 11" xfId="1316"/>
    <cellStyle name="Currency 12" xfId="1317"/>
    <cellStyle name="Currency 13" xfId="1318"/>
    <cellStyle name="Currency 14" xfId="1319"/>
    <cellStyle name="Currency 14 2" xfId="1320"/>
    <cellStyle name="Currency 14 3" xfId="1321"/>
    <cellStyle name="Currency 14 4" xfId="1322"/>
    <cellStyle name="Currency 14 5" xfId="1323"/>
    <cellStyle name="Currency 14 6" xfId="1324"/>
    <cellStyle name="Currency 14 7" xfId="1325"/>
    <cellStyle name="Currency 2" xfId="1326"/>
    <cellStyle name="Currency 2 2" xfId="1327"/>
    <cellStyle name="Currency 2 2 2" xfId="1328"/>
    <cellStyle name="Currency 2 3" xfId="1329"/>
    <cellStyle name="Currency 2 3 2" xfId="1330"/>
    <cellStyle name="Currency 2 4" xfId="1331"/>
    <cellStyle name="Currency 2 4 2" xfId="1332"/>
    <cellStyle name="Currency 2 5" xfId="1333"/>
    <cellStyle name="Currency 2 5 2" xfId="1334"/>
    <cellStyle name="Currency 2 6" xfId="1335"/>
    <cellStyle name="Currency 2 6 2" xfId="1336"/>
    <cellStyle name="Currency 2 7" xfId="1337"/>
    <cellStyle name="Currency 2 7 2" xfId="1338"/>
    <cellStyle name="Currency 2 7 2 2" xfId="1339"/>
    <cellStyle name="Currency 2 7 3" xfId="1340"/>
    <cellStyle name="Currency 2 8" xfId="1341"/>
    <cellStyle name="Currency 3" xfId="1342"/>
    <cellStyle name="Currency 3 2" xfId="1343"/>
    <cellStyle name="Currency 4" xfId="1344"/>
    <cellStyle name="Currency 4 2" xfId="1345"/>
    <cellStyle name="Currency 4 2 2" xfId="1346"/>
    <cellStyle name="Currency 4 3" xfId="1347"/>
    <cellStyle name="Currency 5" xfId="1348"/>
    <cellStyle name="Currency 5 2" xfId="1349"/>
    <cellStyle name="Currency 5 2 2" xfId="1350"/>
    <cellStyle name="Currency 5 3" xfId="1351"/>
    <cellStyle name="Currency 6" xfId="1352"/>
    <cellStyle name="Currency 6 2" xfId="1353"/>
    <cellStyle name="Currency 7" xfId="1354"/>
    <cellStyle name="Currency 7 2" xfId="1355"/>
    <cellStyle name="Currency 8" xfId="1356"/>
    <cellStyle name="Currency 8 2" xfId="1357"/>
    <cellStyle name="Currency 8 2 2" xfId="1358"/>
    <cellStyle name="Currency 8 3" xfId="1359"/>
    <cellStyle name="Currency 9" xfId="1360"/>
    <cellStyle name="Currency 9 2" xfId="1361"/>
    <cellStyle name="Currency 9 2 2" xfId="1362"/>
    <cellStyle name="Currency 9 3" xfId="1363"/>
    <cellStyle name="Euro" xfId="1364"/>
    <cellStyle name="Euro 10" xfId="1365"/>
    <cellStyle name="Euro 11" xfId="1366"/>
    <cellStyle name="Euro 12" xfId="1367"/>
    <cellStyle name="Euro 2" xfId="1368"/>
    <cellStyle name="Euro 2 2" xfId="1369"/>
    <cellStyle name="Euro 3" xfId="1370"/>
    <cellStyle name="Euro 3 2" xfId="1371"/>
    <cellStyle name="Euro 3 2 2" xfId="1372"/>
    <cellStyle name="Euro 3 3" xfId="1373"/>
    <cellStyle name="Euro 4" xfId="1374"/>
    <cellStyle name="Euro 4 2" xfId="1375"/>
    <cellStyle name="Euro 4 2 2" xfId="1376"/>
    <cellStyle name="Euro 4 3" xfId="1377"/>
    <cellStyle name="Euro 5" xfId="1378"/>
    <cellStyle name="Euro 5 2" xfId="1379"/>
    <cellStyle name="Euro 6" xfId="1380"/>
    <cellStyle name="Euro 6 2" xfId="1381"/>
    <cellStyle name="Euro 7" xfId="1382"/>
    <cellStyle name="Euro 7 2" xfId="1383"/>
    <cellStyle name="Euro 7 2 2" xfId="1384"/>
    <cellStyle name="Euro 7 3" xfId="1385"/>
    <cellStyle name="Euro 8" xfId="1386"/>
    <cellStyle name="Euro 8 2" xfId="1387"/>
    <cellStyle name="Euro 8 2 2" xfId="1388"/>
    <cellStyle name="Euro 8 3" xfId="1389"/>
    <cellStyle name="Euro 9" xfId="1390"/>
    <cellStyle name="Euro 9 2" xfId="1391"/>
    <cellStyle name="Explanatory Text 10" xfId="1392"/>
    <cellStyle name="Explanatory Text 10 2" xfId="1393"/>
    <cellStyle name="Explanatory Text 10 3" xfId="1394"/>
    <cellStyle name="Explanatory Text 11" xfId="1395"/>
    <cellStyle name="Explanatory Text 12" xfId="1396"/>
    <cellStyle name="Explanatory Text 2" xfId="1397"/>
    <cellStyle name="Explanatory Text 2 2" xfId="1398"/>
    <cellStyle name="Explanatory Text 2 3" xfId="1399"/>
    <cellStyle name="Explanatory Text 2 4" xfId="1400"/>
    <cellStyle name="Explanatory Text 2 5" xfId="1401"/>
    <cellStyle name="Explanatory Text 2 6" xfId="1402"/>
    <cellStyle name="Explanatory Text 2 7" xfId="1403"/>
    <cellStyle name="Explanatory Text 2 8" xfId="1404"/>
    <cellStyle name="Explanatory Text 2 9" xfId="1405"/>
    <cellStyle name="Explanatory Text 3" xfId="1406"/>
    <cellStyle name="Explanatory Text 3 2" xfId="1407"/>
    <cellStyle name="Explanatory Text 3 3" xfId="1408"/>
    <cellStyle name="Explanatory Text 3 4" xfId="1409"/>
    <cellStyle name="Explanatory Text 3 5" xfId="1410"/>
    <cellStyle name="Explanatory Text 3 6" xfId="1411"/>
    <cellStyle name="Explanatory Text 3 7" xfId="1412"/>
    <cellStyle name="Explanatory Text 3 8" xfId="1413"/>
    <cellStyle name="Explanatory Text 3 9" xfId="1414"/>
    <cellStyle name="Explanatory Text 4" xfId="1415"/>
    <cellStyle name="Explanatory Text 4 2" xfId="1416"/>
    <cellStyle name="Explanatory Text 4 3" xfId="1417"/>
    <cellStyle name="Explanatory Text 4 4" xfId="1418"/>
    <cellStyle name="Explanatory Text 4 5" xfId="1419"/>
    <cellStyle name="Explanatory Text 4 6" xfId="1420"/>
    <cellStyle name="Explanatory Text 4 7" xfId="1421"/>
    <cellStyle name="Explanatory Text 4 8" xfId="1422"/>
    <cellStyle name="Explanatory Text 4 9" xfId="1423"/>
    <cellStyle name="Explanatory Text 5" xfId="1424"/>
    <cellStyle name="Explanatory Text 5 2" xfId="1425"/>
    <cellStyle name="Explanatory Text 5 3" xfId="1426"/>
    <cellStyle name="Explanatory Text 6" xfId="1427"/>
    <cellStyle name="Explanatory Text 6 2" xfId="1428"/>
    <cellStyle name="Explanatory Text 6 3" xfId="1429"/>
    <cellStyle name="Explanatory Text 7" xfId="1430"/>
    <cellStyle name="Explanatory Text 7 2" xfId="1431"/>
    <cellStyle name="Explanatory Text 7 3" xfId="1432"/>
    <cellStyle name="Explanatory Text 8" xfId="1433"/>
    <cellStyle name="Explanatory Text 8 2" xfId="1434"/>
    <cellStyle name="Explanatory Text 8 3" xfId="1435"/>
    <cellStyle name="Explanatory Text 9" xfId="1436"/>
    <cellStyle name="Explanatory Text 9 2" xfId="1437"/>
    <cellStyle name="Explanatory Text 9 3" xfId="1438"/>
    <cellStyle name="Good 10" xfId="1439"/>
    <cellStyle name="Good 10 2" xfId="1440"/>
    <cellStyle name="Good 10 3" xfId="1441"/>
    <cellStyle name="Good 11" xfId="1442"/>
    <cellStyle name="Good 12" xfId="1443"/>
    <cellStyle name="Good 2" xfId="1444"/>
    <cellStyle name="Good 2 2" xfId="1445"/>
    <cellStyle name="Good 2 3" xfId="1446"/>
    <cellStyle name="Good 2 4" xfId="1447"/>
    <cellStyle name="Good 2 5" xfId="1448"/>
    <cellStyle name="Good 2 6" xfId="1449"/>
    <cellStyle name="Good 2 7" xfId="1450"/>
    <cellStyle name="Good 2 8" xfId="1451"/>
    <cellStyle name="Good 2 9" xfId="1452"/>
    <cellStyle name="Good 3" xfId="1453"/>
    <cellStyle name="Good 3 2" xfId="1454"/>
    <cellStyle name="Good 3 3" xfId="1455"/>
    <cellStyle name="Good 3 4" xfId="1456"/>
    <cellStyle name="Good 3 5" xfId="1457"/>
    <cellStyle name="Good 3 6" xfId="1458"/>
    <cellStyle name="Good 3 7" xfId="1459"/>
    <cellStyle name="Good 3 8" xfId="1460"/>
    <cellStyle name="Good 3 9" xfId="1461"/>
    <cellStyle name="Good 4" xfId="1462"/>
    <cellStyle name="Good 4 2" xfId="1463"/>
    <cellStyle name="Good 4 3" xfId="1464"/>
    <cellStyle name="Good 4 4" xfId="1465"/>
    <cellStyle name="Good 4 5" xfId="1466"/>
    <cellStyle name="Good 4 6" xfId="1467"/>
    <cellStyle name="Good 4 7" xfId="1468"/>
    <cellStyle name="Good 4 8" xfId="1469"/>
    <cellStyle name="Good 4 9" xfId="1470"/>
    <cellStyle name="Good 5" xfId="1471"/>
    <cellStyle name="Good 5 2" xfId="1472"/>
    <cellStyle name="Good 5 3" xfId="1473"/>
    <cellStyle name="Good 6" xfId="1474"/>
    <cellStyle name="Good 6 2" xfId="1475"/>
    <cellStyle name="Good 6 3" xfId="1476"/>
    <cellStyle name="Good 7" xfId="1477"/>
    <cellStyle name="Good 7 2" xfId="1478"/>
    <cellStyle name="Good 7 3" xfId="1479"/>
    <cellStyle name="Good 8" xfId="1480"/>
    <cellStyle name="Good 8 2" xfId="1481"/>
    <cellStyle name="Good 8 3" xfId="1482"/>
    <cellStyle name="Good 9" xfId="1483"/>
    <cellStyle name="Good 9 2" xfId="1484"/>
    <cellStyle name="Good 9 3" xfId="1485"/>
    <cellStyle name="Heading 1 10" xfId="1486"/>
    <cellStyle name="Heading 1 10 2" xfId="1487"/>
    <cellStyle name="Heading 1 10 3" xfId="1488"/>
    <cellStyle name="Heading 1 11" xfId="1489"/>
    <cellStyle name="Heading 1 12" xfId="1490"/>
    <cellStyle name="Heading 1 2" xfId="1491"/>
    <cellStyle name="Heading 1 2 2" xfId="1492"/>
    <cellStyle name="Heading 1 2 3" xfId="1493"/>
    <cellStyle name="Heading 1 2 4" xfId="1494"/>
    <cellStyle name="Heading 1 2 5" xfId="1495"/>
    <cellStyle name="Heading 1 2 6" xfId="1496"/>
    <cellStyle name="Heading 1 2 7" xfId="1497"/>
    <cellStyle name="Heading 1 2 8" xfId="1498"/>
    <cellStyle name="Heading 1 2 9" xfId="1499"/>
    <cellStyle name="Heading 1 3" xfId="1500"/>
    <cellStyle name="Heading 1 3 2" xfId="1501"/>
    <cellStyle name="Heading 1 3 3" xfId="1502"/>
    <cellStyle name="Heading 1 3 4" xfId="1503"/>
    <cellStyle name="Heading 1 3 5" xfId="1504"/>
    <cellStyle name="Heading 1 3 6" xfId="1505"/>
    <cellStyle name="Heading 1 3 7" xfId="1506"/>
    <cellStyle name="Heading 1 3 8" xfId="1507"/>
    <cellStyle name="Heading 1 3 9" xfId="1508"/>
    <cellStyle name="Heading 1 4" xfId="1509"/>
    <cellStyle name="Heading 1 4 2" xfId="1510"/>
    <cellStyle name="Heading 1 4 3" xfId="1511"/>
    <cellStyle name="Heading 1 4 4" xfId="1512"/>
    <cellStyle name="Heading 1 4 5" xfId="1513"/>
    <cellStyle name="Heading 1 4 6" xfId="1514"/>
    <cellStyle name="Heading 1 4 7" xfId="1515"/>
    <cellStyle name="Heading 1 4 8" xfId="1516"/>
    <cellStyle name="Heading 1 4 9" xfId="1517"/>
    <cellStyle name="Heading 1 5" xfId="1518"/>
    <cellStyle name="Heading 1 5 2" xfId="1519"/>
    <cellStyle name="Heading 1 5 3" xfId="1520"/>
    <cellStyle name="Heading 1 6" xfId="1521"/>
    <cellStyle name="Heading 1 6 2" xfId="1522"/>
    <cellStyle name="Heading 1 6 3" xfId="1523"/>
    <cellStyle name="Heading 1 7" xfId="1524"/>
    <cellStyle name="Heading 1 7 2" xfId="1525"/>
    <cellStyle name="Heading 1 7 3" xfId="1526"/>
    <cellStyle name="Heading 1 8" xfId="1527"/>
    <cellStyle name="Heading 1 8 2" xfId="1528"/>
    <cellStyle name="Heading 1 8 3" xfId="1529"/>
    <cellStyle name="Heading 1 9" xfId="1530"/>
    <cellStyle name="Heading 1 9 2" xfId="1531"/>
    <cellStyle name="Heading 1 9 3" xfId="1532"/>
    <cellStyle name="Heading 2 10" xfId="1533"/>
    <cellStyle name="Heading 2 10 2" xfId="1534"/>
    <cellStyle name="Heading 2 10 3" xfId="1535"/>
    <cellStyle name="Heading 2 11" xfId="1536"/>
    <cellStyle name="Heading 2 12" xfId="1537"/>
    <cellStyle name="Heading 2 2" xfId="1538"/>
    <cellStyle name="Heading 2 2 2" xfId="1539"/>
    <cellStyle name="Heading 2 2 3" xfId="1540"/>
    <cellStyle name="Heading 2 2 4" xfId="1541"/>
    <cellStyle name="Heading 2 2 5" xfId="1542"/>
    <cellStyle name="Heading 2 2 6" xfId="1543"/>
    <cellStyle name="Heading 2 2 7" xfId="1544"/>
    <cellStyle name="Heading 2 2 8" xfId="1545"/>
    <cellStyle name="Heading 2 2 9" xfId="1546"/>
    <cellStyle name="Heading 2 3" xfId="1547"/>
    <cellStyle name="Heading 2 3 2" xfId="1548"/>
    <cellStyle name="Heading 2 3 3" xfId="1549"/>
    <cellStyle name="Heading 2 3 4" xfId="1550"/>
    <cellStyle name="Heading 2 3 5" xfId="1551"/>
    <cellStyle name="Heading 2 3 6" xfId="1552"/>
    <cellStyle name="Heading 2 3 7" xfId="1553"/>
    <cellStyle name="Heading 2 3 8" xfId="1554"/>
    <cellStyle name="Heading 2 3 9" xfId="1555"/>
    <cellStyle name="Heading 2 4" xfId="1556"/>
    <cellStyle name="Heading 2 4 2" xfId="1557"/>
    <cellStyle name="Heading 2 4 3" xfId="1558"/>
    <cellStyle name="Heading 2 4 4" xfId="1559"/>
    <cellStyle name="Heading 2 4 5" xfId="1560"/>
    <cellStyle name="Heading 2 4 6" xfId="1561"/>
    <cellStyle name="Heading 2 4 7" xfId="1562"/>
    <cellStyle name="Heading 2 4 8" xfId="1563"/>
    <cellStyle name="Heading 2 4 9" xfId="1564"/>
    <cellStyle name="Heading 2 5" xfId="1565"/>
    <cellStyle name="Heading 2 5 2" xfId="1566"/>
    <cellStyle name="Heading 2 5 3" xfId="1567"/>
    <cellStyle name="Heading 2 6" xfId="1568"/>
    <cellStyle name="Heading 2 6 2" xfId="1569"/>
    <cellStyle name="Heading 2 6 3" xfId="1570"/>
    <cellStyle name="Heading 2 7" xfId="1571"/>
    <cellStyle name="Heading 2 7 2" xfId="1572"/>
    <cellStyle name="Heading 2 7 3" xfId="1573"/>
    <cellStyle name="Heading 2 8" xfId="1574"/>
    <cellStyle name="Heading 2 8 2" xfId="1575"/>
    <cellStyle name="Heading 2 8 3" xfId="1576"/>
    <cellStyle name="Heading 2 9" xfId="1577"/>
    <cellStyle name="Heading 2 9 2" xfId="1578"/>
    <cellStyle name="Heading 2 9 3" xfId="1579"/>
    <cellStyle name="Heading 3 10" xfId="1580"/>
    <cellStyle name="Heading 3 10 2" xfId="1581"/>
    <cellStyle name="Heading 3 10 3" xfId="1582"/>
    <cellStyle name="Heading 3 11" xfId="1583"/>
    <cellStyle name="Heading 3 12" xfId="1584"/>
    <cellStyle name="Heading 3 2" xfId="1585"/>
    <cellStyle name="Heading 3 2 2" xfId="1586"/>
    <cellStyle name="Heading 3 2 3" xfId="1587"/>
    <cellStyle name="Heading 3 2 4" xfId="1588"/>
    <cellStyle name="Heading 3 2 5" xfId="1589"/>
    <cellStyle name="Heading 3 2 6" xfId="1590"/>
    <cellStyle name="Heading 3 2 7" xfId="1591"/>
    <cellStyle name="Heading 3 2 8" xfId="1592"/>
    <cellStyle name="Heading 3 2 9" xfId="1593"/>
    <cellStyle name="Heading 3 3" xfId="1594"/>
    <cellStyle name="Heading 3 3 2" xfId="1595"/>
    <cellStyle name="Heading 3 3 3" xfId="1596"/>
    <cellStyle name="Heading 3 3 4" xfId="1597"/>
    <cellStyle name="Heading 3 3 5" xfId="1598"/>
    <cellStyle name="Heading 3 3 6" xfId="1599"/>
    <cellStyle name="Heading 3 3 7" xfId="1600"/>
    <cellStyle name="Heading 3 3 8" xfId="1601"/>
    <cellStyle name="Heading 3 3 9" xfId="1602"/>
    <cellStyle name="Heading 3 4" xfId="1603"/>
    <cellStyle name="Heading 3 4 2" xfId="1604"/>
    <cellStyle name="Heading 3 4 3" xfId="1605"/>
    <cellStyle name="Heading 3 4 4" xfId="1606"/>
    <cellStyle name="Heading 3 4 5" xfId="1607"/>
    <cellStyle name="Heading 3 4 6" xfId="1608"/>
    <cellStyle name="Heading 3 4 7" xfId="1609"/>
    <cellStyle name="Heading 3 4 8" xfId="1610"/>
    <cellStyle name="Heading 3 4 9" xfId="1611"/>
    <cellStyle name="Heading 3 5" xfId="1612"/>
    <cellStyle name="Heading 3 5 2" xfId="1613"/>
    <cellStyle name="Heading 3 5 3" xfId="1614"/>
    <cellStyle name="Heading 3 6" xfId="1615"/>
    <cellStyle name="Heading 3 6 2" xfId="1616"/>
    <cellStyle name="Heading 3 6 3" xfId="1617"/>
    <cellStyle name="Heading 3 7" xfId="1618"/>
    <cellStyle name="Heading 3 7 2" xfId="1619"/>
    <cellStyle name="Heading 3 7 3" xfId="1620"/>
    <cellStyle name="Heading 3 8" xfId="1621"/>
    <cellStyle name="Heading 3 8 2" xfId="1622"/>
    <cellStyle name="Heading 3 8 3" xfId="1623"/>
    <cellStyle name="Heading 3 9" xfId="1624"/>
    <cellStyle name="Heading 3 9 2" xfId="1625"/>
    <cellStyle name="Heading 3 9 3" xfId="1626"/>
    <cellStyle name="Heading 4 10" xfId="1627"/>
    <cellStyle name="Heading 4 10 2" xfId="1628"/>
    <cellStyle name="Heading 4 10 3" xfId="1629"/>
    <cellStyle name="Heading 4 11" xfId="1630"/>
    <cellStyle name="Heading 4 12" xfId="1631"/>
    <cellStyle name="Heading 4 2" xfId="1632"/>
    <cellStyle name="Heading 4 2 2" xfId="1633"/>
    <cellStyle name="Heading 4 2 3" xfId="1634"/>
    <cellStyle name="Heading 4 2 4" xfId="1635"/>
    <cellStyle name="Heading 4 2 5" xfId="1636"/>
    <cellStyle name="Heading 4 2 6" xfId="1637"/>
    <cellStyle name="Heading 4 2 7" xfId="1638"/>
    <cellStyle name="Heading 4 2 8" xfId="1639"/>
    <cellStyle name="Heading 4 2 9" xfId="1640"/>
    <cellStyle name="Heading 4 3" xfId="1641"/>
    <cellStyle name="Heading 4 3 2" xfId="1642"/>
    <cellStyle name="Heading 4 3 3" xfId="1643"/>
    <cellStyle name="Heading 4 3 4" xfId="1644"/>
    <cellStyle name="Heading 4 3 5" xfId="1645"/>
    <cellStyle name="Heading 4 3 6" xfId="1646"/>
    <cellStyle name="Heading 4 3 7" xfId="1647"/>
    <cellStyle name="Heading 4 3 8" xfId="1648"/>
    <cellStyle name="Heading 4 3 9" xfId="1649"/>
    <cellStyle name="Heading 4 4" xfId="1650"/>
    <cellStyle name="Heading 4 4 2" xfId="1651"/>
    <cellStyle name="Heading 4 4 3" xfId="1652"/>
    <cellStyle name="Heading 4 4 4" xfId="1653"/>
    <cellStyle name="Heading 4 4 5" xfId="1654"/>
    <cellStyle name="Heading 4 4 6" xfId="1655"/>
    <cellStyle name="Heading 4 4 7" xfId="1656"/>
    <cellStyle name="Heading 4 4 8" xfId="1657"/>
    <cellStyle name="Heading 4 4 9" xfId="1658"/>
    <cellStyle name="Heading 4 5" xfId="1659"/>
    <cellStyle name="Heading 4 5 2" xfId="1660"/>
    <cellStyle name="Heading 4 5 3" xfId="1661"/>
    <cellStyle name="Heading 4 6" xfId="1662"/>
    <cellStyle name="Heading 4 6 2" xfId="1663"/>
    <cellStyle name="Heading 4 6 3" xfId="1664"/>
    <cellStyle name="Heading 4 7" xfId="1665"/>
    <cellStyle name="Heading 4 7 2" xfId="1666"/>
    <cellStyle name="Heading 4 7 3" xfId="1667"/>
    <cellStyle name="Heading 4 8" xfId="1668"/>
    <cellStyle name="Heading 4 8 2" xfId="1669"/>
    <cellStyle name="Heading 4 8 3" xfId="1670"/>
    <cellStyle name="Heading 4 9" xfId="1671"/>
    <cellStyle name="Heading 4 9 2" xfId="1672"/>
    <cellStyle name="Heading 4 9 3" xfId="1673"/>
    <cellStyle name="Hyperlink" xfId="1674" builtinId="8"/>
    <cellStyle name="Hyperlink 2" xfId="1675"/>
    <cellStyle name="Hyperlink 2 2" xfId="1676"/>
    <cellStyle name="Input 10" xfId="1677"/>
    <cellStyle name="Input 10 2" xfId="1678"/>
    <cellStyle name="Input 10 3" xfId="1679"/>
    <cellStyle name="Input 11" xfId="1680"/>
    <cellStyle name="Input 12" xfId="1681"/>
    <cellStyle name="Input 2" xfId="1682"/>
    <cellStyle name="Input 2 2" xfId="1683"/>
    <cellStyle name="Input 2 3" xfId="1684"/>
    <cellStyle name="Input 2 4" xfId="1685"/>
    <cellStyle name="Input 2 5" xfId="1686"/>
    <cellStyle name="Input 2 6" xfId="1687"/>
    <cellStyle name="Input 2 7" xfId="1688"/>
    <cellStyle name="Input 2 8" xfId="1689"/>
    <cellStyle name="Input 2 9" xfId="1690"/>
    <cellStyle name="Input 3" xfId="1691"/>
    <cellStyle name="Input 3 2" xfId="1692"/>
    <cellStyle name="Input 3 3" xfId="1693"/>
    <cellStyle name="Input 3 4" xfId="1694"/>
    <cellStyle name="Input 3 5" xfId="1695"/>
    <cellStyle name="Input 3 6" xfId="1696"/>
    <cellStyle name="Input 3 7" xfId="1697"/>
    <cellStyle name="Input 3 8" xfId="1698"/>
    <cellStyle name="Input 3 9" xfId="1699"/>
    <cellStyle name="Input 4" xfId="1700"/>
    <cellStyle name="Input 4 2" xfId="1701"/>
    <cellStyle name="Input 4 3" xfId="1702"/>
    <cellStyle name="Input 4 4" xfId="1703"/>
    <cellStyle name="Input 4 5" xfId="1704"/>
    <cellStyle name="Input 4 6" xfId="1705"/>
    <cellStyle name="Input 4 7" xfId="1706"/>
    <cellStyle name="Input 4 8" xfId="1707"/>
    <cellStyle name="Input 4 9" xfId="1708"/>
    <cellStyle name="Input 5" xfId="1709"/>
    <cellStyle name="Input 5 2" xfId="1710"/>
    <cellStyle name="Input 5 3" xfId="1711"/>
    <cellStyle name="Input 6" xfId="1712"/>
    <cellStyle name="Input 6 2" xfId="1713"/>
    <cellStyle name="Input 6 3" xfId="1714"/>
    <cellStyle name="Input 7" xfId="1715"/>
    <cellStyle name="Input 7 2" xfId="1716"/>
    <cellStyle name="Input 7 3" xfId="1717"/>
    <cellStyle name="Input 8" xfId="1718"/>
    <cellStyle name="Input 8 2" xfId="1719"/>
    <cellStyle name="Input 8 3" xfId="1720"/>
    <cellStyle name="Input 9" xfId="1721"/>
    <cellStyle name="Input 9 2" xfId="1722"/>
    <cellStyle name="Input 9 3" xfId="1723"/>
    <cellStyle name="Linked Cell 10" xfId="1724"/>
    <cellStyle name="Linked Cell 10 2" xfId="1725"/>
    <cellStyle name="Linked Cell 10 3" xfId="1726"/>
    <cellStyle name="Linked Cell 11" xfId="1727"/>
    <cellStyle name="Linked Cell 12" xfId="1728"/>
    <cellStyle name="Linked Cell 2" xfId="1729"/>
    <cellStyle name="Linked Cell 2 2" xfId="1730"/>
    <cellStyle name="Linked Cell 2 3" xfId="1731"/>
    <cellStyle name="Linked Cell 2 4" xfId="1732"/>
    <cellStyle name="Linked Cell 2 5" xfId="1733"/>
    <cellStyle name="Linked Cell 2 6" xfId="1734"/>
    <cellStyle name="Linked Cell 2 7" xfId="1735"/>
    <cellStyle name="Linked Cell 2 8" xfId="1736"/>
    <cellStyle name="Linked Cell 2 9" xfId="1737"/>
    <cellStyle name="Linked Cell 3" xfId="1738"/>
    <cellStyle name="Linked Cell 3 2" xfId="1739"/>
    <cellStyle name="Linked Cell 3 3" xfId="1740"/>
    <cellStyle name="Linked Cell 3 4" xfId="1741"/>
    <cellStyle name="Linked Cell 3 5" xfId="1742"/>
    <cellStyle name="Linked Cell 3 6" xfId="1743"/>
    <cellStyle name="Linked Cell 3 7" xfId="1744"/>
    <cellStyle name="Linked Cell 3 8" xfId="1745"/>
    <cellStyle name="Linked Cell 3 9" xfId="1746"/>
    <cellStyle name="Linked Cell 4" xfId="1747"/>
    <cellStyle name="Linked Cell 4 2" xfId="1748"/>
    <cellStyle name="Linked Cell 4 3" xfId="1749"/>
    <cellStyle name="Linked Cell 4 4" xfId="1750"/>
    <cellStyle name="Linked Cell 4 5" xfId="1751"/>
    <cellStyle name="Linked Cell 4 6" xfId="1752"/>
    <cellStyle name="Linked Cell 4 7" xfId="1753"/>
    <cellStyle name="Linked Cell 4 8" xfId="1754"/>
    <cellStyle name="Linked Cell 4 9" xfId="1755"/>
    <cellStyle name="Linked Cell 5" xfId="1756"/>
    <cellStyle name="Linked Cell 5 2" xfId="1757"/>
    <cellStyle name="Linked Cell 5 3" xfId="1758"/>
    <cellStyle name="Linked Cell 6" xfId="1759"/>
    <cellStyle name="Linked Cell 6 2" xfId="1760"/>
    <cellStyle name="Linked Cell 6 3" xfId="1761"/>
    <cellStyle name="Linked Cell 7" xfId="1762"/>
    <cellStyle name="Linked Cell 7 2" xfId="1763"/>
    <cellStyle name="Linked Cell 7 3" xfId="1764"/>
    <cellStyle name="Linked Cell 8" xfId="1765"/>
    <cellStyle name="Linked Cell 8 2" xfId="1766"/>
    <cellStyle name="Linked Cell 8 3" xfId="1767"/>
    <cellStyle name="Linked Cell 9" xfId="1768"/>
    <cellStyle name="Linked Cell 9 2" xfId="1769"/>
    <cellStyle name="Linked Cell 9 3" xfId="1770"/>
    <cellStyle name="Neutral 10" xfId="1771"/>
    <cellStyle name="Neutral 10 2" xfId="1772"/>
    <cellStyle name="Neutral 10 3" xfId="1773"/>
    <cellStyle name="Neutral 11" xfId="1774"/>
    <cellStyle name="Neutral 12" xfId="1775"/>
    <cellStyle name="Neutral 2" xfId="1776"/>
    <cellStyle name="Neutral 2 2" xfId="1777"/>
    <cellStyle name="Neutral 2 3" xfId="1778"/>
    <cellStyle name="Neutral 2 4" xfId="1779"/>
    <cellStyle name="Neutral 2 5" xfId="1780"/>
    <cellStyle name="Neutral 2 6" xfId="1781"/>
    <cellStyle name="Neutral 2 7" xfId="1782"/>
    <cellStyle name="Neutral 2 8" xfId="1783"/>
    <cellStyle name="Neutral 2 9" xfId="1784"/>
    <cellStyle name="Neutral 3" xfId="1785"/>
    <cellStyle name="Neutral 3 2" xfId="1786"/>
    <cellStyle name="Neutral 3 3" xfId="1787"/>
    <cellStyle name="Neutral 3 4" xfId="1788"/>
    <cellStyle name="Neutral 3 5" xfId="1789"/>
    <cellStyle name="Neutral 3 6" xfId="1790"/>
    <cellStyle name="Neutral 3 7" xfId="1791"/>
    <cellStyle name="Neutral 3 8" xfId="1792"/>
    <cellStyle name="Neutral 3 9" xfId="1793"/>
    <cellStyle name="Neutral 4" xfId="1794"/>
    <cellStyle name="Neutral 4 2" xfId="1795"/>
    <cellStyle name="Neutral 4 3" xfId="1796"/>
    <cellStyle name="Neutral 4 4" xfId="1797"/>
    <cellStyle name="Neutral 4 5" xfId="1798"/>
    <cellStyle name="Neutral 4 6" xfId="1799"/>
    <cellStyle name="Neutral 4 7" xfId="1800"/>
    <cellStyle name="Neutral 4 8" xfId="1801"/>
    <cellStyle name="Neutral 4 9" xfId="1802"/>
    <cellStyle name="Neutral 5" xfId="1803"/>
    <cellStyle name="Neutral 5 2" xfId="1804"/>
    <cellStyle name="Neutral 5 3" xfId="1805"/>
    <cellStyle name="Neutral 6" xfId="1806"/>
    <cellStyle name="Neutral 6 2" xfId="1807"/>
    <cellStyle name="Neutral 6 3" xfId="1808"/>
    <cellStyle name="Neutral 7" xfId="1809"/>
    <cellStyle name="Neutral 7 2" xfId="1810"/>
    <cellStyle name="Neutral 7 3" xfId="1811"/>
    <cellStyle name="Neutral 8" xfId="1812"/>
    <cellStyle name="Neutral 8 2" xfId="1813"/>
    <cellStyle name="Neutral 8 3" xfId="1814"/>
    <cellStyle name="Neutral 9" xfId="1815"/>
    <cellStyle name="Neutral 9 2" xfId="1816"/>
    <cellStyle name="Neutral 9 3" xfId="1817"/>
    <cellStyle name="Normal" xfId="0" builtinId="0"/>
    <cellStyle name="Normal 10" xfId="1818"/>
    <cellStyle name="Normal 10 2" xfId="1819"/>
    <cellStyle name="Normal 10 2 2" xfId="1820"/>
    <cellStyle name="Normal 10 2 3" xfId="1821"/>
    <cellStyle name="Normal 10 3" xfId="1822"/>
    <cellStyle name="Normal 10 3 2" xfId="1823"/>
    <cellStyle name="Normal 10 4" xfId="1824"/>
    <cellStyle name="Normal 10 5" xfId="1825"/>
    <cellStyle name="Normal 10_13 A" xfId="1826"/>
    <cellStyle name="Normal 100" xfId="1827"/>
    <cellStyle name="Normal 101" xfId="1828"/>
    <cellStyle name="Normal 102" xfId="1829"/>
    <cellStyle name="Normal 103" xfId="1830"/>
    <cellStyle name="Normal 104" xfId="1831"/>
    <cellStyle name="Normal 105" xfId="1832"/>
    <cellStyle name="Normal 106" xfId="1833"/>
    <cellStyle name="Normal 107" xfId="1834"/>
    <cellStyle name="Normal 108" xfId="1835"/>
    <cellStyle name="Normal 109" xfId="1836"/>
    <cellStyle name="Normal 11" xfId="1837"/>
    <cellStyle name="Normal 11 2" xfId="1838"/>
    <cellStyle name="Normal 110" xfId="1839"/>
    <cellStyle name="Normal 111" xfId="1840"/>
    <cellStyle name="Normal 112" xfId="1841"/>
    <cellStyle name="Normal 113" xfId="1842"/>
    <cellStyle name="Normal 114" xfId="1843"/>
    <cellStyle name="Normal 115" xfId="1844"/>
    <cellStyle name="Normal 116" xfId="1845"/>
    <cellStyle name="Normal 117" xfId="1846"/>
    <cellStyle name="Normal 118" xfId="1847"/>
    <cellStyle name="Normal 119" xfId="1848"/>
    <cellStyle name="Normal 12" xfId="1849"/>
    <cellStyle name="Normal 12 2" xfId="1850"/>
    <cellStyle name="Normal 12 2 2" xfId="1851"/>
    <cellStyle name="Normal 12 2 3" xfId="1852"/>
    <cellStyle name="Normal 12 3" xfId="1853"/>
    <cellStyle name="Normal 12 4" xfId="1854"/>
    <cellStyle name="Normal 12 5" xfId="1855"/>
    <cellStyle name="Normal 120" xfId="1856"/>
    <cellStyle name="Normal 121" xfId="1857"/>
    <cellStyle name="Normal 122" xfId="1858"/>
    <cellStyle name="Normal 123" xfId="1859"/>
    <cellStyle name="Normal 124" xfId="1860"/>
    <cellStyle name="Normal 125" xfId="1861"/>
    <cellStyle name="Normal 126" xfId="1862"/>
    <cellStyle name="Normal 127" xfId="1863"/>
    <cellStyle name="Normal 128" xfId="1864"/>
    <cellStyle name="Normal 129" xfId="1865"/>
    <cellStyle name="Normal 13" xfId="1866"/>
    <cellStyle name="Normal 13 2" xfId="1867"/>
    <cellStyle name="Normal 130" xfId="1868"/>
    <cellStyle name="Normal 131" xfId="1869"/>
    <cellStyle name="Normal 132" xfId="1870"/>
    <cellStyle name="Normal 133" xfId="1871"/>
    <cellStyle name="Normal 134" xfId="1872"/>
    <cellStyle name="Normal 135" xfId="1873"/>
    <cellStyle name="Normal 136" xfId="1874"/>
    <cellStyle name="Normal 137" xfId="1875"/>
    <cellStyle name="Normal 138" xfId="1876"/>
    <cellStyle name="Normal 139" xfId="1877"/>
    <cellStyle name="Normal 14" xfId="1878"/>
    <cellStyle name="Normal 14 2" xfId="1879"/>
    <cellStyle name="Normal 15" xfId="1880"/>
    <cellStyle name="Normal 15 2" xfId="1881"/>
    <cellStyle name="Normal 15 2 2" xfId="1882"/>
    <cellStyle name="Normal 15 3" xfId="1883"/>
    <cellStyle name="Normal 16" xfId="1884"/>
    <cellStyle name="Normal 16 2" xfId="1885"/>
    <cellStyle name="Normal 17" xfId="1886"/>
    <cellStyle name="Normal 17 2" xfId="1887"/>
    <cellStyle name="Normal 17 2 2" xfId="1888"/>
    <cellStyle name="Normal 17 3" xfId="1889"/>
    <cellStyle name="Normal 17_ACAD -DCB_APRIL_04 2013" xfId="1890"/>
    <cellStyle name="Normal 18" xfId="1891"/>
    <cellStyle name="Normal 18 2" xfId="1892"/>
    <cellStyle name="Normal 18 2 2" xfId="1893"/>
    <cellStyle name="Normal 18 2 2 2" xfId="1894"/>
    <cellStyle name="Normal 18 2 3" xfId="1895"/>
    <cellStyle name="Normal 18 3" xfId="1896"/>
    <cellStyle name="Normal 19" xfId="1897"/>
    <cellStyle name="Normal 19 2" xfId="1898"/>
    <cellStyle name="Normal 19 2 2" xfId="1899"/>
    <cellStyle name="Normal 19 2 2 2" xfId="1900"/>
    <cellStyle name="Normal 19 2 3" xfId="1901"/>
    <cellStyle name="Normal 19 3" xfId="1902"/>
    <cellStyle name="Normal 2" xfId="1903"/>
    <cellStyle name="Normal 2 10" xfId="1904"/>
    <cellStyle name="Normal 2 11" xfId="1905"/>
    <cellStyle name="Normal 2 11 2" xfId="1906"/>
    <cellStyle name="Normal 2 12" xfId="1907"/>
    <cellStyle name="Normal 2 2" xfId="1908"/>
    <cellStyle name="Normal 2 2 2" xfId="1909"/>
    <cellStyle name="Normal 2 2 2 2" xfId="1910"/>
    <cellStyle name="Normal 2 2 2 2 2" xfId="1911"/>
    <cellStyle name="Normal 2 2 2 2 3" xfId="1912"/>
    <cellStyle name="Normal 2 2 2 3" xfId="1913"/>
    <cellStyle name="Normal 2 2 2 3 2" xfId="1914"/>
    <cellStyle name="Normal 2 2 2 3 3" xfId="1915"/>
    <cellStyle name="Normal 2 2 2 4" xfId="1916"/>
    <cellStyle name="Normal 2 2 2 5" xfId="1917"/>
    <cellStyle name="Normal 2 2 3" xfId="1918"/>
    <cellStyle name="Normal 2 2 3 2" xfId="1919"/>
    <cellStyle name="Normal 2 2 4" xfId="1920"/>
    <cellStyle name="Normal 2 2_ACAD" xfId="1921"/>
    <cellStyle name="Normal 2 3" xfId="1922"/>
    <cellStyle name="Normal 2 3 2" xfId="1923"/>
    <cellStyle name="Normal 2 3 3" xfId="1924"/>
    <cellStyle name="Normal 2 4" xfId="1925"/>
    <cellStyle name="Normal 2 4 2" xfId="1926"/>
    <cellStyle name="Normal 2 5" xfId="1927"/>
    <cellStyle name="Normal 2 5 2" xfId="1928"/>
    <cellStyle name="Normal 2 6" xfId="1929"/>
    <cellStyle name="Normal 2 6 2" xfId="1930"/>
    <cellStyle name="Normal 2 7" xfId="1931"/>
    <cellStyle name="Normal 2 7 2" xfId="1932"/>
    <cellStyle name="Normal 2 8" xfId="1933"/>
    <cellStyle name="Normal 2 9" xfId="1934"/>
    <cellStyle name="Normal 2_13 A" xfId="1935"/>
    <cellStyle name="Normal 20" xfId="1936"/>
    <cellStyle name="Normal 20 2" xfId="1937"/>
    <cellStyle name="Normal 20 2 2" xfId="1938"/>
    <cellStyle name="Normal 20 2 2 2" xfId="1939"/>
    <cellStyle name="Normal 20 2 3" xfId="1940"/>
    <cellStyle name="Normal 20 3" xfId="1941"/>
    <cellStyle name="Normal 21" xfId="1942"/>
    <cellStyle name="Normal 21 2" xfId="1943"/>
    <cellStyle name="Normal 22" xfId="1944"/>
    <cellStyle name="Normal 22 2" xfId="1945"/>
    <cellStyle name="Normal 23" xfId="1946"/>
    <cellStyle name="Normal 23 2" xfId="1947"/>
    <cellStyle name="Normal 23 3" xfId="1948"/>
    <cellStyle name="Normal 24" xfId="1949"/>
    <cellStyle name="Normal 24 2" xfId="1950"/>
    <cellStyle name="Normal 25" xfId="1951"/>
    <cellStyle name="Normal 25 2" xfId="1952"/>
    <cellStyle name="Normal 25 3" xfId="1953"/>
    <cellStyle name="Normal 26" xfId="1954"/>
    <cellStyle name="Normal 26 2" xfId="1955"/>
    <cellStyle name="Normal 27" xfId="1956"/>
    <cellStyle name="Normal 27 2" xfId="1957"/>
    <cellStyle name="Normal 28" xfId="1958"/>
    <cellStyle name="Normal 28 2" xfId="1959"/>
    <cellStyle name="Normal 29" xfId="1960"/>
    <cellStyle name="Normal 29 2" xfId="1961"/>
    <cellStyle name="Normal 3" xfId="1962"/>
    <cellStyle name="Normal 3 10" xfId="1963"/>
    <cellStyle name="Normal 3 10 2" xfId="1964"/>
    <cellStyle name="Normal 3 11" xfId="1965"/>
    <cellStyle name="Normal 3 2" xfId="1966"/>
    <cellStyle name="Normal 3 2 2" xfId="1967"/>
    <cellStyle name="Normal 3 2 3" xfId="1968"/>
    <cellStyle name="Normal 3 3" xfId="1969"/>
    <cellStyle name="Normal 3 3 2" xfId="1970"/>
    <cellStyle name="Normal 3 4" xfId="1971"/>
    <cellStyle name="Normal 3 4 2" xfId="1972"/>
    <cellStyle name="Normal 3 5" xfId="1973"/>
    <cellStyle name="Normal 3 5 2" xfId="1974"/>
    <cellStyle name="Normal 3 6" xfId="1975"/>
    <cellStyle name="Normal 3 6 2" xfId="1976"/>
    <cellStyle name="Normal 3 7" xfId="1977"/>
    <cellStyle name="Normal 3 7 2" xfId="1978"/>
    <cellStyle name="Normal 3 8" xfId="1979"/>
    <cellStyle name="Normal 3 8 2" xfId="1980"/>
    <cellStyle name="Normal 3 9" xfId="1981"/>
    <cellStyle name="Normal 3 9 2" xfId="1982"/>
    <cellStyle name="Normal 3_13 A" xfId="1983"/>
    <cellStyle name="Normal 30" xfId="1984"/>
    <cellStyle name="Normal 30 2" xfId="1985"/>
    <cellStyle name="Normal 31" xfId="1986"/>
    <cellStyle name="Normal 31 2" xfId="1987"/>
    <cellStyle name="Normal 32" xfId="1988"/>
    <cellStyle name="Normal 32 2" xfId="1989"/>
    <cellStyle name="Normal 33" xfId="1990"/>
    <cellStyle name="Normal 33 2" xfId="1991"/>
    <cellStyle name="Normal 33 3" xfId="1992"/>
    <cellStyle name="Normal 34" xfId="1993"/>
    <cellStyle name="Normal 34 2" xfId="1994"/>
    <cellStyle name="Normal 35" xfId="1995"/>
    <cellStyle name="Normal 35 2" xfId="1996"/>
    <cellStyle name="Normal 36" xfId="1997"/>
    <cellStyle name="Normal 36 2" xfId="1998"/>
    <cellStyle name="Normal 37" xfId="1999"/>
    <cellStyle name="Normal 37 2" xfId="2000"/>
    <cellStyle name="Normal 38" xfId="2001"/>
    <cellStyle name="Normal 38 2" xfId="2002"/>
    <cellStyle name="Normal 39" xfId="2003"/>
    <cellStyle name="Normal 39 2" xfId="2004"/>
    <cellStyle name="Normal 39 2 2" xfId="2005"/>
    <cellStyle name="Normal 39 3" xfId="2006"/>
    <cellStyle name="Normal 39 4" xfId="2007"/>
    <cellStyle name="Normal 39 5" xfId="2008"/>
    <cellStyle name="Normal 4" xfId="2009"/>
    <cellStyle name="Normal 4 10" xfId="2010"/>
    <cellStyle name="Normal 4 10 2" xfId="2011"/>
    <cellStyle name="Normal 4 11" xfId="2012"/>
    <cellStyle name="Normal 4 11 2" xfId="2013"/>
    <cellStyle name="Normal 4 12" xfId="2014"/>
    <cellStyle name="Normal 4 13" xfId="2015"/>
    <cellStyle name="Normal 4 2" xfId="2016"/>
    <cellStyle name="Normal 4 2 2" xfId="2017"/>
    <cellStyle name="Normal 4 2 3" xfId="2018"/>
    <cellStyle name="Normal 4 3" xfId="2019"/>
    <cellStyle name="Normal 4 3 2" xfId="2020"/>
    <cellStyle name="Normal 4 3 3" xfId="2021"/>
    <cellStyle name="Normal 4 4" xfId="2022"/>
    <cellStyle name="Normal 4 4 2" xfId="2023"/>
    <cellStyle name="Normal 4 5" xfId="2024"/>
    <cellStyle name="Normal 4 5 2" xfId="2025"/>
    <cellStyle name="Normal 4 6" xfId="2026"/>
    <cellStyle name="Normal 4 6 2" xfId="2027"/>
    <cellStyle name="Normal 4 7" xfId="2028"/>
    <cellStyle name="Normal 4 7 2" xfId="2029"/>
    <cellStyle name="Normal 4 8" xfId="2030"/>
    <cellStyle name="Normal 4 8 2" xfId="2031"/>
    <cellStyle name="Normal 4 9" xfId="2032"/>
    <cellStyle name="Normal 4 9 2" xfId="2033"/>
    <cellStyle name="Normal 4_13 A" xfId="2034"/>
    <cellStyle name="Normal 40" xfId="2035"/>
    <cellStyle name="Normal 40 2" xfId="2036"/>
    <cellStyle name="Normal 41" xfId="2037"/>
    <cellStyle name="Normal 41 2" xfId="2038"/>
    <cellStyle name="Normal 41 2 2" xfId="2039"/>
    <cellStyle name="Normal 41 3" xfId="2040"/>
    <cellStyle name="Normal 42" xfId="2041"/>
    <cellStyle name="Normal 42 2" xfId="2042"/>
    <cellStyle name="Normal 42 2 2" xfId="2043"/>
    <cellStyle name="Normal 42 3" xfId="2044"/>
    <cellStyle name="Normal 42 4" xfId="2045"/>
    <cellStyle name="Normal 43" xfId="2046"/>
    <cellStyle name="Normal 43 2" xfId="2047"/>
    <cellStyle name="Normal 44" xfId="2048"/>
    <cellStyle name="Normal 44 2" xfId="2049"/>
    <cellStyle name="Normal 45" xfId="2050"/>
    <cellStyle name="Normal 45 2" xfId="2051"/>
    <cellStyle name="Normal 46" xfId="2052"/>
    <cellStyle name="Normal 46 2" xfId="2053"/>
    <cellStyle name="Normal 46 3" xfId="2054"/>
    <cellStyle name="Normal 47" xfId="2055"/>
    <cellStyle name="Normal 47 2" xfId="2056"/>
    <cellStyle name="Normal 48" xfId="2057"/>
    <cellStyle name="Normal 48 2" xfId="2058"/>
    <cellStyle name="Normal 49" xfId="2059"/>
    <cellStyle name="Normal 49 2" xfId="2060"/>
    <cellStyle name="Normal 5" xfId="2061"/>
    <cellStyle name="Normal 5 10" xfId="2062"/>
    <cellStyle name="Normal 5 11" xfId="2063"/>
    <cellStyle name="Normal 5 2" xfId="2064"/>
    <cellStyle name="Normal 5 2 2" xfId="2065"/>
    <cellStyle name="Normal 5 2 2 2" xfId="2066"/>
    <cellStyle name="Normal 5 3" xfId="2067"/>
    <cellStyle name="Normal 5 4" xfId="2068"/>
    <cellStyle name="Normal 5 4 2" xfId="2069"/>
    <cellStyle name="Normal 5 5" xfId="2070"/>
    <cellStyle name="Normal 5 5 2" xfId="2071"/>
    <cellStyle name="Normal 5 6" xfId="2072"/>
    <cellStyle name="Normal 5 7" xfId="2073"/>
    <cellStyle name="Normal 5 8" xfId="2074"/>
    <cellStyle name="Normal 5 9" xfId="2075"/>
    <cellStyle name="Normal 5_13 A" xfId="2076"/>
    <cellStyle name="Normal 50" xfId="2077"/>
    <cellStyle name="Normal 50 2" xfId="2078"/>
    <cellStyle name="Normal 51" xfId="2079"/>
    <cellStyle name="Normal 51 2" xfId="2080"/>
    <cellStyle name="Normal 52" xfId="2081"/>
    <cellStyle name="Normal 52 2" xfId="2082"/>
    <cellStyle name="Normal 52 3" xfId="2083"/>
    <cellStyle name="Normal 53" xfId="2084"/>
    <cellStyle name="Normal 53 2" xfId="2085"/>
    <cellStyle name="Normal 54" xfId="2086"/>
    <cellStyle name="Normal 55" xfId="2087"/>
    <cellStyle name="Normal 56" xfId="2088"/>
    <cellStyle name="Normal 57" xfId="2089"/>
    <cellStyle name="Normal 58" xfId="2090"/>
    <cellStyle name="Normal 59" xfId="2091"/>
    <cellStyle name="Normal 6" xfId="2092"/>
    <cellStyle name="Normal 6 2" xfId="2093"/>
    <cellStyle name="Normal 6 2 2" xfId="2094"/>
    <cellStyle name="Normal 6 2 3" xfId="2095"/>
    <cellStyle name="Normal 6 3" xfId="2096"/>
    <cellStyle name="Normal 6 3 2" xfId="2097"/>
    <cellStyle name="Normal 6 4" xfId="2098"/>
    <cellStyle name="Normal 6 4 2" xfId="2099"/>
    <cellStyle name="Normal 6 5" xfId="2100"/>
    <cellStyle name="Normal 6_13 A" xfId="2101"/>
    <cellStyle name="Normal 60" xfId="2102"/>
    <cellStyle name="Normal 61" xfId="2103"/>
    <cellStyle name="Normal 62" xfId="2104"/>
    <cellStyle name="Normal 63" xfId="2105"/>
    <cellStyle name="Normal 64" xfId="2106"/>
    <cellStyle name="Normal 65" xfId="2107"/>
    <cellStyle name="Normal 66" xfId="2108"/>
    <cellStyle name="Normal 67" xfId="2109"/>
    <cellStyle name="Normal 68" xfId="2110"/>
    <cellStyle name="Normal 69" xfId="2111"/>
    <cellStyle name="Normal 7" xfId="2112"/>
    <cellStyle name="Normal 7 2" xfId="2113"/>
    <cellStyle name="Normal 7 2 2" xfId="2114"/>
    <cellStyle name="Normal 7 3" xfId="2115"/>
    <cellStyle name="Normal 7 3 2" xfId="2116"/>
    <cellStyle name="Normal 7 4" xfId="2117"/>
    <cellStyle name="Normal 7 5" xfId="2118"/>
    <cellStyle name="Normal 7 6" xfId="2119"/>
    <cellStyle name="Normal 7 7" xfId="2120"/>
    <cellStyle name="Normal 7_13 A" xfId="2121"/>
    <cellStyle name="Normal 70" xfId="2122"/>
    <cellStyle name="Normal 71" xfId="2123"/>
    <cellStyle name="Normal 72" xfId="2124"/>
    <cellStyle name="Normal 73" xfId="2125"/>
    <cellStyle name="Normal 74" xfId="2126"/>
    <cellStyle name="Normal 75" xfId="2127"/>
    <cellStyle name="Normal 76" xfId="2128"/>
    <cellStyle name="Normal 77" xfId="2129"/>
    <cellStyle name="Normal 78" xfId="2130"/>
    <cellStyle name="Normal 79" xfId="2131"/>
    <cellStyle name="Normal 8" xfId="2132"/>
    <cellStyle name="Normal 8 2" xfId="2133"/>
    <cellStyle name="Normal 8 2 2" xfId="2134"/>
    <cellStyle name="Normal 8 3" xfId="2135"/>
    <cellStyle name="Normal 80" xfId="2136"/>
    <cellStyle name="Normal 81" xfId="2137"/>
    <cellStyle name="Normal 82" xfId="2138"/>
    <cellStyle name="Normal 83" xfId="2139"/>
    <cellStyle name="Normal 84" xfId="2140"/>
    <cellStyle name="Normal 85" xfId="2141"/>
    <cellStyle name="Normal 86" xfId="2142"/>
    <cellStyle name="Normal 87" xfId="2143"/>
    <cellStyle name="Normal 88" xfId="2144"/>
    <cellStyle name="Normal 89" xfId="2145"/>
    <cellStyle name="Normal 9" xfId="2146"/>
    <cellStyle name="Normal 9 2" xfId="2147"/>
    <cellStyle name="Normal 9 2 2" xfId="2148"/>
    <cellStyle name="Normal 9 3" xfId="2149"/>
    <cellStyle name="Normal 9 4" xfId="2150"/>
    <cellStyle name="Normal 9_ACAD -DCB_APRIL_04 2013" xfId="2151"/>
    <cellStyle name="Normal 90" xfId="2152"/>
    <cellStyle name="Normal 91" xfId="2153"/>
    <cellStyle name="Normal 92" xfId="2154"/>
    <cellStyle name="Normal 93" xfId="2155"/>
    <cellStyle name="Normal 94" xfId="2156"/>
    <cellStyle name="Normal 95" xfId="2157"/>
    <cellStyle name="Normal 96" xfId="2158"/>
    <cellStyle name="Normal 97" xfId="2159"/>
    <cellStyle name="Normal 98" xfId="2160"/>
    <cellStyle name="Normal 99" xfId="2161"/>
    <cellStyle name="Normal_MF TB 05_New March Final  2010-11 2" xfId="2162"/>
    <cellStyle name="Note 10" xfId="2163"/>
    <cellStyle name="Note 10 2" xfId="2164"/>
    <cellStyle name="Note 10 2 2" xfId="2165"/>
    <cellStyle name="Note 10 3" xfId="2166"/>
    <cellStyle name="Note 10 3 2" xfId="2167"/>
    <cellStyle name="Note 10 4" xfId="2168"/>
    <cellStyle name="Note 11" xfId="2169"/>
    <cellStyle name="Note 11 2" xfId="2170"/>
    <cellStyle name="Note 12" xfId="2171"/>
    <cellStyle name="Note 12 2" xfId="2172"/>
    <cellStyle name="Note 2" xfId="2173"/>
    <cellStyle name="Note 2 10" xfId="2174"/>
    <cellStyle name="Note 2 11" xfId="2175"/>
    <cellStyle name="Note 2 2" xfId="2176"/>
    <cellStyle name="Note 2 2 2" xfId="2177"/>
    <cellStyle name="Note 2 3" xfId="2178"/>
    <cellStyle name="Note 2 3 2" xfId="2179"/>
    <cellStyle name="Note 2 4" xfId="2180"/>
    <cellStyle name="Note 2 4 2" xfId="2181"/>
    <cellStyle name="Note 2 5" xfId="2182"/>
    <cellStyle name="Note 2 5 2" xfId="2183"/>
    <cellStyle name="Note 2 6" xfId="2184"/>
    <cellStyle name="Note 2 6 2" xfId="2185"/>
    <cellStyle name="Note 2 7" xfId="2186"/>
    <cellStyle name="Note 2 7 2" xfId="2187"/>
    <cellStyle name="Note 2 8" xfId="2188"/>
    <cellStyle name="Note 2 8 2" xfId="2189"/>
    <cellStyle name="Note 2 9" xfId="2190"/>
    <cellStyle name="Note 2 9 2" xfId="2191"/>
    <cellStyle name="Note 3" xfId="2192"/>
    <cellStyle name="Note 3 10" xfId="2193"/>
    <cellStyle name="Note 3 2" xfId="2194"/>
    <cellStyle name="Note 3 2 2" xfId="2195"/>
    <cellStyle name="Note 3 3" xfId="2196"/>
    <cellStyle name="Note 3 3 2" xfId="2197"/>
    <cellStyle name="Note 3 4" xfId="2198"/>
    <cellStyle name="Note 3 4 2" xfId="2199"/>
    <cellStyle name="Note 3 5" xfId="2200"/>
    <cellStyle name="Note 3 5 2" xfId="2201"/>
    <cellStyle name="Note 3 6" xfId="2202"/>
    <cellStyle name="Note 3 6 2" xfId="2203"/>
    <cellStyle name="Note 3 7" xfId="2204"/>
    <cellStyle name="Note 3 7 2" xfId="2205"/>
    <cellStyle name="Note 3 8" xfId="2206"/>
    <cellStyle name="Note 3 8 2" xfId="2207"/>
    <cellStyle name="Note 3 9" xfId="2208"/>
    <cellStyle name="Note 3 9 2" xfId="2209"/>
    <cellStyle name="Note 4" xfId="2210"/>
    <cellStyle name="Note 4 10" xfId="2211"/>
    <cellStyle name="Note 4 2" xfId="2212"/>
    <cellStyle name="Note 4 2 2" xfId="2213"/>
    <cellStyle name="Note 4 3" xfId="2214"/>
    <cellStyle name="Note 4 3 2" xfId="2215"/>
    <cellStyle name="Note 4 4" xfId="2216"/>
    <cellStyle name="Note 4 4 2" xfId="2217"/>
    <cellStyle name="Note 4 5" xfId="2218"/>
    <cellStyle name="Note 4 5 2" xfId="2219"/>
    <cellStyle name="Note 4 6" xfId="2220"/>
    <cellStyle name="Note 4 6 2" xfId="2221"/>
    <cellStyle name="Note 4 7" xfId="2222"/>
    <cellStyle name="Note 4 7 2" xfId="2223"/>
    <cellStyle name="Note 4 8" xfId="2224"/>
    <cellStyle name="Note 4 8 2" xfId="2225"/>
    <cellStyle name="Note 4 9" xfId="2226"/>
    <cellStyle name="Note 4 9 2" xfId="2227"/>
    <cellStyle name="Note 5" xfId="2228"/>
    <cellStyle name="Note 5 2" xfId="2229"/>
    <cellStyle name="Note 5 2 2" xfId="2230"/>
    <cellStyle name="Note 5 3" xfId="2231"/>
    <cellStyle name="Note 5 3 2" xfId="2232"/>
    <cellStyle name="Note 5 4" xfId="2233"/>
    <cellStyle name="Note 6" xfId="2234"/>
    <cellStyle name="Note 6 2" xfId="2235"/>
    <cellStyle name="Note 6 2 2" xfId="2236"/>
    <cellStyle name="Note 6 3" xfId="2237"/>
    <cellStyle name="Note 6 3 2" xfId="2238"/>
    <cellStyle name="Note 6 4" xfId="2239"/>
    <cellStyle name="Note 7" xfId="2240"/>
    <cellStyle name="Note 7 2" xfId="2241"/>
    <cellStyle name="Note 7 2 2" xfId="2242"/>
    <cellStyle name="Note 7 3" xfId="2243"/>
    <cellStyle name="Note 7 3 2" xfId="2244"/>
    <cellStyle name="Note 7 4" xfId="2245"/>
    <cellStyle name="Note 8" xfId="2246"/>
    <cellStyle name="Note 8 2" xfId="2247"/>
    <cellStyle name="Note 8 2 2" xfId="2248"/>
    <cellStyle name="Note 8 3" xfId="2249"/>
    <cellStyle name="Note 8 3 2" xfId="2250"/>
    <cellStyle name="Note 8 4" xfId="2251"/>
    <cellStyle name="Note 9" xfId="2252"/>
    <cellStyle name="Note 9 2" xfId="2253"/>
    <cellStyle name="Note 9 2 2" xfId="2254"/>
    <cellStyle name="Note 9 3" xfId="2255"/>
    <cellStyle name="Note 9 3 2" xfId="2256"/>
    <cellStyle name="Note 9 4" xfId="2257"/>
    <cellStyle name="Output 10" xfId="2258"/>
    <cellStyle name="Output 10 2" xfId="2259"/>
    <cellStyle name="Output 10 3" xfId="2260"/>
    <cellStyle name="Output 11" xfId="2261"/>
    <cellStyle name="Output 12" xfId="2262"/>
    <cellStyle name="Output 2" xfId="2263"/>
    <cellStyle name="Output 2 2" xfId="2264"/>
    <cellStyle name="Output 2 3" xfId="2265"/>
    <cellStyle name="Output 2 4" xfId="2266"/>
    <cellStyle name="Output 2 5" xfId="2267"/>
    <cellStyle name="Output 2 6" xfId="2268"/>
    <cellStyle name="Output 2 7" xfId="2269"/>
    <cellStyle name="Output 2 8" xfId="2270"/>
    <cellStyle name="Output 2 9" xfId="2271"/>
    <cellStyle name="Output 3" xfId="2272"/>
    <cellStyle name="Output 3 2" xfId="2273"/>
    <cellStyle name="Output 3 3" xfId="2274"/>
    <cellStyle name="Output 3 4" xfId="2275"/>
    <cellStyle name="Output 3 5" xfId="2276"/>
    <cellStyle name="Output 3 6" xfId="2277"/>
    <cellStyle name="Output 3 7" xfId="2278"/>
    <cellStyle name="Output 3 8" xfId="2279"/>
    <cellStyle name="Output 3 9" xfId="2280"/>
    <cellStyle name="Output 4" xfId="2281"/>
    <cellStyle name="Output 4 2" xfId="2282"/>
    <cellStyle name="Output 4 3" xfId="2283"/>
    <cellStyle name="Output 4 4" xfId="2284"/>
    <cellStyle name="Output 4 5" xfId="2285"/>
    <cellStyle name="Output 4 6" xfId="2286"/>
    <cellStyle name="Output 4 7" xfId="2287"/>
    <cellStyle name="Output 4 8" xfId="2288"/>
    <cellStyle name="Output 4 9" xfId="2289"/>
    <cellStyle name="Output 5" xfId="2290"/>
    <cellStyle name="Output 5 2" xfId="2291"/>
    <cellStyle name="Output 5 3" xfId="2292"/>
    <cellStyle name="Output 6" xfId="2293"/>
    <cellStyle name="Output 6 2" xfId="2294"/>
    <cellStyle name="Output 6 3" xfId="2295"/>
    <cellStyle name="Output 7" xfId="2296"/>
    <cellStyle name="Output 7 2" xfId="2297"/>
    <cellStyle name="Output 7 3" xfId="2298"/>
    <cellStyle name="Output 8" xfId="2299"/>
    <cellStyle name="Output 8 2" xfId="2300"/>
    <cellStyle name="Output 8 3" xfId="2301"/>
    <cellStyle name="Output 9" xfId="2302"/>
    <cellStyle name="Output 9 2" xfId="2303"/>
    <cellStyle name="Output 9 3" xfId="2304"/>
    <cellStyle name="Percent 10" xfId="2305"/>
    <cellStyle name="Percent 2" xfId="2306"/>
    <cellStyle name="Percent 2 2" xfId="2307"/>
    <cellStyle name="Percent 2 3" xfId="2308"/>
    <cellStyle name="Percent 3" xfId="2309"/>
    <cellStyle name="Percent 3 2" xfId="2310"/>
    <cellStyle name="Percent 3 3" xfId="2311"/>
    <cellStyle name="Percent 4" xfId="2312"/>
    <cellStyle name="Percent 4 2" xfId="2313"/>
    <cellStyle name="Percent 5" xfId="2314"/>
    <cellStyle name="Percent 5 2" xfId="2315"/>
    <cellStyle name="Percent 5 2 2" xfId="2316"/>
    <cellStyle name="Percent 5 3" xfId="2317"/>
    <cellStyle name="Percent 6" xfId="2318"/>
    <cellStyle name="Percent 6 2" xfId="2319"/>
    <cellStyle name="Percent 6 2 2" xfId="2320"/>
    <cellStyle name="Percent 6 3" xfId="2321"/>
    <cellStyle name="Percent 7" xfId="2322"/>
    <cellStyle name="Percent 7 2" xfId="2323"/>
    <cellStyle name="Percent 7 2 2" xfId="2324"/>
    <cellStyle name="Percent 7 3" xfId="2325"/>
    <cellStyle name="Percent 8" xfId="2326"/>
    <cellStyle name="Percent 8 2" xfId="2327"/>
    <cellStyle name="Percent 8 2 2" xfId="2328"/>
    <cellStyle name="Percent 8 3" xfId="2329"/>
    <cellStyle name="Percent 9" xfId="2330"/>
    <cellStyle name="Percent 9 2" xfId="2331"/>
    <cellStyle name="Style 1" xfId="2332"/>
    <cellStyle name="Style 1 2" xfId="2333"/>
    <cellStyle name="Style 1_ACAD -DCB_APRIL_04 2013" xfId="2334"/>
    <cellStyle name="Title 10" xfId="2335"/>
    <cellStyle name="Title 10 2" xfId="2336"/>
    <cellStyle name="Title 10 3" xfId="2337"/>
    <cellStyle name="Title 11" xfId="2338"/>
    <cellStyle name="Title 12" xfId="2339"/>
    <cellStyle name="Title 2" xfId="2340"/>
    <cellStyle name="Title 2 2" xfId="2341"/>
    <cellStyle name="Title 2 3" xfId="2342"/>
    <cellStyle name="Title 2 4" xfId="2343"/>
    <cellStyle name="Title 2 5" xfId="2344"/>
    <cellStyle name="Title 2 6" xfId="2345"/>
    <cellStyle name="Title 2 7" xfId="2346"/>
    <cellStyle name="Title 2 8" xfId="2347"/>
    <cellStyle name="Title 2 9" xfId="2348"/>
    <cellStyle name="Title 3" xfId="2349"/>
    <cellStyle name="Title 3 2" xfId="2350"/>
    <cellStyle name="Title 3 3" xfId="2351"/>
    <cellStyle name="Title 3 4" xfId="2352"/>
    <cellStyle name="Title 3 5" xfId="2353"/>
    <cellStyle name="Title 3 6" xfId="2354"/>
    <cellStyle name="Title 3 7" xfId="2355"/>
    <cellStyle name="Title 3 8" xfId="2356"/>
    <cellStyle name="Title 3 9" xfId="2357"/>
    <cellStyle name="Title 4" xfId="2358"/>
    <cellStyle name="Title 4 2" xfId="2359"/>
    <cellStyle name="Title 4 3" xfId="2360"/>
    <cellStyle name="Title 4 4" xfId="2361"/>
    <cellStyle name="Title 4 5" xfId="2362"/>
    <cellStyle name="Title 4 6" xfId="2363"/>
    <cellStyle name="Title 4 7" xfId="2364"/>
    <cellStyle name="Title 4 8" xfId="2365"/>
    <cellStyle name="Title 4 9" xfId="2366"/>
    <cellStyle name="Title 5" xfId="2367"/>
    <cellStyle name="Title 5 2" xfId="2368"/>
    <cellStyle name="Title 5 3" xfId="2369"/>
    <cellStyle name="Title 6" xfId="2370"/>
    <cellStyle name="Title 6 2" xfId="2371"/>
    <cellStyle name="Title 6 3" xfId="2372"/>
    <cellStyle name="Title 7" xfId="2373"/>
    <cellStyle name="Title 7 2" xfId="2374"/>
    <cellStyle name="Title 7 3" xfId="2375"/>
    <cellStyle name="Title 8" xfId="2376"/>
    <cellStyle name="Title 8 2" xfId="2377"/>
    <cellStyle name="Title 8 3" xfId="2378"/>
    <cellStyle name="Title 9" xfId="2379"/>
    <cellStyle name="Title 9 2" xfId="2380"/>
    <cellStyle name="Title 9 3" xfId="2381"/>
    <cellStyle name="Total 10" xfId="2382"/>
    <cellStyle name="Total 10 2" xfId="2383"/>
    <cellStyle name="Total 10 3" xfId="2384"/>
    <cellStyle name="Total 11" xfId="2385"/>
    <cellStyle name="Total 12" xfId="2386"/>
    <cellStyle name="Total 2" xfId="2387"/>
    <cellStyle name="Total 2 2" xfId="2388"/>
    <cellStyle name="Total 2 3" xfId="2389"/>
    <cellStyle name="Total 2 4" xfId="2390"/>
    <cellStyle name="Total 2 5" xfId="2391"/>
    <cellStyle name="Total 2 6" xfId="2392"/>
    <cellStyle name="Total 2 7" xfId="2393"/>
    <cellStyle name="Total 2 8" xfId="2394"/>
    <cellStyle name="Total 2 9" xfId="2395"/>
    <cellStyle name="Total 3" xfId="2396"/>
    <cellStyle name="Total 3 2" xfId="2397"/>
    <cellStyle name="Total 3 3" xfId="2398"/>
    <cellStyle name="Total 3 4" xfId="2399"/>
    <cellStyle name="Total 3 5" xfId="2400"/>
    <cellStyle name="Total 3 6" xfId="2401"/>
    <cellStyle name="Total 3 7" xfId="2402"/>
    <cellStyle name="Total 3 8" xfId="2403"/>
    <cellStyle name="Total 3 9" xfId="2404"/>
    <cellStyle name="Total 4" xfId="2405"/>
    <cellStyle name="Total 4 2" xfId="2406"/>
    <cellStyle name="Total 4 3" xfId="2407"/>
    <cellStyle name="Total 4 4" xfId="2408"/>
    <cellStyle name="Total 4 5" xfId="2409"/>
    <cellStyle name="Total 4 6" xfId="2410"/>
    <cellStyle name="Total 4 7" xfId="2411"/>
    <cellStyle name="Total 4 8" xfId="2412"/>
    <cellStyle name="Total 4 9" xfId="2413"/>
    <cellStyle name="Total 5" xfId="2414"/>
    <cellStyle name="Total 5 2" xfId="2415"/>
    <cellStyle name="Total 5 3" xfId="2416"/>
    <cellStyle name="Total 6" xfId="2417"/>
    <cellStyle name="Total 6 2" xfId="2418"/>
    <cellStyle name="Total 6 3" xfId="2419"/>
    <cellStyle name="Total 7" xfId="2420"/>
    <cellStyle name="Total 7 2" xfId="2421"/>
    <cellStyle name="Total 7 3" xfId="2422"/>
    <cellStyle name="Total 8" xfId="2423"/>
    <cellStyle name="Total 8 2" xfId="2424"/>
    <cellStyle name="Total 8 3" xfId="2425"/>
    <cellStyle name="Total 9" xfId="2426"/>
    <cellStyle name="Total 9 2" xfId="2427"/>
    <cellStyle name="Total 9 3" xfId="2428"/>
    <cellStyle name="Warning Text 10" xfId="2429"/>
    <cellStyle name="Warning Text 10 2" xfId="2430"/>
    <cellStyle name="Warning Text 10 3" xfId="2431"/>
    <cellStyle name="Warning Text 11" xfId="2432"/>
    <cellStyle name="Warning Text 12" xfId="2433"/>
    <cellStyle name="Warning Text 2" xfId="2434"/>
    <cellStyle name="Warning Text 2 2" xfId="2435"/>
    <cellStyle name="Warning Text 2 3" xfId="2436"/>
    <cellStyle name="Warning Text 2 4" xfId="2437"/>
    <cellStyle name="Warning Text 2 5" xfId="2438"/>
    <cellStyle name="Warning Text 2 6" xfId="2439"/>
    <cellStyle name="Warning Text 2 7" xfId="2440"/>
    <cellStyle name="Warning Text 2 8" xfId="2441"/>
    <cellStyle name="Warning Text 2 9" xfId="2442"/>
    <cellStyle name="Warning Text 3" xfId="2443"/>
    <cellStyle name="Warning Text 3 2" xfId="2444"/>
    <cellStyle name="Warning Text 3 3" xfId="2445"/>
    <cellStyle name="Warning Text 3 4" xfId="2446"/>
    <cellStyle name="Warning Text 3 5" xfId="2447"/>
    <cellStyle name="Warning Text 3 6" xfId="2448"/>
    <cellStyle name="Warning Text 3 7" xfId="2449"/>
    <cellStyle name="Warning Text 3 8" xfId="2450"/>
    <cellStyle name="Warning Text 3 9" xfId="2451"/>
    <cellStyle name="Warning Text 4" xfId="2452"/>
    <cellStyle name="Warning Text 4 2" xfId="2453"/>
    <cellStyle name="Warning Text 4 3" xfId="2454"/>
    <cellStyle name="Warning Text 4 4" xfId="2455"/>
    <cellStyle name="Warning Text 4 5" xfId="2456"/>
    <cellStyle name="Warning Text 4 6" xfId="2457"/>
    <cellStyle name="Warning Text 4 7" xfId="2458"/>
    <cellStyle name="Warning Text 4 8" xfId="2459"/>
    <cellStyle name="Warning Text 4 9" xfId="2460"/>
    <cellStyle name="Warning Text 5" xfId="2461"/>
    <cellStyle name="Warning Text 5 2" xfId="2462"/>
    <cellStyle name="Warning Text 5 3" xfId="2463"/>
    <cellStyle name="Warning Text 6" xfId="2464"/>
    <cellStyle name="Warning Text 6 2" xfId="2465"/>
    <cellStyle name="Warning Text 6 3" xfId="2466"/>
    <cellStyle name="Warning Text 7" xfId="2467"/>
    <cellStyle name="Warning Text 7 2" xfId="2468"/>
    <cellStyle name="Warning Text 7 3" xfId="2469"/>
    <cellStyle name="Warning Text 8" xfId="2470"/>
    <cellStyle name="Warning Text 8 2" xfId="2471"/>
    <cellStyle name="Warning Text 8 3" xfId="2472"/>
    <cellStyle name="Warning Text 9" xfId="2473"/>
    <cellStyle name="Warning Text 9 2" xfId="2474"/>
    <cellStyle name="Warning Text 9 3" xfId="24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78"/>
  <sheetViews>
    <sheetView workbookViewId="0">
      <pane xSplit="2" ySplit="6" topLeftCell="V151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AD169" sqref="AD169"/>
    </sheetView>
  </sheetViews>
  <sheetFormatPr defaultRowHeight="16.5" x14ac:dyDescent="0.3"/>
  <cols>
    <col min="1" max="1" width="11" style="94" customWidth="1"/>
    <col min="2" max="2" width="43.5703125" style="94" customWidth="1"/>
    <col min="3" max="10" width="9.42578125" style="94" customWidth="1"/>
    <col min="11" max="11" width="9.42578125" style="95" customWidth="1"/>
    <col min="12" max="26" width="9.42578125" style="94" customWidth="1"/>
    <col min="27" max="27" width="9.42578125" style="94" hidden="1" customWidth="1"/>
    <col min="28" max="28" width="9.42578125" style="94" customWidth="1"/>
    <col min="29" max="29" width="13.42578125" style="94" customWidth="1"/>
    <col min="30" max="30" width="14.28515625" style="94" customWidth="1"/>
    <col min="31" max="31" width="12.42578125" style="94" customWidth="1"/>
    <col min="32" max="16384" width="9.140625" style="94"/>
  </cols>
  <sheetData>
    <row r="1" spans="1:31" s="226" customFormat="1" ht="15" customHeight="1" x14ac:dyDescent="0.2">
      <c r="A1" s="255" t="s">
        <v>1905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</row>
    <row r="2" spans="1:31" s="226" customFormat="1" ht="19.5" customHeight="1" x14ac:dyDescent="0.2">
      <c r="A2" s="254" t="s">
        <v>1913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</row>
    <row r="3" spans="1:31" s="230" customFormat="1" ht="8.25" customHeight="1" x14ac:dyDescent="0.2">
      <c r="A3" s="227"/>
      <c r="B3" s="228"/>
      <c r="C3" s="229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56"/>
      <c r="AA3" s="256"/>
      <c r="AB3" s="256"/>
    </row>
    <row r="4" spans="1:31" s="230" customFormat="1" ht="19.5" customHeight="1" x14ac:dyDescent="0.2">
      <c r="A4" s="227"/>
      <c r="B4" s="228" t="s">
        <v>1908</v>
      </c>
      <c r="C4" s="229" t="s">
        <v>1907</v>
      </c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31"/>
    </row>
    <row r="5" spans="1:31" s="8" customFormat="1" ht="19.5" customHeight="1" x14ac:dyDescent="0.2">
      <c r="A5" s="257" t="s">
        <v>3</v>
      </c>
      <c r="B5" s="257" t="s">
        <v>4</v>
      </c>
      <c r="C5" s="258" t="s">
        <v>1877</v>
      </c>
      <c r="D5" s="258" t="s">
        <v>1878</v>
      </c>
      <c r="E5" s="258" t="s">
        <v>1879</v>
      </c>
      <c r="F5" s="258" t="s">
        <v>1880</v>
      </c>
      <c r="G5" s="258" t="s">
        <v>1881</v>
      </c>
      <c r="H5" s="258" t="s">
        <v>1882</v>
      </c>
      <c r="I5" s="258" t="s">
        <v>1883</v>
      </c>
      <c r="J5" s="258" t="s">
        <v>1884</v>
      </c>
      <c r="K5" s="264" t="s">
        <v>1885</v>
      </c>
      <c r="L5" s="258" t="s">
        <v>1886</v>
      </c>
      <c r="M5" s="258" t="s">
        <v>1887</v>
      </c>
      <c r="N5" s="258" t="s">
        <v>1888</v>
      </c>
      <c r="O5" s="258" t="s">
        <v>1889</v>
      </c>
      <c r="P5" s="258" t="s">
        <v>1890</v>
      </c>
      <c r="Q5" s="258" t="s">
        <v>1891</v>
      </c>
      <c r="R5" s="258" t="s">
        <v>1892</v>
      </c>
      <c r="S5" s="258" t="s">
        <v>1893</v>
      </c>
      <c r="T5" s="258" t="s">
        <v>1894</v>
      </c>
      <c r="U5" s="258" t="s">
        <v>1895</v>
      </c>
      <c r="V5" s="258" t="s">
        <v>1896</v>
      </c>
      <c r="W5" s="258" t="s">
        <v>1897</v>
      </c>
      <c r="X5" s="258" t="s">
        <v>1898</v>
      </c>
      <c r="Y5" s="258" t="s">
        <v>1899</v>
      </c>
      <c r="Z5" s="258" t="s">
        <v>1900</v>
      </c>
      <c r="AA5" s="258" t="s">
        <v>1901</v>
      </c>
      <c r="AB5" s="262" t="s">
        <v>33</v>
      </c>
    </row>
    <row r="6" spans="1:31" s="11" customFormat="1" ht="19.5" customHeight="1" x14ac:dyDescent="0.25">
      <c r="A6" s="257"/>
      <c r="B6" s="257"/>
      <c r="C6" s="259"/>
      <c r="D6" s="259"/>
      <c r="E6" s="259"/>
      <c r="F6" s="259"/>
      <c r="G6" s="259"/>
      <c r="H6" s="259"/>
      <c r="I6" s="259"/>
      <c r="J6" s="259"/>
      <c r="K6" s="265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63"/>
    </row>
    <row r="7" spans="1:31" ht="21.75" customHeight="1" x14ac:dyDescent="0.3">
      <c r="A7" s="26">
        <v>74.110699999999994</v>
      </c>
      <c r="B7" s="238" t="s">
        <v>1362</v>
      </c>
      <c r="C7" s="21">
        <f>+'Final Budget in Lakhs'!C7-'Provisional Budget Issued'!C7</f>
        <v>0</v>
      </c>
      <c r="D7" s="21">
        <f>+'Final Budget in Lakhs'!D7-'Provisional Budget Issued'!D7</f>
        <v>0</v>
      </c>
      <c r="E7" s="21">
        <f>+'Final Budget in Lakhs'!E7-'Provisional Budget Issued'!E7</f>
        <v>0</v>
      </c>
      <c r="F7" s="21">
        <f>+'Final Budget in Lakhs'!F7-'Provisional Budget Issued'!F7</f>
        <v>0</v>
      </c>
      <c r="G7" s="21">
        <f>+'Final Budget in Lakhs'!G7-'Provisional Budget Issued'!G7</f>
        <v>0</v>
      </c>
      <c r="H7" s="21">
        <f>+'Final Budget in Lakhs'!H7-'Provisional Budget Issued'!H7</f>
        <v>0</v>
      </c>
      <c r="I7" s="21">
        <f>+'Final Budget in Lakhs'!I7-'Provisional Budget Issued'!I7</f>
        <v>0</v>
      </c>
      <c r="J7" s="21">
        <f>+'Final Budget in Lakhs'!J7-'Provisional Budget Issued'!J7</f>
        <v>0</v>
      </c>
      <c r="K7" s="21">
        <f>+'Final Budget in Lakhs'!K7-'Provisional Budget Issued'!K7</f>
        <v>0</v>
      </c>
      <c r="L7" s="21">
        <f>+'Final Budget in Lakhs'!L7-'Provisional Budget Issued'!L7</f>
        <v>0</v>
      </c>
      <c r="M7" s="21">
        <f>+'Final Budget in Lakhs'!M7-'Provisional Budget Issued'!M7</f>
        <v>0</v>
      </c>
      <c r="N7" s="21">
        <f>+'Final Budget in Lakhs'!N7-'Provisional Budget Issued'!N7</f>
        <v>0</v>
      </c>
      <c r="O7" s="21">
        <f>+'Final Budget in Lakhs'!O7-'Provisional Budget Issued'!O7</f>
        <v>0</v>
      </c>
      <c r="P7" s="21">
        <f>+'Final Budget in Lakhs'!P7-'Provisional Budget Issued'!P7</f>
        <v>0</v>
      </c>
      <c r="Q7" s="21">
        <f>+'Final Budget in Lakhs'!Q7-'Provisional Budget Issued'!Q7</f>
        <v>0</v>
      </c>
      <c r="R7" s="21">
        <f>+'Final Budget in Lakhs'!R7-'Provisional Budget Issued'!R7</f>
        <v>0</v>
      </c>
      <c r="S7" s="21">
        <f>+'Final Budget in Lakhs'!S7-'Provisional Budget Issued'!S7</f>
        <v>0</v>
      </c>
      <c r="T7" s="21">
        <f>+'Final Budget in Lakhs'!T7-'Provisional Budget Issued'!T7</f>
        <v>0</v>
      </c>
      <c r="U7" s="21">
        <f>+'Final Budget in Lakhs'!U7-'Provisional Budget Issued'!U7</f>
        <v>0</v>
      </c>
      <c r="V7" s="21">
        <f>+'Final Budget in Lakhs'!V7-'Provisional Budget Issued'!V7</f>
        <v>0</v>
      </c>
      <c r="W7" s="21">
        <f>+'Final Budget in Lakhs'!W7-'Provisional Budget Issued'!W7</f>
        <v>0</v>
      </c>
      <c r="X7" s="21">
        <f>+'Final Budget in Lakhs'!X7-'Provisional Budget Issued'!X7</f>
        <v>0</v>
      </c>
      <c r="Y7" s="21">
        <f>+'Final Budget in Lakhs'!Y7-'Provisional Budget Issued'!Y7</f>
        <v>20</v>
      </c>
      <c r="Z7" s="21">
        <f>+'Final Budget in Lakhs'!Z7-'Provisional Budget Issued'!Z7</f>
        <v>0</v>
      </c>
      <c r="AA7" s="21">
        <f>+'Final Budget in Lakhs'!AA7-'Provisional Budget Issued'!AA7</f>
        <v>0</v>
      </c>
      <c r="AB7" s="16">
        <f>SUM(C7:AA7)</f>
        <v>20</v>
      </c>
      <c r="AC7" s="106">
        <v>100000</v>
      </c>
      <c r="AD7" s="105"/>
      <c r="AE7" s="106"/>
    </row>
    <row r="8" spans="1:31" ht="21.75" customHeight="1" x14ac:dyDescent="0.3">
      <c r="A8" s="26">
        <v>74.117699999999999</v>
      </c>
      <c r="B8" s="238" t="s">
        <v>1365</v>
      </c>
      <c r="C8" s="21">
        <f>+'Final Budget in Lakhs'!C8-'Provisional Budget Issued'!C8</f>
        <v>0</v>
      </c>
      <c r="D8" s="21">
        <f>+'Final Budget in Lakhs'!D8-'Provisional Budget Issued'!D8</f>
        <v>0</v>
      </c>
      <c r="E8" s="21">
        <f>+'Final Budget in Lakhs'!E8-'Provisional Budget Issued'!E8</f>
        <v>0</v>
      </c>
      <c r="F8" s="21">
        <f>+'Final Budget in Lakhs'!F8-'Provisional Budget Issued'!F8</f>
        <v>0</v>
      </c>
      <c r="G8" s="21">
        <f>+'Final Budget in Lakhs'!G8-'Provisional Budget Issued'!G8</f>
        <v>0</v>
      </c>
      <c r="H8" s="21">
        <f>+'Final Budget in Lakhs'!H8-'Provisional Budget Issued'!H8</f>
        <v>0</v>
      </c>
      <c r="I8" s="21">
        <f>+'Final Budget in Lakhs'!I8-'Provisional Budget Issued'!I8</f>
        <v>0</v>
      </c>
      <c r="J8" s="21">
        <f>+'Final Budget in Lakhs'!J8-'Provisional Budget Issued'!J8</f>
        <v>0</v>
      </c>
      <c r="K8" s="21">
        <f>+'Final Budget in Lakhs'!K8-'Provisional Budget Issued'!K8</f>
        <v>0</v>
      </c>
      <c r="L8" s="21">
        <f>+'Final Budget in Lakhs'!L8-'Provisional Budget Issued'!L8</f>
        <v>0</v>
      </c>
      <c r="M8" s="21">
        <f>+'Final Budget in Lakhs'!M8-'Provisional Budget Issued'!M8</f>
        <v>0</v>
      </c>
      <c r="N8" s="21">
        <f>+'Final Budget in Lakhs'!N8-'Provisional Budget Issued'!N8</f>
        <v>0</v>
      </c>
      <c r="O8" s="21">
        <f>+'Final Budget in Lakhs'!O8-'Provisional Budget Issued'!O8</f>
        <v>0</v>
      </c>
      <c r="P8" s="21">
        <f>+'Final Budget in Lakhs'!P8-'Provisional Budget Issued'!P8</f>
        <v>0</v>
      </c>
      <c r="Q8" s="21">
        <f>+'Final Budget in Lakhs'!Q8-'Provisional Budget Issued'!Q8</f>
        <v>0</v>
      </c>
      <c r="R8" s="21">
        <f>+'Final Budget in Lakhs'!R8-'Provisional Budget Issued'!R8</f>
        <v>0</v>
      </c>
      <c r="S8" s="21">
        <f>+'Final Budget in Lakhs'!S8-'Provisional Budget Issued'!S8</f>
        <v>0</v>
      </c>
      <c r="T8" s="21">
        <f>+'Final Budget in Lakhs'!T8-'Provisional Budget Issued'!T8</f>
        <v>0</v>
      </c>
      <c r="U8" s="21">
        <f>+'Final Budget in Lakhs'!U8-'Provisional Budget Issued'!U8</f>
        <v>0</v>
      </c>
      <c r="V8" s="21">
        <f>+'Final Budget in Lakhs'!V8-'Provisional Budget Issued'!V8</f>
        <v>0</v>
      </c>
      <c r="W8" s="21">
        <f>+'Final Budget in Lakhs'!W8-'Provisional Budget Issued'!W8</f>
        <v>0</v>
      </c>
      <c r="X8" s="21">
        <f>+'Final Budget in Lakhs'!X8-'Provisional Budget Issued'!X8</f>
        <v>0</v>
      </c>
      <c r="Y8" s="21">
        <f>+'Final Budget in Lakhs'!Y8-'Provisional Budget Issued'!Y8</f>
        <v>1544</v>
      </c>
      <c r="Z8" s="21">
        <f>+'Final Budget in Lakhs'!Z8-'Provisional Budget Issued'!Z8</f>
        <v>0</v>
      </c>
      <c r="AA8" s="21">
        <f>+'Final Budget in Lakhs'!AA8-'Provisional Budget Issued'!AA8</f>
        <v>0</v>
      </c>
      <c r="AB8" s="16">
        <f t="shared" ref="AB8:AB81" si="0">SUM(C8:AA8)</f>
        <v>1544</v>
      </c>
      <c r="AC8" s="106"/>
      <c r="AD8" s="105"/>
      <c r="AE8" s="106"/>
    </row>
    <row r="9" spans="1:31" ht="21.75" hidden="1" customHeight="1" x14ac:dyDescent="0.3">
      <c r="A9" s="26">
        <v>74.190700000000007</v>
      </c>
      <c r="B9" s="238" t="s">
        <v>1367</v>
      </c>
      <c r="C9" s="21">
        <f>+'Final Budget in Lakhs'!C9-'Provisional Budget Issued'!C9</f>
        <v>0</v>
      </c>
      <c r="D9" s="21">
        <f>+'Final Budget in Lakhs'!D9-'Provisional Budget Issued'!D9</f>
        <v>0</v>
      </c>
      <c r="E9" s="21">
        <f>+'Final Budget in Lakhs'!E9-'Provisional Budget Issued'!E9</f>
        <v>0</v>
      </c>
      <c r="F9" s="21">
        <f>+'Final Budget in Lakhs'!F9-'Provisional Budget Issued'!F9</f>
        <v>0</v>
      </c>
      <c r="G9" s="21">
        <f>+'Final Budget in Lakhs'!G9-'Provisional Budget Issued'!G9</f>
        <v>0</v>
      </c>
      <c r="H9" s="21">
        <f>+'Final Budget in Lakhs'!H9-'Provisional Budget Issued'!H9</f>
        <v>0</v>
      </c>
      <c r="I9" s="21">
        <f>+'Final Budget in Lakhs'!I9-'Provisional Budget Issued'!I9</f>
        <v>0</v>
      </c>
      <c r="J9" s="21">
        <f>+'Final Budget in Lakhs'!J9-'Provisional Budget Issued'!J9</f>
        <v>0</v>
      </c>
      <c r="K9" s="21">
        <f>+'Final Budget in Lakhs'!K9-'Provisional Budget Issued'!K9</f>
        <v>0</v>
      </c>
      <c r="L9" s="21">
        <f>+'Final Budget in Lakhs'!L9-'Provisional Budget Issued'!L9</f>
        <v>0</v>
      </c>
      <c r="M9" s="21">
        <f>+'Final Budget in Lakhs'!M9-'Provisional Budget Issued'!M9</f>
        <v>0</v>
      </c>
      <c r="N9" s="21">
        <f>+'Final Budget in Lakhs'!N9-'Provisional Budget Issued'!N9</f>
        <v>0</v>
      </c>
      <c r="O9" s="21">
        <f>+'Final Budget in Lakhs'!O9-'Provisional Budget Issued'!O9</f>
        <v>0</v>
      </c>
      <c r="P9" s="21">
        <f>+'Final Budget in Lakhs'!P9-'Provisional Budget Issued'!P9</f>
        <v>0</v>
      </c>
      <c r="Q9" s="21">
        <f>+'Final Budget in Lakhs'!Q9-'Provisional Budget Issued'!Q9</f>
        <v>0</v>
      </c>
      <c r="R9" s="21">
        <f>+'Final Budget in Lakhs'!R9-'Provisional Budget Issued'!R9</f>
        <v>0</v>
      </c>
      <c r="S9" s="21">
        <f>+'Final Budget in Lakhs'!S9-'Provisional Budget Issued'!S9</f>
        <v>0</v>
      </c>
      <c r="T9" s="21">
        <f>+'Final Budget in Lakhs'!T9-'Provisional Budget Issued'!T9</f>
        <v>0</v>
      </c>
      <c r="U9" s="21">
        <f>+'Final Budget in Lakhs'!U9-'Provisional Budget Issued'!U9</f>
        <v>0</v>
      </c>
      <c r="V9" s="21">
        <f>+'Final Budget in Lakhs'!V9-'Provisional Budget Issued'!V9</f>
        <v>0</v>
      </c>
      <c r="W9" s="21">
        <f>+'Final Budget in Lakhs'!W9-'Provisional Budget Issued'!W9</f>
        <v>0</v>
      </c>
      <c r="X9" s="21">
        <f>+'Final Budget in Lakhs'!X9-'Provisional Budget Issued'!X9</f>
        <v>0</v>
      </c>
      <c r="Y9" s="21">
        <f>+'Final Budget in Lakhs'!Y9-'Provisional Budget Issued'!Y9</f>
        <v>0</v>
      </c>
      <c r="Z9" s="21">
        <f>+'Final Budget in Lakhs'!Z9-'Provisional Budget Issued'!Z9</f>
        <v>0</v>
      </c>
      <c r="AA9" s="21">
        <f>+'Final Budget in Lakhs'!AA9-'Provisional Budget Issued'!AA9</f>
        <v>0</v>
      </c>
      <c r="AB9" s="16">
        <f t="shared" si="0"/>
        <v>0</v>
      </c>
      <c r="AC9" s="106"/>
      <c r="AD9" s="105"/>
      <c r="AE9" s="106"/>
    </row>
    <row r="10" spans="1:31" ht="21.75" customHeight="1" x14ac:dyDescent="0.3">
      <c r="A10" s="26">
        <v>74.200699999999998</v>
      </c>
      <c r="B10" s="238" t="s">
        <v>1368</v>
      </c>
      <c r="C10" s="21">
        <f>+'Final Budget in Lakhs'!C10-'Provisional Budget Issued'!C10</f>
        <v>0</v>
      </c>
      <c r="D10" s="21">
        <f>+'Final Budget in Lakhs'!D10-'Provisional Budget Issued'!D10</f>
        <v>0</v>
      </c>
      <c r="E10" s="21">
        <f>+'Final Budget in Lakhs'!E10-'Provisional Budget Issued'!E10</f>
        <v>0</v>
      </c>
      <c r="F10" s="21">
        <f>+'Final Budget in Lakhs'!F10-'Provisional Budget Issued'!F10</f>
        <v>0</v>
      </c>
      <c r="G10" s="21">
        <f>+'Final Budget in Lakhs'!G10-'Provisional Budget Issued'!G10</f>
        <v>0</v>
      </c>
      <c r="H10" s="21">
        <f>+'Final Budget in Lakhs'!H10-'Provisional Budget Issued'!H10</f>
        <v>0</v>
      </c>
      <c r="I10" s="21">
        <f>+'Final Budget in Lakhs'!I10-'Provisional Budget Issued'!I10</f>
        <v>0</v>
      </c>
      <c r="J10" s="21">
        <f>+'Final Budget in Lakhs'!J10-'Provisional Budget Issued'!J10</f>
        <v>0</v>
      </c>
      <c r="K10" s="21">
        <f>+'Final Budget in Lakhs'!K10-'Provisional Budget Issued'!K10</f>
        <v>0</v>
      </c>
      <c r="L10" s="21">
        <f>+'Final Budget in Lakhs'!L10-'Provisional Budget Issued'!L10</f>
        <v>0</v>
      </c>
      <c r="M10" s="21">
        <f>+'Final Budget in Lakhs'!M10-'Provisional Budget Issued'!M10</f>
        <v>0</v>
      </c>
      <c r="N10" s="21">
        <f>+'Final Budget in Lakhs'!N10-'Provisional Budget Issued'!N10</f>
        <v>0</v>
      </c>
      <c r="O10" s="21">
        <f>+'Final Budget in Lakhs'!O10-'Provisional Budget Issued'!O10</f>
        <v>0</v>
      </c>
      <c r="P10" s="21">
        <f>+'Final Budget in Lakhs'!P10-'Provisional Budget Issued'!P10</f>
        <v>0</v>
      </c>
      <c r="Q10" s="21">
        <f>+'Final Budget in Lakhs'!Q10-'Provisional Budget Issued'!Q10</f>
        <v>0</v>
      </c>
      <c r="R10" s="21">
        <f>+'Final Budget in Lakhs'!R10-'Provisional Budget Issued'!R10</f>
        <v>0</v>
      </c>
      <c r="S10" s="21">
        <f>+'Final Budget in Lakhs'!S10-'Provisional Budget Issued'!S10</f>
        <v>0</v>
      </c>
      <c r="T10" s="21">
        <f>+'Final Budget in Lakhs'!T10-'Provisional Budget Issued'!T10</f>
        <v>0</v>
      </c>
      <c r="U10" s="21">
        <f>+'Final Budget in Lakhs'!U10-'Provisional Budget Issued'!U10</f>
        <v>0</v>
      </c>
      <c r="V10" s="21">
        <f>+'Final Budget in Lakhs'!V10-'Provisional Budget Issued'!V10</f>
        <v>0</v>
      </c>
      <c r="W10" s="21">
        <f>+'Final Budget in Lakhs'!W10-'Provisional Budget Issued'!W10</f>
        <v>0</v>
      </c>
      <c r="X10" s="21">
        <f>+'Final Budget in Lakhs'!X10-'Provisional Budget Issued'!X10</f>
        <v>0</v>
      </c>
      <c r="Y10" s="21">
        <f>+'Final Budget in Lakhs'!Y10-'Provisional Budget Issued'!Y10</f>
        <v>0</v>
      </c>
      <c r="Z10" s="21">
        <f>+'Final Budget in Lakhs'!Z10-'Provisional Budget Issued'!Z10</f>
        <v>50</v>
      </c>
      <c r="AA10" s="21">
        <f>+'Final Budget in Lakhs'!AA10-'Provisional Budget Issued'!AA10</f>
        <v>0</v>
      </c>
      <c r="AB10" s="16">
        <f t="shared" si="0"/>
        <v>50</v>
      </c>
      <c r="AC10" s="106"/>
      <c r="AD10" s="105"/>
      <c r="AE10" s="106"/>
    </row>
    <row r="11" spans="1:31" ht="21.75" hidden="1" customHeight="1" x14ac:dyDescent="0.3">
      <c r="A11" s="26">
        <v>74.210699999999989</v>
      </c>
      <c r="B11" s="238" t="s">
        <v>1369</v>
      </c>
      <c r="C11" s="21">
        <f>+'Final Budget in Lakhs'!C11-'Provisional Budget Issued'!C11</f>
        <v>0</v>
      </c>
      <c r="D11" s="21">
        <f>+'Final Budget in Lakhs'!D11-'Provisional Budget Issued'!D11</f>
        <v>0</v>
      </c>
      <c r="E11" s="21">
        <f>+'Final Budget in Lakhs'!E11-'Provisional Budget Issued'!E11</f>
        <v>0</v>
      </c>
      <c r="F11" s="21">
        <f>+'Final Budget in Lakhs'!F11-'Provisional Budget Issued'!F11</f>
        <v>0</v>
      </c>
      <c r="G11" s="21">
        <f>+'Final Budget in Lakhs'!G11-'Provisional Budget Issued'!G11</f>
        <v>0</v>
      </c>
      <c r="H11" s="21">
        <f>+'Final Budget in Lakhs'!H11-'Provisional Budget Issued'!H11</f>
        <v>0</v>
      </c>
      <c r="I11" s="21">
        <f>+'Final Budget in Lakhs'!I11-'Provisional Budget Issued'!I11</f>
        <v>0</v>
      </c>
      <c r="J11" s="21">
        <f>+'Final Budget in Lakhs'!J11-'Provisional Budget Issued'!J11</f>
        <v>0</v>
      </c>
      <c r="K11" s="21">
        <f>+'Final Budget in Lakhs'!K11-'Provisional Budget Issued'!K11</f>
        <v>0</v>
      </c>
      <c r="L11" s="21">
        <f>+'Final Budget in Lakhs'!L11-'Provisional Budget Issued'!L11</f>
        <v>0</v>
      </c>
      <c r="M11" s="21">
        <f>+'Final Budget in Lakhs'!M11-'Provisional Budget Issued'!M11</f>
        <v>0</v>
      </c>
      <c r="N11" s="21">
        <f>+'Final Budget in Lakhs'!N11-'Provisional Budget Issued'!N11</f>
        <v>0</v>
      </c>
      <c r="O11" s="21">
        <f>+'Final Budget in Lakhs'!O11-'Provisional Budget Issued'!O11</f>
        <v>0</v>
      </c>
      <c r="P11" s="21">
        <f>+'Final Budget in Lakhs'!P11-'Provisional Budget Issued'!P11</f>
        <v>0</v>
      </c>
      <c r="Q11" s="21">
        <f>+'Final Budget in Lakhs'!Q11-'Provisional Budget Issued'!Q11</f>
        <v>0</v>
      </c>
      <c r="R11" s="21">
        <f>+'Final Budget in Lakhs'!R11-'Provisional Budget Issued'!R11</f>
        <v>0</v>
      </c>
      <c r="S11" s="21">
        <f>+'Final Budget in Lakhs'!S11-'Provisional Budget Issued'!S11</f>
        <v>0</v>
      </c>
      <c r="T11" s="21">
        <f>+'Final Budget in Lakhs'!T11-'Provisional Budget Issued'!T11</f>
        <v>0</v>
      </c>
      <c r="U11" s="21">
        <f>+'Final Budget in Lakhs'!U11-'Provisional Budget Issued'!U11</f>
        <v>0</v>
      </c>
      <c r="V11" s="21">
        <f>+'Final Budget in Lakhs'!V11-'Provisional Budget Issued'!V11</f>
        <v>0</v>
      </c>
      <c r="W11" s="21">
        <f>+'Final Budget in Lakhs'!W11-'Provisional Budget Issued'!W11</f>
        <v>0</v>
      </c>
      <c r="X11" s="21">
        <f>+'Final Budget in Lakhs'!X11-'Provisional Budget Issued'!X11</f>
        <v>0</v>
      </c>
      <c r="Y11" s="21">
        <f>+'Final Budget in Lakhs'!Y11-'Provisional Budget Issued'!Y11</f>
        <v>0</v>
      </c>
      <c r="Z11" s="21">
        <f>+'Final Budget in Lakhs'!Z11-'Provisional Budget Issued'!Z11</f>
        <v>0</v>
      </c>
      <c r="AA11" s="21">
        <f>+'Final Budget in Lakhs'!AA11-'Provisional Budget Issued'!AA11</f>
        <v>0</v>
      </c>
      <c r="AB11" s="16">
        <f t="shared" si="0"/>
        <v>0</v>
      </c>
      <c r="AC11" s="106"/>
      <c r="AD11" s="105"/>
      <c r="AE11" s="106"/>
    </row>
    <row r="12" spans="1:31" ht="21.75" hidden="1" customHeight="1" x14ac:dyDescent="0.3">
      <c r="A12" s="26">
        <v>74.220699999999994</v>
      </c>
      <c r="B12" s="238" t="s">
        <v>1371</v>
      </c>
      <c r="C12" s="21">
        <f>+'Final Budget in Lakhs'!C12-'Provisional Budget Issued'!C12</f>
        <v>0</v>
      </c>
      <c r="D12" s="21">
        <f>+'Final Budget in Lakhs'!D12-'Provisional Budget Issued'!D12</f>
        <v>0</v>
      </c>
      <c r="E12" s="21">
        <f>+'Final Budget in Lakhs'!E12-'Provisional Budget Issued'!E12</f>
        <v>0</v>
      </c>
      <c r="F12" s="21">
        <f>+'Final Budget in Lakhs'!F12-'Provisional Budget Issued'!F12</f>
        <v>0</v>
      </c>
      <c r="G12" s="21">
        <f>+'Final Budget in Lakhs'!G12-'Provisional Budget Issued'!G12</f>
        <v>0</v>
      </c>
      <c r="H12" s="21">
        <f>+'Final Budget in Lakhs'!H12-'Provisional Budget Issued'!H12</f>
        <v>0</v>
      </c>
      <c r="I12" s="21">
        <f>+'Final Budget in Lakhs'!I12-'Provisional Budget Issued'!I12</f>
        <v>0</v>
      </c>
      <c r="J12" s="21">
        <f>+'Final Budget in Lakhs'!J12-'Provisional Budget Issued'!J12</f>
        <v>0</v>
      </c>
      <c r="K12" s="21">
        <f>+'Final Budget in Lakhs'!K12-'Provisional Budget Issued'!K12</f>
        <v>0</v>
      </c>
      <c r="L12" s="21">
        <f>+'Final Budget in Lakhs'!L12-'Provisional Budget Issued'!L12</f>
        <v>0</v>
      </c>
      <c r="M12" s="21">
        <f>+'Final Budget in Lakhs'!M12-'Provisional Budget Issued'!M12</f>
        <v>0</v>
      </c>
      <c r="N12" s="21">
        <f>+'Final Budget in Lakhs'!N12-'Provisional Budget Issued'!N12</f>
        <v>0</v>
      </c>
      <c r="O12" s="21">
        <f>+'Final Budget in Lakhs'!O12-'Provisional Budget Issued'!O12</f>
        <v>0</v>
      </c>
      <c r="P12" s="21">
        <f>+'Final Budget in Lakhs'!P12-'Provisional Budget Issued'!P12</f>
        <v>0</v>
      </c>
      <c r="Q12" s="21">
        <f>+'Final Budget in Lakhs'!Q12-'Provisional Budget Issued'!Q12</f>
        <v>0</v>
      </c>
      <c r="R12" s="21">
        <f>+'Final Budget in Lakhs'!R12-'Provisional Budget Issued'!R12</f>
        <v>0</v>
      </c>
      <c r="S12" s="21">
        <f>+'Final Budget in Lakhs'!S12-'Provisional Budget Issued'!S12</f>
        <v>0</v>
      </c>
      <c r="T12" s="21">
        <f>+'Final Budget in Lakhs'!T12-'Provisional Budget Issued'!T12</f>
        <v>0</v>
      </c>
      <c r="U12" s="21">
        <f>+'Final Budget in Lakhs'!U12-'Provisional Budget Issued'!U12</f>
        <v>0</v>
      </c>
      <c r="V12" s="21">
        <f>+'Final Budget in Lakhs'!V12-'Provisional Budget Issued'!V12</f>
        <v>0</v>
      </c>
      <c r="W12" s="21">
        <f>+'Final Budget in Lakhs'!W12-'Provisional Budget Issued'!W12</f>
        <v>0</v>
      </c>
      <c r="X12" s="21">
        <f>+'Final Budget in Lakhs'!X12-'Provisional Budget Issued'!X12</f>
        <v>0</v>
      </c>
      <c r="Y12" s="21">
        <f>+'Final Budget in Lakhs'!Y12-'Provisional Budget Issued'!Y12</f>
        <v>0</v>
      </c>
      <c r="Z12" s="21">
        <f>+'Final Budget in Lakhs'!Z12-'Provisional Budget Issued'!Z12</f>
        <v>0</v>
      </c>
      <c r="AA12" s="21">
        <f>+'Final Budget in Lakhs'!AA12-'Provisional Budget Issued'!AA12</f>
        <v>0</v>
      </c>
      <c r="AB12" s="16">
        <f t="shared" si="0"/>
        <v>0</v>
      </c>
      <c r="AC12" s="106"/>
      <c r="AD12" s="105"/>
      <c r="AE12" s="106"/>
    </row>
    <row r="13" spans="1:31" ht="21.75" hidden="1" customHeight="1" x14ac:dyDescent="0.3">
      <c r="A13" s="26">
        <v>74.300699999999992</v>
      </c>
      <c r="B13" s="238" t="s">
        <v>1373</v>
      </c>
      <c r="C13" s="21">
        <f>+'Final Budget in Lakhs'!C13-'Provisional Budget Issued'!C13</f>
        <v>0</v>
      </c>
      <c r="D13" s="21">
        <f>+'Final Budget in Lakhs'!D13-'Provisional Budget Issued'!D13</f>
        <v>0</v>
      </c>
      <c r="E13" s="21">
        <f>+'Final Budget in Lakhs'!E13-'Provisional Budget Issued'!E13</f>
        <v>0</v>
      </c>
      <c r="F13" s="21">
        <f>+'Final Budget in Lakhs'!F13-'Provisional Budget Issued'!F13</f>
        <v>0</v>
      </c>
      <c r="G13" s="21">
        <f>+'Final Budget in Lakhs'!G13-'Provisional Budget Issued'!G13</f>
        <v>0</v>
      </c>
      <c r="H13" s="21">
        <f>+'Final Budget in Lakhs'!H13-'Provisional Budget Issued'!H13</f>
        <v>0</v>
      </c>
      <c r="I13" s="21">
        <f>+'Final Budget in Lakhs'!I13-'Provisional Budget Issued'!I13</f>
        <v>0</v>
      </c>
      <c r="J13" s="21">
        <f>+'Final Budget in Lakhs'!J13-'Provisional Budget Issued'!J13</f>
        <v>0</v>
      </c>
      <c r="K13" s="21">
        <f>+'Final Budget in Lakhs'!K13-'Provisional Budget Issued'!K13</f>
        <v>0</v>
      </c>
      <c r="L13" s="21">
        <f>+'Final Budget in Lakhs'!L13-'Provisional Budget Issued'!L13</f>
        <v>0</v>
      </c>
      <c r="M13" s="21">
        <f>+'Final Budget in Lakhs'!M13-'Provisional Budget Issued'!M13</f>
        <v>0</v>
      </c>
      <c r="N13" s="21">
        <f>+'Final Budget in Lakhs'!N13-'Provisional Budget Issued'!N13</f>
        <v>0</v>
      </c>
      <c r="O13" s="21">
        <f>+'Final Budget in Lakhs'!O13-'Provisional Budget Issued'!O13</f>
        <v>0</v>
      </c>
      <c r="P13" s="21">
        <f>+'Final Budget in Lakhs'!P13-'Provisional Budget Issued'!P13</f>
        <v>0</v>
      </c>
      <c r="Q13" s="21">
        <f>+'Final Budget in Lakhs'!Q13-'Provisional Budget Issued'!Q13</f>
        <v>0</v>
      </c>
      <c r="R13" s="21">
        <f>+'Final Budget in Lakhs'!R13-'Provisional Budget Issued'!R13</f>
        <v>0</v>
      </c>
      <c r="S13" s="21">
        <f>+'Final Budget in Lakhs'!S13-'Provisional Budget Issued'!S13</f>
        <v>0</v>
      </c>
      <c r="T13" s="21">
        <f>+'Final Budget in Lakhs'!T13-'Provisional Budget Issued'!T13</f>
        <v>0</v>
      </c>
      <c r="U13" s="21">
        <f>+'Final Budget in Lakhs'!U13-'Provisional Budget Issued'!U13</f>
        <v>0</v>
      </c>
      <c r="V13" s="21">
        <f>+'Final Budget in Lakhs'!V13-'Provisional Budget Issued'!V13</f>
        <v>0</v>
      </c>
      <c r="W13" s="21">
        <f>+'Final Budget in Lakhs'!W13-'Provisional Budget Issued'!W13</f>
        <v>0</v>
      </c>
      <c r="X13" s="21">
        <f>+'Final Budget in Lakhs'!X13-'Provisional Budget Issued'!X13</f>
        <v>0</v>
      </c>
      <c r="Y13" s="21">
        <f>+'Final Budget in Lakhs'!Y13-'Provisional Budget Issued'!Y13</f>
        <v>0</v>
      </c>
      <c r="Z13" s="21">
        <f>+'Final Budget in Lakhs'!Z13-'Provisional Budget Issued'!Z13</f>
        <v>0</v>
      </c>
      <c r="AA13" s="21">
        <f>+'Final Budget in Lakhs'!AA13-'Provisional Budget Issued'!AA13</f>
        <v>0</v>
      </c>
      <c r="AB13" s="16">
        <f t="shared" si="0"/>
        <v>0</v>
      </c>
      <c r="AC13" s="106"/>
      <c r="AD13" s="105"/>
      <c r="AE13" s="106"/>
    </row>
    <row r="14" spans="1:31" ht="21.75" hidden="1" customHeight="1" x14ac:dyDescent="0.3">
      <c r="A14" s="26">
        <v>74.310699999999997</v>
      </c>
      <c r="B14" s="238" t="s">
        <v>1374</v>
      </c>
      <c r="C14" s="21">
        <f>+'Final Budget in Lakhs'!C14-'Provisional Budget Issued'!C14</f>
        <v>0</v>
      </c>
      <c r="D14" s="21">
        <f>+'Final Budget in Lakhs'!D14-'Provisional Budget Issued'!D14</f>
        <v>0</v>
      </c>
      <c r="E14" s="21">
        <f>+'Final Budget in Lakhs'!E14-'Provisional Budget Issued'!E14</f>
        <v>0</v>
      </c>
      <c r="F14" s="21">
        <f>+'Final Budget in Lakhs'!F14-'Provisional Budget Issued'!F14</f>
        <v>0</v>
      </c>
      <c r="G14" s="21">
        <f>+'Final Budget in Lakhs'!G14-'Provisional Budget Issued'!G14</f>
        <v>0</v>
      </c>
      <c r="H14" s="21">
        <f>+'Final Budget in Lakhs'!H14-'Provisional Budget Issued'!H14</f>
        <v>0</v>
      </c>
      <c r="I14" s="21">
        <f>+'Final Budget in Lakhs'!I14-'Provisional Budget Issued'!I14</f>
        <v>0</v>
      </c>
      <c r="J14" s="21">
        <f>+'Final Budget in Lakhs'!J14-'Provisional Budget Issued'!J14</f>
        <v>0</v>
      </c>
      <c r="K14" s="21">
        <f>+'Final Budget in Lakhs'!K14-'Provisional Budget Issued'!K14</f>
        <v>0</v>
      </c>
      <c r="L14" s="21">
        <f>+'Final Budget in Lakhs'!L14-'Provisional Budget Issued'!L14</f>
        <v>0</v>
      </c>
      <c r="M14" s="21">
        <f>+'Final Budget in Lakhs'!M14-'Provisional Budget Issued'!M14</f>
        <v>0</v>
      </c>
      <c r="N14" s="21">
        <f>+'Final Budget in Lakhs'!N14-'Provisional Budget Issued'!N14</f>
        <v>0</v>
      </c>
      <c r="O14" s="21">
        <f>+'Final Budget in Lakhs'!O14-'Provisional Budget Issued'!O14</f>
        <v>0</v>
      </c>
      <c r="P14" s="21">
        <f>+'Final Budget in Lakhs'!P14-'Provisional Budget Issued'!P14</f>
        <v>0</v>
      </c>
      <c r="Q14" s="21">
        <f>+'Final Budget in Lakhs'!Q14-'Provisional Budget Issued'!Q14</f>
        <v>0</v>
      </c>
      <c r="R14" s="21">
        <f>+'Final Budget in Lakhs'!R14-'Provisional Budget Issued'!R14</f>
        <v>0</v>
      </c>
      <c r="S14" s="21">
        <f>+'Final Budget in Lakhs'!S14-'Provisional Budget Issued'!S14</f>
        <v>0</v>
      </c>
      <c r="T14" s="21">
        <f>+'Final Budget in Lakhs'!T14-'Provisional Budget Issued'!T14</f>
        <v>0</v>
      </c>
      <c r="U14" s="21">
        <f>+'Final Budget in Lakhs'!U14-'Provisional Budget Issued'!U14</f>
        <v>0</v>
      </c>
      <c r="V14" s="21">
        <f>+'Final Budget in Lakhs'!V14-'Provisional Budget Issued'!V14</f>
        <v>0</v>
      </c>
      <c r="W14" s="21">
        <f>+'Final Budget in Lakhs'!W14-'Provisional Budget Issued'!W14</f>
        <v>0</v>
      </c>
      <c r="X14" s="21">
        <f>+'Final Budget in Lakhs'!X14-'Provisional Budget Issued'!X14</f>
        <v>0</v>
      </c>
      <c r="Y14" s="21">
        <f>+'Final Budget in Lakhs'!Y14-'Provisional Budget Issued'!Y14</f>
        <v>0</v>
      </c>
      <c r="Z14" s="21">
        <f>+'Final Budget in Lakhs'!Z14-'Provisional Budget Issued'!Z14</f>
        <v>0</v>
      </c>
      <c r="AA14" s="21">
        <f>+'Final Budget in Lakhs'!AA14-'Provisional Budget Issued'!AA14</f>
        <v>0</v>
      </c>
      <c r="AB14" s="16">
        <f t="shared" si="0"/>
        <v>0</v>
      </c>
      <c r="AC14" s="106"/>
      <c r="AD14" s="105"/>
      <c r="AE14" s="106"/>
    </row>
    <row r="15" spans="1:31" ht="21.75" customHeight="1" x14ac:dyDescent="0.3">
      <c r="A15" s="26">
        <v>74.510599999999997</v>
      </c>
      <c r="B15" s="238" t="s">
        <v>1375</v>
      </c>
      <c r="C15" s="21">
        <f>+'Final Budget in Lakhs'!C15-'Provisional Budget Issued'!C15</f>
        <v>0</v>
      </c>
      <c r="D15" s="21">
        <f>+'Final Budget in Lakhs'!D15-'Provisional Budget Issued'!D15</f>
        <v>0</v>
      </c>
      <c r="E15" s="21">
        <f>+'Final Budget in Lakhs'!E15-'Provisional Budget Issued'!E15</f>
        <v>0</v>
      </c>
      <c r="F15" s="21">
        <f>+'Final Budget in Lakhs'!F15-'Provisional Budget Issued'!F15</f>
        <v>0</v>
      </c>
      <c r="G15" s="21">
        <f>+'Final Budget in Lakhs'!G15-'Provisional Budget Issued'!G15</f>
        <v>0</v>
      </c>
      <c r="H15" s="21">
        <f>+'Final Budget in Lakhs'!H15-'Provisional Budget Issued'!H15</f>
        <v>0</v>
      </c>
      <c r="I15" s="21">
        <f>+'Final Budget in Lakhs'!I15-'Provisional Budget Issued'!I15</f>
        <v>0</v>
      </c>
      <c r="J15" s="21">
        <f>+'Final Budget in Lakhs'!J15-'Provisional Budget Issued'!J15</f>
        <v>0</v>
      </c>
      <c r="K15" s="21">
        <f>+'Final Budget in Lakhs'!K15-'Provisional Budget Issued'!K15</f>
        <v>0</v>
      </c>
      <c r="L15" s="21">
        <f>+'Final Budget in Lakhs'!L15-'Provisional Budget Issued'!L15</f>
        <v>0</v>
      </c>
      <c r="M15" s="21">
        <f>+'Final Budget in Lakhs'!M15-'Provisional Budget Issued'!M15</f>
        <v>0</v>
      </c>
      <c r="N15" s="21">
        <f>+'Final Budget in Lakhs'!N15-'Provisional Budget Issued'!N15</f>
        <v>0</v>
      </c>
      <c r="O15" s="21">
        <f>+'Final Budget in Lakhs'!O15-'Provisional Budget Issued'!O15</f>
        <v>0</v>
      </c>
      <c r="P15" s="21">
        <f>+'Final Budget in Lakhs'!P15-'Provisional Budget Issued'!P15</f>
        <v>0</v>
      </c>
      <c r="Q15" s="21">
        <f>+'Final Budget in Lakhs'!Q15-'Provisional Budget Issued'!Q15</f>
        <v>0</v>
      </c>
      <c r="R15" s="21">
        <f>+'Final Budget in Lakhs'!R15-'Provisional Budget Issued'!R15</f>
        <v>0</v>
      </c>
      <c r="S15" s="21">
        <f>+'Final Budget in Lakhs'!S15-'Provisional Budget Issued'!S15</f>
        <v>0</v>
      </c>
      <c r="T15" s="21">
        <f>+'Final Budget in Lakhs'!T15-'Provisional Budget Issued'!T15</f>
        <v>0</v>
      </c>
      <c r="U15" s="21">
        <f>+'Final Budget in Lakhs'!U15-'Provisional Budget Issued'!U15</f>
        <v>0</v>
      </c>
      <c r="V15" s="21">
        <f>+'Final Budget in Lakhs'!V15-'Provisional Budget Issued'!V15</f>
        <v>0</v>
      </c>
      <c r="W15" s="21">
        <f>+'Final Budget in Lakhs'!W15-'Provisional Budget Issued'!W15</f>
        <v>0</v>
      </c>
      <c r="X15" s="21">
        <f>+'Final Budget in Lakhs'!X15-'Provisional Budget Issued'!X15</f>
        <v>0</v>
      </c>
      <c r="Y15" s="21">
        <f>+'Final Budget in Lakhs'!Y15-'Provisional Budget Issued'!Y15</f>
        <v>0</v>
      </c>
      <c r="Z15" s="21">
        <f>+'Final Budget in Lakhs'!Z15-'Provisional Budget Issued'!Z15</f>
        <v>0</v>
      </c>
      <c r="AA15" s="21">
        <f>+'Final Budget in Lakhs'!AA15-'Provisional Budget Issued'!AA15</f>
        <v>0</v>
      </c>
      <c r="AB15" s="16">
        <f t="shared" si="0"/>
        <v>0</v>
      </c>
      <c r="AC15" s="106"/>
      <c r="AD15" s="105"/>
      <c r="AE15" s="106"/>
    </row>
    <row r="16" spans="1:31" ht="21.75" customHeight="1" x14ac:dyDescent="0.3">
      <c r="A16" s="26">
        <v>74.5107</v>
      </c>
      <c r="B16" s="238" t="s">
        <v>1375</v>
      </c>
      <c r="C16" s="21">
        <f>+'Final Budget in Lakhs'!C16-'Provisional Budget Issued'!C16</f>
        <v>0</v>
      </c>
      <c r="D16" s="21">
        <f>+'Final Budget in Lakhs'!D16-'Provisional Budget Issued'!D16</f>
        <v>0</v>
      </c>
      <c r="E16" s="21">
        <f>+'Final Budget in Lakhs'!E16-'Provisional Budget Issued'!E16</f>
        <v>0</v>
      </c>
      <c r="F16" s="21">
        <f>+'Final Budget in Lakhs'!F16-'Provisional Budget Issued'!F16</f>
        <v>0</v>
      </c>
      <c r="G16" s="21">
        <f>+'Final Budget in Lakhs'!G16-'Provisional Budget Issued'!G16</f>
        <v>0</v>
      </c>
      <c r="H16" s="21">
        <f>+'Final Budget in Lakhs'!H16-'Provisional Budget Issued'!H16</f>
        <v>0</v>
      </c>
      <c r="I16" s="21">
        <f>+'Final Budget in Lakhs'!I16-'Provisional Budget Issued'!I16</f>
        <v>0</v>
      </c>
      <c r="J16" s="21">
        <f>+'Final Budget in Lakhs'!J16-'Provisional Budget Issued'!J16</f>
        <v>0</v>
      </c>
      <c r="K16" s="21">
        <f>+'Final Budget in Lakhs'!K16-'Provisional Budget Issued'!K16</f>
        <v>0</v>
      </c>
      <c r="L16" s="21">
        <f>+'Final Budget in Lakhs'!L16-'Provisional Budget Issued'!L16</f>
        <v>0</v>
      </c>
      <c r="M16" s="21">
        <f>+'Final Budget in Lakhs'!M16-'Provisional Budget Issued'!M16</f>
        <v>0</v>
      </c>
      <c r="N16" s="21">
        <f>+'Final Budget in Lakhs'!N16-'Provisional Budget Issued'!N16</f>
        <v>0</v>
      </c>
      <c r="O16" s="21">
        <f>+'Final Budget in Lakhs'!O16-'Provisional Budget Issued'!O16</f>
        <v>0</v>
      </c>
      <c r="P16" s="21">
        <f>+'Final Budget in Lakhs'!P16-'Provisional Budget Issued'!P16</f>
        <v>0</v>
      </c>
      <c r="Q16" s="21">
        <f>+'Final Budget in Lakhs'!Q16-'Provisional Budget Issued'!Q16</f>
        <v>0</v>
      </c>
      <c r="R16" s="21">
        <f>+'Final Budget in Lakhs'!R16-'Provisional Budget Issued'!R16</f>
        <v>0</v>
      </c>
      <c r="S16" s="21">
        <f>+'Final Budget in Lakhs'!S16-'Provisional Budget Issued'!S16</f>
        <v>0</v>
      </c>
      <c r="T16" s="21">
        <f>+'Final Budget in Lakhs'!T16-'Provisional Budget Issued'!T16</f>
        <v>0</v>
      </c>
      <c r="U16" s="21">
        <f>+'Final Budget in Lakhs'!U16-'Provisional Budget Issued'!U16</f>
        <v>0</v>
      </c>
      <c r="V16" s="21">
        <f>+'Final Budget in Lakhs'!V16-'Provisional Budget Issued'!V16</f>
        <v>0</v>
      </c>
      <c r="W16" s="21">
        <f>+'Final Budget in Lakhs'!W16-'Provisional Budget Issued'!W16</f>
        <v>0</v>
      </c>
      <c r="X16" s="21">
        <f>+'Final Budget in Lakhs'!X16-'Provisional Budget Issued'!X16</f>
        <v>0</v>
      </c>
      <c r="Y16" s="21">
        <f>+'Final Budget in Lakhs'!Y16-'Provisional Budget Issued'!Y16</f>
        <v>1030</v>
      </c>
      <c r="Z16" s="21">
        <f>+'Final Budget in Lakhs'!Z16-'Provisional Budget Issued'!Z16</f>
        <v>0</v>
      </c>
      <c r="AA16" s="21">
        <f>+'Final Budget in Lakhs'!AA16-'Provisional Budget Issued'!AA16</f>
        <v>0</v>
      </c>
      <c r="AB16" s="16">
        <f t="shared" si="0"/>
        <v>1030</v>
      </c>
      <c r="AC16" s="106"/>
      <c r="AD16" s="105"/>
      <c r="AE16" s="106"/>
    </row>
    <row r="17" spans="1:31" ht="21.75" customHeight="1" x14ac:dyDescent="0.3">
      <c r="A17" s="26">
        <v>74.601699999999994</v>
      </c>
      <c r="B17" s="238" t="s">
        <v>1377</v>
      </c>
      <c r="C17" s="21">
        <f>+'Final Budget in Lakhs'!C17-'Provisional Budget Issued'!C17</f>
        <v>0</v>
      </c>
      <c r="D17" s="21">
        <f>+'Final Budget in Lakhs'!D17-'Provisional Budget Issued'!D17</f>
        <v>1.7799199999999999</v>
      </c>
      <c r="E17" s="21">
        <f>+'Final Budget in Lakhs'!E17-'Provisional Budget Issued'!E17</f>
        <v>0.35560000000000003</v>
      </c>
      <c r="F17" s="21">
        <f>+'Final Budget in Lakhs'!F17-'Provisional Budget Issued'!F17</f>
        <v>0.35560000000000003</v>
      </c>
      <c r="G17" s="21">
        <f>+'Final Budget in Lakhs'!G17-'Provisional Budget Issued'!G17</f>
        <v>0</v>
      </c>
      <c r="H17" s="21">
        <f>+'Final Budget in Lakhs'!H17-'Provisional Budget Issued'!H17</f>
        <v>0.71209999999999996</v>
      </c>
      <c r="I17" s="21">
        <f>+'Final Budget in Lakhs'!I17-'Provisional Budget Issued'!I17</f>
        <v>7.4120000000000005E-2</v>
      </c>
      <c r="J17" s="21">
        <f>+'Final Budget in Lakhs'!J17-'Provisional Budget Issued'!J17</f>
        <v>0.19919999999999999</v>
      </c>
      <c r="K17" s="21">
        <f>+'Final Budget in Lakhs'!K17-'Provisional Budget Issued'!K17</f>
        <v>0.2</v>
      </c>
      <c r="L17" s="21">
        <f>+'Final Budget in Lakhs'!L17-'Provisional Budget Issued'!L17</f>
        <v>0.34799999999999998</v>
      </c>
      <c r="M17" s="21">
        <f>+'Final Budget in Lakhs'!M17-'Provisional Budget Issued'!M17</f>
        <v>7.1999999999999995E-2</v>
      </c>
      <c r="N17" s="21">
        <f>+'Final Budget in Lakhs'!N17-'Provisional Budget Issued'!N17</f>
        <v>0.39760000000000001</v>
      </c>
      <c r="O17" s="21">
        <f>+'Final Budget in Lakhs'!O17-'Provisional Budget Issued'!O17</f>
        <v>0.10199999999999999</v>
      </c>
      <c r="P17" s="21">
        <f>+'Final Budget in Lakhs'!P17-'Provisional Budget Issued'!P17</f>
        <v>0.28511999999999998</v>
      </c>
      <c r="Q17" s="21">
        <f>+'Final Budget in Lakhs'!Q17-'Provisional Budget Issued'!Q17</f>
        <v>0.68176000000000003</v>
      </c>
      <c r="R17" s="21">
        <f>+'Final Budget in Lakhs'!R17-'Provisional Budget Issued'!R17</f>
        <v>0</v>
      </c>
      <c r="S17" s="21">
        <f>+'Final Budget in Lakhs'!S17-'Provisional Budget Issued'!S17</f>
        <v>0.58248</v>
      </c>
      <c r="T17" s="21">
        <f>+'Final Budget in Lakhs'!T17-'Provisional Budget Issued'!T17</f>
        <v>0</v>
      </c>
      <c r="U17" s="21">
        <f>+'Final Budget in Lakhs'!U17-'Provisional Budget Issued'!U17</f>
        <v>0</v>
      </c>
      <c r="V17" s="21">
        <f>+'Final Budget in Lakhs'!V17-'Provisional Budget Issued'!V17</f>
        <v>0</v>
      </c>
      <c r="W17" s="21">
        <f>+'Final Budget in Lakhs'!W17-'Provisional Budget Issued'!W17</f>
        <v>0</v>
      </c>
      <c r="X17" s="21">
        <f>+'Final Budget in Lakhs'!X17-'Provisional Budget Issued'!X17</f>
        <v>0</v>
      </c>
      <c r="Y17" s="21">
        <f>+'Final Budget in Lakhs'!Y17-'Provisional Budget Issued'!Y17</f>
        <v>0</v>
      </c>
      <c r="Z17" s="21">
        <f>+'Final Budget in Lakhs'!Z17-'Provisional Budget Issued'!Z17</f>
        <v>0</v>
      </c>
      <c r="AA17" s="21">
        <f>+'Final Budget in Lakhs'!AA17-'Provisional Budget Issued'!AA17</f>
        <v>0</v>
      </c>
      <c r="AB17" s="16">
        <f t="shared" si="0"/>
        <v>6.1455000000000002</v>
      </c>
      <c r="AC17" s="106"/>
      <c r="AD17" s="105"/>
      <c r="AE17" s="106"/>
    </row>
    <row r="18" spans="1:31" ht="21.75" customHeight="1" x14ac:dyDescent="0.3">
      <c r="A18" s="26">
        <v>74.701699999999988</v>
      </c>
      <c r="B18" s="238" t="s">
        <v>1378</v>
      </c>
      <c r="C18" s="21">
        <f>+'Final Budget in Lakhs'!C18-'Provisional Budget Issued'!C18</f>
        <v>0</v>
      </c>
      <c r="D18" s="21">
        <f>+'Final Budget in Lakhs'!D18-'Provisional Budget Issued'!D18</f>
        <v>0</v>
      </c>
      <c r="E18" s="21">
        <f>+'Final Budget in Lakhs'!E18-'Provisional Budget Issued'!E18</f>
        <v>0</v>
      </c>
      <c r="F18" s="21">
        <f>+'Final Budget in Lakhs'!F18-'Provisional Budget Issued'!F18</f>
        <v>0</v>
      </c>
      <c r="G18" s="21">
        <f>+'Final Budget in Lakhs'!G18-'Provisional Budget Issued'!G18</f>
        <v>0</v>
      </c>
      <c r="H18" s="21">
        <f>+'Final Budget in Lakhs'!H18-'Provisional Budget Issued'!H18</f>
        <v>0</v>
      </c>
      <c r="I18" s="21">
        <f>+'Final Budget in Lakhs'!I18-'Provisional Budget Issued'!I18</f>
        <v>0</v>
      </c>
      <c r="J18" s="21">
        <f>+'Final Budget in Lakhs'!J18-'Provisional Budget Issued'!J18</f>
        <v>0</v>
      </c>
      <c r="K18" s="21">
        <f>+'Final Budget in Lakhs'!K18-'Provisional Budget Issued'!K18</f>
        <v>0</v>
      </c>
      <c r="L18" s="21">
        <f>+'Final Budget in Lakhs'!L18-'Provisional Budget Issued'!L18</f>
        <v>0</v>
      </c>
      <c r="M18" s="21">
        <f>+'Final Budget in Lakhs'!M18-'Provisional Budget Issued'!M18</f>
        <v>0</v>
      </c>
      <c r="N18" s="21">
        <f>+'Final Budget in Lakhs'!N18-'Provisional Budget Issued'!N18</f>
        <v>0</v>
      </c>
      <c r="O18" s="21">
        <f>+'Final Budget in Lakhs'!O18-'Provisional Budget Issued'!O18</f>
        <v>0</v>
      </c>
      <c r="P18" s="21">
        <f>+'Final Budget in Lakhs'!P18-'Provisional Budget Issued'!P18</f>
        <v>0</v>
      </c>
      <c r="Q18" s="21">
        <f>+'Final Budget in Lakhs'!Q18-'Provisional Budget Issued'!Q18</f>
        <v>0</v>
      </c>
      <c r="R18" s="21">
        <f>+'Final Budget in Lakhs'!R18-'Provisional Budget Issued'!R18</f>
        <v>0</v>
      </c>
      <c r="S18" s="21">
        <f>+'Final Budget in Lakhs'!S18-'Provisional Budget Issued'!S18</f>
        <v>0</v>
      </c>
      <c r="T18" s="21">
        <f>+'Final Budget in Lakhs'!T18-'Provisional Budget Issued'!T18</f>
        <v>0</v>
      </c>
      <c r="U18" s="21">
        <f>+'Final Budget in Lakhs'!U18-'Provisional Budget Issued'!U18</f>
        <v>1.038E-2</v>
      </c>
      <c r="V18" s="21">
        <f>+'Final Budget in Lakhs'!V18-'Provisional Budget Issued'!V18</f>
        <v>0</v>
      </c>
      <c r="W18" s="21">
        <f>+'Final Budget in Lakhs'!W18-'Provisional Budget Issued'!W18</f>
        <v>0</v>
      </c>
      <c r="X18" s="21">
        <f>+'Final Budget in Lakhs'!X18-'Provisional Budget Issued'!X18</f>
        <v>0</v>
      </c>
      <c r="Y18" s="21">
        <f>+'Final Budget in Lakhs'!Y18-'Provisional Budget Issued'!Y18</f>
        <v>0</v>
      </c>
      <c r="Z18" s="21">
        <f>+'Final Budget in Lakhs'!Z18-'Provisional Budget Issued'!Z18</f>
        <v>0</v>
      </c>
      <c r="AA18" s="21">
        <f>+'Final Budget in Lakhs'!AA18-'Provisional Budget Issued'!AA18</f>
        <v>0</v>
      </c>
      <c r="AB18" s="16">
        <f t="shared" si="0"/>
        <v>1.038E-2</v>
      </c>
      <c r="AC18" s="106"/>
      <c r="AD18" s="105"/>
      <c r="AE18" s="106"/>
    </row>
    <row r="19" spans="1:31" ht="21.75" customHeight="1" x14ac:dyDescent="0.3">
      <c r="A19" s="26">
        <v>74.801699999999997</v>
      </c>
      <c r="B19" s="238" t="s">
        <v>1379</v>
      </c>
      <c r="C19" s="21">
        <f>+'Final Budget in Lakhs'!C19-'Provisional Budget Issued'!C19</f>
        <v>0</v>
      </c>
      <c r="D19" s="21">
        <f>+'Final Budget in Lakhs'!D19-'Provisional Budget Issued'!D19</f>
        <v>0.69513000000000003</v>
      </c>
      <c r="E19" s="21">
        <f>+'Final Budget in Lakhs'!E19-'Provisional Budget Issued'!E19</f>
        <v>0</v>
      </c>
      <c r="F19" s="21">
        <f>+'Final Budget in Lakhs'!F19-'Provisional Budget Issued'!F19</f>
        <v>0</v>
      </c>
      <c r="G19" s="21">
        <f>+'Final Budget in Lakhs'!G19-'Provisional Budget Issued'!G19</f>
        <v>1.9990000000000001E-2</v>
      </c>
      <c r="H19" s="21">
        <f>+'Final Budget in Lakhs'!H19-'Provisional Budget Issued'!H19</f>
        <v>0</v>
      </c>
      <c r="I19" s="21">
        <f>+'Final Budget in Lakhs'!I19-'Provisional Budget Issued'!I19</f>
        <v>0</v>
      </c>
      <c r="J19" s="21">
        <f>+'Final Budget in Lakhs'!J19-'Provisional Budget Issued'!J19</f>
        <v>0.30382999999999999</v>
      </c>
      <c r="K19" s="21">
        <f>+'Final Budget in Lakhs'!K19-'Provisional Budget Issued'!K19</f>
        <v>0</v>
      </c>
      <c r="L19" s="21">
        <f>+'Final Budget in Lakhs'!L19-'Provisional Budget Issued'!L19</f>
        <v>0</v>
      </c>
      <c r="M19" s="21">
        <f>+'Final Budget in Lakhs'!M19-'Provisional Budget Issued'!M19</f>
        <v>4.675E-2</v>
      </c>
      <c r="N19" s="21">
        <f>+'Final Budget in Lakhs'!N19-'Provisional Budget Issued'!N19</f>
        <v>0</v>
      </c>
      <c r="O19" s="21">
        <f>+'Final Budget in Lakhs'!O19-'Provisional Budget Issued'!O19</f>
        <v>0</v>
      </c>
      <c r="P19" s="21">
        <f>+'Final Budget in Lakhs'!P19-'Provisional Budget Issued'!P19</f>
        <v>0.16075999999999999</v>
      </c>
      <c r="Q19" s="21">
        <f>+'Final Budget in Lakhs'!Q19-'Provisional Budget Issued'!Q19</f>
        <v>0</v>
      </c>
      <c r="R19" s="21">
        <f>+'Final Budget in Lakhs'!R19-'Provisional Budget Issued'!R19</f>
        <v>0</v>
      </c>
      <c r="S19" s="21">
        <f>+'Final Budget in Lakhs'!S19-'Provisional Budget Issued'!S19</f>
        <v>0</v>
      </c>
      <c r="T19" s="21">
        <f>+'Final Budget in Lakhs'!T19-'Provisional Budget Issued'!T19</f>
        <v>0</v>
      </c>
      <c r="U19" s="21">
        <f>+'Final Budget in Lakhs'!U19-'Provisional Budget Issued'!U19</f>
        <v>0</v>
      </c>
      <c r="V19" s="21">
        <f>+'Final Budget in Lakhs'!V19-'Provisional Budget Issued'!V19</f>
        <v>0</v>
      </c>
      <c r="W19" s="21">
        <f>+'Final Budget in Lakhs'!W19-'Provisional Budget Issued'!W19</f>
        <v>7.4389999999999998E-2</v>
      </c>
      <c r="X19" s="21">
        <f>+'Final Budget in Lakhs'!X19-'Provisional Budget Issued'!X19</f>
        <v>0</v>
      </c>
      <c r="Y19" s="21">
        <f>+'Final Budget in Lakhs'!Y19-'Provisional Budget Issued'!Y19</f>
        <v>0</v>
      </c>
      <c r="Z19" s="21">
        <f>+'Final Budget in Lakhs'!Z19-'Provisional Budget Issued'!Z19</f>
        <v>0</v>
      </c>
      <c r="AA19" s="21">
        <f>+'Final Budget in Lakhs'!AA19-'Provisional Budget Issued'!AA19</f>
        <v>0</v>
      </c>
      <c r="AB19" s="16">
        <f t="shared" si="0"/>
        <v>1.3008500000000001</v>
      </c>
      <c r="AC19" s="106"/>
      <c r="AD19" s="105"/>
      <c r="AE19" s="106"/>
    </row>
    <row r="20" spans="1:31" ht="21.75" customHeight="1" x14ac:dyDescent="0.3">
      <c r="A20" s="26">
        <v>74.802700000000002</v>
      </c>
      <c r="B20" s="238" t="s">
        <v>1380</v>
      </c>
      <c r="C20" s="21">
        <f>+'Final Budget in Lakhs'!C20-'Provisional Budget Issued'!C20</f>
        <v>2</v>
      </c>
      <c r="D20" s="21">
        <f>+'Final Budget in Lakhs'!D20-'Provisional Budget Issued'!D20</f>
        <v>2.8942100000000002</v>
      </c>
      <c r="E20" s="21">
        <f>+'Final Budget in Lakhs'!E20-'Provisional Budget Issued'!E20</f>
        <v>1</v>
      </c>
      <c r="F20" s="21">
        <f>+'Final Budget in Lakhs'!F20-'Provisional Budget Issued'!F20</f>
        <v>1</v>
      </c>
      <c r="G20" s="21">
        <f>+'Final Budget in Lakhs'!G20-'Provisional Budget Issued'!G20</f>
        <v>1</v>
      </c>
      <c r="H20" s="21">
        <f>+'Final Budget in Lakhs'!H20-'Provisional Budget Issued'!H20</f>
        <v>1</v>
      </c>
      <c r="I20" s="21">
        <f>+'Final Budget in Lakhs'!I20-'Provisional Budget Issued'!I20</f>
        <v>1</v>
      </c>
      <c r="J20" s="21">
        <f>+'Final Budget in Lakhs'!J20-'Provisional Budget Issued'!J20</f>
        <v>1</v>
      </c>
      <c r="K20" s="21">
        <f>+'Final Budget in Lakhs'!K20-'Provisional Budget Issued'!K20</f>
        <v>1</v>
      </c>
      <c r="L20" s="21">
        <f>+'Final Budget in Lakhs'!L20-'Provisional Budget Issued'!L20</f>
        <v>1.7002999999999999</v>
      </c>
      <c r="M20" s="21">
        <f>+'Final Budget in Lakhs'!M20-'Provisional Budget Issued'!M20</f>
        <v>1</v>
      </c>
      <c r="N20" s="21">
        <f>+'Final Budget in Lakhs'!N20-'Provisional Budget Issued'!N20</f>
        <v>1</v>
      </c>
      <c r="O20" s="21">
        <f>+'Final Budget in Lakhs'!O20-'Provisional Budget Issued'!O20</f>
        <v>1</v>
      </c>
      <c r="P20" s="21">
        <f>+'Final Budget in Lakhs'!P20-'Provisional Budget Issued'!P20</f>
        <v>1</v>
      </c>
      <c r="Q20" s="21">
        <f>+'Final Budget in Lakhs'!Q20-'Provisional Budget Issued'!Q20</f>
        <v>1</v>
      </c>
      <c r="R20" s="21">
        <f>+'Final Budget in Lakhs'!R20-'Provisional Budget Issued'!R20</f>
        <v>1</v>
      </c>
      <c r="S20" s="21">
        <f>+'Final Budget in Lakhs'!S20-'Provisional Budget Issued'!S20</f>
        <v>3.0075799999999999</v>
      </c>
      <c r="T20" s="21">
        <f>+'Final Budget in Lakhs'!T20-'Provisional Budget Issued'!T20</f>
        <v>1</v>
      </c>
      <c r="U20" s="21">
        <f>+'Final Budget in Lakhs'!U20-'Provisional Budget Issued'!U20</f>
        <v>0.53583999999999998</v>
      </c>
      <c r="V20" s="21">
        <f>+'Final Budget in Lakhs'!V20-'Provisional Budget Issued'!V20</f>
        <v>0.31968000000000002</v>
      </c>
      <c r="W20" s="21">
        <f>+'Final Budget in Lakhs'!W20-'Provisional Budget Issued'!W20</f>
        <v>0.50251000000000001</v>
      </c>
      <c r="X20" s="21">
        <f>+'Final Budget in Lakhs'!X20-'Provisional Budget Issued'!X20</f>
        <v>1</v>
      </c>
      <c r="Y20" s="21">
        <f>+'Final Budget in Lakhs'!Y20-'Provisional Budget Issued'!Y20</f>
        <v>0.35747000000000001</v>
      </c>
      <c r="Z20" s="21">
        <f>+'Final Budget in Lakhs'!Z20-'Provisional Budget Issued'!Z20</f>
        <v>0.53961999999999999</v>
      </c>
      <c r="AA20" s="21">
        <f>+'Final Budget in Lakhs'!AA20-'Provisional Budget Issued'!AA20</f>
        <v>0</v>
      </c>
      <c r="AB20" s="16">
        <f t="shared" si="0"/>
        <v>26.857210000000002</v>
      </c>
      <c r="AC20" s="106"/>
      <c r="AD20" s="105"/>
      <c r="AE20" s="106"/>
    </row>
    <row r="21" spans="1:31" ht="21.75" customHeight="1" x14ac:dyDescent="0.3">
      <c r="A21" s="260" t="s">
        <v>1909</v>
      </c>
      <c r="B21" s="261"/>
      <c r="C21" s="82">
        <f>SUM(C7:C20)</f>
        <v>2</v>
      </c>
      <c r="D21" s="82">
        <f t="shared" ref="D21:AB21" si="1">SUM(D7:D20)</f>
        <v>5.3692600000000006</v>
      </c>
      <c r="E21" s="82">
        <f t="shared" si="1"/>
        <v>1.3555999999999999</v>
      </c>
      <c r="F21" s="82">
        <f t="shared" si="1"/>
        <v>1.3555999999999999</v>
      </c>
      <c r="G21" s="82">
        <f t="shared" si="1"/>
        <v>1.01999</v>
      </c>
      <c r="H21" s="82">
        <f t="shared" si="1"/>
        <v>1.7121</v>
      </c>
      <c r="I21" s="82">
        <f t="shared" si="1"/>
        <v>1.07412</v>
      </c>
      <c r="J21" s="82">
        <f t="shared" si="1"/>
        <v>1.5030299999999999</v>
      </c>
      <c r="K21" s="82">
        <f t="shared" si="1"/>
        <v>1.2</v>
      </c>
      <c r="L21" s="82">
        <f t="shared" si="1"/>
        <v>2.0482999999999998</v>
      </c>
      <c r="M21" s="82">
        <f t="shared" si="1"/>
        <v>1.1187499999999999</v>
      </c>
      <c r="N21" s="82">
        <f t="shared" si="1"/>
        <v>1.3976</v>
      </c>
      <c r="O21" s="82">
        <f t="shared" si="1"/>
        <v>1.1020000000000001</v>
      </c>
      <c r="P21" s="82">
        <f t="shared" si="1"/>
        <v>1.4458799999999998</v>
      </c>
      <c r="Q21" s="82">
        <f t="shared" si="1"/>
        <v>1.6817600000000001</v>
      </c>
      <c r="R21" s="82">
        <f t="shared" si="1"/>
        <v>1</v>
      </c>
      <c r="S21" s="82">
        <f t="shared" si="1"/>
        <v>3.5900599999999998</v>
      </c>
      <c r="T21" s="82">
        <f t="shared" si="1"/>
        <v>1</v>
      </c>
      <c r="U21" s="82">
        <f t="shared" si="1"/>
        <v>0.54621999999999993</v>
      </c>
      <c r="V21" s="82">
        <f t="shared" si="1"/>
        <v>0.31968000000000002</v>
      </c>
      <c r="W21" s="82">
        <f t="shared" si="1"/>
        <v>0.57689999999999997</v>
      </c>
      <c r="X21" s="82">
        <f t="shared" si="1"/>
        <v>1</v>
      </c>
      <c r="Y21" s="82">
        <f t="shared" si="1"/>
        <v>2594.3574699999999</v>
      </c>
      <c r="Z21" s="82">
        <f t="shared" si="1"/>
        <v>50.539619999999999</v>
      </c>
      <c r="AA21" s="82">
        <f t="shared" si="1"/>
        <v>0</v>
      </c>
      <c r="AB21" s="82">
        <f t="shared" si="1"/>
        <v>2678.3139400000005</v>
      </c>
      <c r="AC21" s="106"/>
      <c r="AD21" s="105"/>
      <c r="AE21" s="106"/>
    </row>
    <row r="22" spans="1:31" ht="21.75" customHeight="1" x14ac:dyDescent="0.3">
      <c r="A22" s="26">
        <v>75.110699999999994</v>
      </c>
      <c r="B22" s="238" t="s">
        <v>1382</v>
      </c>
      <c r="C22" s="21">
        <f>+'Final Budget in Lakhs'!C21-'Provisional Budget Issued'!C21</f>
        <v>0</v>
      </c>
      <c r="D22" s="21">
        <f>+'Final Budget in Lakhs'!D21-'Provisional Budget Issued'!D21</f>
        <v>0</v>
      </c>
      <c r="E22" s="21">
        <f>+'Final Budget in Lakhs'!E21-'Provisional Budget Issued'!E21</f>
        <v>0</v>
      </c>
      <c r="F22" s="21">
        <f>+'Final Budget in Lakhs'!F21-'Provisional Budget Issued'!F21</f>
        <v>6.0000000000000053E-2</v>
      </c>
      <c r="G22" s="21">
        <f>+'Final Budget in Lakhs'!G21-'Provisional Budget Issued'!G21</f>
        <v>6.0000000000000053E-2</v>
      </c>
      <c r="H22" s="21">
        <f>+'Final Budget in Lakhs'!H21-'Provisional Budget Issued'!H21</f>
        <v>8.1067999999999998</v>
      </c>
      <c r="I22" s="21">
        <f>+'Final Budget in Lakhs'!I21-'Provisional Budget Issued'!I21</f>
        <v>0</v>
      </c>
      <c r="J22" s="21">
        <f>+'Final Budget in Lakhs'!J21-'Provisional Budget Issued'!J21</f>
        <v>0.28000000000000003</v>
      </c>
      <c r="K22" s="21">
        <f>+'Final Budget in Lakhs'!K21-'Provisional Budget Issued'!K21</f>
        <v>7.5555199999999996</v>
      </c>
      <c r="L22" s="21">
        <f>+'Final Budget in Lakhs'!L21-'Provisional Budget Issued'!L21</f>
        <v>0</v>
      </c>
      <c r="M22" s="21">
        <f>+'Final Budget in Lakhs'!M21-'Provisional Budget Issued'!M21</f>
        <v>2.9264800000000002</v>
      </c>
      <c r="N22" s="21">
        <f>+'Final Budget in Lakhs'!N21-'Provisional Budget Issued'!N21</f>
        <v>0</v>
      </c>
      <c r="O22" s="21">
        <f>+'Final Budget in Lakhs'!O21-'Provisional Budget Issued'!O21</f>
        <v>0</v>
      </c>
      <c r="P22" s="21">
        <f>+'Final Budget in Lakhs'!P21-'Provisional Budget Issued'!P21</f>
        <v>17.770569999999999</v>
      </c>
      <c r="Q22" s="21">
        <f>+'Final Budget in Lakhs'!Q21-'Provisional Budget Issued'!Q21</f>
        <v>0</v>
      </c>
      <c r="R22" s="21">
        <f>+'Final Budget in Lakhs'!R21-'Provisional Budget Issued'!R21</f>
        <v>0</v>
      </c>
      <c r="S22" s="21">
        <f>+'Final Budget in Lakhs'!S21-'Provisional Budget Issued'!S21</f>
        <v>1.3303000000000003</v>
      </c>
      <c r="T22" s="21">
        <f>+'Final Budget in Lakhs'!T21-'Provisional Budget Issued'!T21</f>
        <v>0</v>
      </c>
      <c r="U22" s="21">
        <f>+'Final Budget in Lakhs'!U21-'Provisional Budget Issued'!U21</f>
        <v>18.503830000000001</v>
      </c>
      <c r="V22" s="21">
        <f>+'Final Budget in Lakhs'!V21-'Provisional Budget Issued'!V21</f>
        <v>0</v>
      </c>
      <c r="W22" s="21">
        <f>+'Final Budget in Lakhs'!W21-'Provisional Budget Issued'!W21</f>
        <v>0.20400000000000007</v>
      </c>
      <c r="X22" s="21">
        <f>+'Final Budget in Lakhs'!X21-'Provisional Budget Issued'!X21</f>
        <v>0</v>
      </c>
      <c r="Y22" s="21">
        <f>+'Final Budget in Lakhs'!Y21-'Provisional Budget Issued'!Y21</f>
        <v>0</v>
      </c>
      <c r="Z22" s="21">
        <f>+'Final Budget in Lakhs'!Z21-'Provisional Budget Issued'!Z21</f>
        <v>0</v>
      </c>
      <c r="AA22" s="21">
        <f>+'Final Budget in Lakhs'!AA21-'Provisional Budget Issued'!AA21</f>
        <v>0</v>
      </c>
      <c r="AB22" s="16">
        <f t="shared" si="0"/>
        <v>56.797500000000007</v>
      </c>
      <c r="AC22" s="106"/>
      <c r="AD22" s="105"/>
      <c r="AE22" s="106"/>
    </row>
    <row r="23" spans="1:31" ht="21.75" customHeight="1" x14ac:dyDescent="0.3">
      <c r="A23" s="26">
        <v>75.114699999999999</v>
      </c>
      <c r="B23" s="238" t="s">
        <v>1363</v>
      </c>
      <c r="C23" s="21">
        <f>+'Final Budget in Lakhs'!C22-'Provisional Budget Issued'!C22</f>
        <v>22.335059999999999</v>
      </c>
      <c r="D23" s="21">
        <f>+'Final Budget in Lakhs'!D22-'Provisional Budget Issued'!D22</f>
        <v>16.14649</v>
      </c>
      <c r="E23" s="21">
        <f>+'Final Budget in Lakhs'!E22-'Provisional Budget Issued'!E22</f>
        <v>17.931920000000002</v>
      </c>
      <c r="F23" s="21">
        <f>+'Final Budget in Lakhs'!F22-'Provisional Budget Issued'!F22</f>
        <v>16.361920000000001</v>
      </c>
      <c r="G23" s="21">
        <f>+'Final Budget in Lakhs'!G22-'Provisional Budget Issued'!G22</f>
        <v>0.42999999999999994</v>
      </c>
      <c r="H23" s="21">
        <f>+'Final Budget in Lakhs'!H22-'Provisional Budget Issued'!H22</f>
        <v>5.5917100000000008</v>
      </c>
      <c r="I23" s="21">
        <f>+'Final Budget in Lakhs'!I22-'Provisional Budget Issued'!I22</f>
        <v>5.199720000000001</v>
      </c>
      <c r="J23" s="21">
        <f>+'Final Budget in Lakhs'!J22-'Provisional Budget Issued'!J22</f>
        <v>8.747440000000001</v>
      </c>
      <c r="K23" s="21">
        <f>+'Final Budget in Lakhs'!K22-'Provisional Budget Issued'!K22</f>
        <v>6.6902399999999993</v>
      </c>
      <c r="L23" s="21">
        <f>+'Final Budget in Lakhs'!L22-'Provisional Budget Issued'!L22</f>
        <v>1.8913599999999999</v>
      </c>
      <c r="M23" s="21">
        <f>+'Final Budget in Lakhs'!M22-'Provisional Budget Issued'!M22</f>
        <v>10.820880000000002</v>
      </c>
      <c r="N23" s="21">
        <f>+'Final Budget in Lakhs'!N22-'Provisional Budget Issued'!N22</f>
        <v>0</v>
      </c>
      <c r="O23" s="21">
        <f>+'Final Budget in Lakhs'!O22-'Provisional Budget Issued'!O22</f>
        <v>8.0177799999999984</v>
      </c>
      <c r="P23" s="21">
        <f>+'Final Budget in Lakhs'!P22-'Provisional Budget Issued'!P22</f>
        <v>5.1748200000000004</v>
      </c>
      <c r="Q23" s="21">
        <f>+'Final Budget in Lakhs'!Q22-'Provisional Budget Issued'!Q22</f>
        <v>0</v>
      </c>
      <c r="R23" s="21">
        <f>+'Final Budget in Lakhs'!R22-'Provisional Budget Issued'!R22</f>
        <v>4.4295200000000001</v>
      </c>
      <c r="S23" s="21">
        <f>+'Final Budget in Lakhs'!S22-'Provisional Budget Issued'!S22</f>
        <v>11.61158</v>
      </c>
      <c r="T23" s="21">
        <f>+'Final Budget in Lakhs'!T22-'Provisional Budget Issued'!T22</f>
        <v>0</v>
      </c>
      <c r="U23" s="21">
        <f>+'Final Budget in Lakhs'!U22-'Provisional Budget Issued'!U22</f>
        <v>0</v>
      </c>
      <c r="V23" s="21">
        <f>+'Final Budget in Lakhs'!V22-'Provisional Budget Issued'!V22</f>
        <v>0</v>
      </c>
      <c r="W23" s="21">
        <f>+'Final Budget in Lakhs'!W22-'Provisional Budget Issued'!W22</f>
        <v>0</v>
      </c>
      <c r="X23" s="21">
        <f>+'Final Budget in Lakhs'!X22-'Provisional Budget Issued'!X22</f>
        <v>0</v>
      </c>
      <c r="Y23" s="21">
        <f>+'Final Budget in Lakhs'!Y22-'Provisional Budget Issued'!Y22</f>
        <v>0</v>
      </c>
      <c r="Z23" s="21">
        <f>+'Final Budget in Lakhs'!Z22-'Provisional Budget Issued'!Z22</f>
        <v>0</v>
      </c>
      <c r="AA23" s="21">
        <f>+'Final Budget in Lakhs'!AA22-'Provisional Budget Issued'!AA22</f>
        <v>0</v>
      </c>
      <c r="AB23" s="16">
        <f t="shared" si="0"/>
        <v>141.38044000000002</v>
      </c>
      <c r="AC23" s="106"/>
      <c r="AD23" s="105"/>
      <c r="AE23" s="106"/>
    </row>
    <row r="24" spans="1:31" ht="21.75" customHeight="1" x14ac:dyDescent="0.3">
      <c r="A24" s="26">
        <v>75.11569999999999</v>
      </c>
      <c r="B24" s="238" t="s">
        <v>1384</v>
      </c>
      <c r="C24" s="21">
        <f>+'Final Budget in Lakhs'!C23-'Provisional Budget Issued'!C23</f>
        <v>1259.9065399999999</v>
      </c>
      <c r="D24" s="21">
        <f>+'Final Budget in Lakhs'!D23-'Provisional Budget Issued'!D23</f>
        <v>510.12802000000005</v>
      </c>
      <c r="E24" s="21">
        <f>+'Final Budget in Lakhs'!E23-'Provisional Budget Issued'!E23</f>
        <v>416.72406999999998</v>
      </c>
      <c r="F24" s="21">
        <f>+'Final Budget in Lakhs'!F23-'Provisional Budget Issued'!F23</f>
        <v>304.05</v>
      </c>
      <c r="G24" s="21">
        <f>+'Final Budget in Lakhs'!G23-'Provisional Budget Issued'!G23</f>
        <v>264.05</v>
      </c>
      <c r="H24" s="21">
        <f>+'Final Budget in Lakhs'!H23-'Provisional Budget Issued'!H23</f>
        <v>311.12794000000002</v>
      </c>
      <c r="I24" s="21">
        <f>+'Final Budget in Lakhs'!I23-'Provisional Budget Issued'!I23</f>
        <v>307.58915999999999</v>
      </c>
      <c r="J24" s="21">
        <f>+'Final Budget in Lakhs'!J23-'Provisional Budget Issued'!J23</f>
        <v>390.22189999999995</v>
      </c>
      <c r="K24" s="21">
        <f>+'Final Budget in Lakhs'!K23-'Provisional Budget Issued'!K23</f>
        <v>388.11250000000007</v>
      </c>
      <c r="L24" s="21">
        <f>+'Final Budget in Lakhs'!L23-'Provisional Budget Issued'!L23</f>
        <v>404.55171000000001</v>
      </c>
      <c r="M24" s="21">
        <f>+'Final Budget in Lakhs'!M23-'Provisional Budget Issued'!M23</f>
        <v>391.79486000000003</v>
      </c>
      <c r="N24" s="21">
        <f>+'Final Budget in Lakhs'!N23-'Provisional Budget Issued'!N23</f>
        <v>241.21115999999998</v>
      </c>
      <c r="O24" s="21">
        <f>+'Final Budget in Lakhs'!O23-'Provisional Budget Issued'!O23</f>
        <v>236.93875</v>
      </c>
      <c r="P24" s="21">
        <f>+'Final Budget in Lakhs'!P23-'Provisional Budget Issued'!P23</f>
        <v>494.91229999999996</v>
      </c>
      <c r="Q24" s="21">
        <f>+'Final Budget in Lakhs'!Q23-'Provisional Budget Issued'!Q23</f>
        <v>402.42961000000003</v>
      </c>
      <c r="R24" s="21">
        <f>+'Final Budget in Lakhs'!R23-'Provisional Budget Issued'!R23</f>
        <v>235.55142000000001</v>
      </c>
      <c r="S24" s="21">
        <f>+'Final Budget in Lakhs'!S23-'Provisional Budget Issued'!S23</f>
        <v>296.63544999999999</v>
      </c>
      <c r="T24" s="21">
        <f>+'Final Budget in Lakhs'!T23-'Provisional Budget Issued'!T23</f>
        <v>265.16703999999999</v>
      </c>
      <c r="U24" s="21">
        <f>+'Final Budget in Lakhs'!U23-'Provisional Budget Issued'!U23</f>
        <v>191.92802</v>
      </c>
      <c r="V24" s="21">
        <f>+'Final Budget in Lakhs'!V23-'Provisional Budget Issued'!V23</f>
        <v>75.119560000000007</v>
      </c>
      <c r="W24" s="21">
        <f>+'Final Budget in Lakhs'!W23-'Provisional Budget Issued'!W23</f>
        <v>41.803629999999998</v>
      </c>
      <c r="X24" s="21">
        <f>+'Final Budget in Lakhs'!X23-'Provisional Budget Issued'!X23</f>
        <v>51.132239999999996</v>
      </c>
      <c r="Y24" s="21">
        <f>+'Final Budget in Lakhs'!Y23-'Provisional Budget Issued'!Y23</f>
        <v>3.3177999999999983</v>
      </c>
      <c r="Z24" s="21">
        <f>+'Final Budget in Lakhs'!Z23-'Provisional Budget Issued'!Z23</f>
        <v>650</v>
      </c>
      <c r="AA24" s="21">
        <f>+'Final Budget in Lakhs'!AA23-'Provisional Budget Issued'!AA23</f>
        <v>0</v>
      </c>
      <c r="AB24" s="16">
        <f t="shared" si="0"/>
        <v>8134.4036800000003</v>
      </c>
      <c r="AC24" s="106"/>
      <c r="AD24" s="105"/>
      <c r="AE24" s="106"/>
    </row>
    <row r="25" spans="1:31" ht="21.75" customHeight="1" x14ac:dyDescent="0.3">
      <c r="A25" s="26">
        <v>75.116699999999994</v>
      </c>
      <c r="B25" s="238" t="s">
        <v>1385</v>
      </c>
      <c r="C25" s="21">
        <f>+'Final Budget in Lakhs'!C24-'Provisional Budget Issued'!C24</f>
        <v>0</v>
      </c>
      <c r="D25" s="21">
        <f>+'Final Budget in Lakhs'!D24-'Provisional Budget Issued'!D24</f>
        <v>0</v>
      </c>
      <c r="E25" s="21">
        <f>+'Final Budget in Lakhs'!E24-'Provisional Budget Issued'!E24</f>
        <v>0</v>
      </c>
      <c r="F25" s="21">
        <f>+'Final Budget in Lakhs'!F24-'Provisional Budget Issued'!F24</f>
        <v>0</v>
      </c>
      <c r="G25" s="21">
        <f>+'Final Budget in Lakhs'!G24-'Provisional Budget Issued'!G24</f>
        <v>0</v>
      </c>
      <c r="H25" s="21">
        <f>+'Final Budget in Lakhs'!H24-'Provisional Budget Issued'!H24</f>
        <v>0</v>
      </c>
      <c r="I25" s="21">
        <f>+'Final Budget in Lakhs'!I24-'Provisional Budget Issued'!I24</f>
        <v>0</v>
      </c>
      <c r="J25" s="21">
        <f>+'Final Budget in Lakhs'!J24-'Provisional Budget Issued'!J24</f>
        <v>0</v>
      </c>
      <c r="K25" s="21">
        <f>+'Final Budget in Lakhs'!K24-'Provisional Budget Issued'!K24</f>
        <v>0</v>
      </c>
      <c r="L25" s="21">
        <f>+'Final Budget in Lakhs'!L24-'Provisional Budget Issued'!L24</f>
        <v>0</v>
      </c>
      <c r="M25" s="21">
        <f>+'Final Budget in Lakhs'!M24-'Provisional Budget Issued'!M24</f>
        <v>0</v>
      </c>
      <c r="N25" s="21">
        <f>+'Final Budget in Lakhs'!N24-'Provisional Budget Issued'!N24</f>
        <v>0</v>
      </c>
      <c r="O25" s="21">
        <f>+'Final Budget in Lakhs'!O24-'Provisional Budget Issued'!O24</f>
        <v>0</v>
      </c>
      <c r="P25" s="21">
        <f>+'Final Budget in Lakhs'!P24-'Provisional Budget Issued'!P24</f>
        <v>0</v>
      </c>
      <c r="Q25" s="21">
        <f>+'Final Budget in Lakhs'!Q24-'Provisional Budget Issued'!Q24</f>
        <v>0</v>
      </c>
      <c r="R25" s="21">
        <f>+'Final Budget in Lakhs'!R24-'Provisional Budget Issued'!R24</f>
        <v>0</v>
      </c>
      <c r="S25" s="21">
        <f>+'Final Budget in Lakhs'!S24-'Provisional Budget Issued'!S24</f>
        <v>0</v>
      </c>
      <c r="T25" s="21">
        <f>+'Final Budget in Lakhs'!T24-'Provisional Budget Issued'!T24</f>
        <v>0</v>
      </c>
      <c r="U25" s="21">
        <f>+'Final Budget in Lakhs'!U24-'Provisional Budget Issued'!U24</f>
        <v>0</v>
      </c>
      <c r="V25" s="21">
        <f>+'Final Budget in Lakhs'!V24-'Provisional Budget Issued'!V24</f>
        <v>0</v>
      </c>
      <c r="W25" s="21">
        <f>+'Final Budget in Lakhs'!W24-'Provisional Budget Issued'!W24</f>
        <v>0</v>
      </c>
      <c r="X25" s="21">
        <f>+'Final Budget in Lakhs'!X24-'Provisional Budget Issued'!X24</f>
        <v>0</v>
      </c>
      <c r="Y25" s="21">
        <f>+'Final Budget in Lakhs'!Y24-'Provisional Budget Issued'!Y24</f>
        <v>0</v>
      </c>
      <c r="Z25" s="21">
        <f>+'Final Budget in Lakhs'!Z24-'Provisional Budget Issued'!Z24</f>
        <v>5.2942299999999998</v>
      </c>
      <c r="AA25" s="21">
        <f>+'Final Budget in Lakhs'!AA24-'Provisional Budget Issued'!AA24</f>
        <v>0</v>
      </c>
      <c r="AB25" s="16">
        <f t="shared" si="0"/>
        <v>5.2942299999999998</v>
      </c>
      <c r="AC25" s="106"/>
      <c r="AD25" s="105"/>
      <c r="AE25" s="106"/>
    </row>
    <row r="26" spans="1:31" ht="21.75" hidden="1" customHeight="1" x14ac:dyDescent="0.3">
      <c r="A26" s="111">
        <v>75.117599999999996</v>
      </c>
      <c r="B26" s="238" t="s">
        <v>1386</v>
      </c>
      <c r="C26" s="21">
        <f>+'Final Budget in Lakhs'!C25-'Provisional Budget Issued'!C25</f>
        <v>0</v>
      </c>
      <c r="D26" s="21">
        <f>+'Final Budget in Lakhs'!D25-'Provisional Budget Issued'!D25</f>
        <v>0</v>
      </c>
      <c r="E26" s="21">
        <f>+'Final Budget in Lakhs'!E25-'Provisional Budget Issued'!E25</f>
        <v>0</v>
      </c>
      <c r="F26" s="21">
        <f>+'Final Budget in Lakhs'!F25-'Provisional Budget Issued'!F25</f>
        <v>0</v>
      </c>
      <c r="G26" s="21">
        <f>+'Final Budget in Lakhs'!G25-'Provisional Budget Issued'!G25</f>
        <v>0</v>
      </c>
      <c r="H26" s="21">
        <f>+'Final Budget in Lakhs'!H25-'Provisional Budget Issued'!H25</f>
        <v>0</v>
      </c>
      <c r="I26" s="21">
        <f>+'Final Budget in Lakhs'!I25-'Provisional Budget Issued'!I25</f>
        <v>0</v>
      </c>
      <c r="J26" s="21">
        <f>+'Final Budget in Lakhs'!J25-'Provisional Budget Issued'!J25</f>
        <v>0</v>
      </c>
      <c r="K26" s="21">
        <f>+'Final Budget in Lakhs'!K25-'Provisional Budget Issued'!K25</f>
        <v>0</v>
      </c>
      <c r="L26" s="21">
        <f>+'Final Budget in Lakhs'!L25-'Provisional Budget Issued'!L25</f>
        <v>0</v>
      </c>
      <c r="M26" s="21">
        <f>+'Final Budget in Lakhs'!M25-'Provisional Budget Issued'!M25</f>
        <v>0</v>
      </c>
      <c r="N26" s="21">
        <f>+'Final Budget in Lakhs'!N25-'Provisional Budget Issued'!N25</f>
        <v>0</v>
      </c>
      <c r="O26" s="21">
        <f>+'Final Budget in Lakhs'!O25-'Provisional Budget Issued'!O25</f>
        <v>0</v>
      </c>
      <c r="P26" s="21">
        <f>+'Final Budget in Lakhs'!P25-'Provisional Budget Issued'!P25</f>
        <v>0</v>
      </c>
      <c r="Q26" s="21">
        <f>+'Final Budget in Lakhs'!Q25-'Provisional Budget Issued'!Q25</f>
        <v>0</v>
      </c>
      <c r="R26" s="21">
        <f>+'Final Budget in Lakhs'!R25-'Provisional Budget Issued'!R25</f>
        <v>0</v>
      </c>
      <c r="S26" s="21">
        <f>+'Final Budget in Lakhs'!S25-'Provisional Budget Issued'!S25</f>
        <v>0</v>
      </c>
      <c r="T26" s="21">
        <f>+'Final Budget in Lakhs'!T25-'Provisional Budget Issued'!T25</f>
        <v>0</v>
      </c>
      <c r="U26" s="21">
        <f>+'Final Budget in Lakhs'!U25-'Provisional Budget Issued'!U25</f>
        <v>0</v>
      </c>
      <c r="V26" s="21">
        <f>+'Final Budget in Lakhs'!V25-'Provisional Budget Issued'!V25</f>
        <v>0</v>
      </c>
      <c r="W26" s="21">
        <f>+'Final Budget in Lakhs'!W25-'Provisional Budget Issued'!W25</f>
        <v>0</v>
      </c>
      <c r="X26" s="21">
        <f>+'Final Budget in Lakhs'!X25-'Provisional Budget Issued'!X25</f>
        <v>0</v>
      </c>
      <c r="Y26" s="21">
        <f>+'Final Budget in Lakhs'!Y25-'Provisional Budget Issued'!Y25</f>
        <v>0</v>
      </c>
      <c r="Z26" s="21">
        <f>+'Final Budget in Lakhs'!Z25-'Provisional Budget Issued'!Z25</f>
        <v>0</v>
      </c>
      <c r="AA26" s="21">
        <f>+'Final Budget in Lakhs'!AA25-'Provisional Budget Issued'!AA25</f>
        <v>0</v>
      </c>
      <c r="AB26" s="16">
        <f>SUM(C26:AA26)</f>
        <v>0</v>
      </c>
      <c r="AC26" s="106"/>
      <c r="AD26" s="105"/>
      <c r="AE26" s="106"/>
    </row>
    <row r="27" spans="1:31" ht="21.75" customHeight="1" x14ac:dyDescent="0.3">
      <c r="A27" s="26">
        <v>75.117699999999999</v>
      </c>
      <c r="B27" s="238" t="s">
        <v>1387</v>
      </c>
      <c r="C27" s="21">
        <f>+'Final Budget in Lakhs'!C26-'Provisional Budget Issued'!C26</f>
        <v>545.71477000000004</v>
      </c>
      <c r="D27" s="21">
        <f>+'Final Budget in Lakhs'!D26-'Provisional Budget Issued'!D26</f>
        <v>361.35185999999999</v>
      </c>
      <c r="E27" s="21">
        <f>+'Final Budget in Lakhs'!E26-'Provisional Budget Issued'!E26</f>
        <v>512.43038000000001</v>
      </c>
      <c r="F27" s="21">
        <f>+'Final Budget in Lakhs'!F26-'Provisional Budget Issued'!F26</f>
        <v>388.64</v>
      </c>
      <c r="G27" s="21">
        <f>+'Final Budget in Lakhs'!G26-'Provisional Budget Issued'!G26</f>
        <v>338.64</v>
      </c>
      <c r="H27" s="21">
        <f>+'Final Budget in Lakhs'!H26-'Provisional Budget Issued'!H26</f>
        <v>458.09658000000002</v>
      </c>
      <c r="I27" s="21">
        <f>+'Final Budget in Lakhs'!I26-'Provisional Budget Issued'!I26</f>
        <v>365.29037999999997</v>
      </c>
      <c r="J27" s="21">
        <f>+'Final Budget in Lakhs'!J26-'Provisional Budget Issued'!J26</f>
        <v>559.79355999999996</v>
      </c>
      <c r="K27" s="21">
        <f>+'Final Budget in Lakhs'!K26-'Provisional Budget Issued'!K26</f>
        <v>377.54610000000002</v>
      </c>
      <c r="L27" s="21">
        <f>+'Final Budget in Lakhs'!L26-'Provisional Budget Issued'!L26</f>
        <v>364.14778000000001</v>
      </c>
      <c r="M27" s="21">
        <f>+'Final Budget in Lakhs'!M26-'Provisional Budget Issued'!M26</f>
        <v>421.86874999999998</v>
      </c>
      <c r="N27" s="21">
        <f>+'Final Budget in Lakhs'!N26-'Provisional Budget Issued'!N26</f>
        <v>298.08998999999994</v>
      </c>
      <c r="O27" s="21">
        <f>+'Final Budget in Lakhs'!O26-'Provisional Budget Issued'!O26</f>
        <v>293.90723000000003</v>
      </c>
      <c r="P27" s="21">
        <f>+'Final Budget in Lakhs'!P26-'Provisional Budget Issued'!P26</f>
        <v>569.91417000000001</v>
      </c>
      <c r="Q27" s="21">
        <f>+'Final Budget in Lakhs'!Q26-'Provisional Budget Issued'!Q26</f>
        <v>428.79091</v>
      </c>
      <c r="R27" s="21">
        <f>+'Final Budget in Lakhs'!R26-'Provisional Budget Issued'!R26</f>
        <v>647.72859999999991</v>
      </c>
      <c r="S27" s="21">
        <f>+'Final Budget in Lakhs'!S26-'Provisional Budget Issued'!S26</f>
        <v>528.08500000000004</v>
      </c>
      <c r="T27" s="21">
        <f>+'Final Budget in Lakhs'!T26-'Provisional Budget Issued'!T26</f>
        <v>481.62504999999999</v>
      </c>
      <c r="U27" s="21">
        <f>+'Final Budget in Lakhs'!U26-'Provisional Budget Issued'!U26</f>
        <v>144.60021999999998</v>
      </c>
      <c r="V27" s="21">
        <f>+'Final Budget in Lakhs'!V26-'Provisional Budget Issued'!V26</f>
        <v>21.951439999999998</v>
      </c>
      <c r="W27" s="21">
        <f>+'Final Budget in Lakhs'!W26-'Provisional Budget Issued'!W26</f>
        <v>59.708399999999997</v>
      </c>
      <c r="X27" s="21">
        <f>+'Final Budget in Lakhs'!X26-'Provisional Budget Issued'!X26</f>
        <v>59.344310000000007</v>
      </c>
      <c r="Y27" s="21">
        <f>+'Final Budget in Lakhs'!Y26-'Provisional Budget Issued'!Y26</f>
        <v>10.030740000000002</v>
      </c>
      <c r="Z27" s="21">
        <f>+'Final Budget in Lakhs'!Z26-'Provisional Budget Issued'!Z26</f>
        <v>300</v>
      </c>
      <c r="AA27" s="21">
        <f>+'Final Budget in Lakhs'!AA26-'Provisional Budget Issued'!AA26</f>
        <v>0</v>
      </c>
      <c r="AB27" s="16">
        <f t="shared" si="0"/>
        <v>8537.2962199999984</v>
      </c>
      <c r="AC27" s="106"/>
      <c r="AD27" s="105"/>
      <c r="AE27" s="106"/>
    </row>
    <row r="28" spans="1:31" ht="21.75" customHeight="1" x14ac:dyDescent="0.3">
      <c r="A28" s="26">
        <v>75.118700000000004</v>
      </c>
      <c r="B28" s="238" t="s">
        <v>1388</v>
      </c>
      <c r="C28" s="21">
        <f>+'Final Budget in Lakhs'!C27-'Provisional Budget Issued'!C27</f>
        <v>0</v>
      </c>
      <c r="D28" s="21">
        <f>+'Final Budget in Lakhs'!D27-'Provisional Budget Issued'!D27</f>
        <v>0</v>
      </c>
      <c r="E28" s="21">
        <f>+'Final Budget in Lakhs'!E27-'Provisional Budget Issued'!E27</f>
        <v>0</v>
      </c>
      <c r="F28" s="21">
        <f>+'Final Budget in Lakhs'!F27-'Provisional Budget Issued'!F27</f>
        <v>0</v>
      </c>
      <c r="G28" s="21">
        <f>+'Final Budget in Lakhs'!G27-'Provisional Budget Issued'!G27</f>
        <v>0</v>
      </c>
      <c r="H28" s="21">
        <f>+'Final Budget in Lakhs'!H27-'Provisional Budget Issued'!H27</f>
        <v>20.070239999999998</v>
      </c>
      <c r="I28" s="21">
        <f>+'Final Budget in Lakhs'!I27-'Provisional Budget Issued'!I27</f>
        <v>0</v>
      </c>
      <c r="J28" s="21">
        <f>+'Final Budget in Lakhs'!J27-'Provisional Budget Issued'!J27</f>
        <v>7.1975899999999999</v>
      </c>
      <c r="K28" s="21">
        <f>+'Final Budget in Lakhs'!K27-'Provisional Budget Issued'!K27</f>
        <v>0</v>
      </c>
      <c r="L28" s="21">
        <f>+'Final Budget in Lakhs'!L27-'Provisional Budget Issued'!L27</f>
        <v>0</v>
      </c>
      <c r="M28" s="21">
        <f>+'Final Budget in Lakhs'!M27-'Provisional Budget Issued'!M27</f>
        <v>0</v>
      </c>
      <c r="N28" s="21">
        <f>+'Final Budget in Lakhs'!N27-'Provisional Budget Issued'!N27</f>
        <v>0</v>
      </c>
      <c r="O28" s="21">
        <f>+'Final Budget in Lakhs'!O27-'Provisional Budget Issued'!O27</f>
        <v>0</v>
      </c>
      <c r="P28" s="21">
        <f>+'Final Budget in Lakhs'!P27-'Provisional Budget Issued'!P27</f>
        <v>0</v>
      </c>
      <c r="Q28" s="21">
        <f>+'Final Budget in Lakhs'!Q27-'Provisional Budget Issued'!Q27</f>
        <v>0</v>
      </c>
      <c r="R28" s="21">
        <f>+'Final Budget in Lakhs'!R27-'Provisional Budget Issued'!R27</f>
        <v>0</v>
      </c>
      <c r="S28" s="21">
        <f>+'Final Budget in Lakhs'!S27-'Provisional Budget Issued'!S27</f>
        <v>0</v>
      </c>
      <c r="T28" s="21">
        <f>+'Final Budget in Lakhs'!T27-'Provisional Budget Issued'!T27</f>
        <v>0</v>
      </c>
      <c r="U28" s="21">
        <f>+'Final Budget in Lakhs'!U27-'Provisional Budget Issued'!U27</f>
        <v>30.994710000000001</v>
      </c>
      <c r="V28" s="21">
        <f>+'Final Budget in Lakhs'!V27-'Provisional Budget Issued'!V27</f>
        <v>0</v>
      </c>
      <c r="W28" s="21">
        <f>+'Final Budget in Lakhs'!W27-'Provisional Budget Issued'!W27</f>
        <v>14.765309999999998</v>
      </c>
      <c r="X28" s="21">
        <f>+'Final Budget in Lakhs'!X27-'Provisional Budget Issued'!X27</f>
        <v>15.884180000000001</v>
      </c>
      <c r="Y28" s="21">
        <f>+'Final Budget in Lakhs'!Y27-'Provisional Budget Issued'!Y27</f>
        <v>0</v>
      </c>
      <c r="Z28" s="21">
        <f>+'Final Budget in Lakhs'!Z27-'Provisional Budget Issued'!Z27</f>
        <v>2.3100100000000001</v>
      </c>
      <c r="AA28" s="21">
        <f>+'Final Budget in Lakhs'!AA27-'Provisional Budget Issued'!AA27</f>
        <v>0</v>
      </c>
      <c r="AB28" s="16">
        <f t="shared" si="0"/>
        <v>91.222040000000007</v>
      </c>
      <c r="AC28" s="106"/>
      <c r="AD28" s="105"/>
      <c r="AE28" s="106"/>
    </row>
    <row r="29" spans="1:31" ht="21.75" customHeight="1" x14ac:dyDescent="0.3">
      <c r="A29" s="26">
        <v>75.119699999999995</v>
      </c>
      <c r="B29" s="238" t="s">
        <v>1389</v>
      </c>
      <c r="C29" s="21">
        <f>+'Final Budget in Lakhs'!C28-'Provisional Budget Issued'!C28</f>
        <v>0</v>
      </c>
      <c r="D29" s="21">
        <f>+'Final Budget in Lakhs'!D28-'Provisional Budget Issued'!D28</f>
        <v>0</v>
      </c>
      <c r="E29" s="21">
        <f>+'Final Budget in Lakhs'!E28-'Provisional Budget Issued'!E28</f>
        <v>0</v>
      </c>
      <c r="F29" s="21">
        <f>+'Final Budget in Lakhs'!F28-'Provisional Budget Issued'!F28</f>
        <v>0</v>
      </c>
      <c r="G29" s="21">
        <f>+'Final Budget in Lakhs'!G28-'Provisional Budget Issued'!G28</f>
        <v>0</v>
      </c>
      <c r="H29" s="21">
        <f>+'Final Budget in Lakhs'!H28-'Provisional Budget Issued'!H28</f>
        <v>0</v>
      </c>
      <c r="I29" s="21">
        <f>+'Final Budget in Lakhs'!I28-'Provisional Budget Issued'!I28</f>
        <v>0</v>
      </c>
      <c r="J29" s="21">
        <f>+'Final Budget in Lakhs'!J28-'Provisional Budget Issued'!J28</f>
        <v>5.9790099999999997</v>
      </c>
      <c r="K29" s="21">
        <f>+'Final Budget in Lakhs'!K28-'Provisional Budget Issued'!K28</f>
        <v>0</v>
      </c>
      <c r="L29" s="21">
        <f>+'Final Budget in Lakhs'!L28-'Provisional Budget Issued'!L28</f>
        <v>0</v>
      </c>
      <c r="M29" s="21">
        <f>+'Final Budget in Lakhs'!M28-'Provisional Budget Issued'!M28</f>
        <v>0</v>
      </c>
      <c r="N29" s="21">
        <f>+'Final Budget in Lakhs'!N28-'Provisional Budget Issued'!N28</f>
        <v>0</v>
      </c>
      <c r="O29" s="21">
        <f>+'Final Budget in Lakhs'!O28-'Provisional Budget Issued'!O28</f>
        <v>0</v>
      </c>
      <c r="P29" s="21">
        <f>+'Final Budget in Lakhs'!P28-'Provisional Budget Issued'!P28</f>
        <v>0</v>
      </c>
      <c r="Q29" s="21">
        <f>+'Final Budget in Lakhs'!Q28-'Provisional Budget Issued'!Q28</f>
        <v>0</v>
      </c>
      <c r="R29" s="21">
        <f>+'Final Budget in Lakhs'!R28-'Provisional Budget Issued'!R28</f>
        <v>0</v>
      </c>
      <c r="S29" s="21">
        <f>+'Final Budget in Lakhs'!S28-'Provisional Budget Issued'!S28</f>
        <v>0</v>
      </c>
      <c r="T29" s="21">
        <f>+'Final Budget in Lakhs'!T28-'Provisional Budget Issued'!T28</f>
        <v>0</v>
      </c>
      <c r="U29" s="21">
        <f>+'Final Budget in Lakhs'!U28-'Provisional Budget Issued'!U28</f>
        <v>3.0379700000000001</v>
      </c>
      <c r="V29" s="21">
        <f>+'Final Budget in Lakhs'!V28-'Provisional Budget Issued'!V28</f>
        <v>0</v>
      </c>
      <c r="W29" s="21">
        <f>+'Final Budget in Lakhs'!W28-'Provisional Budget Issued'!W28</f>
        <v>2.8962400000000001</v>
      </c>
      <c r="X29" s="21">
        <f>+'Final Budget in Lakhs'!X28-'Provisional Budget Issued'!X28</f>
        <v>5.0768300000000002</v>
      </c>
      <c r="Y29" s="21">
        <f>+'Final Budget in Lakhs'!Y28-'Provisional Budget Issued'!Y28</f>
        <v>0</v>
      </c>
      <c r="Z29" s="21">
        <f>+'Final Budget in Lakhs'!Z28-'Provisional Budget Issued'!Z28</f>
        <v>9.8716799999999996</v>
      </c>
      <c r="AA29" s="21">
        <f>+'Final Budget in Lakhs'!AA28-'Provisional Budget Issued'!AA28</f>
        <v>0</v>
      </c>
      <c r="AB29" s="16">
        <f t="shared" si="0"/>
        <v>26.861730000000001</v>
      </c>
      <c r="AC29" s="106"/>
      <c r="AD29" s="105"/>
      <c r="AE29" s="106"/>
    </row>
    <row r="30" spans="1:31" ht="21.75" customHeight="1" x14ac:dyDescent="0.3">
      <c r="A30" s="26">
        <v>75.155699999999996</v>
      </c>
      <c r="B30" s="238" t="s">
        <v>1391</v>
      </c>
      <c r="C30" s="21">
        <f>+'Final Budget in Lakhs'!C29-'Provisional Budget Issued'!C29</f>
        <v>0</v>
      </c>
      <c r="D30" s="21">
        <f>+'Final Budget in Lakhs'!D29-'Provisional Budget Issued'!D29</f>
        <v>7.7672599999999994</v>
      </c>
      <c r="E30" s="21">
        <f>+'Final Budget in Lakhs'!E29-'Provisional Budget Issued'!E29</f>
        <v>3.9379999999999997</v>
      </c>
      <c r="F30" s="21">
        <f>+'Final Budget in Lakhs'!F29-'Provisional Budget Issued'!F29</f>
        <v>4.6479999999999997</v>
      </c>
      <c r="G30" s="21">
        <f>+'Final Budget in Lakhs'!G29-'Provisional Budget Issued'!G29</f>
        <v>2.22065</v>
      </c>
      <c r="H30" s="21">
        <f>+'Final Budget in Lakhs'!H29-'Provisional Budget Issued'!H29</f>
        <v>6.6614599999999999</v>
      </c>
      <c r="I30" s="21">
        <f>+'Final Budget in Lakhs'!I29-'Provisional Budget Issued'!I29</f>
        <v>0.23561999999999997</v>
      </c>
      <c r="J30" s="21">
        <f>+'Final Budget in Lakhs'!J29-'Provisional Budget Issued'!J29</f>
        <v>0</v>
      </c>
      <c r="K30" s="21">
        <f>+'Final Budget in Lakhs'!K29-'Provisional Budget Issued'!K29</f>
        <v>7.6320000000000006</v>
      </c>
      <c r="L30" s="21">
        <f>+'Final Budget in Lakhs'!L29-'Provisional Budget Issued'!L29</f>
        <v>7.4322299999999997</v>
      </c>
      <c r="M30" s="21">
        <f>+'Final Budget in Lakhs'!M29-'Provisional Budget Issued'!M29</f>
        <v>10.96874</v>
      </c>
      <c r="N30" s="21">
        <f>+'Final Budget in Lakhs'!N29-'Provisional Budget Issued'!N29</f>
        <v>3.3040000000000003</v>
      </c>
      <c r="O30" s="21">
        <f>+'Final Budget in Lakhs'!O29-'Provisional Budget Issued'!O29</f>
        <v>0</v>
      </c>
      <c r="P30" s="21">
        <f>+'Final Budget in Lakhs'!P29-'Provisional Budget Issued'!P29</f>
        <v>0</v>
      </c>
      <c r="Q30" s="21">
        <f>+'Final Budget in Lakhs'!Q29-'Provisional Budget Issued'!Q29</f>
        <v>0</v>
      </c>
      <c r="R30" s="21">
        <f>+'Final Budget in Lakhs'!R29-'Provisional Budget Issued'!R29</f>
        <v>0</v>
      </c>
      <c r="S30" s="21">
        <f>+'Final Budget in Lakhs'!S29-'Provisional Budget Issued'!S29</f>
        <v>2.1773400000000001</v>
      </c>
      <c r="T30" s="21">
        <f>+'Final Budget in Lakhs'!T29-'Provisional Budget Issued'!T29</f>
        <v>0.28000000000000003</v>
      </c>
      <c r="U30" s="21">
        <f>+'Final Budget in Lakhs'!U29-'Provisional Budget Issued'!U29</f>
        <v>0.67733999999999994</v>
      </c>
      <c r="V30" s="21">
        <f>+'Final Budget in Lakhs'!V29-'Provisional Budget Issued'!V29</f>
        <v>0</v>
      </c>
      <c r="W30" s="21">
        <f>+'Final Budget in Lakhs'!W29-'Provisional Budget Issued'!W29</f>
        <v>0</v>
      </c>
      <c r="X30" s="21">
        <f>+'Final Budget in Lakhs'!X29-'Provisional Budget Issued'!X29</f>
        <v>0</v>
      </c>
      <c r="Y30" s="21">
        <f>+'Final Budget in Lakhs'!Y29-'Provisional Budget Issued'!Y29</f>
        <v>0</v>
      </c>
      <c r="Z30" s="21">
        <f>+'Final Budget in Lakhs'!Z29-'Provisional Budget Issued'!Z29</f>
        <v>0</v>
      </c>
      <c r="AA30" s="21">
        <f>+'Final Budget in Lakhs'!AA29-'Provisional Budget Issued'!AA29</f>
        <v>0</v>
      </c>
      <c r="AB30" s="16">
        <f t="shared" si="0"/>
        <v>57.942639999999997</v>
      </c>
      <c r="AC30" s="106"/>
      <c r="AD30" s="105"/>
      <c r="AE30" s="106"/>
    </row>
    <row r="31" spans="1:31" ht="21.75" customHeight="1" x14ac:dyDescent="0.3">
      <c r="A31" s="26">
        <v>75.156700000000001</v>
      </c>
      <c r="B31" s="238" t="s">
        <v>1392</v>
      </c>
      <c r="C31" s="21">
        <f>+'Final Budget in Lakhs'!C30-'Provisional Budget Issued'!C30</f>
        <v>0</v>
      </c>
      <c r="D31" s="21">
        <f>+'Final Budget in Lakhs'!D30-'Provisional Budget Issued'!D30</f>
        <v>0</v>
      </c>
      <c r="E31" s="21">
        <f>+'Final Budget in Lakhs'!E30-'Provisional Budget Issued'!E30</f>
        <v>0</v>
      </c>
      <c r="F31" s="21">
        <f>+'Final Budget in Lakhs'!F30-'Provisional Budget Issued'!F30</f>
        <v>0.43999999999999995</v>
      </c>
      <c r="G31" s="21">
        <f>+'Final Budget in Lakhs'!G30-'Provisional Budget Issued'!G30</f>
        <v>0.43999999999999995</v>
      </c>
      <c r="H31" s="21">
        <f>+'Final Budget in Lakhs'!H30-'Provisional Budget Issued'!H30</f>
        <v>1.17</v>
      </c>
      <c r="I31" s="21">
        <f>+'Final Budget in Lakhs'!I30-'Provisional Budget Issued'!I30</f>
        <v>1.8839999999999999</v>
      </c>
      <c r="J31" s="21">
        <f>+'Final Budget in Lakhs'!J30-'Provisional Budget Issued'!J30</f>
        <v>1.444</v>
      </c>
      <c r="K31" s="21">
        <f>+'Final Budget in Lakhs'!K30-'Provisional Budget Issued'!K30</f>
        <v>0</v>
      </c>
      <c r="L31" s="21">
        <f>+'Final Budget in Lakhs'!L30-'Provisional Budget Issued'!L30</f>
        <v>0</v>
      </c>
      <c r="M31" s="21">
        <f>+'Final Budget in Lakhs'!M30-'Provisional Budget Issued'!M30</f>
        <v>6.0000000000000053E-2</v>
      </c>
      <c r="N31" s="21">
        <f>+'Final Budget in Lakhs'!N30-'Provisional Budget Issued'!N30</f>
        <v>0</v>
      </c>
      <c r="O31" s="21">
        <f>+'Final Budget in Lakhs'!O30-'Provisional Budget Issued'!O30</f>
        <v>0.8660000000000001</v>
      </c>
      <c r="P31" s="21">
        <f>+'Final Budget in Lakhs'!P30-'Provisional Budget Issued'!P30</f>
        <v>13.508190000000001</v>
      </c>
      <c r="Q31" s="21">
        <f>+'Final Budget in Lakhs'!Q30-'Provisional Budget Issued'!Q30</f>
        <v>5.8971399999999994</v>
      </c>
      <c r="R31" s="21">
        <f>+'Final Budget in Lakhs'!R30-'Provisional Budget Issued'!R30</f>
        <v>9.0587800000000023</v>
      </c>
      <c r="S31" s="21">
        <f>+'Final Budget in Lakhs'!S30-'Provisional Budget Issued'!S30</f>
        <v>8.1391999999999989</v>
      </c>
      <c r="T31" s="21">
        <f>+'Final Budget in Lakhs'!T30-'Provisional Budget Issued'!T30</f>
        <v>0.56000000000000227</v>
      </c>
      <c r="U31" s="21">
        <f>+'Final Budget in Lakhs'!U30-'Provisional Budget Issued'!U30</f>
        <v>0</v>
      </c>
      <c r="V31" s="21">
        <f>+'Final Budget in Lakhs'!V30-'Provisional Budget Issued'!V30</f>
        <v>0</v>
      </c>
      <c r="W31" s="21">
        <f>+'Final Budget in Lakhs'!W30-'Provisional Budget Issued'!W30</f>
        <v>0</v>
      </c>
      <c r="X31" s="21">
        <f>+'Final Budget in Lakhs'!X30-'Provisional Budget Issued'!X30</f>
        <v>0</v>
      </c>
      <c r="Y31" s="21">
        <f>+'Final Budget in Lakhs'!Y30-'Provisional Budget Issued'!Y30</f>
        <v>0</v>
      </c>
      <c r="Z31" s="21">
        <f>+'Final Budget in Lakhs'!Z30-'Provisional Budget Issued'!Z30</f>
        <v>0</v>
      </c>
      <c r="AA31" s="21">
        <f>+'Final Budget in Lakhs'!AA30-'Provisional Budget Issued'!AA30</f>
        <v>0</v>
      </c>
      <c r="AB31" s="16">
        <f t="shared" si="0"/>
        <v>43.467310000000012</v>
      </c>
      <c r="AC31" s="106"/>
      <c r="AD31" s="105"/>
      <c r="AE31" s="106"/>
    </row>
    <row r="32" spans="1:31" ht="21.75" customHeight="1" x14ac:dyDescent="0.3">
      <c r="A32" s="26">
        <v>75.157700000000006</v>
      </c>
      <c r="B32" s="238" t="s">
        <v>1393</v>
      </c>
      <c r="C32" s="21">
        <f>+'Final Budget in Lakhs'!C31-'Provisional Budget Issued'!C31</f>
        <v>83.552499999999981</v>
      </c>
      <c r="D32" s="21">
        <f>+'Final Budget in Lakhs'!D31-'Provisional Budget Issued'!D31</f>
        <v>96.865970000000004</v>
      </c>
      <c r="E32" s="21">
        <f>+'Final Budget in Lakhs'!E31-'Provisional Budget Issued'!E31</f>
        <v>124.29276</v>
      </c>
      <c r="F32" s="21">
        <f>+'Final Budget in Lakhs'!F31-'Provisional Budget Issued'!F31</f>
        <v>91.42</v>
      </c>
      <c r="G32" s="21">
        <f>+'Final Budget in Lakhs'!G31-'Provisional Budget Issued'!G31</f>
        <v>51.42</v>
      </c>
      <c r="H32" s="21">
        <f>+'Final Budget in Lakhs'!H31-'Provisional Budget Issued'!H31</f>
        <v>103.32701</v>
      </c>
      <c r="I32" s="21">
        <f>+'Final Budget in Lakhs'!I31-'Provisional Budget Issued'!I31</f>
        <v>84.656149999999997</v>
      </c>
      <c r="J32" s="21">
        <f>+'Final Budget in Lakhs'!J31-'Provisional Budget Issued'!J31</f>
        <v>145.13540999999998</v>
      </c>
      <c r="K32" s="21">
        <f>+'Final Budget in Lakhs'!K31-'Provisional Budget Issued'!K31</f>
        <v>87.300669999999997</v>
      </c>
      <c r="L32" s="21">
        <f>+'Final Budget in Lakhs'!L31-'Provisional Budget Issued'!L31</f>
        <v>104.78038000000001</v>
      </c>
      <c r="M32" s="21">
        <f>+'Final Budget in Lakhs'!M31-'Provisional Budget Issued'!M31</f>
        <v>57.935729999999992</v>
      </c>
      <c r="N32" s="21">
        <f>+'Final Budget in Lakhs'!N31-'Provisional Budget Issued'!N31</f>
        <v>40.104139999999994</v>
      </c>
      <c r="O32" s="21">
        <f>+'Final Budget in Lakhs'!O31-'Provisional Budget Issued'!O31</f>
        <v>46.574380000000005</v>
      </c>
      <c r="P32" s="21">
        <f>+'Final Budget in Lakhs'!P31-'Provisional Budget Issued'!P31</f>
        <v>100.01934</v>
      </c>
      <c r="Q32" s="21">
        <f>+'Final Budget in Lakhs'!Q31-'Provisional Budget Issued'!Q31</f>
        <v>86.838070000000002</v>
      </c>
      <c r="R32" s="21">
        <f>+'Final Budget in Lakhs'!R31-'Provisional Budget Issued'!R31</f>
        <v>96.586459999999988</v>
      </c>
      <c r="S32" s="21">
        <f>+'Final Budget in Lakhs'!S31-'Provisional Budget Issued'!S31</f>
        <v>86.814909999999998</v>
      </c>
      <c r="T32" s="21">
        <f>+'Final Budget in Lakhs'!T31-'Provisional Budget Issued'!T31</f>
        <v>101.42227</v>
      </c>
      <c r="U32" s="21">
        <f>+'Final Budget in Lakhs'!U31-'Provisional Budget Issued'!U31</f>
        <v>0</v>
      </c>
      <c r="V32" s="21">
        <f>+'Final Budget in Lakhs'!V31-'Provisional Budget Issued'!V31</f>
        <v>0</v>
      </c>
      <c r="W32" s="21">
        <f>+'Final Budget in Lakhs'!W31-'Provisional Budget Issued'!W31</f>
        <v>0</v>
      </c>
      <c r="X32" s="21">
        <f>+'Final Budget in Lakhs'!X31-'Provisional Budget Issued'!X31</f>
        <v>0</v>
      </c>
      <c r="Y32" s="21">
        <f>+'Final Budget in Lakhs'!Y31-'Provisional Budget Issued'!Y31</f>
        <v>0</v>
      </c>
      <c r="Z32" s="21">
        <f>+'Final Budget in Lakhs'!Z31-'Provisional Budget Issued'!Z31</f>
        <v>0</v>
      </c>
      <c r="AA32" s="21">
        <f>+'Final Budget in Lakhs'!AA31-'Provisional Budget Issued'!AA31</f>
        <v>0</v>
      </c>
      <c r="AB32" s="16">
        <f t="shared" si="0"/>
        <v>1589.0461500000001</v>
      </c>
      <c r="AC32" s="106"/>
      <c r="AD32" s="105"/>
      <c r="AE32" s="106"/>
    </row>
    <row r="33" spans="1:31" ht="21.75" customHeight="1" x14ac:dyDescent="0.3">
      <c r="A33" s="26">
        <v>75.170699999999997</v>
      </c>
      <c r="B33" s="238" t="s">
        <v>1394</v>
      </c>
      <c r="C33" s="21">
        <f>+'Final Budget in Lakhs'!C32-'Provisional Budget Issued'!C32</f>
        <v>0.77846000000000004</v>
      </c>
      <c r="D33" s="21">
        <f>+'Final Budget in Lakhs'!D32-'Provisional Budget Issued'!D32</f>
        <v>1.0712099999999998</v>
      </c>
      <c r="E33" s="21">
        <f>+'Final Budget in Lakhs'!E32-'Provisional Budget Issued'!E32</f>
        <v>0.42525000000000002</v>
      </c>
      <c r="F33" s="21">
        <f>+'Final Budget in Lakhs'!F32-'Provisional Budget Issued'!F32</f>
        <v>0.30525000000000002</v>
      </c>
      <c r="G33" s="21">
        <f>+'Final Budget in Lakhs'!G32-'Provisional Budget Issued'!G32</f>
        <v>1.0000000000000009E-2</v>
      </c>
      <c r="H33" s="21">
        <f>+'Final Budget in Lakhs'!H32-'Provisional Budget Issued'!H32</f>
        <v>0</v>
      </c>
      <c r="I33" s="21">
        <f>+'Final Budget in Lakhs'!I32-'Provisional Budget Issued'!I32</f>
        <v>0</v>
      </c>
      <c r="J33" s="21">
        <f>+'Final Budget in Lakhs'!J32-'Provisional Budget Issued'!J32</f>
        <v>0</v>
      </c>
      <c r="K33" s="21">
        <f>+'Final Budget in Lakhs'!K32-'Provisional Budget Issued'!K32</f>
        <v>1.2190599999999998</v>
      </c>
      <c r="L33" s="21">
        <f>+'Final Budget in Lakhs'!L32-'Provisional Budget Issued'!L32</f>
        <v>0</v>
      </c>
      <c r="M33" s="21">
        <f>+'Final Budget in Lakhs'!M32-'Provisional Budget Issued'!M32</f>
        <v>1.8250999999999999</v>
      </c>
      <c r="N33" s="21">
        <f>+'Final Budget in Lakhs'!N32-'Provisional Budget Issued'!N32</f>
        <v>2.1293899999999999</v>
      </c>
      <c r="O33" s="21">
        <f>+'Final Budget in Lakhs'!O32-'Provisional Budget Issued'!O32</f>
        <v>0</v>
      </c>
      <c r="P33" s="21">
        <f>+'Final Budget in Lakhs'!P32-'Provisional Budget Issued'!P32</f>
        <v>0.50563000000000002</v>
      </c>
      <c r="Q33" s="21">
        <f>+'Final Budget in Lakhs'!Q32-'Provisional Budget Issued'!Q32</f>
        <v>1.6344899999999998</v>
      </c>
      <c r="R33" s="21">
        <f>+'Final Budget in Lakhs'!R32-'Provisional Budget Issued'!R32</f>
        <v>3.1142499999999997</v>
      </c>
      <c r="S33" s="21">
        <f>+'Final Budget in Lakhs'!S32-'Provisional Budget Issued'!S32</f>
        <v>0.56761000000000006</v>
      </c>
      <c r="T33" s="21">
        <f>+'Final Budget in Lakhs'!T32-'Provisional Budget Issued'!T32</f>
        <v>0</v>
      </c>
      <c r="U33" s="21">
        <f>+'Final Budget in Lakhs'!U32-'Provisional Budget Issued'!U32</f>
        <v>0</v>
      </c>
      <c r="V33" s="21">
        <f>+'Final Budget in Lakhs'!V32-'Provisional Budget Issued'!V32</f>
        <v>0</v>
      </c>
      <c r="W33" s="21">
        <f>+'Final Budget in Lakhs'!W32-'Provisional Budget Issued'!W32</f>
        <v>0</v>
      </c>
      <c r="X33" s="21">
        <f>+'Final Budget in Lakhs'!X32-'Provisional Budget Issued'!X32</f>
        <v>0</v>
      </c>
      <c r="Y33" s="21">
        <f>+'Final Budget in Lakhs'!Y32-'Provisional Budget Issued'!Y32</f>
        <v>0.29921999999999999</v>
      </c>
      <c r="Z33" s="21">
        <f>+'Final Budget in Lakhs'!Z32-'Provisional Budget Issued'!Z32</f>
        <v>0</v>
      </c>
      <c r="AA33" s="21">
        <f>+'Final Budget in Lakhs'!AA32-'Provisional Budget Issued'!AA32</f>
        <v>0</v>
      </c>
      <c r="AB33" s="16">
        <f t="shared" si="0"/>
        <v>13.884919999999999</v>
      </c>
      <c r="AC33" s="106"/>
      <c r="AD33" s="105"/>
      <c r="AE33" s="106"/>
    </row>
    <row r="34" spans="1:31" ht="21.75" customHeight="1" x14ac:dyDescent="0.3">
      <c r="A34" s="26">
        <v>75.180700000000002</v>
      </c>
      <c r="B34" s="238" t="s">
        <v>1398</v>
      </c>
      <c r="C34" s="21">
        <f>+'Final Budget in Lakhs'!C33-'Provisional Budget Issued'!C33</f>
        <v>0</v>
      </c>
      <c r="D34" s="21">
        <f>+'Final Budget in Lakhs'!D33-'Provisional Budget Issued'!D33</f>
        <v>0</v>
      </c>
      <c r="E34" s="21">
        <f>+'Final Budget in Lakhs'!E33-'Provisional Budget Issued'!E33</f>
        <v>0</v>
      </c>
      <c r="F34" s="21">
        <f>+'Final Budget in Lakhs'!F33-'Provisional Budget Issued'!F33</f>
        <v>0</v>
      </c>
      <c r="G34" s="21">
        <f>+'Final Budget in Lakhs'!G33-'Provisional Budget Issued'!G33</f>
        <v>0</v>
      </c>
      <c r="H34" s="21">
        <f>+'Final Budget in Lakhs'!H33-'Provisional Budget Issued'!H33</f>
        <v>3.5840899999999998</v>
      </c>
      <c r="I34" s="21">
        <f>+'Final Budget in Lakhs'!I33-'Provisional Budget Issued'!I33</f>
        <v>0</v>
      </c>
      <c r="J34" s="21">
        <f>+'Final Budget in Lakhs'!J33-'Provisional Budget Issued'!J33</f>
        <v>0.67999999999999994</v>
      </c>
      <c r="K34" s="21">
        <f>+'Final Budget in Lakhs'!K33-'Provisional Budget Issued'!K33</f>
        <v>4.6054000000000004</v>
      </c>
      <c r="L34" s="21">
        <f>+'Final Budget in Lakhs'!L33-'Provisional Budget Issued'!L33</f>
        <v>0</v>
      </c>
      <c r="M34" s="21">
        <f>+'Final Budget in Lakhs'!M33-'Provisional Budget Issued'!M33</f>
        <v>1.6501399999999999</v>
      </c>
      <c r="N34" s="21">
        <f>+'Final Budget in Lakhs'!N33-'Provisional Budget Issued'!N33</f>
        <v>0</v>
      </c>
      <c r="O34" s="21">
        <f>+'Final Budget in Lakhs'!O33-'Provisional Budget Issued'!O33</f>
        <v>0</v>
      </c>
      <c r="P34" s="21">
        <f>+'Final Budget in Lakhs'!P33-'Provisional Budget Issued'!P33</f>
        <v>8.3689400000000003</v>
      </c>
      <c r="Q34" s="21">
        <f>+'Final Budget in Lakhs'!Q33-'Provisional Budget Issued'!Q33</f>
        <v>0</v>
      </c>
      <c r="R34" s="21">
        <f>+'Final Budget in Lakhs'!R33-'Provisional Budget Issued'!R33</f>
        <v>0</v>
      </c>
      <c r="S34" s="21">
        <f>+'Final Budget in Lakhs'!S33-'Provisional Budget Issued'!S33</f>
        <v>0.91418999999999995</v>
      </c>
      <c r="T34" s="21">
        <f>+'Final Budget in Lakhs'!T33-'Provisional Budget Issued'!T33</f>
        <v>0</v>
      </c>
      <c r="U34" s="21">
        <f>+'Final Budget in Lakhs'!U33-'Provisional Budget Issued'!U33</f>
        <v>11.41705</v>
      </c>
      <c r="V34" s="21">
        <f>+'Final Budget in Lakhs'!V33-'Provisional Budget Issued'!V33</f>
        <v>0</v>
      </c>
      <c r="W34" s="21">
        <f>+'Final Budget in Lakhs'!W33-'Provisional Budget Issued'!W33</f>
        <v>9.3810000000000004E-2</v>
      </c>
      <c r="X34" s="21">
        <f>+'Final Budget in Lakhs'!X33-'Provisional Budget Issued'!X33</f>
        <v>0</v>
      </c>
      <c r="Y34" s="21">
        <f>+'Final Budget in Lakhs'!Y33-'Provisional Budget Issued'!Y33</f>
        <v>0</v>
      </c>
      <c r="Z34" s="21">
        <f>+'Final Budget in Lakhs'!Z33-'Provisional Budget Issued'!Z33</f>
        <v>0</v>
      </c>
      <c r="AA34" s="21">
        <f>+'Final Budget in Lakhs'!AA33-'Provisional Budget Issued'!AA33</f>
        <v>0</v>
      </c>
      <c r="AB34" s="16">
        <f t="shared" si="0"/>
        <v>31.313620000000004</v>
      </c>
      <c r="AC34" s="106"/>
      <c r="AD34" s="105"/>
      <c r="AE34" s="106"/>
    </row>
    <row r="35" spans="1:31" ht="21.75" hidden="1" customHeight="1" x14ac:dyDescent="0.3">
      <c r="A35" s="111">
        <v>75.181700000000006</v>
      </c>
      <c r="B35" s="238" t="s">
        <v>1399</v>
      </c>
      <c r="C35" s="21">
        <f>+'Final Budget in Lakhs'!C34-'Provisional Budget Issued'!C34</f>
        <v>0</v>
      </c>
      <c r="D35" s="21">
        <f>+'Final Budget in Lakhs'!D34-'Provisional Budget Issued'!D34</f>
        <v>0</v>
      </c>
      <c r="E35" s="21">
        <f>+'Final Budget in Lakhs'!E34-'Provisional Budget Issued'!E34</f>
        <v>0</v>
      </c>
      <c r="F35" s="21">
        <f>+'Final Budget in Lakhs'!F34-'Provisional Budget Issued'!F34</f>
        <v>0</v>
      </c>
      <c r="G35" s="21">
        <f>+'Final Budget in Lakhs'!G34-'Provisional Budget Issued'!G34</f>
        <v>0</v>
      </c>
      <c r="H35" s="21">
        <f>+'Final Budget in Lakhs'!H34-'Provisional Budget Issued'!H34</f>
        <v>0</v>
      </c>
      <c r="I35" s="21">
        <f>+'Final Budget in Lakhs'!I34-'Provisional Budget Issued'!I34</f>
        <v>0</v>
      </c>
      <c r="J35" s="21">
        <f>+'Final Budget in Lakhs'!J34-'Provisional Budget Issued'!J34</f>
        <v>0</v>
      </c>
      <c r="K35" s="21">
        <f>+'Final Budget in Lakhs'!K34-'Provisional Budget Issued'!K34</f>
        <v>0</v>
      </c>
      <c r="L35" s="21">
        <f>+'Final Budget in Lakhs'!L34-'Provisional Budget Issued'!L34</f>
        <v>0</v>
      </c>
      <c r="M35" s="21">
        <f>+'Final Budget in Lakhs'!M34-'Provisional Budget Issued'!M34</f>
        <v>0</v>
      </c>
      <c r="N35" s="21">
        <f>+'Final Budget in Lakhs'!N34-'Provisional Budget Issued'!N34</f>
        <v>0</v>
      </c>
      <c r="O35" s="21">
        <f>+'Final Budget in Lakhs'!O34-'Provisional Budget Issued'!O34</f>
        <v>0</v>
      </c>
      <c r="P35" s="21">
        <f>+'Final Budget in Lakhs'!P34-'Provisional Budget Issued'!P34</f>
        <v>0</v>
      </c>
      <c r="Q35" s="21">
        <f>+'Final Budget in Lakhs'!Q34-'Provisional Budget Issued'!Q34</f>
        <v>0</v>
      </c>
      <c r="R35" s="21">
        <f>+'Final Budget in Lakhs'!R34-'Provisional Budget Issued'!R34</f>
        <v>0</v>
      </c>
      <c r="S35" s="21">
        <f>+'Final Budget in Lakhs'!S34-'Provisional Budget Issued'!S34</f>
        <v>0</v>
      </c>
      <c r="T35" s="21">
        <f>+'Final Budget in Lakhs'!T34-'Provisional Budget Issued'!T34</f>
        <v>0</v>
      </c>
      <c r="U35" s="21">
        <f>+'Final Budget in Lakhs'!U34-'Provisional Budget Issued'!U34</f>
        <v>0</v>
      </c>
      <c r="V35" s="21">
        <f>+'Final Budget in Lakhs'!V34-'Provisional Budget Issued'!V34</f>
        <v>0</v>
      </c>
      <c r="W35" s="21">
        <f>+'Final Budget in Lakhs'!W34-'Provisional Budget Issued'!W34</f>
        <v>0</v>
      </c>
      <c r="X35" s="21">
        <f>+'Final Budget in Lakhs'!X34-'Provisional Budget Issued'!X34</f>
        <v>0</v>
      </c>
      <c r="Y35" s="21">
        <f>+'Final Budget in Lakhs'!Y34-'Provisional Budget Issued'!Y34</f>
        <v>0</v>
      </c>
      <c r="Z35" s="21">
        <f>+'Final Budget in Lakhs'!Z34-'Provisional Budget Issued'!Z34</f>
        <v>0</v>
      </c>
      <c r="AA35" s="21">
        <f>+'Final Budget in Lakhs'!AA34-'Provisional Budget Issued'!AA34</f>
        <v>0</v>
      </c>
      <c r="AB35" s="16">
        <f t="shared" si="0"/>
        <v>0</v>
      </c>
      <c r="AC35" s="106"/>
      <c r="AD35" s="105"/>
      <c r="AE35" s="106"/>
    </row>
    <row r="36" spans="1:31" ht="21.75" customHeight="1" x14ac:dyDescent="0.3">
      <c r="A36" s="26">
        <v>75.184700000000007</v>
      </c>
      <c r="B36" s="238" t="s">
        <v>1401</v>
      </c>
      <c r="C36" s="21">
        <f>+'Final Budget in Lakhs'!C35-'Provisional Budget Issued'!C35</f>
        <v>11.479099999999999</v>
      </c>
      <c r="D36" s="21">
        <f>+'Final Budget in Lakhs'!D35-'Provisional Budget Issued'!D35</f>
        <v>6.8167800000000005</v>
      </c>
      <c r="E36" s="21">
        <f>+'Final Budget in Lakhs'!E35-'Provisional Budget Issued'!E35</f>
        <v>5.5334599999999998</v>
      </c>
      <c r="F36" s="21">
        <f>+'Final Budget in Lakhs'!F35-'Provisional Budget Issued'!F35</f>
        <v>6.7434599999999998</v>
      </c>
      <c r="G36" s="21">
        <f>+'Final Budget in Lakhs'!G35-'Provisional Budget Issued'!G35</f>
        <v>0</v>
      </c>
      <c r="H36" s="21">
        <f>+'Final Budget in Lakhs'!H35-'Provisional Budget Issued'!H35</f>
        <v>2.4164700000000003</v>
      </c>
      <c r="I36" s="21">
        <f>+'Final Budget in Lakhs'!I35-'Provisional Budget Issued'!I35</f>
        <v>2.45166</v>
      </c>
      <c r="J36" s="21">
        <f>+'Final Budget in Lakhs'!J35-'Provisional Budget Issued'!J35</f>
        <v>4.3433700000000002</v>
      </c>
      <c r="K36" s="21">
        <f>+'Final Budget in Lakhs'!K35-'Provisional Budget Issued'!K35</f>
        <v>4.2708899999999996</v>
      </c>
      <c r="L36" s="21">
        <f>+'Final Budget in Lakhs'!L35-'Provisional Budget Issued'!L35</f>
        <v>1.0841000000000001</v>
      </c>
      <c r="M36" s="21">
        <f>+'Final Budget in Lakhs'!M35-'Provisional Budget Issued'!M35</f>
        <v>6.1594600000000002</v>
      </c>
      <c r="N36" s="21">
        <f>+'Final Budget in Lakhs'!N35-'Provisional Budget Issued'!N35</f>
        <v>0</v>
      </c>
      <c r="O36" s="21">
        <f>+'Final Budget in Lakhs'!O35-'Provisional Budget Issued'!O35</f>
        <v>4.2159800000000001</v>
      </c>
      <c r="P36" s="21">
        <f>+'Final Budget in Lakhs'!P35-'Provisional Budget Issued'!P35</f>
        <v>2.4157000000000002</v>
      </c>
      <c r="Q36" s="21">
        <f>+'Final Budget in Lakhs'!Q35-'Provisional Budget Issued'!Q35</f>
        <v>0</v>
      </c>
      <c r="R36" s="21">
        <f>+'Final Budget in Lakhs'!R35-'Provisional Budget Issued'!R35</f>
        <v>2.3638599999999999</v>
      </c>
      <c r="S36" s="21">
        <f>+'Final Budget in Lakhs'!S35-'Provisional Budget Issued'!S35</f>
        <v>5.8604900000000004</v>
      </c>
      <c r="T36" s="21">
        <f>+'Final Budget in Lakhs'!T35-'Provisional Budget Issued'!T35</f>
        <v>0</v>
      </c>
      <c r="U36" s="21">
        <f>+'Final Budget in Lakhs'!U35-'Provisional Budget Issued'!U35</f>
        <v>0</v>
      </c>
      <c r="V36" s="21">
        <f>+'Final Budget in Lakhs'!V35-'Provisional Budget Issued'!V35</f>
        <v>0</v>
      </c>
      <c r="W36" s="21">
        <f>+'Final Budget in Lakhs'!W35-'Provisional Budget Issued'!W35</f>
        <v>0</v>
      </c>
      <c r="X36" s="21">
        <f>+'Final Budget in Lakhs'!X35-'Provisional Budget Issued'!X35</f>
        <v>0</v>
      </c>
      <c r="Y36" s="21">
        <f>+'Final Budget in Lakhs'!Y35-'Provisional Budget Issued'!Y35</f>
        <v>0</v>
      </c>
      <c r="Z36" s="21">
        <f>+'Final Budget in Lakhs'!Z35-'Provisional Budget Issued'!Z35</f>
        <v>0</v>
      </c>
      <c r="AA36" s="21">
        <f>+'Final Budget in Lakhs'!AA35-'Provisional Budget Issued'!AA35</f>
        <v>0</v>
      </c>
      <c r="AB36" s="16">
        <f t="shared" si="0"/>
        <v>66.154780000000017</v>
      </c>
      <c r="AC36" s="106"/>
      <c r="AD36" s="105"/>
      <c r="AE36" s="106"/>
    </row>
    <row r="37" spans="1:31" ht="21.75" customHeight="1" x14ac:dyDescent="0.3">
      <c r="A37" s="111">
        <v>75.185599999999994</v>
      </c>
      <c r="B37" s="238" t="s">
        <v>1402</v>
      </c>
      <c r="C37" s="21">
        <f>+'Final Budget in Lakhs'!C36-'Provisional Budget Issued'!C36</f>
        <v>0</v>
      </c>
      <c r="D37" s="21">
        <f>+'Final Budget in Lakhs'!D36-'Provisional Budget Issued'!D36</f>
        <v>0</v>
      </c>
      <c r="E37" s="21">
        <f>+'Final Budget in Lakhs'!E36-'Provisional Budget Issued'!E36</f>
        <v>0</v>
      </c>
      <c r="F37" s="21">
        <f>+'Final Budget in Lakhs'!F36-'Provisional Budget Issued'!F36</f>
        <v>0</v>
      </c>
      <c r="G37" s="21">
        <f>+'Final Budget in Lakhs'!G36-'Provisional Budget Issued'!G36</f>
        <v>0</v>
      </c>
      <c r="H37" s="21">
        <f>+'Final Budget in Lakhs'!H36-'Provisional Budget Issued'!H36</f>
        <v>0</v>
      </c>
      <c r="I37" s="21">
        <f>+'Final Budget in Lakhs'!I36-'Provisional Budget Issued'!I36</f>
        <v>0</v>
      </c>
      <c r="J37" s="21">
        <f>+'Final Budget in Lakhs'!J36-'Provisional Budget Issued'!J36</f>
        <v>0</v>
      </c>
      <c r="K37" s="21">
        <f>+'Final Budget in Lakhs'!K36-'Provisional Budget Issued'!K36</f>
        <v>0</v>
      </c>
      <c r="L37" s="21">
        <f>+'Final Budget in Lakhs'!L36-'Provisional Budget Issued'!L36</f>
        <v>0</v>
      </c>
      <c r="M37" s="21">
        <f>+'Final Budget in Lakhs'!M36-'Provisional Budget Issued'!M36</f>
        <v>0</v>
      </c>
      <c r="N37" s="21">
        <f>+'Final Budget in Lakhs'!N36-'Provisional Budget Issued'!N36</f>
        <v>0</v>
      </c>
      <c r="O37" s="21">
        <f>+'Final Budget in Lakhs'!O36-'Provisional Budget Issued'!O36</f>
        <v>0</v>
      </c>
      <c r="P37" s="21">
        <f>+'Final Budget in Lakhs'!P36-'Provisional Budget Issued'!P36</f>
        <v>0</v>
      </c>
      <c r="Q37" s="21">
        <f>+'Final Budget in Lakhs'!Q36-'Provisional Budget Issued'!Q36</f>
        <v>0</v>
      </c>
      <c r="R37" s="21">
        <f>+'Final Budget in Lakhs'!R36-'Provisional Budget Issued'!R36</f>
        <v>0</v>
      </c>
      <c r="S37" s="21">
        <f>+'Final Budget in Lakhs'!S36-'Provisional Budget Issued'!S36</f>
        <v>0</v>
      </c>
      <c r="T37" s="21">
        <f>+'Final Budget in Lakhs'!T36-'Provisional Budget Issued'!T36</f>
        <v>0.49000000000000021</v>
      </c>
      <c r="U37" s="21">
        <f>+'Final Budget in Lakhs'!U36-'Provisional Budget Issued'!U36</f>
        <v>0</v>
      </c>
      <c r="V37" s="21">
        <f>+'Final Budget in Lakhs'!V36-'Provisional Budget Issued'!V36</f>
        <v>0</v>
      </c>
      <c r="W37" s="21">
        <f>+'Final Budget in Lakhs'!W36-'Provisional Budget Issued'!W36</f>
        <v>0</v>
      </c>
      <c r="X37" s="21">
        <f>+'Final Budget in Lakhs'!X36-'Provisional Budget Issued'!X36</f>
        <v>0</v>
      </c>
      <c r="Y37" s="21">
        <f>+'Final Budget in Lakhs'!Y36-'Provisional Budget Issued'!Y36</f>
        <v>0</v>
      </c>
      <c r="Z37" s="21">
        <f>+'Final Budget in Lakhs'!Z36-'Provisional Budget Issued'!Z36</f>
        <v>0</v>
      </c>
      <c r="AA37" s="21">
        <f>+'Final Budget in Lakhs'!AA36-'Provisional Budget Issued'!AA36</f>
        <v>0</v>
      </c>
      <c r="AB37" s="16">
        <f>SUM(C37:AA37)</f>
        <v>0.49000000000000021</v>
      </c>
      <c r="AC37" s="106"/>
      <c r="AD37" s="105"/>
      <c r="AE37" s="106"/>
    </row>
    <row r="38" spans="1:31" ht="21.75" customHeight="1" x14ac:dyDescent="0.3">
      <c r="A38" s="26">
        <v>75.185699999999997</v>
      </c>
      <c r="B38" s="238" t="s">
        <v>1402</v>
      </c>
      <c r="C38" s="21">
        <f>+'Final Budget in Lakhs'!C37-'Provisional Budget Issued'!C37</f>
        <v>484.94776999999999</v>
      </c>
      <c r="D38" s="21">
        <f>+'Final Budget in Lakhs'!D37-'Provisional Budget Issued'!D37</f>
        <v>309.56772999999998</v>
      </c>
      <c r="E38" s="21">
        <f>+'Final Budget in Lakhs'!E37-'Provisional Budget Issued'!E37</f>
        <v>122.87694000000002</v>
      </c>
      <c r="F38" s="21">
        <f>+'Final Budget in Lakhs'!F37-'Provisional Budget Issued'!F37</f>
        <v>167.64</v>
      </c>
      <c r="G38" s="21">
        <f>+'Final Budget in Lakhs'!G37-'Provisional Budget Issued'!G37</f>
        <v>147.63999999999999</v>
      </c>
      <c r="H38" s="21">
        <f>+'Final Budget in Lakhs'!H37-'Provisional Budget Issued'!H37</f>
        <v>149.69826</v>
      </c>
      <c r="I38" s="21">
        <f>+'Final Budget in Lakhs'!I37-'Provisional Budget Issued'!I37</f>
        <v>179.22879999999998</v>
      </c>
      <c r="J38" s="21">
        <f>+'Final Budget in Lakhs'!J37-'Provisional Budget Issued'!J37</f>
        <v>182.16</v>
      </c>
      <c r="K38" s="21">
        <f>+'Final Budget in Lakhs'!K37-'Provisional Budget Issued'!K37</f>
        <v>193</v>
      </c>
      <c r="L38" s="21">
        <f>+'Final Budget in Lakhs'!L37-'Provisional Budget Issued'!L37</f>
        <v>190.22894000000002</v>
      </c>
      <c r="M38" s="21">
        <f>+'Final Budget in Lakhs'!M37-'Provisional Budget Issued'!M37</f>
        <v>129.46</v>
      </c>
      <c r="N38" s="21">
        <f>+'Final Budget in Lakhs'!N37-'Provisional Budget Issued'!N37</f>
        <v>76.39</v>
      </c>
      <c r="O38" s="21">
        <f>+'Final Budget in Lakhs'!O37-'Provisional Budget Issued'!O37</f>
        <v>73.5</v>
      </c>
      <c r="P38" s="21">
        <f>+'Final Budget in Lakhs'!P37-'Provisional Budget Issued'!P37</f>
        <v>198.82</v>
      </c>
      <c r="Q38" s="21">
        <f>+'Final Budget in Lakhs'!Q37-'Provisional Budget Issued'!Q37</f>
        <v>102.19</v>
      </c>
      <c r="R38" s="21">
        <f>+'Final Budget in Lakhs'!R37-'Provisional Budget Issued'!R37</f>
        <v>117.17</v>
      </c>
      <c r="S38" s="21">
        <f>+'Final Budget in Lakhs'!S37-'Provisional Budget Issued'!S37</f>
        <v>124.78</v>
      </c>
      <c r="T38" s="21">
        <f>+'Final Budget in Lakhs'!T37-'Provisional Budget Issued'!T37</f>
        <v>125</v>
      </c>
      <c r="U38" s="21">
        <f>+'Final Budget in Lakhs'!U37-'Provisional Budget Issued'!U37</f>
        <v>47.43</v>
      </c>
      <c r="V38" s="21">
        <f>+'Final Budget in Lakhs'!V37-'Provisional Budget Issued'!V37</f>
        <v>47.4</v>
      </c>
      <c r="W38" s="21">
        <f>+'Final Budget in Lakhs'!W37-'Provisional Budget Issued'!W37</f>
        <v>13.684620000000001</v>
      </c>
      <c r="X38" s="21">
        <f>+'Final Budget in Lakhs'!X37-'Provisional Budget Issued'!X37</f>
        <v>18.611280000000001</v>
      </c>
      <c r="Y38" s="21">
        <f>+'Final Budget in Lakhs'!Y37-'Provisional Budget Issued'!Y37</f>
        <v>20.082940000000001</v>
      </c>
      <c r="Z38" s="21">
        <f>+'Final Budget in Lakhs'!Z37-'Provisional Budget Issued'!Z37</f>
        <v>160</v>
      </c>
      <c r="AA38" s="21">
        <f>+'Final Budget in Lakhs'!AA37-'Provisional Budget Issued'!AA37</f>
        <v>0</v>
      </c>
      <c r="AB38" s="16">
        <f t="shared" si="0"/>
        <v>3381.5072800000003</v>
      </c>
      <c r="AC38" s="106"/>
      <c r="AD38" s="105"/>
      <c r="AE38" s="106"/>
    </row>
    <row r="39" spans="1:31" ht="21.75" customHeight="1" x14ac:dyDescent="0.3">
      <c r="A39" s="26">
        <v>75.186700000000002</v>
      </c>
      <c r="B39" s="238" t="s">
        <v>1403</v>
      </c>
      <c r="C39" s="21">
        <f>+'Final Budget in Lakhs'!C38-'Provisional Budget Issued'!C38</f>
        <v>0</v>
      </c>
      <c r="D39" s="21">
        <f>+'Final Budget in Lakhs'!D38-'Provisional Budget Issued'!D38</f>
        <v>0</v>
      </c>
      <c r="E39" s="21">
        <f>+'Final Budget in Lakhs'!E38-'Provisional Budget Issued'!E38</f>
        <v>0</v>
      </c>
      <c r="F39" s="21">
        <f>+'Final Budget in Lakhs'!F38-'Provisional Budget Issued'!F38</f>
        <v>0</v>
      </c>
      <c r="G39" s="21">
        <f>+'Final Budget in Lakhs'!G38-'Provisional Budget Issued'!G38</f>
        <v>0</v>
      </c>
      <c r="H39" s="21">
        <f>+'Final Budget in Lakhs'!H38-'Provisional Budget Issued'!H38</f>
        <v>0</v>
      </c>
      <c r="I39" s="21">
        <f>+'Final Budget in Lakhs'!I38-'Provisional Budget Issued'!I38</f>
        <v>0</v>
      </c>
      <c r="J39" s="21">
        <f>+'Final Budget in Lakhs'!J38-'Provisional Budget Issued'!J38</f>
        <v>0</v>
      </c>
      <c r="K39" s="21">
        <f>+'Final Budget in Lakhs'!K38-'Provisional Budget Issued'!K38</f>
        <v>0</v>
      </c>
      <c r="L39" s="21">
        <f>+'Final Budget in Lakhs'!L38-'Provisional Budget Issued'!L38</f>
        <v>0</v>
      </c>
      <c r="M39" s="21">
        <f>+'Final Budget in Lakhs'!M38-'Provisional Budget Issued'!M38</f>
        <v>0</v>
      </c>
      <c r="N39" s="21">
        <f>+'Final Budget in Lakhs'!N38-'Provisional Budget Issued'!N38</f>
        <v>0</v>
      </c>
      <c r="O39" s="21">
        <f>+'Final Budget in Lakhs'!O38-'Provisional Budget Issued'!O38</f>
        <v>0</v>
      </c>
      <c r="P39" s="21">
        <f>+'Final Budget in Lakhs'!P38-'Provisional Budget Issued'!P38</f>
        <v>0</v>
      </c>
      <c r="Q39" s="21">
        <f>+'Final Budget in Lakhs'!Q38-'Provisional Budget Issued'!Q38</f>
        <v>0</v>
      </c>
      <c r="R39" s="21">
        <f>+'Final Budget in Lakhs'!R38-'Provisional Budget Issued'!R38</f>
        <v>0</v>
      </c>
      <c r="S39" s="21">
        <f>+'Final Budget in Lakhs'!S38-'Provisional Budget Issued'!S38</f>
        <v>0</v>
      </c>
      <c r="T39" s="21">
        <f>+'Final Budget in Lakhs'!T38-'Provisional Budget Issued'!T38</f>
        <v>0</v>
      </c>
      <c r="U39" s="21">
        <f>+'Final Budget in Lakhs'!U38-'Provisional Budget Issued'!U38</f>
        <v>0</v>
      </c>
      <c r="V39" s="21">
        <f>+'Final Budget in Lakhs'!V38-'Provisional Budget Issued'!V38</f>
        <v>0</v>
      </c>
      <c r="W39" s="21">
        <f>+'Final Budget in Lakhs'!W38-'Provisional Budget Issued'!W38</f>
        <v>0</v>
      </c>
      <c r="X39" s="21">
        <f>+'Final Budget in Lakhs'!X38-'Provisional Budget Issued'!X38</f>
        <v>0</v>
      </c>
      <c r="Y39" s="21">
        <f>+'Final Budget in Lakhs'!Y38-'Provisional Budget Issued'!Y38</f>
        <v>0</v>
      </c>
      <c r="Z39" s="21">
        <f>+'Final Budget in Lakhs'!Z38-'Provisional Budget Issued'!Z38</f>
        <v>2.4222999999999999</v>
      </c>
      <c r="AA39" s="21">
        <f>+'Final Budget in Lakhs'!AA38-'Provisional Budget Issued'!AA38</f>
        <v>0</v>
      </c>
      <c r="AB39" s="16">
        <f t="shared" si="0"/>
        <v>2.4222999999999999</v>
      </c>
      <c r="AC39" s="106"/>
      <c r="AD39" s="105"/>
      <c r="AE39" s="106"/>
    </row>
    <row r="40" spans="1:31" ht="21.75" hidden="1" customHeight="1" x14ac:dyDescent="0.3">
      <c r="A40" s="111">
        <v>75.187600000000003</v>
      </c>
      <c r="B40" s="238" t="s">
        <v>1404</v>
      </c>
      <c r="C40" s="21">
        <f>+'Final Budget in Lakhs'!C39-'Provisional Budget Issued'!C39</f>
        <v>0</v>
      </c>
      <c r="D40" s="21">
        <f>+'Final Budget in Lakhs'!D39-'Provisional Budget Issued'!D39</f>
        <v>0</v>
      </c>
      <c r="E40" s="21">
        <f>+'Final Budget in Lakhs'!E39-'Provisional Budget Issued'!E39</f>
        <v>0</v>
      </c>
      <c r="F40" s="21">
        <f>+'Final Budget in Lakhs'!F39-'Provisional Budget Issued'!F39</f>
        <v>0</v>
      </c>
      <c r="G40" s="21">
        <f>+'Final Budget in Lakhs'!G39-'Provisional Budget Issued'!G39</f>
        <v>0</v>
      </c>
      <c r="H40" s="21">
        <f>+'Final Budget in Lakhs'!H39-'Provisional Budget Issued'!H39</f>
        <v>0</v>
      </c>
      <c r="I40" s="21">
        <f>+'Final Budget in Lakhs'!I39-'Provisional Budget Issued'!I39</f>
        <v>0</v>
      </c>
      <c r="J40" s="21">
        <f>+'Final Budget in Lakhs'!J39-'Provisional Budget Issued'!J39</f>
        <v>0</v>
      </c>
      <c r="K40" s="21">
        <f>+'Final Budget in Lakhs'!K39-'Provisional Budget Issued'!K39</f>
        <v>0</v>
      </c>
      <c r="L40" s="21">
        <f>+'Final Budget in Lakhs'!L39-'Provisional Budget Issued'!L39</f>
        <v>0</v>
      </c>
      <c r="M40" s="21">
        <f>+'Final Budget in Lakhs'!M39-'Provisional Budget Issued'!M39</f>
        <v>0</v>
      </c>
      <c r="N40" s="21">
        <f>+'Final Budget in Lakhs'!N39-'Provisional Budget Issued'!N39</f>
        <v>0</v>
      </c>
      <c r="O40" s="21">
        <f>+'Final Budget in Lakhs'!O39-'Provisional Budget Issued'!O39</f>
        <v>0</v>
      </c>
      <c r="P40" s="21">
        <f>+'Final Budget in Lakhs'!P39-'Provisional Budget Issued'!P39</f>
        <v>0</v>
      </c>
      <c r="Q40" s="21">
        <f>+'Final Budget in Lakhs'!Q39-'Provisional Budget Issued'!Q39</f>
        <v>0</v>
      </c>
      <c r="R40" s="21">
        <f>+'Final Budget in Lakhs'!R39-'Provisional Budget Issued'!R39</f>
        <v>0</v>
      </c>
      <c r="S40" s="21">
        <f>+'Final Budget in Lakhs'!S39-'Provisional Budget Issued'!S39</f>
        <v>0</v>
      </c>
      <c r="T40" s="21">
        <f>+'Final Budget in Lakhs'!T39-'Provisional Budget Issued'!T39</f>
        <v>0</v>
      </c>
      <c r="U40" s="21">
        <f>+'Final Budget in Lakhs'!U39-'Provisional Budget Issued'!U39</f>
        <v>0</v>
      </c>
      <c r="V40" s="21">
        <f>+'Final Budget in Lakhs'!V39-'Provisional Budget Issued'!V39</f>
        <v>0</v>
      </c>
      <c r="W40" s="21">
        <f>+'Final Budget in Lakhs'!W39-'Provisional Budget Issued'!W39</f>
        <v>0</v>
      </c>
      <c r="X40" s="21">
        <f>+'Final Budget in Lakhs'!X39-'Provisional Budget Issued'!X39</f>
        <v>0</v>
      </c>
      <c r="Y40" s="21">
        <f>+'Final Budget in Lakhs'!Y39-'Provisional Budget Issued'!Y39</f>
        <v>0</v>
      </c>
      <c r="Z40" s="21">
        <f>+'Final Budget in Lakhs'!Z39-'Provisional Budget Issued'!Z39</f>
        <v>0</v>
      </c>
      <c r="AA40" s="21">
        <f>+'Final Budget in Lakhs'!AA39-'Provisional Budget Issued'!AA39</f>
        <v>0</v>
      </c>
      <c r="AB40" s="16">
        <f>SUM(C40:AA40)</f>
        <v>0</v>
      </c>
      <c r="AC40" s="106"/>
      <c r="AD40" s="105"/>
      <c r="AE40" s="106"/>
    </row>
    <row r="41" spans="1:31" ht="21.75" customHeight="1" x14ac:dyDescent="0.3">
      <c r="A41" s="26">
        <v>75.187700000000007</v>
      </c>
      <c r="B41" s="238" t="s">
        <v>1405</v>
      </c>
      <c r="C41" s="21">
        <f>+'Final Budget in Lakhs'!C40-'Provisional Budget Issued'!C40</f>
        <v>310.87686000000002</v>
      </c>
      <c r="D41" s="21">
        <f>+'Final Budget in Lakhs'!D40-'Provisional Budget Issued'!D40</f>
        <v>221.90979999999996</v>
      </c>
      <c r="E41" s="21">
        <f>+'Final Budget in Lakhs'!E40-'Provisional Budget Issued'!E40</f>
        <v>210.15890000000002</v>
      </c>
      <c r="F41" s="21">
        <f>+'Final Budget in Lakhs'!F40-'Provisional Budget Issued'!F40</f>
        <v>157.71</v>
      </c>
      <c r="G41" s="21">
        <f>+'Final Budget in Lakhs'!G40-'Provisional Budget Issued'!G40</f>
        <v>127.71</v>
      </c>
      <c r="H41" s="21">
        <f>+'Final Budget in Lakhs'!H40-'Provisional Budget Issued'!H40</f>
        <v>140.50169</v>
      </c>
      <c r="I41" s="21">
        <f>+'Final Budget in Lakhs'!I40-'Provisional Budget Issued'!I40</f>
        <v>145.66317999999998</v>
      </c>
      <c r="J41" s="21">
        <f>+'Final Budget in Lakhs'!J40-'Provisional Budget Issued'!J40</f>
        <v>183.93538999999998</v>
      </c>
      <c r="K41" s="21">
        <f>+'Final Budget in Lakhs'!K40-'Provisional Budget Issued'!K40</f>
        <v>148.80000000000001</v>
      </c>
      <c r="L41" s="21">
        <f>+'Final Budget in Lakhs'!L40-'Provisional Budget Issued'!L40</f>
        <v>149.94857000000002</v>
      </c>
      <c r="M41" s="21">
        <f>+'Final Budget in Lakhs'!M40-'Provisional Budget Issued'!M40</f>
        <v>164.34</v>
      </c>
      <c r="N41" s="21">
        <f>+'Final Budget in Lakhs'!N40-'Provisional Budget Issued'!N40</f>
        <v>98.33</v>
      </c>
      <c r="O41" s="21">
        <f>+'Final Budget in Lakhs'!O40-'Provisional Budget Issued'!O40</f>
        <v>81.95</v>
      </c>
      <c r="P41" s="21">
        <f>+'Final Budget in Lakhs'!P40-'Provisional Budget Issued'!P40</f>
        <v>256.39999999999998</v>
      </c>
      <c r="Q41" s="21">
        <f>+'Final Budget in Lakhs'!Q40-'Provisional Budget Issued'!Q40</f>
        <v>157.78</v>
      </c>
      <c r="R41" s="21">
        <f>+'Final Budget in Lakhs'!R40-'Provisional Budget Issued'!R40</f>
        <v>222.45</v>
      </c>
      <c r="S41" s="21">
        <f>+'Final Budget in Lakhs'!S40-'Provisional Budget Issued'!S40</f>
        <v>200</v>
      </c>
      <c r="T41" s="21">
        <f>+'Final Budget in Lakhs'!T40-'Provisional Budget Issued'!T40</f>
        <v>175</v>
      </c>
      <c r="U41" s="21">
        <f>+'Final Budget in Lakhs'!U40-'Provisional Budget Issued'!U40</f>
        <v>58.9</v>
      </c>
      <c r="V41" s="21">
        <f>+'Final Budget in Lakhs'!V40-'Provisional Budget Issued'!V40</f>
        <v>9.6300000000000008</v>
      </c>
      <c r="W41" s="21">
        <f>+'Final Budget in Lakhs'!W40-'Provisional Budget Issued'!W40</f>
        <v>16.99006</v>
      </c>
      <c r="X41" s="21">
        <f>+'Final Budget in Lakhs'!X40-'Provisional Budget Issued'!X40</f>
        <v>13.328579999999999</v>
      </c>
      <c r="Y41" s="21">
        <f>+'Final Budget in Lakhs'!Y40-'Provisional Budget Issued'!Y40</f>
        <v>9.0914999999999999</v>
      </c>
      <c r="Z41" s="21">
        <f>+'Final Budget in Lakhs'!Z40-'Provisional Budget Issued'!Z40</f>
        <v>150</v>
      </c>
      <c r="AA41" s="21">
        <f>+'Final Budget in Lakhs'!AA40-'Provisional Budget Issued'!AA40</f>
        <v>0</v>
      </c>
      <c r="AB41" s="16">
        <f t="shared" si="0"/>
        <v>3411.4045299999998</v>
      </c>
      <c r="AC41" s="106"/>
      <c r="AD41" s="105"/>
      <c r="AE41" s="106"/>
    </row>
    <row r="42" spans="1:31" ht="21.75" customHeight="1" x14ac:dyDescent="0.3">
      <c r="A42" s="26">
        <v>75.214699999999993</v>
      </c>
      <c r="B42" s="238" t="s">
        <v>1407</v>
      </c>
      <c r="C42" s="21">
        <f>+'Final Budget in Lakhs'!C41-'Provisional Budget Issued'!C41</f>
        <v>0</v>
      </c>
      <c r="D42" s="21">
        <f>+'Final Budget in Lakhs'!D41-'Provisional Budget Issued'!D41</f>
        <v>0</v>
      </c>
      <c r="E42" s="21">
        <f>+'Final Budget in Lakhs'!E41-'Provisional Budget Issued'!E41</f>
        <v>0</v>
      </c>
      <c r="F42" s="21">
        <f>+'Final Budget in Lakhs'!F41-'Provisional Budget Issued'!F41</f>
        <v>0</v>
      </c>
      <c r="G42" s="21">
        <f>+'Final Budget in Lakhs'!G41-'Provisional Budget Issued'!G41</f>
        <v>0</v>
      </c>
      <c r="H42" s="21">
        <f>+'Final Budget in Lakhs'!H41-'Provisional Budget Issued'!H41</f>
        <v>0</v>
      </c>
      <c r="I42" s="21">
        <f>+'Final Budget in Lakhs'!I41-'Provisional Budget Issued'!I41</f>
        <v>0.12139</v>
      </c>
      <c r="J42" s="21">
        <f>+'Final Budget in Lakhs'!J41-'Provisional Budget Issued'!J41</f>
        <v>0</v>
      </c>
      <c r="K42" s="21">
        <f>+'Final Budget in Lakhs'!K41-'Provisional Budget Issued'!K41</f>
        <v>0</v>
      </c>
      <c r="L42" s="21">
        <f>+'Final Budget in Lakhs'!L41-'Provisional Budget Issued'!L41</f>
        <v>0</v>
      </c>
      <c r="M42" s="21">
        <f>+'Final Budget in Lakhs'!M41-'Provisional Budget Issued'!M41</f>
        <v>0</v>
      </c>
      <c r="N42" s="21">
        <f>+'Final Budget in Lakhs'!N41-'Provisional Budget Issued'!N41</f>
        <v>1.2777400000000001</v>
      </c>
      <c r="O42" s="21">
        <f>+'Final Budget in Lakhs'!O41-'Provisional Budget Issued'!O41</f>
        <v>0</v>
      </c>
      <c r="P42" s="21">
        <f>+'Final Budget in Lakhs'!P41-'Provisional Budget Issued'!P41</f>
        <v>0</v>
      </c>
      <c r="Q42" s="21">
        <f>+'Final Budget in Lakhs'!Q41-'Provisional Budget Issued'!Q41</f>
        <v>0</v>
      </c>
      <c r="R42" s="21">
        <f>+'Final Budget in Lakhs'!R41-'Provisional Budget Issued'!R41</f>
        <v>0</v>
      </c>
      <c r="S42" s="21">
        <f>+'Final Budget in Lakhs'!S41-'Provisional Budget Issued'!S41</f>
        <v>0</v>
      </c>
      <c r="T42" s="21">
        <f>+'Final Budget in Lakhs'!T41-'Provisional Budget Issued'!T41</f>
        <v>0</v>
      </c>
      <c r="U42" s="21">
        <f>+'Final Budget in Lakhs'!U41-'Provisional Budget Issued'!U41</f>
        <v>0</v>
      </c>
      <c r="V42" s="21">
        <f>+'Final Budget in Lakhs'!V41-'Provisional Budget Issued'!V41</f>
        <v>0</v>
      </c>
      <c r="W42" s="21">
        <f>+'Final Budget in Lakhs'!W41-'Provisional Budget Issued'!W41</f>
        <v>0</v>
      </c>
      <c r="X42" s="21">
        <f>+'Final Budget in Lakhs'!X41-'Provisional Budget Issued'!X41</f>
        <v>0</v>
      </c>
      <c r="Y42" s="21">
        <f>+'Final Budget in Lakhs'!Y41-'Provisional Budget Issued'!Y41</f>
        <v>0</v>
      </c>
      <c r="Z42" s="21">
        <f>+'Final Budget in Lakhs'!Z41-'Provisional Budget Issued'!Z41</f>
        <v>0</v>
      </c>
      <c r="AA42" s="21">
        <f>+'Final Budget in Lakhs'!AA41-'Provisional Budget Issued'!AA41</f>
        <v>0</v>
      </c>
      <c r="AB42" s="16">
        <f t="shared" si="0"/>
        <v>1.39913</v>
      </c>
      <c r="AC42" s="106"/>
      <c r="AD42" s="105"/>
      <c r="AE42" s="106"/>
    </row>
    <row r="43" spans="1:31" ht="21.75" customHeight="1" x14ac:dyDescent="0.3">
      <c r="A43" s="26">
        <v>75.215699999999998</v>
      </c>
      <c r="B43" s="238" t="s">
        <v>1408</v>
      </c>
      <c r="C43" s="21">
        <f>+'Final Budget in Lakhs'!C42-'Provisional Budget Issued'!C42</f>
        <v>37.219099999999997</v>
      </c>
      <c r="D43" s="21">
        <f>+'Final Budget in Lakhs'!D42-'Provisional Budget Issued'!D42</f>
        <v>60.5413</v>
      </c>
      <c r="E43" s="21">
        <f>+'Final Budget in Lakhs'!E42-'Provisional Budget Issued'!E42</f>
        <v>12.56423</v>
      </c>
      <c r="F43" s="21">
        <f>+'Final Budget in Lakhs'!F42-'Provisional Budget Issued'!F42</f>
        <v>4.5542300000000004</v>
      </c>
      <c r="G43" s="21">
        <f>+'Final Budget in Lakhs'!G42-'Provisional Budget Issued'!G42</f>
        <v>10.356900000000001</v>
      </c>
      <c r="H43" s="21">
        <f>+'Final Budget in Lakhs'!H42-'Provisional Budget Issued'!H42</f>
        <v>3.5895800000000007</v>
      </c>
      <c r="I43" s="21">
        <f>+'Final Budget in Lakhs'!I42-'Provisional Budget Issued'!I42</f>
        <v>1.79108</v>
      </c>
      <c r="J43" s="21">
        <f>+'Final Budget in Lakhs'!J42-'Provisional Budget Issued'!J42</f>
        <v>16.26943</v>
      </c>
      <c r="K43" s="21">
        <f>+'Final Budget in Lakhs'!K42-'Provisional Budget Issued'!K42</f>
        <v>13.446249999999999</v>
      </c>
      <c r="L43" s="21">
        <f>+'Final Budget in Lakhs'!L42-'Provisional Budget Issued'!L42</f>
        <v>16.440300000000001</v>
      </c>
      <c r="M43" s="21">
        <f>+'Final Budget in Lakhs'!M42-'Provisional Budget Issued'!M42</f>
        <v>7.1179000000000006</v>
      </c>
      <c r="N43" s="21">
        <f>+'Final Budget in Lakhs'!N42-'Provisional Budget Issued'!N42</f>
        <v>0.86491999999999991</v>
      </c>
      <c r="O43" s="21">
        <f>+'Final Budget in Lakhs'!O42-'Provisional Budget Issued'!O42</f>
        <v>7.4491699999999996</v>
      </c>
      <c r="P43" s="21">
        <f>+'Final Budget in Lakhs'!P42-'Provisional Budget Issued'!P42</f>
        <v>14.069990000000001</v>
      </c>
      <c r="Q43" s="21">
        <f>+'Final Budget in Lakhs'!Q42-'Provisional Budget Issued'!Q42</f>
        <v>16.278480000000002</v>
      </c>
      <c r="R43" s="21">
        <f>+'Final Budget in Lakhs'!R42-'Provisional Budget Issued'!R42</f>
        <v>0</v>
      </c>
      <c r="S43" s="21">
        <f>+'Final Budget in Lakhs'!S42-'Provisional Budget Issued'!S42</f>
        <v>6.5573300000000003</v>
      </c>
      <c r="T43" s="21">
        <f>+'Final Budget in Lakhs'!T42-'Provisional Budget Issued'!T42</f>
        <v>0</v>
      </c>
      <c r="U43" s="21">
        <f>+'Final Budget in Lakhs'!U42-'Provisional Budget Issued'!U42</f>
        <v>0</v>
      </c>
      <c r="V43" s="21">
        <f>+'Final Budget in Lakhs'!V42-'Provisional Budget Issued'!V42</f>
        <v>6.1890000000000001E-2</v>
      </c>
      <c r="W43" s="21">
        <f>+'Final Budget in Lakhs'!W42-'Provisional Budget Issued'!W42</f>
        <v>0</v>
      </c>
      <c r="X43" s="21">
        <f>+'Final Budget in Lakhs'!X42-'Provisional Budget Issued'!X42</f>
        <v>0</v>
      </c>
      <c r="Y43" s="21">
        <f>+'Final Budget in Lakhs'!Y42-'Provisional Budget Issued'!Y42</f>
        <v>0</v>
      </c>
      <c r="Z43" s="21">
        <f>+'Final Budget in Lakhs'!Z42-'Provisional Budget Issued'!Z42</f>
        <v>0</v>
      </c>
      <c r="AA43" s="21">
        <f>+'Final Budget in Lakhs'!AA42-'Provisional Budget Issued'!AA42</f>
        <v>0</v>
      </c>
      <c r="AB43" s="16">
        <f t="shared" si="0"/>
        <v>229.17208000000002</v>
      </c>
      <c r="AC43" s="106"/>
      <c r="AD43" s="105"/>
      <c r="AE43" s="106"/>
    </row>
    <row r="44" spans="1:31" ht="21.75" customHeight="1" x14ac:dyDescent="0.3">
      <c r="A44" s="26">
        <v>75.217699999999994</v>
      </c>
      <c r="B44" s="238" t="s">
        <v>1409</v>
      </c>
      <c r="C44" s="21">
        <f>+'Final Budget in Lakhs'!C43-'Provisional Budget Issued'!C43</f>
        <v>23.72118</v>
      </c>
      <c r="D44" s="21">
        <f>+'Final Budget in Lakhs'!D43-'Provisional Budget Issued'!D43</f>
        <v>0</v>
      </c>
      <c r="E44" s="21">
        <f>+'Final Budget in Lakhs'!E43-'Provisional Budget Issued'!E43</f>
        <v>15.262269999999999</v>
      </c>
      <c r="F44" s="21">
        <f>+'Final Budget in Lakhs'!F43-'Provisional Budget Issued'!F43</f>
        <v>15.262269999999999</v>
      </c>
      <c r="G44" s="21">
        <f>+'Final Budget in Lakhs'!G43-'Provisional Budget Issued'!G43</f>
        <v>0</v>
      </c>
      <c r="H44" s="21">
        <f>+'Final Budget in Lakhs'!H43-'Provisional Budget Issued'!H43</f>
        <v>6.3694300000000004</v>
      </c>
      <c r="I44" s="21">
        <f>+'Final Budget in Lakhs'!I43-'Provisional Budget Issued'!I43</f>
        <v>4.2605699999999995</v>
      </c>
      <c r="J44" s="21">
        <f>+'Final Budget in Lakhs'!J43-'Provisional Budget Issued'!J43</f>
        <v>25.389209999999999</v>
      </c>
      <c r="K44" s="21">
        <f>+'Final Budget in Lakhs'!K43-'Provisional Budget Issued'!K43</f>
        <v>8.2068300000000001</v>
      </c>
      <c r="L44" s="21">
        <f>+'Final Budget in Lakhs'!L43-'Provisional Budget Issued'!L43</f>
        <v>9.8499999999999994E-3</v>
      </c>
      <c r="M44" s="21">
        <f>+'Final Budget in Lakhs'!M43-'Provisional Budget Issued'!M43</f>
        <v>0</v>
      </c>
      <c r="N44" s="21">
        <f>+'Final Budget in Lakhs'!N43-'Provisional Budget Issued'!N43</f>
        <v>3.6807000000000003</v>
      </c>
      <c r="O44" s="21">
        <f>+'Final Budget in Lakhs'!O43-'Provisional Budget Issued'!O43</f>
        <v>0</v>
      </c>
      <c r="P44" s="21">
        <f>+'Final Budget in Lakhs'!P43-'Provisional Budget Issued'!P43</f>
        <v>0</v>
      </c>
      <c r="Q44" s="21">
        <f>+'Final Budget in Lakhs'!Q43-'Provisional Budget Issued'!Q43</f>
        <v>0</v>
      </c>
      <c r="R44" s="21">
        <f>+'Final Budget in Lakhs'!R43-'Provisional Budget Issued'!R43</f>
        <v>0</v>
      </c>
      <c r="S44" s="21">
        <f>+'Final Budget in Lakhs'!S43-'Provisional Budget Issued'!S43</f>
        <v>10.18066</v>
      </c>
      <c r="T44" s="21">
        <f>+'Final Budget in Lakhs'!T43-'Provisional Budget Issued'!T43</f>
        <v>0</v>
      </c>
      <c r="U44" s="21">
        <f>+'Final Budget in Lakhs'!U43-'Provisional Budget Issued'!U43</f>
        <v>0</v>
      </c>
      <c r="V44" s="21">
        <f>+'Final Budget in Lakhs'!V43-'Provisional Budget Issued'!V43</f>
        <v>0</v>
      </c>
      <c r="W44" s="21">
        <f>+'Final Budget in Lakhs'!W43-'Provisional Budget Issued'!W43</f>
        <v>0</v>
      </c>
      <c r="X44" s="21">
        <f>+'Final Budget in Lakhs'!X43-'Provisional Budget Issued'!X43</f>
        <v>0</v>
      </c>
      <c r="Y44" s="21">
        <f>+'Final Budget in Lakhs'!Y43-'Provisional Budget Issued'!Y43</f>
        <v>0</v>
      </c>
      <c r="Z44" s="21">
        <f>+'Final Budget in Lakhs'!Z43-'Provisional Budget Issued'!Z43</f>
        <v>0</v>
      </c>
      <c r="AA44" s="21">
        <f>+'Final Budget in Lakhs'!AA43-'Provisional Budget Issued'!AA43</f>
        <v>0</v>
      </c>
      <c r="AB44" s="16">
        <f t="shared" si="0"/>
        <v>112.34296999999999</v>
      </c>
      <c r="AC44" s="106"/>
      <c r="AD44" s="105"/>
      <c r="AE44" s="106"/>
    </row>
    <row r="45" spans="1:31" ht="21.75" customHeight="1" x14ac:dyDescent="0.3">
      <c r="A45" s="26">
        <v>75.220699999999994</v>
      </c>
      <c r="B45" s="238" t="s">
        <v>1410</v>
      </c>
      <c r="C45" s="21">
        <f>+'Final Budget in Lakhs'!C44-'Provisional Budget Issued'!C44</f>
        <v>0</v>
      </c>
      <c r="D45" s="21">
        <f>+'Final Budget in Lakhs'!D44-'Provisional Budget Issued'!D44</f>
        <v>0</v>
      </c>
      <c r="E45" s="21">
        <f>+'Final Budget in Lakhs'!E44-'Provisional Budget Issued'!E44</f>
        <v>0</v>
      </c>
      <c r="F45" s="21">
        <f>+'Final Budget in Lakhs'!F44-'Provisional Budget Issued'!F44</f>
        <v>0</v>
      </c>
      <c r="G45" s="21">
        <f>+'Final Budget in Lakhs'!G44-'Provisional Budget Issued'!G44</f>
        <v>0</v>
      </c>
      <c r="H45" s="21">
        <f>+'Final Budget in Lakhs'!H44-'Provisional Budget Issued'!H44</f>
        <v>0</v>
      </c>
      <c r="I45" s="21">
        <f>+'Final Budget in Lakhs'!I44-'Provisional Budget Issued'!I44</f>
        <v>0</v>
      </c>
      <c r="J45" s="21">
        <f>+'Final Budget in Lakhs'!J44-'Provisional Budget Issued'!J44</f>
        <v>0</v>
      </c>
      <c r="K45" s="21">
        <f>+'Final Budget in Lakhs'!K44-'Provisional Budget Issued'!K44</f>
        <v>0</v>
      </c>
      <c r="L45" s="21">
        <f>+'Final Budget in Lakhs'!L44-'Provisional Budget Issued'!L44</f>
        <v>0</v>
      </c>
      <c r="M45" s="21">
        <f>+'Final Budget in Lakhs'!M44-'Provisional Budget Issued'!M44</f>
        <v>0</v>
      </c>
      <c r="N45" s="21">
        <f>+'Final Budget in Lakhs'!N44-'Provisional Budget Issued'!N44</f>
        <v>2.5529799999999998</v>
      </c>
      <c r="O45" s="21">
        <f>+'Final Budget in Lakhs'!O44-'Provisional Budget Issued'!O44</f>
        <v>0</v>
      </c>
      <c r="P45" s="21">
        <f>+'Final Budget in Lakhs'!P44-'Provisional Budget Issued'!P44</f>
        <v>0</v>
      </c>
      <c r="Q45" s="21">
        <f>+'Final Budget in Lakhs'!Q44-'Provisional Budget Issued'!Q44</f>
        <v>0</v>
      </c>
      <c r="R45" s="21">
        <f>+'Final Budget in Lakhs'!R44-'Provisional Budget Issued'!R44</f>
        <v>0</v>
      </c>
      <c r="S45" s="21">
        <f>+'Final Budget in Lakhs'!S44-'Provisional Budget Issued'!S44</f>
        <v>0.13</v>
      </c>
      <c r="T45" s="21">
        <f>+'Final Budget in Lakhs'!T44-'Provisional Budget Issued'!T44</f>
        <v>0</v>
      </c>
      <c r="U45" s="21">
        <f>+'Final Budget in Lakhs'!U44-'Provisional Budget Issued'!U44</f>
        <v>0</v>
      </c>
      <c r="V45" s="21">
        <f>+'Final Budget in Lakhs'!V44-'Provisional Budget Issued'!V44</f>
        <v>0</v>
      </c>
      <c r="W45" s="21">
        <f>+'Final Budget in Lakhs'!W44-'Provisional Budget Issued'!W44</f>
        <v>0</v>
      </c>
      <c r="X45" s="21">
        <f>+'Final Budget in Lakhs'!X44-'Provisional Budget Issued'!X44</f>
        <v>0</v>
      </c>
      <c r="Y45" s="21">
        <f>+'Final Budget in Lakhs'!Y44-'Provisional Budget Issued'!Y44</f>
        <v>0</v>
      </c>
      <c r="Z45" s="21">
        <f>+'Final Budget in Lakhs'!Z44-'Provisional Budget Issued'!Z44</f>
        <v>0</v>
      </c>
      <c r="AA45" s="21">
        <f>+'Final Budget in Lakhs'!AA44-'Provisional Budget Issued'!AA44</f>
        <v>0</v>
      </c>
      <c r="AB45" s="16">
        <f t="shared" si="0"/>
        <v>2.6829799999999997</v>
      </c>
      <c r="AC45" s="106"/>
      <c r="AD45" s="105"/>
      <c r="AE45" s="106"/>
    </row>
    <row r="46" spans="1:31" ht="21.75" customHeight="1" x14ac:dyDescent="0.3">
      <c r="A46" s="26">
        <v>75.310699999999997</v>
      </c>
      <c r="B46" s="238" t="s">
        <v>1411</v>
      </c>
      <c r="C46" s="21">
        <f>+'Final Budget in Lakhs'!C45-'Provisional Budget Issued'!C45</f>
        <v>0</v>
      </c>
      <c r="D46" s="21">
        <f>+'Final Budget in Lakhs'!D45-'Provisional Budget Issued'!D45</f>
        <v>0</v>
      </c>
      <c r="E46" s="21">
        <f>+'Final Budget in Lakhs'!E45-'Provisional Budget Issued'!E45</f>
        <v>0</v>
      </c>
      <c r="F46" s="21">
        <f>+'Final Budget in Lakhs'!F45-'Provisional Budget Issued'!F45</f>
        <v>0.13</v>
      </c>
      <c r="G46" s="21">
        <f>+'Final Budget in Lakhs'!G45-'Provisional Budget Issued'!G45</f>
        <v>0.13</v>
      </c>
      <c r="H46" s="21">
        <f>+'Final Budget in Lakhs'!H45-'Provisional Budget Issued'!H45</f>
        <v>4.9999999999999822E-2</v>
      </c>
      <c r="I46" s="21">
        <f>+'Final Budget in Lakhs'!I45-'Provisional Budget Issued'!I45</f>
        <v>0</v>
      </c>
      <c r="J46" s="21">
        <f>+'Final Budget in Lakhs'!J45-'Provisional Budget Issued'!J45</f>
        <v>0</v>
      </c>
      <c r="K46" s="21">
        <f>+'Final Budget in Lakhs'!K45-'Provisional Budget Issued'!K45</f>
        <v>0.5744800000000001</v>
      </c>
      <c r="L46" s="21">
        <f>+'Final Budget in Lakhs'!L45-'Provisional Budget Issued'!L45</f>
        <v>0</v>
      </c>
      <c r="M46" s="21">
        <f>+'Final Budget in Lakhs'!M45-'Provisional Budget Issued'!M45</f>
        <v>0.15528000000000008</v>
      </c>
      <c r="N46" s="21">
        <f>+'Final Budget in Lakhs'!N45-'Provisional Budget Issued'!N45</f>
        <v>0</v>
      </c>
      <c r="O46" s="21">
        <f>+'Final Budget in Lakhs'!O45-'Provisional Budget Issued'!O45</f>
        <v>0</v>
      </c>
      <c r="P46" s="21">
        <f>+'Final Budget in Lakhs'!P45-'Provisional Budget Issued'!P45</f>
        <v>0.59501999999999988</v>
      </c>
      <c r="Q46" s="21">
        <f>+'Final Budget in Lakhs'!Q45-'Provisional Budget Issued'!Q45</f>
        <v>0</v>
      </c>
      <c r="R46" s="21">
        <f>+'Final Budget in Lakhs'!R45-'Provisional Budget Issued'!R45</f>
        <v>0</v>
      </c>
      <c r="S46" s="21">
        <f>+'Final Budget in Lakhs'!S45-'Provisional Budget Issued'!S45</f>
        <v>0.10639</v>
      </c>
      <c r="T46" s="21">
        <f>+'Final Budget in Lakhs'!T45-'Provisional Budget Issued'!T45</f>
        <v>0</v>
      </c>
      <c r="U46" s="21">
        <f>+'Final Budget in Lakhs'!U45-'Provisional Budget Issued'!U45</f>
        <v>0.10133999999999999</v>
      </c>
      <c r="V46" s="21">
        <f>+'Final Budget in Lakhs'!V45-'Provisional Budget Issued'!V45</f>
        <v>0</v>
      </c>
      <c r="W46" s="21">
        <f>+'Final Budget in Lakhs'!W45-'Provisional Budget Issued'!W45</f>
        <v>0</v>
      </c>
      <c r="X46" s="21">
        <f>+'Final Budget in Lakhs'!X45-'Provisional Budget Issued'!X45</f>
        <v>0</v>
      </c>
      <c r="Y46" s="21">
        <f>+'Final Budget in Lakhs'!Y45-'Provisional Budget Issued'!Y45</f>
        <v>0</v>
      </c>
      <c r="Z46" s="21">
        <f>+'Final Budget in Lakhs'!Z45-'Provisional Budget Issued'!Z45</f>
        <v>0</v>
      </c>
      <c r="AA46" s="21">
        <f>+'Final Budget in Lakhs'!AA45-'Provisional Budget Issued'!AA45</f>
        <v>0</v>
      </c>
      <c r="AB46" s="16">
        <f t="shared" si="0"/>
        <v>1.8425099999999999</v>
      </c>
      <c r="AC46" s="106"/>
      <c r="AD46" s="105"/>
      <c r="AE46" s="106"/>
    </row>
    <row r="47" spans="1:31" ht="21.75" customHeight="1" x14ac:dyDescent="0.3">
      <c r="A47" s="26">
        <v>75.314699999999988</v>
      </c>
      <c r="B47" s="238" t="s">
        <v>1412</v>
      </c>
      <c r="C47" s="21">
        <f>+'Final Budget in Lakhs'!C46-'Provisional Budget Issued'!C46</f>
        <v>0.57966000000000051</v>
      </c>
      <c r="D47" s="21">
        <f>+'Final Budget in Lakhs'!D46-'Provisional Budget Issued'!D46</f>
        <v>1.6483100000000002</v>
      </c>
      <c r="E47" s="21">
        <f>+'Final Budget in Lakhs'!E46-'Provisional Budget Issued'!E46</f>
        <v>1.7367299999999999</v>
      </c>
      <c r="F47" s="21">
        <f>+'Final Budget in Lakhs'!F46-'Provisional Budget Issued'!F46</f>
        <v>2.2467299999999999</v>
      </c>
      <c r="G47" s="21">
        <f>+'Final Budget in Lakhs'!G46-'Provisional Budget Issued'!G46</f>
        <v>9.000000000000008E-2</v>
      </c>
      <c r="H47" s="21">
        <f>+'Final Budget in Lakhs'!H46-'Provisional Budget Issued'!H46</f>
        <v>0.12999999999999989</v>
      </c>
      <c r="I47" s="21">
        <f>+'Final Budget in Lakhs'!I46-'Provisional Budget Issued'!I46</f>
        <v>0.20770999999999995</v>
      </c>
      <c r="J47" s="21">
        <f>+'Final Budget in Lakhs'!J46-'Provisional Budget Issued'!J46</f>
        <v>0.48</v>
      </c>
      <c r="K47" s="21">
        <f>+'Final Budget in Lakhs'!K46-'Provisional Budget Issued'!K46</f>
        <v>0.49326000000000003</v>
      </c>
      <c r="L47" s="21">
        <f>+'Final Budget in Lakhs'!L46-'Provisional Budget Issued'!L46</f>
        <v>1.1899999999999689E-3</v>
      </c>
      <c r="M47" s="21">
        <f>+'Final Budget in Lakhs'!M46-'Provisional Budget Issued'!M46</f>
        <v>0.51268999999999998</v>
      </c>
      <c r="N47" s="21">
        <f>+'Final Budget in Lakhs'!N46-'Provisional Budget Issued'!N46</f>
        <v>0</v>
      </c>
      <c r="O47" s="21">
        <f>+'Final Budget in Lakhs'!O46-'Provisional Budget Issued'!O46</f>
        <v>0.18937999999999999</v>
      </c>
      <c r="P47" s="21">
        <f>+'Final Budget in Lakhs'!P46-'Provisional Budget Issued'!P46</f>
        <v>0.75278</v>
      </c>
      <c r="Q47" s="21">
        <f>+'Final Budget in Lakhs'!Q46-'Provisional Budget Issued'!Q46</f>
        <v>0</v>
      </c>
      <c r="R47" s="21">
        <f>+'Final Budget in Lakhs'!R46-'Provisional Budget Issued'!R46</f>
        <v>2.0000000000000018E-2</v>
      </c>
      <c r="S47" s="21">
        <f>+'Final Budget in Lakhs'!S46-'Provisional Budget Issued'!S46</f>
        <v>1.0584199999999999</v>
      </c>
      <c r="T47" s="21">
        <f>+'Final Budget in Lakhs'!T46-'Provisional Budget Issued'!T46</f>
        <v>0</v>
      </c>
      <c r="U47" s="21">
        <f>+'Final Budget in Lakhs'!U46-'Provisional Budget Issued'!U46</f>
        <v>0</v>
      </c>
      <c r="V47" s="21">
        <f>+'Final Budget in Lakhs'!V46-'Provisional Budget Issued'!V46</f>
        <v>0</v>
      </c>
      <c r="W47" s="21">
        <f>+'Final Budget in Lakhs'!W46-'Provisional Budget Issued'!W46</f>
        <v>0</v>
      </c>
      <c r="X47" s="21">
        <f>+'Final Budget in Lakhs'!X46-'Provisional Budget Issued'!X46</f>
        <v>0</v>
      </c>
      <c r="Y47" s="21">
        <f>+'Final Budget in Lakhs'!Y46-'Provisional Budget Issued'!Y46</f>
        <v>0</v>
      </c>
      <c r="Z47" s="21">
        <f>+'Final Budget in Lakhs'!Z46-'Provisional Budget Issued'!Z46</f>
        <v>0</v>
      </c>
      <c r="AA47" s="21">
        <f>+'Final Budget in Lakhs'!AA46-'Provisional Budget Issued'!AA46</f>
        <v>0</v>
      </c>
      <c r="AB47" s="16">
        <f t="shared" si="0"/>
        <v>10.146859999999998</v>
      </c>
      <c r="AC47" s="106"/>
      <c r="AD47" s="105"/>
      <c r="AE47" s="106"/>
    </row>
    <row r="48" spans="1:31" ht="21.75" hidden="1" customHeight="1" x14ac:dyDescent="0.3">
      <c r="A48" s="111">
        <v>75.315600000000003</v>
      </c>
      <c r="B48" s="238" t="s">
        <v>1413</v>
      </c>
      <c r="C48" s="21">
        <f>+'Final Budget in Lakhs'!C47-'Provisional Budget Issued'!C47</f>
        <v>0</v>
      </c>
      <c r="D48" s="21">
        <f>+'Final Budget in Lakhs'!D47-'Provisional Budget Issued'!D47</f>
        <v>0</v>
      </c>
      <c r="E48" s="21">
        <f>+'Final Budget in Lakhs'!E47-'Provisional Budget Issued'!E47</f>
        <v>0</v>
      </c>
      <c r="F48" s="21">
        <f>+'Final Budget in Lakhs'!F47-'Provisional Budget Issued'!F47</f>
        <v>0</v>
      </c>
      <c r="G48" s="21">
        <f>+'Final Budget in Lakhs'!G47-'Provisional Budget Issued'!G47</f>
        <v>0</v>
      </c>
      <c r="H48" s="21">
        <f>+'Final Budget in Lakhs'!H47-'Provisional Budget Issued'!H47</f>
        <v>0</v>
      </c>
      <c r="I48" s="21">
        <f>+'Final Budget in Lakhs'!I47-'Provisional Budget Issued'!I47</f>
        <v>0</v>
      </c>
      <c r="J48" s="21">
        <f>+'Final Budget in Lakhs'!J47-'Provisional Budget Issued'!J47</f>
        <v>0</v>
      </c>
      <c r="K48" s="21">
        <f>+'Final Budget in Lakhs'!K47-'Provisional Budget Issued'!K47</f>
        <v>0</v>
      </c>
      <c r="L48" s="21">
        <f>+'Final Budget in Lakhs'!L47-'Provisional Budget Issued'!L47</f>
        <v>0</v>
      </c>
      <c r="M48" s="21">
        <f>+'Final Budget in Lakhs'!M47-'Provisional Budget Issued'!M47</f>
        <v>0</v>
      </c>
      <c r="N48" s="21">
        <f>+'Final Budget in Lakhs'!N47-'Provisional Budget Issued'!N47</f>
        <v>0</v>
      </c>
      <c r="O48" s="21">
        <f>+'Final Budget in Lakhs'!O47-'Provisional Budget Issued'!O47</f>
        <v>0</v>
      </c>
      <c r="P48" s="21">
        <f>+'Final Budget in Lakhs'!P47-'Provisional Budget Issued'!P47</f>
        <v>0</v>
      </c>
      <c r="Q48" s="21">
        <f>+'Final Budget in Lakhs'!Q47-'Provisional Budget Issued'!Q47</f>
        <v>0</v>
      </c>
      <c r="R48" s="21">
        <f>+'Final Budget in Lakhs'!R47-'Provisional Budget Issued'!R47</f>
        <v>0</v>
      </c>
      <c r="S48" s="21">
        <f>+'Final Budget in Lakhs'!S47-'Provisional Budget Issued'!S47</f>
        <v>0</v>
      </c>
      <c r="T48" s="21">
        <f>+'Final Budget in Lakhs'!T47-'Provisional Budget Issued'!T47</f>
        <v>0</v>
      </c>
      <c r="U48" s="21">
        <f>+'Final Budget in Lakhs'!U47-'Provisional Budget Issued'!U47</f>
        <v>0</v>
      </c>
      <c r="V48" s="21">
        <f>+'Final Budget in Lakhs'!V47-'Provisional Budget Issued'!V47</f>
        <v>0</v>
      </c>
      <c r="W48" s="21">
        <f>+'Final Budget in Lakhs'!W47-'Provisional Budget Issued'!W47</f>
        <v>0</v>
      </c>
      <c r="X48" s="21">
        <f>+'Final Budget in Lakhs'!X47-'Provisional Budget Issued'!X47</f>
        <v>0</v>
      </c>
      <c r="Y48" s="21">
        <f>+'Final Budget in Lakhs'!Y47-'Provisional Budget Issued'!Y47</f>
        <v>0</v>
      </c>
      <c r="Z48" s="21">
        <f>+'Final Budget in Lakhs'!Z47-'Provisional Budget Issued'!Z47</f>
        <v>0</v>
      </c>
      <c r="AA48" s="21">
        <f>+'Final Budget in Lakhs'!AA47-'Provisional Budget Issued'!AA47</f>
        <v>0</v>
      </c>
      <c r="AB48" s="16">
        <f>SUM(C48:AA48)</f>
        <v>0</v>
      </c>
      <c r="AC48" s="106"/>
      <c r="AD48" s="105"/>
      <c r="AE48" s="106"/>
    </row>
    <row r="49" spans="1:31" ht="21.75" customHeight="1" x14ac:dyDescent="0.3">
      <c r="A49" s="26">
        <v>75.315699999999993</v>
      </c>
      <c r="B49" s="238" t="s">
        <v>1413</v>
      </c>
      <c r="C49" s="21">
        <f>+'Final Budget in Lakhs'!C48-'Provisional Budget Issued'!C48</f>
        <v>1.5667000000000009</v>
      </c>
      <c r="D49" s="21">
        <f>+'Final Budget in Lakhs'!D48-'Provisional Budget Issued'!D48</f>
        <v>3.8745799999999946</v>
      </c>
      <c r="E49" s="21">
        <f>+'Final Budget in Lakhs'!E48-'Provisional Budget Issued'!E48</f>
        <v>4.5965200000000017</v>
      </c>
      <c r="F49" s="21">
        <f>+'Final Budget in Lakhs'!F48-'Provisional Budget Issued'!F48</f>
        <v>4.8365200000000002</v>
      </c>
      <c r="G49" s="21">
        <f>+'Final Budget in Lakhs'!G48-'Provisional Budget Issued'!G48</f>
        <v>2.6807400000000001</v>
      </c>
      <c r="H49" s="21">
        <f>+'Final Budget in Lakhs'!H48-'Provisional Budget Issued'!H48</f>
        <v>12.14415</v>
      </c>
      <c r="I49" s="21">
        <f>+'Final Budget in Lakhs'!I48-'Provisional Budget Issued'!I48</f>
        <v>1.5399999999999991</v>
      </c>
      <c r="J49" s="21">
        <f>+'Final Budget in Lakhs'!J48-'Provisional Budget Issued'!J48</f>
        <v>0.57999999999999829</v>
      </c>
      <c r="K49" s="21">
        <f>+'Final Budget in Lakhs'!K48-'Provisional Budget Issued'!K48</f>
        <v>8.155460000000005</v>
      </c>
      <c r="L49" s="21">
        <f>+'Final Budget in Lakhs'!L48-'Provisional Budget Issued'!L48</f>
        <v>0.49289000000000271</v>
      </c>
      <c r="M49" s="21">
        <f>+'Final Budget in Lakhs'!M48-'Provisional Budget Issued'!M48</f>
        <v>11.94326</v>
      </c>
      <c r="N49" s="21">
        <f>+'Final Budget in Lakhs'!N48-'Provisional Budget Issued'!N48</f>
        <v>7.8154199999999996</v>
      </c>
      <c r="O49" s="21">
        <f>+'Final Budget in Lakhs'!O48-'Provisional Budget Issued'!O48</f>
        <v>1.8257199999999996</v>
      </c>
      <c r="P49" s="21">
        <f>+'Final Budget in Lakhs'!P48-'Provisional Budget Issued'!P48</f>
        <v>5.2373800000000017</v>
      </c>
      <c r="Q49" s="21">
        <f>+'Final Budget in Lakhs'!Q48-'Provisional Budget Issued'!Q48</f>
        <v>0.38000000000000078</v>
      </c>
      <c r="R49" s="21">
        <f>+'Final Budget in Lakhs'!R48-'Provisional Budget Issued'!R48</f>
        <v>5.8105900000000013</v>
      </c>
      <c r="S49" s="21">
        <f>+'Final Budget in Lakhs'!S48-'Provisional Budget Issued'!S48</f>
        <v>5.9284799999999995</v>
      </c>
      <c r="T49" s="21">
        <f>+'Final Budget in Lakhs'!T48-'Provisional Budget Issued'!T48</f>
        <v>13.421139999999999</v>
      </c>
      <c r="U49" s="21">
        <f>+'Final Budget in Lakhs'!U48-'Provisional Budget Issued'!U48</f>
        <v>0.73906000000000027</v>
      </c>
      <c r="V49" s="21">
        <f>+'Final Budget in Lakhs'!V48-'Provisional Budget Issued'!V48</f>
        <v>0.59536999999999995</v>
      </c>
      <c r="W49" s="21">
        <f>+'Final Budget in Lakhs'!W48-'Provisional Budget Issued'!W48</f>
        <v>2.4049900000000002</v>
      </c>
      <c r="X49" s="21">
        <f>+'Final Budget in Lakhs'!X48-'Provisional Budget Issued'!X48</f>
        <v>2.9085100000000002</v>
      </c>
      <c r="Y49" s="21">
        <f>+'Final Budget in Lakhs'!Y48-'Provisional Budget Issued'!Y48</f>
        <v>1.1004999999999994</v>
      </c>
      <c r="Z49" s="21">
        <f>+'Final Budget in Lakhs'!Z48-'Provisional Budget Issued'!Z48</f>
        <v>6.4857599999999991</v>
      </c>
      <c r="AA49" s="21">
        <f>+'Final Budget in Lakhs'!AA48-'Provisional Budget Issued'!AA48</f>
        <v>0</v>
      </c>
      <c r="AB49" s="16">
        <f t="shared" si="0"/>
        <v>107.06374</v>
      </c>
      <c r="AC49" s="106"/>
      <c r="AD49" s="105"/>
      <c r="AE49" s="106"/>
    </row>
    <row r="50" spans="1:31" ht="21.75" customHeight="1" x14ac:dyDescent="0.3">
      <c r="A50" s="26">
        <v>75.316699999999997</v>
      </c>
      <c r="B50" s="238" t="s">
        <v>1414</v>
      </c>
      <c r="C50" s="21">
        <f>+'Final Budget in Lakhs'!C49-'Provisional Budget Issued'!C49</f>
        <v>0</v>
      </c>
      <c r="D50" s="21">
        <f>+'Final Budget in Lakhs'!D49-'Provisional Budget Issued'!D49</f>
        <v>0</v>
      </c>
      <c r="E50" s="21">
        <f>+'Final Budget in Lakhs'!E49-'Provisional Budget Issued'!E49</f>
        <v>0</v>
      </c>
      <c r="F50" s="21">
        <f>+'Final Budget in Lakhs'!F49-'Provisional Budget Issued'!F49</f>
        <v>0</v>
      </c>
      <c r="G50" s="21">
        <f>+'Final Budget in Lakhs'!G49-'Provisional Budget Issued'!G49</f>
        <v>0</v>
      </c>
      <c r="H50" s="21">
        <f>+'Final Budget in Lakhs'!H49-'Provisional Budget Issued'!H49</f>
        <v>0</v>
      </c>
      <c r="I50" s="21">
        <f>+'Final Budget in Lakhs'!I49-'Provisional Budget Issued'!I49</f>
        <v>0</v>
      </c>
      <c r="J50" s="21">
        <f>+'Final Budget in Lakhs'!J49-'Provisional Budget Issued'!J49</f>
        <v>0</v>
      </c>
      <c r="K50" s="21">
        <f>+'Final Budget in Lakhs'!K49-'Provisional Budget Issued'!K49</f>
        <v>0</v>
      </c>
      <c r="L50" s="21">
        <f>+'Final Budget in Lakhs'!L49-'Provisional Budget Issued'!L49</f>
        <v>0</v>
      </c>
      <c r="M50" s="21">
        <f>+'Final Budget in Lakhs'!M49-'Provisional Budget Issued'!M49</f>
        <v>0</v>
      </c>
      <c r="N50" s="21">
        <f>+'Final Budget in Lakhs'!N49-'Provisional Budget Issued'!N49</f>
        <v>0</v>
      </c>
      <c r="O50" s="21">
        <f>+'Final Budget in Lakhs'!O49-'Provisional Budget Issued'!O49</f>
        <v>0</v>
      </c>
      <c r="P50" s="21">
        <f>+'Final Budget in Lakhs'!P49-'Provisional Budget Issued'!P49</f>
        <v>0</v>
      </c>
      <c r="Q50" s="21">
        <f>+'Final Budget in Lakhs'!Q49-'Provisional Budget Issued'!Q49</f>
        <v>0</v>
      </c>
      <c r="R50" s="21">
        <f>+'Final Budget in Lakhs'!R49-'Provisional Budget Issued'!R49</f>
        <v>0</v>
      </c>
      <c r="S50" s="21">
        <f>+'Final Budget in Lakhs'!S49-'Provisional Budget Issued'!S49</f>
        <v>0</v>
      </c>
      <c r="T50" s="21">
        <f>+'Final Budget in Lakhs'!T49-'Provisional Budget Issued'!T49</f>
        <v>0</v>
      </c>
      <c r="U50" s="21">
        <f>+'Final Budget in Lakhs'!U49-'Provisional Budget Issued'!U49</f>
        <v>0</v>
      </c>
      <c r="V50" s="21">
        <f>+'Final Budget in Lakhs'!V49-'Provisional Budget Issued'!V49</f>
        <v>0</v>
      </c>
      <c r="W50" s="21">
        <f>+'Final Budget in Lakhs'!W49-'Provisional Budget Issued'!W49</f>
        <v>0</v>
      </c>
      <c r="X50" s="21">
        <f>+'Final Budget in Lakhs'!X49-'Provisional Budget Issued'!X49</f>
        <v>0</v>
      </c>
      <c r="Y50" s="21">
        <f>+'Final Budget in Lakhs'!Y49-'Provisional Budget Issued'!Y49</f>
        <v>0</v>
      </c>
      <c r="Z50" s="21">
        <f>+'Final Budget in Lakhs'!Z49-'Provisional Budget Issued'!Z49</f>
        <v>0.42177999999999999</v>
      </c>
      <c r="AA50" s="21">
        <f>+'Final Budget in Lakhs'!AA49-'Provisional Budget Issued'!AA49</f>
        <v>0</v>
      </c>
      <c r="AB50" s="16">
        <f t="shared" si="0"/>
        <v>0.42177999999999999</v>
      </c>
      <c r="AC50" s="106"/>
      <c r="AD50" s="105"/>
      <c r="AE50" s="106"/>
    </row>
    <row r="51" spans="1:31" ht="21.75" hidden="1" customHeight="1" x14ac:dyDescent="0.3">
      <c r="A51" s="111">
        <v>75.317599999999999</v>
      </c>
      <c r="B51" s="238" t="s">
        <v>1415</v>
      </c>
      <c r="C51" s="21">
        <f>+'Final Budget in Lakhs'!C50-'Provisional Budget Issued'!C50</f>
        <v>0</v>
      </c>
      <c r="D51" s="21">
        <f>+'Final Budget in Lakhs'!D50-'Provisional Budget Issued'!D50</f>
        <v>0</v>
      </c>
      <c r="E51" s="21">
        <f>+'Final Budget in Lakhs'!E50-'Provisional Budget Issued'!E50</f>
        <v>0</v>
      </c>
      <c r="F51" s="21">
        <f>+'Final Budget in Lakhs'!F50-'Provisional Budget Issued'!F50</f>
        <v>0</v>
      </c>
      <c r="G51" s="21">
        <f>+'Final Budget in Lakhs'!G50-'Provisional Budget Issued'!G50</f>
        <v>0</v>
      </c>
      <c r="H51" s="21">
        <f>+'Final Budget in Lakhs'!H50-'Provisional Budget Issued'!H50</f>
        <v>0</v>
      </c>
      <c r="I51" s="21">
        <f>+'Final Budget in Lakhs'!I50-'Provisional Budget Issued'!I50</f>
        <v>0</v>
      </c>
      <c r="J51" s="21">
        <f>+'Final Budget in Lakhs'!J50-'Provisional Budget Issued'!J50</f>
        <v>0</v>
      </c>
      <c r="K51" s="21">
        <f>+'Final Budget in Lakhs'!K50-'Provisional Budget Issued'!K50</f>
        <v>0</v>
      </c>
      <c r="L51" s="21">
        <f>+'Final Budget in Lakhs'!L50-'Provisional Budget Issued'!L50</f>
        <v>0</v>
      </c>
      <c r="M51" s="21">
        <f>+'Final Budget in Lakhs'!M50-'Provisional Budget Issued'!M50</f>
        <v>0</v>
      </c>
      <c r="N51" s="21">
        <f>+'Final Budget in Lakhs'!N50-'Provisional Budget Issued'!N50</f>
        <v>0</v>
      </c>
      <c r="O51" s="21">
        <f>+'Final Budget in Lakhs'!O50-'Provisional Budget Issued'!O50</f>
        <v>0</v>
      </c>
      <c r="P51" s="21">
        <f>+'Final Budget in Lakhs'!P50-'Provisional Budget Issued'!P50</f>
        <v>0</v>
      </c>
      <c r="Q51" s="21">
        <f>+'Final Budget in Lakhs'!Q50-'Provisional Budget Issued'!Q50</f>
        <v>0</v>
      </c>
      <c r="R51" s="21">
        <f>+'Final Budget in Lakhs'!R50-'Provisional Budget Issued'!R50</f>
        <v>0</v>
      </c>
      <c r="S51" s="21">
        <f>+'Final Budget in Lakhs'!S50-'Provisional Budget Issued'!S50</f>
        <v>0</v>
      </c>
      <c r="T51" s="21">
        <f>+'Final Budget in Lakhs'!T50-'Provisional Budget Issued'!T50</f>
        <v>0</v>
      </c>
      <c r="U51" s="21">
        <f>+'Final Budget in Lakhs'!U50-'Provisional Budget Issued'!U50</f>
        <v>0</v>
      </c>
      <c r="V51" s="21">
        <f>+'Final Budget in Lakhs'!V50-'Provisional Budget Issued'!V50</f>
        <v>0</v>
      </c>
      <c r="W51" s="21">
        <f>+'Final Budget in Lakhs'!W50-'Provisional Budget Issued'!W50</f>
        <v>0</v>
      </c>
      <c r="X51" s="21">
        <f>+'Final Budget in Lakhs'!X50-'Provisional Budget Issued'!X50</f>
        <v>0</v>
      </c>
      <c r="Y51" s="21">
        <f>+'Final Budget in Lakhs'!Y50-'Provisional Budget Issued'!Y50</f>
        <v>0</v>
      </c>
      <c r="Z51" s="21">
        <f>+'Final Budget in Lakhs'!Z50-'Provisional Budget Issued'!Z50</f>
        <v>0</v>
      </c>
      <c r="AA51" s="21">
        <f>+'Final Budget in Lakhs'!AA50-'Provisional Budget Issued'!AA50</f>
        <v>0</v>
      </c>
      <c r="AB51" s="16">
        <f t="shared" si="0"/>
        <v>0</v>
      </c>
      <c r="AC51" s="106"/>
      <c r="AD51" s="105"/>
      <c r="AE51" s="106"/>
    </row>
    <row r="52" spans="1:31" ht="21.75" customHeight="1" x14ac:dyDescent="0.3">
      <c r="A52" s="26">
        <v>75.317700000000002</v>
      </c>
      <c r="B52" s="238" t="s">
        <v>1416</v>
      </c>
      <c r="C52" s="21">
        <f>+'Final Budget in Lakhs'!C51-'Provisional Budget Issued'!C51</f>
        <v>1.7959300000000002</v>
      </c>
      <c r="D52" s="21">
        <f>+'Final Budget in Lakhs'!D51-'Provisional Budget Issued'!D51</f>
        <v>2.8138500000000022</v>
      </c>
      <c r="E52" s="21">
        <f>+'Final Budget in Lakhs'!E51-'Provisional Budget Issued'!E51</f>
        <v>13.300139999999999</v>
      </c>
      <c r="F52" s="21">
        <f>+'Final Budget in Lakhs'!F51-'Provisional Budget Issued'!F51</f>
        <v>6.5901399999999981</v>
      </c>
      <c r="G52" s="21">
        <f>+'Final Budget in Lakhs'!G51-'Provisional Budget Issued'!G51</f>
        <v>4.7323400000000007</v>
      </c>
      <c r="H52" s="21">
        <f>+'Final Budget in Lakhs'!H51-'Provisional Budget Issued'!H51</f>
        <v>23.587910000000001</v>
      </c>
      <c r="I52" s="21">
        <f>+'Final Budget in Lakhs'!I51-'Provisional Budget Issued'!I51</f>
        <v>1.1400000000000006</v>
      </c>
      <c r="J52" s="21">
        <f>+'Final Budget in Lakhs'!J51-'Provisional Budget Issued'!J51</f>
        <v>6.4728499999999976</v>
      </c>
      <c r="K52" s="21">
        <f>+'Final Budget in Lakhs'!K51-'Provisional Budget Issued'!K51</f>
        <v>11.927660000000003</v>
      </c>
      <c r="L52" s="21">
        <f>+'Final Budget in Lakhs'!L51-'Provisional Budget Issued'!L51</f>
        <v>5.4192999999999962</v>
      </c>
      <c r="M52" s="21">
        <f>+'Final Budget in Lakhs'!M51-'Provisional Budget Issued'!M51</f>
        <v>4.2065699999999993</v>
      </c>
      <c r="N52" s="21">
        <f>+'Final Budget in Lakhs'!N51-'Provisional Budget Issued'!N51</f>
        <v>22.747579999999999</v>
      </c>
      <c r="O52" s="21">
        <f>+'Final Budget in Lakhs'!O51-'Provisional Budget Issued'!O51</f>
        <v>6.5200900000000006</v>
      </c>
      <c r="P52" s="21">
        <f>+'Final Budget in Lakhs'!P51-'Provisional Budget Issued'!P51</f>
        <v>28.782689999999995</v>
      </c>
      <c r="Q52" s="21">
        <f>+'Final Budget in Lakhs'!Q51-'Provisional Budget Issued'!Q51</f>
        <v>17.396089999999997</v>
      </c>
      <c r="R52" s="21">
        <f>+'Final Budget in Lakhs'!R51-'Provisional Budget Issued'!R51</f>
        <v>49.595680000000002</v>
      </c>
      <c r="S52" s="21">
        <f>+'Final Budget in Lakhs'!S51-'Provisional Budget Issued'!S51</f>
        <v>36.823810000000002</v>
      </c>
      <c r="T52" s="21">
        <f>+'Final Budget in Lakhs'!T51-'Provisional Budget Issued'!T51</f>
        <v>27.268190000000001</v>
      </c>
      <c r="U52" s="21">
        <f>+'Final Budget in Lakhs'!U51-'Provisional Budget Issued'!U51</f>
        <v>2.54725</v>
      </c>
      <c r="V52" s="21">
        <f>+'Final Budget in Lakhs'!V51-'Provisional Budget Issued'!V51</f>
        <v>2.1489200000000004</v>
      </c>
      <c r="W52" s="21">
        <f>+'Final Budget in Lakhs'!W51-'Provisional Budget Issued'!W51</f>
        <v>3.12582</v>
      </c>
      <c r="X52" s="21">
        <f>+'Final Budget in Lakhs'!X51-'Provisional Budget Issued'!X51</f>
        <v>1.9479199999999999</v>
      </c>
      <c r="Y52" s="21">
        <f>+'Final Budget in Lakhs'!Y51-'Provisional Budget Issued'!Y51</f>
        <v>2.1050000000000013E-2</v>
      </c>
      <c r="Z52" s="21">
        <f>+'Final Budget in Lakhs'!Z51-'Provisional Budget Issued'!Z51</f>
        <v>17.073540000000001</v>
      </c>
      <c r="AA52" s="21">
        <f>+'Final Budget in Lakhs'!AA51-'Provisional Budget Issued'!AA51</f>
        <v>0</v>
      </c>
      <c r="AB52" s="16">
        <f t="shared" si="0"/>
        <v>297.98531999999994</v>
      </c>
      <c r="AC52" s="106"/>
      <c r="AD52" s="105"/>
      <c r="AE52" s="106"/>
    </row>
    <row r="53" spans="1:31" ht="21.75" customHeight="1" x14ac:dyDescent="0.3">
      <c r="A53" s="26">
        <v>75.318700000000007</v>
      </c>
      <c r="B53" s="238" t="s">
        <v>1417</v>
      </c>
      <c r="C53" s="21">
        <f>+'Final Budget in Lakhs'!C52-'Provisional Budget Issued'!C52</f>
        <v>0</v>
      </c>
      <c r="D53" s="21">
        <f>+'Final Budget in Lakhs'!D52-'Provisional Budget Issued'!D52</f>
        <v>0</v>
      </c>
      <c r="E53" s="21">
        <f>+'Final Budget in Lakhs'!E52-'Provisional Budget Issued'!E52</f>
        <v>0</v>
      </c>
      <c r="F53" s="21">
        <f>+'Final Budget in Lakhs'!F52-'Provisional Budget Issued'!F52</f>
        <v>0</v>
      </c>
      <c r="G53" s="21">
        <f>+'Final Budget in Lakhs'!G52-'Provisional Budget Issued'!G52</f>
        <v>0</v>
      </c>
      <c r="H53" s="21">
        <f>+'Final Budget in Lakhs'!H52-'Provisional Budget Issued'!H52</f>
        <v>0.11999999999999988</v>
      </c>
      <c r="I53" s="21">
        <f>+'Final Budget in Lakhs'!I52-'Provisional Budget Issued'!I52</f>
        <v>0</v>
      </c>
      <c r="J53" s="21">
        <f>+'Final Budget in Lakhs'!J52-'Provisional Budget Issued'!J52</f>
        <v>0.44982999999999995</v>
      </c>
      <c r="K53" s="21">
        <f>+'Final Budget in Lakhs'!K52-'Provisional Budget Issued'!K52</f>
        <v>0</v>
      </c>
      <c r="L53" s="21">
        <f>+'Final Budget in Lakhs'!L52-'Provisional Budget Issued'!L52</f>
        <v>0</v>
      </c>
      <c r="M53" s="21">
        <f>+'Final Budget in Lakhs'!M52-'Provisional Budget Issued'!M52</f>
        <v>0</v>
      </c>
      <c r="N53" s="21">
        <f>+'Final Budget in Lakhs'!N52-'Provisional Budget Issued'!N52</f>
        <v>0</v>
      </c>
      <c r="O53" s="21">
        <f>+'Final Budget in Lakhs'!O52-'Provisional Budget Issued'!O52</f>
        <v>0</v>
      </c>
      <c r="P53" s="21">
        <f>+'Final Budget in Lakhs'!P52-'Provisional Budget Issued'!P52</f>
        <v>0</v>
      </c>
      <c r="Q53" s="21">
        <f>+'Final Budget in Lakhs'!Q52-'Provisional Budget Issued'!Q52</f>
        <v>0</v>
      </c>
      <c r="R53" s="21">
        <f>+'Final Budget in Lakhs'!R52-'Provisional Budget Issued'!R52</f>
        <v>0</v>
      </c>
      <c r="S53" s="21">
        <f>+'Final Budget in Lakhs'!S52-'Provisional Budget Issued'!S52</f>
        <v>0</v>
      </c>
      <c r="T53" s="21">
        <f>+'Final Budget in Lakhs'!T52-'Provisional Budget Issued'!T52</f>
        <v>0</v>
      </c>
      <c r="U53" s="21">
        <f>+'Final Budget in Lakhs'!U52-'Provisional Budget Issued'!U52</f>
        <v>1.8897099999999998</v>
      </c>
      <c r="V53" s="21">
        <f>+'Final Budget in Lakhs'!V52-'Provisional Budget Issued'!V52</f>
        <v>0</v>
      </c>
      <c r="W53" s="21">
        <f>+'Final Budget in Lakhs'!W52-'Provisional Budget Issued'!W52</f>
        <v>0.86133000000000004</v>
      </c>
      <c r="X53" s="21">
        <f>+'Final Budget in Lakhs'!X52-'Provisional Budget Issued'!X52</f>
        <v>0.12</v>
      </c>
      <c r="Y53" s="21">
        <f>+'Final Budget in Lakhs'!Y52-'Provisional Budget Issued'!Y52</f>
        <v>0</v>
      </c>
      <c r="Z53" s="21">
        <f>+'Final Budget in Lakhs'!Z52-'Provisional Budget Issued'!Z52</f>
        <v>0.57545999999999997</v>
      </c>
      <c r="AA53" s="21">
        <f>+'Final Budget in Lakhs'!AA52-'Provisional Budget Issued'!AA52</f>
        <v>0</v>
      </c>
      <c r="AB53" s="16">
        <f t="shared" si="0"/>
        <v>4.01633</v>
      </c>
      <c r="AC53" s="106"/>
      <c r="AD53" s="105"/>
      <c r="AE53" s="106"/>
    </row>
    <row r="54" spans="1:31" ht="21.75" customHeight="1" x14ac:dyDescent="0.3">
      <c r="A54" s="26">
        <v>75.319699999999997</v>
      </c>
      <c r="B54" s="238" t="s">
        <v>1418</v>
      </c>
      <c r="C54" s="21">
        <f>+'Final Budget in Lakhs'!C53-'Provisional Budget Issued'!C53</f>
        <v>0</v>
      </c>
      <c r="D54" s="21">
        <f>+'Final Budget in Lakhs'!D53-'Provisional Budget Issued'!D53</f>
        <v>0</v>
      </c>
      <c r="E54" s="21">
        <f>+'Final Budget in Lakhs'!E53-'Provisional Budget Issued'!E53</f>
        <v>0</v>
      </c>
      <c r="F54" s="21">
        <f>+'Final Budget in Lakhs'!F53-'Provisional Budget Issued'!F53</f>
        <v>0</v>
      </c>
      <c r="G54" s="21">
        <f>+'Final Budget in Lakhs'!G53-'Provisional Budget Issued'!G53</f>
        <v>0</v>
      </c>
      <c r="H54" s="21">
        <f>+'Final Budget in Lakhs'!H53-'Provisional Budget Issued'!H53</f>
        <v>0</v>
      </c>
      <c r="I54" s="21">
        <f>+'Final Budget in Lakhs'!I53-'Provisional Budget Issued'!I53</f>
        <v>0</v>
      </c>
      <c r="J54" s="21">
        <f>+'Final Budget in Lakhs'!J53-'Provisional Budget Issued'!J53</f>
        <v>0.32578000000000007</v>
      </c>
      <c r="K54" s="21">
        <f>+'Final Budget in Lakhs'!K53-'Provisional Budget Issued'!K53</f>
        <v>0</v>
      </c>
      <c r="L54" s="21">
        <f>+'Final Budget in Lakhs'!L53-'Provisional Budget Issued'!L53</f>
        <v>0</v>
      </c>
      <c r="M54" s="21">
        <f>+'Final Budget in Lakhs'!M53-'Provisional Budget Issued'!M53</f>
        <v>0</v>
      </c>
      <c r="N54" s="21">
        <f>+'Final Budget in Lakhs'!N53-'Provisional Budget Issued'!N53</f>
        <v>0</v>
      </c>
      <c r="O54" s="21">
        <f>+'Final Budget in Lakhs'!O53-'Provisional Budget Issued'!O53</f>
        <v>0</v>
      </c>
      <c r="P54" s="21">
        <f>+'Final Budget in Lakhs'!P53-'Provisional Budget Issued'!P53</f>
        <v>0</v>
      </c>
      <c r="Q54" s="21">
        <f>+'Final Budget in Lakhs'!Q53-'Provisional Budget Issued'!Q53</f>
        <v>0</v>
      </c>
      <c r="R54" s="21">
        <f>+'Final Budget in Lakhs'!R53-'Provisional Budget Issued'!R53</f>
        <v>0</v>
      </c>
      <c r="S54" s="21">
        <f>+'Final Budget in Lakhs'!S53-'Provisional Budget Issued'!S53</f>
        <v>0</v>
      </c>
      <c r="T54" s="21">
        <f>+'Final Budget in Lakhs'!T53-'Provisional Budget Issued'!T53</f>
        <v>0</v>
      </c>
      <c r="U54" s="21">
        <f>+'Final Budget in Lakhs'!U53-'Provisional Budget Issued'!U53</f>
        <v>0.16042000000000001</v>
      </c>
      <c r="V54" s="21">
        <f>+'Final Budget in Lakhs'!V53-'Provisional Budget Issued'!V53</f>
        <v>0</v>
      </c>
      <c r="W54" s="21">
        <f>+'Final Budget in Lakhs'!W53-'Provisional Budget Issued'!W53</f>
        <v>0.16381999999999999</v>
      </c>
      <c r="X54" s="21">
        <f>+'Final Budget in Lakhs'!X53-'Provisional Budget Issued'!X53</f>
        <v>8.412E-2</v>
      </c>
      <c r="Y54" s="21">
        <f>+'Final Budget in Lakhs'!Y53-'Provisional Budget Issued'!Y53</f>
        <v>0</v>
      </c>
      <c r="Z54" s="21">
        <f>+'Final Budget in Lakhs'!Z53-'Provisional Budget Issued'!Z53</f>
        <v>0.64624999999999999</v>
      </c>
      <c r="AA54" s="21">
        <f>+'Final Budget in Lakhs'!AA53-'Provisional Budget Issued'!AA53</f>
        <v>0</v>
      </c>
      <c r="AB54" s="16">
        <f t="shared" si="0"/>
        <v>1.38039</v>
      </c>
      <c r="AC54" s="106"/>
      <c r="AD54" s="105"/>
      <c r="AE54" s="106"/>
    </row>
    <row r="55" spans="1:31" ht="21.75" customHeight="1" x14ac:dyDescent="0.3">
      <c r="A55" s="26">
        <v>75.408699999999996</v>
      </c>
      <c r="B55" s="238" t="s">
        <v>1419</v>
      </c>
      <c r="C55" s="21">
        <f>+'Final Budget in Lakhs'!C54-'Provisional Budget Issued'!C54</f>
        <v>0</v>
      </c>
      <c r="D55" s="21">
        <f>+'Final Budget in Lakhs'!D54-'Provisional Budget Issued'!D54</f>
        <v>0</v>
      </c>
      <c r="E55" s="21">
        <f>+'Final Budget in Lakhs'!E54-'Provisional Budget Issued'!E54</f>
        <v>0</v>
      </c>
      <c r="F55" s="21">
        <f>+'Final Budget in Lakhs'!F54-'Provisional Budget Issued'!F54</f>
        <v>0</v>
      </c>
      <c r="G55" s="21">
        <f>+'Final Budget in Lakhs'!G54-'Provisional Budget Issued'!G54</f>
        <v>0</v>
      </c>
      <c r="H55" s="21">
        <f>+'Final Budget in Lakhs'!H54-'Provisional Budget Issued'!H54</f>
        <v>1.4337200000000001</v>
      </c>
      <c r="I55" s="21">
        <f>+'Final Budget in Lakhs'!I54-'Provisional Budget Issued'!I54</f>
        <v>0</v>
      </c>
      <c r="J55" s="21">
        <f>+'Final Budget in Lakhs'!J54-'Provisional Budget Issued'!J54</f>
        <v>0.45911999999999997</v>
      </c>
      <c r="K55" s="21">
        <f>+'Final Budget in Lakhs'!K54-'Provisional Budget Issued'!K54</f>
        <v>0</v>
      </c>
      <c r="L55" s="21">
        <f>+'Final Budget in Lakhs'!L54-'Provisional Budget Issued'!L54</f>
        <v>0</v>
      </c>
      <c r="M55" s="21">
        <f>+'Final Budget in Lakhs'!M54-'Provisional Budget Issued'!M54</f>
        <v>0</v>
      </c>
      <c r="N55" s="21">
        <f>+'Final Budget in Lakhs'!N54-'Provisional Budget Issued'!N54</f>
        <v>0</v>
      </c>
      <c r="O55" s="21">
        <f>+'Final Budget in Lakhs'!O54-'Provisional Budget Issued'!O54</f>
        <v>0</v>
      </c>
      <c r="P55" s="21">
        <f>+'Final Budget in Lakhs'!P54-'Provisional Budget Issued'!P54</f>
        <v>0</v>
      </c>
      <c r="Q55" s="21">
        <f>+'Final Budget in Lakhs'!Q54-'Provisional Budget Issued'!Q54</f>
        <v>0</v>
      </c>
      <c r="R55" s="21">
        <f>+'Final Budget in Lakhs'!R54-'Provisional Budget Issued'!R54</f>
        <v>0</v>
      </c>
      <c r="S55" s="21">
        <f>+'Final Budget in Lakhs'!S54-'Provisional Budget Issued'!S54</f>
        <v>0</v>
      </c>
      <c r="T55" s="21">
        <f>+'Final Budget in Lakhs'!T54-'Provisional Budget Issued'!T54</f>
        <v>0</v>
      </c>
      <c r="U55" s="21">
        <f>+'Final Budget in Lakhs'!U54-'Provisional Budget Issued'!U54</f>
        <v>0</v>
      </c>
      <c r="V55" s="21">
        <f>+'Final Budget in Lakhs'!V54-'Provisional Budget Issued'!V54</f>
        <v>0</v>
      </c>
      <c r="W55" s="21">
        <f>+'Final Budget in Lakhs'!W54-'Provisional Budget Issued'!W54</f>
        <v>1.2120099999999998</v>
      </c>
      <c r="X55" s="21">
        <f>+'Final Budget in Lakhs'!X54-'Provisional Budget Issued'!X54</f>
        <v>0</v>
      </c>
      <c r="Y55" s="21">
        <f>+'Final Budget in Lakhs'!Y54-'Provisional Budget Issued'!Y54</f>
        <v>0</v>
      </c>
      <c r="Z55" s="21">
        <f>+'Final Budget in Lakhs'!Z54-'Provisional Budget Issued'!Z54</f>
        <v>0</v>
      </c>
      <c r="AA55" s="21">
        <f>+'Final Budget in Lakhs'!AA54-'Provisional Budget Issued'!AA54</f>
        <v>0</v>
      </c>
      <c r="AB55" s="16">
        <f t="shared" si="0"/>
        <v>3.1048499999999999</v>
      </c>
      <c r="AC55" s="106"/>
      <c r="AD55" s="105"/>
      <c r="AE55" s="106"/>
    </row>
    <row r="56" spans="1:31" ht="21.75" customHeight="1" x14ac:dyDescent="0.3">
      <c r="A56" s="26">
        <v>75.409700000000001</v>
      </c>
      <c r="B56" s="238" t="s">
        <v>1420</v>
      </c>
      <c r="C56" s="21">
        <f>+'Final Budget in Lakhs'!C55-'Provisional Budget Issued'!C55</f>
        <v>0</v>
      </c>
      <c r="D56" s="21">
        <f>+'Final Budget in Lakhs'!D55-'Provisional Budget Issued'!D55</f>
        <v>0</v>
      </c>
      <c r="E56" s="21">
        <f>+'Final Budget in Lakhs'!E55-'Provisional Budget Issued'!E55</f>
        <v>0</v>
      </c>
      <c r="F56" s="21">
        <f>+'Final Budget in Lakhs'!F55-'Provisional Budget Issued'!F55</f>
        <v>0</v>
      </c>
      <c r="G56" s="21">
        <f>+'Final Budget in Lakhs'!G55-'Provisional Budget Issued'!G55</f>
        <v>0</v>
      </c>
      <c r="H56" s="21">
        <f>+'Final Budget in Lakhs'!H55-'Provisional Budget Issued'!H55</f>
        <v>0</v>
      </c>
      <c r="I56" s="21">
        <f>+'Final Budget in Lakhs'!I55-'Provisional Budget Issued'!I55</f>
        <v>0</v>
      </c>
      <c r="J56" s="21">
        <f>+'Final Budget in Lakhs'!J55-'Provisional Budget Issued'!J55</f>
        <v>0.57858000000000009</v>
      </c>
      <c r="K56" s="21">
        <f>+'Final Budget in Lakhs'!K55-'Provisional Budget Issued'!K55</f>
        <v>0</v>
      </c>
      <c r="L56" s="21">
        <f>+'Final Budget in Lakhs'!L55-'Provisional Budget Issued'!L55</f>
        <v>0</v>
      </c>
      <c r="M56" s="21">
        <f>+'Final Budget in Lakhs'!M55-'Provisional Budget Issued'!M55</f>
        <v>0</v>
      </c>
      <c r="N56" s="21">
        <f>+'Final Budget in Lakhs'!N55-'Provisional Budget Issued'!N55</f>
        <v>0</v>
      </c>
      <c r="O56" s="21">
        <f>+'Final Budget in Lakhs'!O55-'Provisional Budget Issued'!O55</f>
        <v>0</v>
      </c>
      <c r="P56" s="21">
        <f>+'Final Budget in Lakhs'!P55-'Provisional Budget Issued'!P55</f>
        <v>0</v>
      </c>
      <c r="Q56" s="21">
        <f>+'Final Budget in Lakhs'!Q55-'Provisional Budget Issued'!Q55</f>
        <v>0</v>
      </c>
      <c r="R56" s="21">
        <f>+'Final Budget in Lakhs'!R55-'Provisional Budget Issued'!R55</f>
        <v>0</v>
      </c>
      <c r="S56" s="21">
        <f>+'Final Budget in Lakhs'!S55-'Provisional Budget Issued'!S55</f>
        <v>0</v>
      </c>
      <c r="T56" s="21">
        <f>+'Final Budget in Lakhs'!T55-'Provisional Budget Issued'!T55</f>
        <v>0</v>
      </c>
      <c r="U56" s="21">
        <f>+'Final Budget in Lakhs'!U55-'Provisional Budget Issued'!U55</f>
        <v>6.4601500000000005</v>
      </c>
      <c r="V56" s="21">
        <f>+'Final Budget in Lakhs'!V55-'Provisional Budget Issued'!V55</f>
        <v>0</v>
      </c>
      <c r="W56" s="21">
        <f>+'Final Budget in Lakhs'!W55-'Provisional Budget Issued'!W55</f>
        <v>0.29980999999999997</v>
      </c>
      <c r="X56" s="21">
        <f>+'Final Budget in Lakhs'!X55-'Provisional Budget Issued'!X55</f>
        <v>2.0053000000000001</v>
      </c>
      <c r="Y56" s="21">
        <f>+'Final Budget in Lakhs'!Y55-'Provisional Budget Issued'!Y55</f>
        <v>0</v>
      </c>
      <c r="Z56" s="21">
        <f>+'Final Budget in Lakhs'!Z55-'Provisional Budget Issued'!Z55</f>
        <v>9.5999999999999992E-3</v>
      </c>
      <c r="AA56" s="21">
        <f>+'Final Budget in Lakhs'!AA55-'Provisional Budget Issued'!AA55</f>
        <v>0</v>
      </c>
      <c r="AB56" s="16">
        <f t="shared" si="0"/>
        <v>9.3534400000000009</v>
      </c>
      <c r="AC56" s="106"/>
      <c r="AD56" s="105"/>
      <c r="AE56" s="106"/>
    </row>
    <row r="57" spans="1:31" ht="21.75" customHeight="1" x14ac:dyDescent="0.3">
      <c r="A57" s="26">
        <v>75.410699999999991</v>
      </c>
      <c r="B57" s="238" t="s">
        <v>1422</v>
      </c>
      <c r="C57" s="21">
        <f>+'Final Budget in Lakhs'!C56-'Provisional Budget Issued'!C56</f>
        <v>0</v>
      </c>
      <c r="D57" s="21">
        <f>+'Final Budget in Lakhs'!D56-'Provisional Budget Issued'!D56</f>
        <v>0.91520000000000001</v>
      </c>
      <c r="E57" s="21">
        <f>+'Final Budget in Lakhs'!E56-'Provisional Budget Issued'!E56</f>
        <v>0</v>
      </c>
      <c r="F57" s="21">
        <f>+'Final Budget in Lakhs'!F56-'Provisional Budget Issued'!F56</f>
        <v>0.05</v>
      </c>
      <c r="G57" s="21">
        <f>+'Final Budget in Lakhs'!G56-'Provisional Budget Issued'!G56</f>
        <v>0.05</v>
      </c>
      <c r="H57" s="21">
        <f>+'Final Budget in Lakhs'!H56-'Provisional Budget Issued'!H56</f>
        <v>0.15709000000000001</v>
      </c>
      <c r="I57" s="21">
        <f>+'Final Budget in Lakhs'!I56-'Provisional Budget Issued'!I56</f>
        <v>0</v>
      </c>
      <c r="J57" s="21">
        <f>+'Final Budget in Lakhs'!J56-'Provisional Budget Issued'!J56</f>
        <v>0.19</v>
      </c>
      <c r="K57" s="21">
        <f>+'Final Budget in Lakhs'!K56-'Provisional Budget Issued'!K56</f>
        <v>0.29246</v>
      </c>
      <c r="L57" s="21">
        <f>+'Final Budget in Lakhs'!L56-'Provisional Budget Issued'!L56</f>
        <v>0</v>
      </c>
      <c r="M57" s="21">
        <f>+'Final Budget in Lakhs'!M56-'Provisional Budget Issued'!M56</f>
        <v>0.18345</v>
      </c>
      <c r="N57" s="21">
        <f>+'Final Budget in Lakhs'!N56-'Provisional Budget Issued'!N56</f>
        <v>0</v>
      </c>
      <c r="O57" s="21">
        <f>+'Final Budget in Lakhs'!O56-'Provisional Budget Issued'!O56</f>
        <v>0</v>
      </c>
      <c r="P57" s="21">
        <f>+'Final Budget in Lakhs'!P56-'Provisional Budget Issued'!P56</f>
        <v>0.70649999999999991</v>
      </c>
      <c r="Q57" s="21">
        <f>+'Final Budget in Lakhs'!Q56-'Provisional Budget Issued'!Q56</f>
        <v>0</v>
      </c>
      <c r="R57" s="21">
        <f>+'Final Budget in Lakhs'!R56-'Provisional Budget Issued'!R56</f>
        <v>0</v>
      </c>
      <c r="S57" s="21">
        <f>+'Final Budget in Lakhs'!S56-'Provisional Budget Issued'!S56</f>
        <v>4.8000000000000001E-2</v>
      </c>
      <c r="T57" s="21">
        <f>+'Final Budget in Lakhs'!T56-'Provisional Budget Issued'!T56</f>
        <v>0.29999999999999982</v>
      </c>
      <c r="U57" s="21">
        <f>+'Final Budget in Lakhs'!U56-'Provisional Budget Issued'!U56</f>
        <v>0.67166000000000003</v>
      </c>
      <c r="V57" s="21">
        <f>+'Final Budget in Lakhs'!V56-'Provisional Budget Issued'!V56</f>
        <v>0</v>
      </c>
      <c r="W57" s="21">
        <f>+'Final Budget in Lakhs'!W56-'Provisional Budget Issued'!W56</f>
        <v>1.1199999999999995E-3</v>
      </c>
      <c r="X57" s="21">
        <f>+'Final Budget in Lakhs'!X56-'Provisional Budget Issued'!X56</f>
        <v>0</v>
      </c>
      <c r="Y57" s="21">
        <f>+'Final Budget in Lakhs'!Y56-'Provisional Budget Issued'!Y56</f>
        <v>0</v>
      </c>
      <c r="Z57" s="21">
        <f>+'Final Budget in Lakhs'!Z56-'Provisional Budget Issued'!Z56</f>
        <v>0</v>
      </c>
      <c r="AA57" s="21">
        <f>+'Final Budget in Lakhs'!AA56-'Provisional Budget Issued'!AA56</f>
        <v>0</v>
      </c>
      <c r="AB57" s="16">
        <f t="shared" si="0"/>
        <v>3.5654799999999995</v>
      </c>
      <c r="AC57" s="106"/>
      <c r="AD57" s="105"/>
      <c r="AE57" s="106"/>
    </row>
    <row r="58" spans="1:31" ht="21.75" customHeight="1" x14ac:dyDescent="0.3">
      <c r="A58" s="12">
        <v>75.411699999999996</v>
      </c>
      <c r="B58" s="238" t="s">
        <v>1423</v>
      </c>
      <c r="C58" s="21">
        <f>+'Final Budget in Lakhs'!C57-'Provisional Budget Issued'!C57</f>
        <v>16.301020000000001</v>
      </c>
      <c r="D58" s="21">
        <f>+'Final Budget in Lakhs'!D57-'Provisional Budget Issued'!D57</f>
        <v>8.7881400000000003</v>
      </c>
      <c r="E58" s="21">
        <f>+'Final Budget in Lakhs'!E57-'Provisional Budget Issued'!E57</f>
        <v>12.04715</v>
      </c>
      <c r="F58" s="21">
        <f>+'Final Budget in Lakhs'!F57-'Provisional Budget Issued'!F57</f>
        <v>11.527149999999999</v>
      </c>
      <c r="G58" s="21">
        <f>+'Final Budget in Lakhs'!G57-'Provisional Budget Issued'!G57</f>
        <v>6.194999999999995E-2</v>
      </c>
      <c r="H58" s="21">
        <f>+'Final Budget in Lakhs'!H57-'Provisional Budget Issued'!H57</f>
        <v>9.4794099999999997</v>
      </c>
      <c r="I58" s="21">
        <f>+'Final Budget in Lakhs'!I57-'Provisional Budget Issued'!I57</f>
        <v>6.5574000000000003</v>
      </c>
      <c r="J58" s="21">
        <f>+'Final Budget in Lakhs'!J57-'Provisional Budget Issued'!J57</f>
        <v>10.0669</v>
      </c>
      <c r="K58" s="21">
        <f>+'Final Budget in Lakhs'!K57-'Provisional Budget Issued'!K57</f>
        <v>4.5229099999999995</v>
      </c>
      <c r="L58" s="21">
        <f>+'Final Budget in Lakhs'!L57-'Provisional Budget Issued'!L57</f>
        <v>4.2092600000000004</v>
      </c>
      <c r="M58" s="21">
        <f>+'Final Budget in Lakhs'!M57-'Provisional Budget Issued'!M57</f>
        <v>4.8209200000000001</v>
      </c>
      <c r="N58" s="21">
        <f>+'Final Budget in Lakhs'!N57-'Provisional Budget Issued'!N57</f>
        <v>2.0478799999999997</v>
      </c>
      <c r="O58" s="21">
        <f>+'Final Budget in Lakhs'!O57-'Provisional Budget Issued'!O57</f>
        <v>3.6868700000000008</v>
      </c>
      <c r="P58" s="21">
        <f>+'Final Budget in Lakhs'!P57-'Provisional Budget Issued'!P57</f>
        <v>10.23034</v>
      </c>
      <c r="Q58" s="21">
        <f>+'Final Budget in Lakhs'!Q57-'Provisional Budget Issued'!Q57</f>
        <v>8.7758000000000003</v>
      </c>
      <c r="R58" s="21">
        <f>+'Final Budget in Lakhs'!R57-'Provisional Budget Issued'!R57</f>
        <v>19.525579999999998</v>
      </c>
      <c r="S58" s="21">
        <f>+'Final Budget in Lakhs'!S57-'Provisional Budget Issued'!S57</f>
        <v>7.1483399999999993</v>
      </c>
      <c r="T58" s="21">
        <f>+'Final Budget in Lakhs'!T57-'Provisional Budget Issued'!T57</f>
        <v>20.622979999999998</v>
      </c>
      <c r="U58" s="21">
        <f>+'Final Budget in Lakhs'!U57-'Provisional Budget Issued'!U57</f>
        <v>6.7664</v>
      </c>
      <c r="V58" s="21">
        <f>+'Final Budget in Lakhs'!V57-'Provisional Budget Issued'!V57</f>
        <v>0</v>
      </c>
      <c r="W58" s="21">
        <f>+'Final Budget in Lakhs'!W57-'Provisional Budget Issued'!W57</f>
        <v>0.45406000000000002</v>
      </c>
      <c r="X58" s="21">
        <f>+'Final Budget in Lakhs'!X57-'Provisional Budget Issued'!X57</f>
        <v>0.30925999999999998</v>
      </c>
      <c r="Y58" s="21">
        <f>+'Final Budget in Lakhs'!Y57-'Provisional Budget Issued'!Y57</f>
        <v>6.1170000000000002E-2</v>
      </c>
      <c r="Z58" s="21">
        <f>+'Final Budget in Lakhs'!Z57-'Provisional Budget Issued'!Z57</f>
        <v>3.14194</v>
      </c>
      <c r="AA58" s="21">
        <f>+'Final Budget in Lakhs'!AA57-'Provisional Budget Issued'!AA57</f>
        <v>0</v>
      </c>
      <c r="AB58" s="16">
        <f t="shared" si="0"/>
        <v>171.15283000000002</v>
      </c>
      <c r="AC58" s="106"/>
      <c r="AD58" s="105"/>
      <c r="AE58" s="106"/>
    </row>
    <row r="59" spans="1:31" ht="21.75" customHeight="1" x14ac:dyDescent="0.3">
      <c r="A59" s="26">
        <v>75.414699999999996</v>
      </c>
      <c r="B59" s="238" t="s">
        <v>1424</v>
      </c>
      <c r="C59" s="21">
        <f>+'Final Budget in Lakhs'!C58-'Provisional Budget Issued'!C58</f>
        <v>6.2810000000000005E-2</v>
      </c>
      <c r="D59" s="21">
        <f>+'Final Budget in Lakhs'!D58-'Provisional Budget Issued'!D58</f>
        <v>0</v>
      </c>
      <c r="E59" s="21">
        <f>+'Final Budget in Lakhs'!E58-'Provisional Budget Issued'!E58</f>
        <v>0.49610999999999994</v>
      </c>
      <c r="F59" s="21">
        <f>+'Final Budget in Lakhs'!F58-'Provisional Budget Issued'!F58</f>
        <v>0.49610999999999994</v>
      </c>
      <c r="G59" s="21">
        <f>+'Final Budget in Lakhs'!G58-'Provisional Budget Issued'!G58</f>
        <v>0.19</v>
      </c>
      <c r="H59" s="21">
        <f>+'Final Budget in Lakhs'!H58-'Provisional Budget Issued'!H58</f>
        <v>7.0330000000000004E-2</v>
      </c>
      <c r="I59" s="21">
        <f>+'Final Budget in Lakhs'!I58-'Provisional Budget Issued'!I58</f>
        <v>0.37553000000000003</v>
      </c>
      <c r="J59" s="21">
        <f>+'Final Budget in Lakhs'!J58-'Provisional Budget Issued'!J58</f>
        <v>0.12079999999999999</v>
      </c>
      <c r="K59" s="21">
        <f>+'Final Budget in Lakhs'!K58-'Provisional Budget Issued'!K58</f>
        <v>5.2319999999999998E-2</v>
      </c>
      <c r="L59" s="21">
        <f>+'Final Budget in Lakhs'!L58-'Provisional Budget Issued'!L58</f>
        <v>1.2E-2</v>
      </c>
      <c r="M59" s="21">
        <f>+'Final Budget in Lakhs'!M58-'Provisional Budget Issued'!M58</f>
        <v>0.67403999999999997</v>
      </c>
      <c r="N59" s="21">
        <f>+'Final Budget in Lakhs'!N58-'Provisional Budget Issued'!N58</f>
        <v>0</v>
      </c>
      <c r="O59" s="21">
        <f>+'Final Budget in Lakhs'!O58-'Provisional Budget Issued'!O58</f>
        <v>1.8419999999999999E-2</v>
      </c>
      <c r="P59" s="21">
        <f>+'Final Budget in Lakhs'!P58-'Provisional Budget Issued'!P58</f>
        <v>4.365999999999999E-2</v>
      </c>
      <c r="Q59" s="21">
        <f>+'Final Budget in Lakhs'!Q58-'Provisional Budget Issued'!Q58</f>
        <v>0</v>
      </c>
      <c r="R59" s="21">
        <f>+'Final Budget in Lakhs'!R58-'Provisional Budget Issued'!R58</f>
        <v>6.7999999999999988E-3</v>
      </c>
      <c r="S59" s="21">
        <f>+'Final Budget in Lakhs'!S58-'Provisional Budget Issued'!S58</f>
        <v>0.28592000000000006</v>
      </c>
      <c r="T59" s="21">
        <f>+'Final Budget in Lakhs'!T58-'Provisional Budget Issued'!T58</f>
        <v>0</v>
      </c>
      <c r="U59" s="21">
        <f>+'Final Budget in Lakhs'!U58-'Provisional Budget Issued'!U58</f>
        <v>0</v>
      </c>
      <c r="V59" s="21">
        <f>+'Final Budget in Lakhs'!V58-'Provisional Budget Issued'!V58</f>
        <v>0</v>
      </c>
      <c r="W59" s="21">
        <f>+'Final Budget in Lakhs'!W58-'Provisional Budget Issued'!W58</f>
        <v>0</v>
      </c>
      <c r="X59" s="21">
        <f>+'Final Budget in Lakhs'!X58-'Provisional Budget Issued'!X58</f>
        <v>0</v>
      </c>
      <c r="Y59" s="21">
        <f>+'Final Budget in Lakhs'!Y58-'Provisional Budget Issued'!Y58</f>
        <v>0</v>
      </c>
      <c r="Z59" s="21">
        <f>+'Final Budget in Lakhs'!Z58-'Provisional Budget Issued'!Z58</f>
        <v>0</v>
      </c>
      <c r="AA59" s="21">
        <f>+'Final Budget in Lakhs'!AA58-'Provisional Budget Issued'!AA58</f>
        <v>0</v>
      </c>
      <c r="AB59" s="16">
        <f t="shared" si="0"/>
        <v>2.9048499999999997</v>
      </c>
      <c r="AC59" s="106"/>
      <c r="AD59" s="105"/>
      <c r="AE59" s="106"/>
    </row>
    <row r="60" spans="1:31" ht="21.75" hidden="1" customHeight="1" x14ac:dyDescent="0.3">
      <c r="A60" s="111">
        <v>75.415599999999998</v>
      </c>
      <c r="B60" s="238" t="s">
        <v>1425</v>
      </c>
      <c r="C60" s="21">
        <f>+'Final Budget in Lakhs'!C59-'Provisional Budget Issued'!C59</f>
        <v>0</v>
      </c>
      <c r="D60" s="21">
        <f>+'Final Budget in Lakhs'!D59-'Provisional Budget Issued'!D59</f>
        <v>0</v>
      </c>
      <c r="E60" s="21">
        <f>+'Final Budget in Lakhs'!E59-'Provisional Budget Issued'!E59</f>
        <v>0</v>
      </c>
      <c r="F60" s="21">
        <f>+'Final Budget in Lakhs'!F59-'Provisional Budget Issued'!F59</f>
        <v>0</v>
      </c>
      <c r="G60" s="21">
        <f>+'Final Budget in Lakhs'!G59-'Provisional Budget Issued'!G59</f>
        <v>0</v>
      </c>
      <c r="H60" s="21">
        <f>+'Final Budget in Lakhs'!H59-'Provisional Budget Issued'!H59</f>
        <v>0</v>
      </c>
      <c r="I60" s="21">
        <f>+'Final Budget in Lakhs'!I59-'Provisional Budget Issued'!I59</f>
        <v>0</v>
      </c>
      <c r="J60" s="21">
        <f>+'Final Budget in Lakhs'!J59-'Provisional Budget Issued'!J59</f>
        <v>0</v>
      </c>
      <c r="K60" s="21">
        <f>+'Final Budget in Lakhs'!K59-'Provisional Budget Issued'!K59</f>
        <v>0</v>
      </c>
      <c r="L60" s="21">
        <f>+'Final Budget in Lakhs'!L59-'Provisional Budget Issued'!L59</f>
        <v>0</v>
      </c>
      <c r="M60" s="21">
        <f>+'Final Budget in Lakhs'!M59-'Provisional Budget Issued'!M59</f>
        <v>0</v>
      </c>
      <c r="N60" s="21">
        <f>+'Final Budget in Lakhs'!N59-'Provisional Budget Issued'!N59</f>
        <v>0</v>
      </c>
      <c r="O60" s="21">
        <f>+'Final Budget in Lakhs'!O59-'Provisional Budget Issued'!O59</f>
        <v>0</v>
      </c>
      <c r="P60" s="21">
        <f>+'Final Budget in Lakhs'!P59-'Provisional Budget Issued'!P59</f>
        <v>0</v>
      </c>
      <c r="Q60" s="21">
        <f>+'Final Budget in Lakhs'!Q59-'Provisional Budget Issued'!Q59</f>
        <v>0</v>
      </c>
      <c r="R60" s="21">
        <f>+'Final Budget in Lakhs'!R59-'Provisional Budget Issued'!R59</f>
        <v>0</v>
      </c>
      <c r="S60" s="21">
        <f>+'Final Budget in Lakhs'!S59-'Provisional Budget Issued'!S59</f>
        <v>0</v>
      </c>
      <c r="T60" s="21">
        <f>+'Final Budget in Lakhs'!T59-'Provisional Budget Issued'!T59</f>
        <v>0</v>
      </c>
      <c r="U60" s="21">
        <f>+'Final Budget in Lakhs'!U59-'Provisional Budget Issued'!U59</f>
        <v>0</v>
      </c>
      <c r="V60" s="21">
        <f>+'Final Budget in Lakhs'!V59-'Provisional Budget Issued'!V59</f>
        <v>0</v>
      </c>
      <c r="W60" s="21">
        <f>+'Final Budget in Lakhs'!W59-'Provisional Budget Issued'!W59</f>
        <v>0</v>
      </c>
      <c r="X60" s="21">
        <f>+'Final Budget in Lakhs'!X59-'Provisional Budget Issued'!X59</f>
        <v>0</v>
      </c>
      <c r="Y60" s="21">
        <f>+'Final Budget in Lakhs'!Y59-'Provisional Budget Issued'!Y59</f>
        <v>0</v>
      </c>
      <c r="Z60" s="21">
        <f>+'Final Budget in Lakhs'!Z59-'Provisional Budget Issued'!Z59</f>
        <v>0</v>
      </c>
      <c r="AA60" s="21">
        <f>+'Final Budget in Lakhs'!AA59-'Provisional Budget Issued'!AA59</f>
        <v>0</v>
      </c>
      <c r="AB60" s="16">
        <f t="shared" si="0"/>
        <v>0</v>
      </c>
      <c r="AC60" s="106"/>
      <c r="AD60" s="105"/>
      <c r="AE60" s="106"/>
    </row>
    <row r="61" spans="1:31" ht="21.75" customHeight="1" x14ac:dyDescent="0.3">
      <c r="A61" s="26">
        <v>75.415700000000001</v>
      </c>
      <c r="B61" s="238" t="s">
        <v>1425</v>
      </c>
      <c r="C61" s="21">
        <f>+'Final Budget in Lakhs'!C60-'Provisional Budget Issued'!C60</f>
        <v>14.436499999999999</v>
      </c>
      <c r="D61" s="21">
        <f>+'Final Budget in Lakhs'!D60-'Provisional Budget Issued'!D60</f>
        <v>35.927709999999998</v>
      </c>
      <c r="E61" s="21">
        <f>+'Final Budget in Lakhs'!E60-'Provisional Budget Issued'!E60</f>
        <v>0.64781999999999995</v>
      </c>
      <c r="F61" s="21">
        <f>+'Final Budget in Lakhs'!F60-'Provisional Budget Issued'!F60</f>
        <v>8.0000000000000071E-2</v>
      </c>
      <c r="G61" s="21">
        <f>+'Final Budget in Lakhs'!G60-'Provisional Budget Issued'!G60</f>
        <v>2.6646400000000003</v>
      </c>
      <c r="H61" s="21">
        <f>+'Final Budget in Lakhs'!H60-'Provisional Budget Issued'!H60</f>
        <v>3.2147800000000002</v>
      </c>
      <c r="I61" s="21">
        <f>+'Final Budget in Lakhs'!I60-'Provisional Budget Issued'!I60</f>
        <v>4.9981299999999997</v>
      </c>
      <c r="J61" s="21">
        <f>+'Final Budget in Lakhs'!J60-'Provisional Budget Issued'!J60</f>
        <v>5.3296200000000002</v>
      </c>
      <c r="K61" s="21">
        <f>+'Final Budget in Lakhs'!K60-'Provisional Budget Issued'!K60</f>
        <v>3.9366300000000001</v>
      </c>
      <c r="L61" s="21">
        <f>+'Final Budget in Lakhs'!L60-'Provisional Budget Issued'!L60</f>
        <v>10.905949999999997</v>
      </c>
      <c r="M61" s="21">
        <f>+'Final Budget in Lakhs'!M60-'Provisional Budget Issued'!M60</f>
        <v>3.8908300000000002</v>
      </c>
      <c r="N61" s="21">
        <f>+'Final Budget in Lakhs'!N60-'Provisional Budget Issued'!N60</f>
        <v>3.2545400000000004</v>
      </c>
      <c r="O61" s="21">
        <f>+'Final Budget in Lakhs'!O60-'Provisional Budget Issued'!O60</f>
        <v>3.9857200000000002</v>
      </c>
      <c r="P61" s="21">
        <f>+'Final Budget in Lakhs'!P60-'Provisional Budget Issued'!P60</f>
        <v>7.7535600000000002</v>
      </c>
      <c r="Q61" s="21">
        <f>+'Final Budget in Lakhs'!Q60-'Provisional Budget Issued'!Q60</f>
        <v>4.9710299999999998</v>
      </c>
      <c r="R61" s="21">
        <f>+'Final Budget in Lakhs'!R60-'Provisional Budget Issued'!R60</f>
        <v>10.791270000000001</v>
      </c>
      <c r="S61" s="21">
        <f>+'Final Budget in Lakhs'!S60-'Provisional Budget Issued'!S60</f>
        <v>4.7021300000000004</v>
      </c>
      <c r="T61" s="21">
        <f>+'Final Budget in Lakhs'!T60-'Provisional Budget Issued'!T60</f>
        <v>9.1068999999999996</v>
      </c>
      <c r="U61" s="21">
        <f>+'Final Budget in Lakhs'!U60-'Provisional Budget Issued'!U60</f>
        <v>0.57196000000000002</v>
      </c>
      <c r="V61" s="21">
        <f>+'Final Budget in Lakhs'!V60-'Provisional Budget Issued'!V60</f>
        <v>0.89757999999999993</v>
      </c>
      <c r="W61" s="21">
        <f>+'Final Budget in Lakhs'!W60-'Provisional Budget Issued'!W60</f>
        <v>0.18479000000000001</v>
      </c>
      <c r="X61" s="21">
        <f>+'Final Budget in Lakhs'!X60-'Provisional Budget Issued'!X60</f>
        <v>0.38686000000000004</v>
      </c>
      <c r="Y61" s="21">
        <f>+'Final Budget in Lakhs'!Y60-'Provisional Budget Issued'!Y60</f>
        <v>0.50938000000000005</v>
      </c>
      <c r="Z61" s="21">
        <f>+'Final Budget in Lakhs'!Z60-'Provisional Budget Issued'!Z60</f>
        <v>7.7575000000000003</v>
      </c>
      <c r="AA61" s="21">
        <f>+'Final Budget in Lakhs'!AA60-'Provisional Budget Issued'!AA60</f>
        <v>0</v>
      </c>
      <c r="AB61" s="16">
        <f t="shared" si="0"/>
        <v>140.90582999999995</v>
      </c>
      <c r="AC61" s="106"/>
      <c r="AD61" s="105"/>
      <c r="AE61" s="106"/>
    </row>
    <row r="62" spans="1:31" ht="21.75" customHeight="1" x14ac:dyDescent="0.3">
      <c r="A62" s="26">
        <v>75.416699999999992</v>
      </c>
      <c r="B62" s="238" t="s">
        <v>1426</v>
      </c>
      <c r="C62" s="21">
        <f>+'Final Budget in Lakhs'!C61-'Provisional Budget Issued'!C61</f>
        <v>0</v>
      </c>
      <c r="D62" s="21">
        <f>+'Final Budget in Lakhs'!D61-'Provisional Budget Issued'!D61</f>
        <v>0</v>
      </c>
      <c r="E62" s="21">
        <f>+'Final Budget in Lakhs'!E61-'Provisional Budget Issued'!E61</f>
        <v>0</v>
      </c>
      <c r="F62" s="21">
        <f>+'Final Budget in Lakhs'!F61-'Provisional Budget Issued'!F61</f>
        <v>4.9999999999999989E-2</v>
      </c>
      <c r="G62" s="21">
        <f>+'Final Budget in Lakhs'!G61-'Provisional Budget Issued'!G61</f>
        <v>4.9999999999999989E-2</v>
      </c>
      <c r="H62" s="21">
        <f>+'Final Budget in Lakhs'!H61-'Provisional Budget Issued'!H61</f>
        <v>0.9854099999999999</v>
      </c>
      <c r="I62" s="21">
        <f>+'Final Budget in Lakhs'!I61-'Provisional Budget Issued'!I61</f>
        <v>0</v>
      </c>
      <c r="J62" s="21">
        <f>+'Final Budget in Lakhs'!J61-'Provisional Budget Issued'!J61</f>
        <v>8.5669999999999968E-2</v>
      </c>
      <c r="K62" s="21">
        <f>+'Final Budget in Lakhs'!K61-'Provisional Budget Issued'!K61</f>
        <v>1.1176699999999999</v>
      </c>
      <c r="L62" s="21">
        <f>+'Final Budget in Lakhs'!L61-'Provisional Budget Issued'!L61</f>
        <v>0</v>
      </c>
      <c r="M62" s="21">
        <f>+'Final Budget in Lakhs'!M61-'Provisional Budget Issued'!M61</f>
        <v>0.52134999999999998</v>
      </c>
      <c r="N62" s="21">
        <f>+'Final Budget in Lakhs'!N61-'Provisional Budget Issued'!N61</f>
        <v>0</v>
      </c>
      <c r="O62" s="21">
        <f>+'Final Budget in Lakhs'!O61-'Provisional Budget Issued'!O61</f>
        <v>0</v>
      </c>
      <c r="P62" s="21">
        <f>+'Final Budget in Lakhs'!P61-'Provisional Budget Issued'!P61</f>
        <v>2.86883</v>
      </c>
      <c r="Q62" s="21">
        <f>+'Final Budget in Lakhs'!Q61-'Provisional Budget Issued'!Q61</f>
        <v>0</v>
      </c>
      <c r="R62" s="21">
        <f>+'Final Budget in Lakhs'!R61-'Provisional Budget Issued'!R61</f>
        <v>0</v>
      </c>
      <c r="S62" s="21">
        <f>+'Final Budget in Lakhs'!S61-'Provisional Budget Issued'!S61</f>
        <v>0.16758000000000001</v>
      </c>
      <c r="T62" s="21">
        <f>+'Final Budget in Lakhs'!T61-'Provisional Budget Issued'!T61</f>
        <v>0</v>
      </c>
      <c r="U62" s="21">
        <f>+'Final Budget in Lakhs'!U61-'Provisional Budget Issued'!U61</f>
        <v>4.5256299999999996</v>
      </c>
      <c r="V62" s="21">
        <f>+'Final Budget in Lakhs'!V61-'Provisional Budget Issued'!V61</f>
        <v>0</v>
      </c>
      <c r="W62" s="21">
        <f>+'Final Budget in Lakhs'!W61-'Provisional Budget Issued'!W61</f>
        <v>2.0400000000000001E-2</v>
      </c>
      <c r="X62" s="21">
        <f>+'Final Budget in Lakhs'!X61-'Provisional Budget Issued'!X61</f>
        <v>0</v>
      </c>
      <c r="Y62" s="21">
        <f>+'Final Budget in Lakhs'!Y61-'Provisional Budget Issued'!Y61</f>
        <v>0</v>
      </c>
      <c r="Z62" s="21">
        <f>+'Final Budget in Lakhs'!Z61-'Provisional Budget Issued'!Z61</f>
        <v>0</v>
      </c>
      <c r="AA62" s="21">
        <f>+'Final Budget in Lakhs'!AA61-'Provisional Budget Issued'!AA61</f>
        <v>0</v>
      </c>
      <c r="AB62" s="16">
        <f t="shared" si="0"/>
        <v>10.392539999999999</v>
      </c>
      <c r="AC62" s="106"/>
      <c r="AD62" s="105"/>
      <c r="AE62" s="106"/>
    </row>
    <row r="63" spans="1:31" ht="21.75" customHeight="1" x14ac:dyDescent="0.3">
      <c r="A63" s="26">
        <v>75.417699999999996</v>
      </c>
      <c r="B63" s="238" t="s">
        <v>1427</v>
      </c>
      <c r="C63" s="21">
        <f>+'Final Budget in Lakhs'!C62-'Provisional Budget Issued'!C62</f>
        <v>0.18504999999999999</v>
      </c>
      <c r="D63" s="21">
        <f>+'Final Budget in Lakhs'!D62-'Provisional Budget Issued'!D62</f>
        <v>0</v>
      </c>
      <c r="E63" s="21">
        <f>+'Final Budget in Lakhs'!E62-'Provisional Budget Issued'!E62</f>
        <v>0</v>
      </c>
      <c r="F63" s="21">
        <f>+'Final Budget in Lakhs'!F62-'Provisional Budget Issued'!F62</f>
        <v>0</v>
      </c>
      <c r="G63" s="21">
        <f>+'Final Budget in Lakhs'!G62-'Provisional Budget Issued'!G62</f>
        <v>0</v>
      </c>
      <c r="H63" s="21">
        <f>+'Final Budget in Lakhs'!H62-'Provisional Budget Issued'!H62</f>
        <v>0.35</v>
      </c>
      <c r="I63" s="21">
        <f>+'Final Budget in Lakhs'!I62-'Provisional Budget Issued'!I62</f>
        <v>0</v>
      </c>
      <c r="J63" s="21">
        <f>+'Final Budget in Lakhs'!J62-'Provisional Budget Issued'!J62</f>
        <v>0</v>
      </c>
      <c r="K63" s="21">
        <f>+'Final Budget in Lakhs'!K62-'Provisional Budget Issued'!K62</f>
        <v>0</v>
      </c>
      <c r="L63" s="21">
        <f>+'Final Budget in Lakhs'!L62-'Provisional Budget Issued'!L62</f>
        <v>0</v>
      </c>
      <c r="M63" s="21">
        <f>+'Final Budget in Lakhs'!M62-'Provisional Budget Issued'!M62</f>
        <v>0</v>
      </c>
      <c r="N63" s="21">
        <f>+'Final Budget in Lakhs'!N62-'Provisional Budget Issued'!N62</f>
        <v>0</v>
      </c>
      <c r="O63" s="21">
        <f>+'Final Budget in Lakhs'!O62-'Provisional Budget Issued'!O62</f>
        <v>0</v>
      </c>
      <c r="P63" s="21">
        <f>+'Final Budget in Lakhs'!P62-'Provisional Budget Issued'!P62</f>
        <v>0</v>
      </c>
      <c r="Q63" s="21">
        <f>+'Final Budget in Lakhs'!Q62-'Provisional Budget Issued'!Q62</f>
        <v>0</v>
      </c>
      <c r="R63" s="21">
        <f>+'Final Budget in Lakhs'!R62-'Provisional Budget Issued'!R62</f>
        <v>0</v>
      </c>
      <c r="S63" s="21">
        <f>+'Final Budget in Lakhs'!S62-'Provisional Budget Issued'!S62</f>
        <v>0</v>
      </c>
      <c r="T63" s="21">
        <f>+'Final Budget in Lakhs'!T62-'Provisional Budget Issued'!T62</f>
        <v>0</v>
      </c>
      <c r="U63" s="21">
        <f>+'Final Budget in Lakhs'!U62-'Provisional Budget Issued'!U62</f>
        <v>0</v>
      </c>
      <c r="V63" s="21">
        <f>+'Final Budget in Lakhs'!V62-'Provisional Budget Issued'!V62</f>
        <v>0</v>
      </c>
      <c r="W63" s="21">
        <f>+'Final Budget in Lakhs'!W62-'Provisional Budget Issued'!W62</f>
        <v>0</v>
      </c>
      <c r="X63" s="21">
        <f>+'Final Budget in Lakhs'!X62-'Provisional Budget Issued'!X62</f>
        <v>0</v>
      </c>
      <c r="Y63" s="21">
        <f>+'Final Budget in Lakhs'!Y62-'Provisional Budget Issued'!Y62</f>
        <v>0</v>
      </c>
      <c r="Z63" s="21">
        <f>+'Final Budget in Lakhs'!Z62-'Provisional Budget Issued'!Z62</f>
        <v>0</v>
      </c>
      <c r="AA63" s="21">
        <f>+'Final Budget in Lakhs'!AA62-'Provisional Budget Issued'!AA62</f>
        <v>0</v>
      </c>
      <c r="AB63" s="16">
        <f t="shared" si="0"/>
        <v>0.53505000000000003</v>
      </c>
      <c r="AC63" s="106"/>
      <c r="AD63" s="105"/>
      <c r="AE63" s="106"/>
    </row>
    <row r="64" spans="1:31" ht="21.75" customHeight="1" x14ac:dyDescent="0.3">
      <c r="A64" s="26">
        <v>75.418700000000001</v>
      </c>
      <c r="B64" s="238" t="s">
        <v>1428</v>
      </c>
      <c r="C64" s="21">
        <f>+'Final Budget in Lakhs'!C63-'Provisional Budget Issued'!C63</f>
        <v>0</v>
      </c>
      <c r="D64" s="21">
        <f>+'Final Budget in Lakhs'!D63-'Provisional Budget Issued'!D63</f>
        <v>0</v>
      </c>
      <c r="E64" s="21">
        <f>+'Final Budget in Lakhs'!E63-'Provisional Budget Issued'!E63</f>
        <v>0</v>
      </c>
      <c r="F64" s="21">
        <f>+'Final Budget in Lakhs'!F63-'Provisional Budget Issued'!F63</f>
        <v>0</v>
      </c>
      <c r="G64" s="21">
        <f>+'Final Budget in Lakhs'!G63-'Provisional Budget Issued'!G63</f>
        <v>0</v>
      </c>
      <c r="H64" s="21">
        <f>+'Final Budget in Lakhs'!H63-'Provisional Budget Issued'!H63</f>
        <v>0</v>
      </c>
      <c r="I64" s="21">
        <f>+'Final Budget in Lakhs'!I63-'Provisional Budget Issued'!I63</f>
        <v>0</v>
      </c>
      <c r="J64" s="21">
        <f>+'Final Budget in Lakhs'!J63-'Provisional Budget Issued'!J63</f>
        <v>0</v>
      </c>
      <c r="K64" s="21">
        <f>+'Final Budget in Lakhs'!K63-'Provisional Budget Issued'!K63</f>
        <v>0</v>
      </c>
      <c r="L64" s="21">
        <f>+'Final Budget in Lakhs'!L63-'Provisional Budget Issued'!L63</f>
        <v>0</v>
      </c>
      <c r="M64" s="21">
        <f>+'Final Budget in Lakhs'!M63-'Provisional Budget Issued'!M63</f>
        <v>0</v>
      </c>
      <c r="N64" s="21">
        <f>+'Final Budget in Lakhs'!N63-'Provisional Budget Issued'!N63</f>
        <v>0</v>
      </c>
      <c r="O64" s="21">
        <f>+'Final Budget in Lakhs'!O63-'Provisional Budget Issued'!O63</f>
        <v>0</v>
      </c>
      <c r="P64" s="21">
        <f>+'Final Budget in Lakhs'!P63-'Provisional Budget Issued'!P63</f>
        <v>0</v>
      </c>
      <c r="Q64" s="21">
        <f>+'Final Budget in Lakhs'!Q63-'Provisional Budget Issued'!Q63</f>
        <v>0</v>
      </c>
      <c r="R64" s="21">
        <f>+'Final Budget in Lakhs'!R63-'Provisional Budget Issued'!R63</f>
        <v>0</v>
      </c>
      <c r="S64" s="21">
        <f>+'Final Budget in Lakhs'!S63-'Provisional Budget Issued'!S63</f>
        <v>0</v>
      </c>
      <c r="T64" s="21">
        <f>+'Final Budget in Lakhs'!T63-'Provisional Budget Issued'!T63</f>
        <v>0</v>
      </c>
      <c r="U64" s="21">
        <f>+'Final Budget in Lakhs'!U63-'Provisional Budget Issued'!U63</f>
        <v>0</v>
      </c>
      <c r="V64" s="21">
        <f>+'Final Budget in Lakhs'!V63-'Provisional Budget Issued'!V63</f>
        <v>0</v>
      </c>
      <c r="W64" s="21">
        <f>+'Final Budget in Lakhs'!W63-'Provisional Budget Issued'!W63</f>
        <v>0</v>
      </c>
      <c r="X64" s="21">
        <f>+'Final Budget in Lakhs'!X63-'Provisional Budget Issued'!X63</f>
        <v>0</v>
      </c>
      <c r="Y64" s="21">
        <f>+'Final Budget in Lakhs'!Y63-'Provisional Budget Issued'!Y63</f>
        <v>0</v>
      </c>
      <c r="Z64" s="21">
        <f>+'Final Budget in Lakhs'!Z63-'Provisional Budget Issued'!Z63</f>
        <v>1.2603599999999999</v>
      </c>
      <c r="AA64" s="21">
        <f>+'Final Budget in Lakhs'!AA63-'Provisional Budget Issued'!AA63</f>
        <v>0</v>
      </c>
      <c r="AB64" s="16">
        <f t="shared" si="0"/>
        <v>1.2603599999999999</v>
      </c>
      <c r="AC64" s="106"/>
      <c r="AD64" s="105"/>
      <c r="AE64" s="106"/>
    </row>
    <row r="65" spans="1:31" ht="21.75" customHeight="1" x14ac:dyDescent="0.3">
      <c r="A65" s="26">
        <v>75.419699999999992</v>
      </c>
      <c r="B65" s="238" t="s">
        <v>1429</v>
      </c>
      <c r="C65" s="21">
        <f>+'Final Budget in Lakhs'!C64-'Provisional Budget Issued'!C64</f>
        <v>4.9076500000000003</v>
      </c>
      <c r="D65" s="21">
        <f>+'Final Budget in Lakhs'!D64-'Provisional Budget Issued'!D64</f>
        <v>0.51010000000000011</v>
      </c>
      <c r="E65" s="21">
        <f>+'Final Budget in Lakhs'!E64-'Provisional Budget Issued'!E64</f>
        <v>1.6111399999999998</v>
      </c>
      <c r="F65" s="21">
        <f>+'Final Budget in Lakhs'!F64-'Provisional Budget Issued'!F64</f>
        <v>2.0911399999999998</v>
      </c>
      <c r="G65" s="21">
        <f>+'Final Budget in Lakhs'!G64-'Provisional Budget Issued'!G64</f>
        <v>0.09</v>
      </c>
      <c r="H65" s="21">
        <f>+'Final Budget in Lakhs'!H64-'Provisional Budget Issued'!H64</f>
        <v>0.12000000000000011</v>
      </c>
      <c r="I65" s="21">
        <f>+'Final Budget in Lakhs'!I64-'Provisional Budget Issued'!I64</f>
        <v>0.76245999999999992</v>
      </c>
      <c r="J65" s="21">
        <f>+'Final Budget in Lakhs'!J64-'Provisional Budget Issued'!J64</f>
        <v>1.0153300000000001</v>
      </c>
      <c r="K65" s="21">
        <f>+'Final Budget in Lakhs'!K64-'Provisional Budget Issued'!K64</f>
        <v>0.80486000000000002</v>
      </c>
      <c r="L65" s="21">
        <f>+'Final Budget in Lakhs'!L64-'Provisional Budget Issued'!L64</f>
        <v>0.23122999999999999</v>
      </c>
      <c r="M65" s="21">
        <f>+'Final Budget in Lakhs'!M64-'Provisional Budget Issued'!M64</f>
        <v>1.95926</v>
      </c>
      <c r="N65" s="21">
        <f>+'Final Budget in Lakhs'!N64-'Provisional Budget Issued'!N64</f>
        <v>0.92999999999999972</v>
      </c>
      <c r="O65" s="21">
        <f>+'Final Budget in Lakhs'!O64-'Provisional Budget Issued'!O64</f>
        <v>0.94425000000000003</v>
      </c>
      <c r="P65" s="21">
        <f>+'Final Budget in Lakhs'!P64-'Provisional Budget Issued'!P64</f>
        <v>0.90625000000000011</v>
      </c>
      <c r="Q65" s="21">
        <f>+'Final Budget in Lakhs'!Q64-'Provisional Budget Issued'!Q64</f>
        <v>0</v>
      </c>
      <c r="R65" s="21">
        <f>+'Final Budget in Lakhs'!R64-'Provisional Budget Issued'!R64</f>
        <v>0.51241000000000003</v>
      </c>
      <c r="S65" s="21">
        <f>+'Final Budget in Lakhs'!S64-'Provisional Budget Issued'!S64</f>
        <v>1.4713100000000001</v>
      </c>
      <c r="T65" s="21">
        <f>+'Final Budget in Lakhs'!T64-'Provisional Budget Issued'!T64</f>
        <v>0</v>
      </c>
      <c r="U65" s="21">
        <f>+'Final Budget in Lakhs'!U64-'Provisional Budget Issued'!U64</f>
        <v>0</v>
      </c>
      <c r="V65" s="21">
        <f>+'Final Budget in Lakhs'!V64-'Provisional Budget Issued'!V64</f>
        <v>0</v>
      </c>
      <c r="W65" s="21">
        <f>+'Final Budget in Lakhs'!W64-'Provisional Budget Issued'!W64</f>
        <v>0</v>
      </c>
      <c r="X65" s="21">
        <f>+'Final Budget in Lakhs'!X64-'Provisional Budget Issued'!X64</f>
        <v>0</v>
      </c>
      <c r="Y65" s="21">
        <f>+'Final Budget in Lakhs'!Y64-'Provisional Budget Issued'!Y64</f>
        <v>0</v>
      </c>
      <c r="Z65" s="21">
        <f>+'Final Budget in Lakhs'!Z64-'Provisional Budget Issued'!Z64</f>
        <v>0</v>
      </c>
      <c r="AA65" s="21">
        <f>+'Final Budget in Lakhs'!AA64-'Provisional Budget Issued'!AA64</f>
        <v>0</v>
      </c>
      <c r="AB65" s="16">
        <f t="shared" si="0"/>
        <v>18.86739</v>
      </c>
      <c r="AC65" s="106"/>
      <c r="AD65" s="105"/>
      <c r="AE65" s="106"/>
    </row>
    <row r="66" spans="1:31" ht="21.75" hidden="1" customHeight="1" x14ac:dyDescent="0.3">
      <c r="A66" s="111">
        <v>75.420599999999993</v>
      </c>
      <c r="B66" s="238" t="s">
        <v>1430</v>
      </c>
      <c r="C66" s="21">
        <f>+'Final Budget in Lakhs'!C65-'Provisional Budget Issued'!C65</f>
        <v>0</v>
      </c>
      <c r="D66" s="21">
        <f>+'Final Budget in Lakhs'!D65-'Provisional Budget Issued'!D65</f>
        <v>0</v>
      </c>
      <c r="E66" s="21">
        <f>+'Final Budget in Lakhs'!E65-'Provisional Budget Issued'!E65</f>
        <v>0</v>
      </c>
      <c r="F66" s="21">
        <f>+'Final Budget in Lakhs'!F65-'Provisional Budget Issued'!F65</f>
        <v>0</v>
      </c>
      <c r="G66" s="21">
        <f>+'Final Budget in Lakhs'!G65-'Provisional Budget Issued'!G65</f>
        <v>0</v>
      </c>
      <c r="H66" s="21">
        <f>+'Final Budget in Lakhs'!H65-'Provisional Budget Issued'!H65</f>
        <v>0</v>
      </c>
      <c r="I66" s="21">
        <f>+'Final Budget in Lakhs'!I65-'Provisional Budget Issued'!I65</f>
        <v>0</v>
      </c>
      <c r="J66" s="21">
        <f>+'Final Budget in Lakhs'!J65-'Provisional Budget Issued'!J65</f>
        <v>0</v>
      </c>
      <c r="K66" s="21">
        <f>+'Final Budget in Lakhs'!K65-'Provisional Budget Issued'!K65</f>
        <v>0</v>
      </c>
      <c r="L66" s="21">
        <f>+'Final Budget in Lakhs'!L65-'Provisional Budget Issued'!L65</f>
        <v>0</v>
      </c>
      <c r="M66" s="21">
        <f>+'Final Budget in Lakhs'!M65-'Provisional Budget Issued'!M65</f>
        <v>0</v>
      </c>
      <c r="N66" s="21">
        <f>+'Final Budget in Lakhs'!N65-'Provisional Budget Issued'!N65</f>
        <v>0</v>
      </c>
      <c r="O66" s="21">
        <f>+'Final Budget in Lakhs'!O65-'Provisional Budget Issued'!O65</f>
        <v>0</v>
      </c>
      <c r="P66" s="21">
        <f>+'Final Budget in Lakhs'!P65-'Provisional Budget Issued'!P65</f>
        <v>0</v>
      </c>
      <c r="Q66" s="21">
        <f>+'Final Budget in Lakhs'!Q65-'Provisional Budget Issued'!Q65</f>
        <v>0</v>
      </c>
      <c r="R66" s="21">
        <f>+'Final Budget in Lakhs'!R65-'Provisional Budget Issued'!R65</f>
        <v>0</v>
      </c>
      <c r="S66" s="21">
        <f>+'Final Budget in Lakhs'!S65-'Provisional Budget Issued'!S65</f>
        <v>0</v>
      </c>
      <c r="T66" s="21">
        <f>+'Final Budget in Lakhs'!T65-'Provisional Budget Issued'!T65</f>
        <v>0</v>
      </c>
      <c r="U66" s="21">
        <f>+'Final Budget in Lakhs'!U65-'Provisional Budget Issued'!U65</f>
        <v>0</v>
      </c>
      <c r="V66" s="21">
        <f>+'Final Budget in Lakhs'!V65-'Provisional Budget Issued'!V65</f>
        <v>0</v>
      </c>
      <c r="W66" s="21">
        <f>+'Final Budget in Lakhs'!W65-'Provisional Budget Issued'!W65</f>
        <v>0</v>
      </c>
      <c r="X66" s="21">
        <f>+'Final Budget in Lakhs'!X65-'Provisional Budget Issued'!X65</f>
        <v>0</v>
      </c>
      <c r="Y66" s="21">
        <f>+'Final Budget in Lakhs'!Y65-'Provisional Budget Issued'!Y65</f>
        <v>0</v>
      </c>
      <c r="Z66" s="21">
        <f>+'Final Budget in Lakhs'!Z65-'Provisional Budget Issued'!Z65</f>
        <v>0</v>
      </c>
      <c r="AA66" s="21">
        <f>+'Final Budget in Lakhs'!AA65-'Provisional Budget Issued'!AA65</f>
        <v>0</v>
      </c>
      <c r="AB66" s="16">
        <f t="shared" si="0"/>
        <v>0</v>
      </c>
      <c r="AC66" s="106"/>
      <c r="AD66" s="105"/>
      <c r="AE66" s="106"/>
    </row>
    <row r="67" spans="1:31" ht="21.75" customHeight="1" x14ac:dyDescent="0.3">
      <c r="A67" s="134">
        <v>75.420699999999997</v>
      </c>
      <c r="B67" s="238" t="s">
        <v>1430</v>
      </c>
      <c r="C67" s="21">
        <f>+'Final Budget in Lakhs'!C66-'Provisional Budget Issued'!C66</f>
        <v>196.22229999999999</v>
      </c>
      <c r="D67" s="21">
        <f>+'Final Budget in Lakhs'!D66-'Provisional Budget Issued'!D66</f>
        <v>62.961060000000003</v>
      </c>
      <c r="E67" s="21">
        <f>+'Final Budget in Lakhs'!E66-'Provisional Budget Issued'!E66</f>
        <v>31.062840000000001</v>
      </c>
      <c r="F67" s="21">
        <f>+'Final Budget in Lakhs'!F66-'Provisional Budget Issued'!F66</f>
        <v>21.2</v>
      </c>
      <c r="G67" s="21">
        <f>+'Final Budget in Lakhs'!G66-'Provisional Budget Issued'!G66</f>
        <v>11.2</v>
      </c>
      <c r="H67" s="21">
        <f>+'Final Budget in Lakhs'!H66-'Provisional Budget Issued'!H66</f>
        <v>19.831579999999999</v>
      </c>
      <c r="I67" s="21">
        <f>+'Final Budget in Lakhs'!I66-'Provisional Budget Issued'!I66</f>
        <v>20.015339999999995</v>
      </c>
      <c r="J67" s="21">
        <f>+'Final Budget in Lakhs'!J66-'Provisional Budget Issued'!J66</f>
        <v>31.782789999999999</v>
      </c>
      <c r="K67" s="21">
        <f>+'Final Budget in Lakhs'!K66-'Provisional Budget Issued'!K66</f>
        <v>29.781510000000004</v>
      </c>
      <c r="L67" s="21">
        <f>+'Final Budget in Lakhs'!L66-'Provisional Budget Issued'!L66</f>
        <v>29.579020000000003</v>
      </c>
      <c r="M67" s="21">
        <f>+'Final Budget in Lakhs'!M66-'Provisional Budget Issued'!M66</f>
        <v>20.852800000000002</v>
      </c>
      <c r="N67" s="21">
        <f>+'Final Budget in Lakhs'!N66-'Provisional Budget Issued'!N66</f>
        <v>18.643740000000001</v>
      </c>
      <c r="O67" s="21">
        <f>+'Final Budget in Lakhs'!O66-'Provisional Budget Issued'!O66</f>
        <v>11.36162</v>
      </c>
      <c r="P67" s="21">
        <f>+'Final Budget in Lakhs'!P66-'Provisional Budget Issued'!P66</f>
        <v>30.978260000000002</v>
      </c>
      <c r="Q67" s="21">
        <f>+'Final Budget in Lakhs'!Q66-'Provisional Budget Issued'!Q66</f>
        <v>19.605620000000002</v>
      </c>
      <c r="R67" s="21">
        <f>+'Final Budget in Lakhs'!R66-'Provisional Budget Issued'!R66</f>
        <v>22.041650000000004</v>
      </c>
      <c r="S67" s="21">
        <f>+'Final Budget in Lakhs'!S66-'Provisional Budget Issued'!S66</f>
        <v>21.19783</v>
      </c>
      <c r="T67" s="21">
        <f>+'Final Budget in Lakhs'!T66-'Provisional Budget Issued'!T66</f>
        <v>27.334630000000001</v>
      </c>
      <c r="U67" s="21">
        <f>+'Final Budget in Lakhs'!U66-'Provisional Budget Issued'!U66</f>
        <v>15.023529999999997</v>
      </c>
      <c r="V67" s="21">
        <f>+'Final Budget in Lakhs'!V66-'Provisional Budget Issued'!V66</f>
        <v>14.90113</v>
      </c>
      <c r="W67" s="21">
        <f>+'Final Budget in Lakhs'!W66-'Provisional Budget Issued'!W66</f>
        <v>3.7183099999999998</v>
      </c>
      <c r="X67" s="21">
        <f>+'Final Budget in Lakhs'!X66-'Provisional Budget Issued'!X66</f>
        <v>4.6073599999999999</v>
      </c>
      <c r="Y67" s="21">
        <f>+'Final Budget in Lakhs'!Y66-'Provisional Budget Issued'!Y66</f>
        <v>12.05316</v>
      </c>
      <c r="Z67" s="21">
        <f>+'Final Budget in Lakhs'!Z66-'Provisional Budget Issued'!Z66</f>
        <v>113.21102</v>
      </c>
      <c r="AA67" s="21">
        <f>+'Final Budget in Lakhs'!AA66-'Provisional Budget Issued'!AA66</f>
        <v>0</v>
      </c>
      <c r="AB67" s="16">
        <f t="shared" si="0"/>
        <v>789.16709999999989</v>
      </c>
      <c r="AC67" s="106"/>
      <c r="AD67" s="105"/>
      <c r="AE67" s="106"/>
    </row>
    <row r="68" spans="1:31" ht="21.75" customHeight="1" x14ac:dyDescent="0.3">
      <c r="A68" s="26">
        <v>75.421700000000001</v>
      </c>
      <c r="B68" s="238" t="s">
        <v>1431</v>
      </c>
      <c r="C68" s="21">
        <f>+'Final Budget in Lakhs'!C67-'Provisional Budget Issued'!C67</f>
        <v>0</v>
      </c>
      <c r="D68" s="21">
        <f>+'Final Budget in Lakhs'!D67-'Provisional Budget Issued'!D67</f>
        <v>0</v>
      </c>
      <c r="E68" s="21">
        <f>+'Final Budget in Lakhs'!E67-'Provisional Budget Issued'!E67</f>
        <v>0</v>
      </c>
      <c r="F68" s="21">
        <f>+'Final Budget in Lakhs'!F67-'Provisional Budget Issued'!F67</f>
        <v>0</v>
      </c>
      <c r="G68" s="21">
        <f>+'Final Budget in Lakhs'!G67-'Provisional Budget Issued'!G67</f>
        <v>0</v>
      </c>
      <c r="H68" s="21">
        <f>+'Final Budget in Lakhs'!H67-'Provisional Budget Issued'!H67</f>
        <v>0</v>
      </c>
      <c r="I68" s="21">
        <f>+'Final Budget in Lakhs'!I67-'Provisional Budget Issued'!I67</f>
        <v>0</v>
      </c>
      <c r="J68" s="21">
        <f>+'Final Budget in Lakhs'!J67-'Provisional Budget Issued'!J67</f>
        <v>0</v>
      </c>
      <c r="K68" s="21">
        <f>+'Final Budget in Lakhs'!K67-'Provisional Budget Issued'!K67</f>
        <v>0</v>
      </c>
      <c r="L68" s="21">
        <f>+'Final Budget in Lakhs'!L67-'Provisional Budget Issued'!L67</f>
        <v>0</v>
      </c>
      <c r="M68" s="21">
        <f>+'Final Budget in Lakhs'!M67-'Provisional Budget Issued'!M67</f>
        <v>0</v>
      </c>
      <c r="N68" s="21">
        <f>+'Final Budget in Lakhs'!N67-'Provisional Budget Issued'!N67</f>
        <v>0</v>
      </c>
      <c r="O68" s="21">
        <f>+'Final Budget in Lakhs'!O67-'Provisional Budget Issued'!O67</f>
        <v>0</v>
      </c>
      <c r="P68" s="21">
        <f>+'Final Budget in Lakhs'!P67-'Provisional Budget Issued'!P67</f>
        <v>0</v>
      </c>
      <c r="Q68" s="21">
        <f>+'Final Budget in Lakhs'!Q67-'Provisional Budget Issued'!Q67</f>
        <v>0</v>
      </c>
      <c r="R68" s="21">
        <f>+'Final Budget in Lakhs'!R67-'Provisional Budget Issued'!R67</f>
        <v>0</v>
      </c>
      <c r="S68" s="21">
        <f>+'Final Budget in Lakhs'!S67-'Provisional Budget Issued'!S67</f>
        <v>0</v>
      </c>
      <c r="T68" s="21">
        <f>+'Final Budget in Lakhs'!T67-'Provisional Budget Issued'!T67</f>
        <v>0</v>
      </c>
      <c r="U68" s="21">
        <f>+'Final Budget in Lakhs'!U67-'Provisional Budget Issued'!U67</f>
        <v>0.20228999999999997</v>
      </c>
      <c r="V68" s="21">
        <f>+'Final Budget in Lakhs'!V67-'Provisional Budget Issued'!V67</f>
        <v>0</v>
      </c>
      <c r="W68" s="21">
        <f>+'Final Budget in Lakhs'!W67-'Provisional Budget Issued'!W67</f>
        <v>0</v>
      </c>
      <c r="X68" s="21">
        <f>+'Final Budget in Lakhs'!X67-'Provisional Budget Issued'!X67</f>
        <v>0</v>
      </c>
      <c r="Y68" s="21">
        <f>+'Final Budget in Lakhs'!Y67-'Provisional Budget Issued'!Y67</f>
        <v>0</v>
      </c>
      <c r="Z68" s="21">
        <f>+'Final Budget in Lakhs'!Z67-'Provisional Budget Issued'!Z67</f>
        <v>0</v>
      </c>
      <c r="AA68" s="21">
        <f>+'Final Budget in Lakhs'!AA67-'Provisional Budget Issued'!AA67</f>
        <v>0</v>
      </c>
      <c r="AB68" s="16">
        <f t="shared" si="0"/>
        <v>0.20228999999999997</v>
      </c>
      <c r="AC68" s="106"/>
      <c r="AD68" s="105"/>
      <c r="AE68" s="106"/>
    </row>
    <row r="69" spans="1:31" ht="21.75" customHeight="1" x14ac:dyDescent="0.3">
      <c r="A69" s="26">
        <v>75.422700000000006</v>
      </c>
      <c r="B69" s="238" t="s">
        <v>1432</v>
      </c>
      <c r="C69" s="21">
        <f>+'Final Budget in Lakhs'!C68-'Provisional Budget Issued'!C68</f>
        <v>0</v>
      </c>
      <c r="D69" s="21">
        <f>+'Final Budget in Lakhs'!D68-'Provisional Budget Issued'!D68</f>
        <v>0</v>
      </c>
      <c r="E69" s="21">
        <f>+'Final Budget in Lakhs'!E68-'Provisional Budget Issued'!E68</f>
        <v>0</v>
      </c>
      <c r="F69" s="21">
        <f>+'Final Budget in Lakhs'!F68-'Provisional Budget Issued'!F68</f>
        <v>0</v>
      </c>
      <c r="G69" s="21">
        <f>+'Final Budget in Lakhs'!G68-'Provisional Budget Issued'!G68</f>
        <v>0</v>
      </c>
      <c r="H69" s="21">
        <f>+'Final Budget in Lakhs'!H68-'Provisional Budget Issued'!H68</f>
        <v>0</v>
      </c>
      <c r="I69" s="21">
        <f>+'Final Budget in Lakhs'!I68-'Provisional Budget Issued'!I68</f>
        <v>0</v>
      </c>
      <c r="J69" s="21">
        <f>+'Final Budget in Lakhs'!J68-'Provisional Budget Issued'!J68</f>
        <v>0</v>
      </c>
      <c r="K69" s="21">
        <f>+'Final Budget in Lakhs'!K68-'Provisional Budget Issued'!K68</f>
        <v>0</v>
      </c>
      <c r="L69" s="21">
        <f>+'Final Budget in Lakhs'!L68-'Provisional Budget Issued'!L68</f>
        <v>0</v>
      </c>
      <c r="M69" s="21">
        <f>+'Final Budget in Lakhs'!M68-'Provisional Budget Issued'!M68</f>
        <v>0</v>
      </c>
      <c r="N69" s="21">
        <f>+'Final Budget in Lakhs'!N68-'Provisional Budget Issued'!N68</f>
        <v>0</v>
      </c>
      <c r="O69" s="21">
        <f>+'Final Budget in Lakhs'!O68-'Provisional Budget Issued'!O68</f>
        <v>0</v>
      </c>
      <c r="P69" s="21">
        <f>+'Final Budget in Lakhs'!P68-'Provisional Budget Issued'!P68</f>
        <v>0</v>
      </c>
      <c r="Q69" s="21">
        <f>+'Final Budget in Lakhs'!Q68-'Provisional Budget Issued'!Q68</f>
        <v>0</v>
      </c>
      <c r="R69" s="21">
        <f>+'Final Budget in Lakhs'!R68-'Provisional Budget Issued'!R68</f>
        <v>0</v>
      </c>
      <c r="S69" s="21">
        <f>+'Final Budget in Lakhs'!S68-'Provisional Budget Issued'!S68</f>
        <v>0</v>
      </c>
      <c r="T69" s="21">
        <f>+'Final Budget in Lakhs'!T68-'Provisional Budget Issued'!T68</f>
        <v>0</v>
      </c>
      <c r="U69" s="21">
        <f>+'Final Budget in Lakhs'!U68-'Provisional Budget Issued'!U68</f>
        <v>0</v>
      </c>
      <c r="V69" s="21">
        <f>+'Final Budget in Lakhs'!V68-'Provisional Budget Issued'!V68</f>
        <v>0</v>
      </c>
      <c r="W69" s="21">
        <f>+'Final Budget in Lakhs'!W68-'Provisional Budget Issued'!W68</f>
        <v>0</v>
      </c>
      <c r="X69" s="21">
        <f>+'Final Budget in Lakhs'!X68-'Provisional Budget Issued'!X68</f>
        <v>0</v>
      </c>
      <c r="Y69" s="21">
        <f>+'Final Budget in Lakhs'!Y68-'Provisional Budget Issued'!Y68</f>
        <v>0</v>
      </c>
      <c r="Z69" s="21">
        <f>+'Final Budget in Lakhs'!Z68-'Provisional Budget Issued'!Z68</f>
        <v>0.12533</v>
      </c>
      <c r="AA69" s="21">
        <f>+'Final Budget in Lakhs'!AA68-'Provisional Budget Issued'!AA68</f>
        <v>0</v>
      </c>
      <c r="AB69" s="16">
        <f t="shared" si="0"/>
        <v>0.12533</v>
      </c>
      <c r="AC69" s="106"/>
      <c r="AD69" s="105"/>
      <c r="AE69" s="106"/>
    </row>
    <row r="70" spans="1:31" ht="21.75" customHeight="1" x14ac:dyDescent="0.3">
      <c r="A70" s="26">
        <v>75.423699999999997</v>
      </c>
      <c r="B70" s="238" t="s">
        <v>1433</v>
      </c>
      <c r="C70" s="21">
        <f>+'Final Budget in Lakhs'!C69-'Provisional Budget Issued'!C69</f>
        <v>0</v>
      </c>
      <c r="D70" s="21">
        <f>+'Final Budget in Lakhs'!D69-'Provisional Budget Issued'!D69</f>
        <v>0</v>
      </c>
      <c r="E70" s="21">
        <f>+'Final Budget in Lakhs'!E69-'Provisional Budget Issued'!E69</f>
        <v>0</v>
      </c>
      <c r="F70" s="21">
        <f>+'Final Budget in Lakhs'!F69-'Provisional Budget Issued'!F69</f>
        <v>0</v>
      </c>
      <c r="G70" s="21">
        <f>+'Final Budget in Lakhs'!G69-'Provisional Budget Issued'!G69</f>
        <v>0</v>
      </c>
      <c r="H70" s="21">
        <f>+'Final Budget in Lakhs'!H69-'Provisional Budget Issued'!H69</f>
        <v>0</v>
      </c>
      <c r="I70" s="21">
        <f>+'Final Budget in Lakhs'!I69-'Provisional Budget Issued'!I69</f>
        <v>0</v>
      </c>
      <c r="J70" s="21">
        <f>+'Final Budget in Lakhs'!J69-'Provisional Budget Issued'!J69</f>
        <v>0</v>
      </c>
      <c r="K70" s="21">
        <f>+'Final Budget in Lakhs'!K69-'Provisional Budget Issued'!K69</f>
        <v>0</v>
      </c>
      <c r="L70" s="21">
        <f>+'Final Budget in Lakhs'!L69-'Provisional Budget Issued'!L69</f>
        <v>0</v>
      </c>
      <c r="M70" s="21">
        <f>+'Final Budget in Lakhs'!M69-'Provisional Budget Issued'!M69</f>
        <v>0</v>
      </c>
      <c r="N70" s="21">
        <f>+'Final Budget in Lakhs'!N69-'Provisional Budget Issued'!N69</f>
        <v>0</v>
      </c>
      <c r="O70" s="21">
        <f>+'Final Budget in Lakhs'!O69-'Provisional Budget Issued'!O69</f>
        <v>0</v>
      </c>
      <c r="P70" s="21">
        <f>+'Final Budget in Lakhs'!P69-'Provisional Budget Issued'!P69</f>
        <v>0</v>
      </c>
      <c r="Q70" s="21">
        <f>+'Final Budget in Lakhs'!Q69-'Provisional Budget Issued'!Q69</f>
        <v>0</v>
      </c>
      <c r="R70" s="21">
        <f>+'Final Budget in Lakhs'!R69-'Provisional Budget Issued'!R69</f>
        <v>0</v>
      </c>
      <c r="S70" s="21">
        <f>+'Final Budget in Lakhs'!S69-'Provisional Budget Issued'!S69</f>
        <v>0</v>
      </c>
      <c r="T70" s="21">
        <f>+'Final Budget in Lakhs'!T69-'Provisional Budget Issued'!T69</f>
        <v>0</v>
      </c>
      <c r="U70" s="21">
        <f>+'Final Budget in Lakhs'!U69-'Provisional Budget Issued'!U69</f>
        <v>0</v>
      </c>
      <c r="V70" s="21">
        <f>+'Final Budget in Lakhs'!V69-'Provisional Budget Issued'!V69</f>
        <v>0</v>
      </c>
      <c r="W70" s="21">
        <f>+'Final Budget in Lakhs'!W69-'Provisional Budget Issued'!W69</f>
        <v>0</v>
      </c>
      <c r="X70" s="21">
        <f>+'Final Budget in Lakhs'!X69-'Provisional Budget Issued'!X69</f>
        <v>0</v>
      </c>
      <c r="Y70" s="21">
        <f>+'Final Budget in Lakhs'!Y69-'Provisional Budget Issued'!Y69</f>
        <v>0</v>
      </c>
      <c r="Z70" s="21">
        <f>+'Final Budget in Lakhs'!Z69-'Provisional Budget Issued'!Z69</f>
        <v>0</v>
      </c>
      <c r="AA70" s="21">
        <f>+'Final Budget in Lakhs'!AA69-'Provisional Budget Issued'!AA69</f>
        <v>0</v>
      </c>
      <c r="AB70" s="16">
        <f t="shared" si="0"/>
        <v>0</v>
      </c>
      <c r="AC70" s="106"/>
      <c r="AD70" s="105"/>
      <c r="AE70" s="106"/>
    </row>
    <row r="71" spans="1:31" ht="21.75" customHeight="1" x14ac:dyDescent="0.3">
      <c r="A71" s="26">
        <v>75.424700000000001</v>
      </c>
      <c r="B71" s="238" t="s">
        <v>1434</v>
      </c>
      <c r="C71" s="21">
        <f>+'Final Budget in Lakhs'!C70-'Provisional Budget Issued'!C70</f>
        <v>0.15</v>
      </c>
      <c r="D71" s="21">
        <f>+'Final Budget in Lakhs'!D70-'Provisional Budget Issued'!D70</f>
        <v>0.13</v>
      </c>
      <c r="E71" s="21">
        <f>+'Final Budget in Lakhs'!E70-'Provisional Budget Issued'!E70</f>
        <v>0</v>
      </c>
      <c r="F71" s="21">
        <f>+'Final Budget in Lakhs'!F70-'Provisional Budget Issued'!F70</f>
        <v>0</v>
      </c>
      <c r="G71" s="21">
        <f>+'Final Budget in Lakhs'!G70-'Provisional Budget Issued'!G70</f>
        <v>0</v>
      </c>
      <c r="H71" s="21">
        <f>+'Final Budget in Lakhs'!H70-'Provisional Budget Issued'!H70</f>
        <v>0</v>
      </c>
      <c r="I71" s="21">
        <f>+'Final Budget in Lakhs'!I70-'Provisional Budget Issued'!I70</f>
        <v>0</v>
      </c>
      <c r="J71" s="21">
        <f>+'Final Budget in Lakhs'!J70-'Provisional Budget Issued'!J70</f>
        <v>0</v>
      </c>
      <c r="K71" s="21">
        <f>+'Final Budget in Lakhs'!K70-'Provisional Budget Issued'!K70</f>
        <v>0</v>
      </c>
      <c r="L71" s="21">
        <f>+'Final Budget in Lakhs'!L70-'Provisional Budget Issued'!L70</f>
        <v>0</v>
      </c>
      <c r="M71" s="21">
        <f>+'Final Budget in Lakhs'!M70-'Provisional Budget Issued'!M70</f>
        <v>0</v>
      </c>
      <c r="N71" s="21">
        <f>+'Final Budget in Lakhs'!N70-'Provisional Budget Issued'!N70</f>
        <v>0</v>
      </c>
      <c r="O71" s="21">
        <f>+'Final Budget in Lakhs'!O70-'Provisional Budget Issued'!O70</f>
        <v>0</v>
      </c>
      <c r="P71" s="21">
        <f>+'Final Budget in Lakhs'!P70-'Provisional Budget Issued'!P70</f>
        <v>0</v>
      </c>
      <c r="Q71" s="21">
        <f>+'Final Budget in Lakhs'!Q70-'Provisional Budget Issued'!Q70</f>
        <v>0</v>
      </c>
      <c r="R71" s="21">
        <f>+'Final Budget in Lakhs'!R70-'Provisional Budget Issued'!R70</f>
        <v>0</v>
      </c>
      <c r="S71" s="21">
        <f>+'Final Budget in Lakhs'!S70-'Provisional Budget Issued'!S70</f>
        <v>0</v>
      </c>
      <c r="T71" s="21">
        <f>+'Final Budget in Lakhs'!T70-'Provisional Budget Issued'!T70</f>
        <v>0</v>
      </c>
      <c r="U71" s="21">
        <f>+'Final Budget in Lakhs'!U70-'Provisional Budget Issued'!U70</f>
        <v>0.82000000000000006</v>
      </c>
      <c r="V71" s="21">
        <f>+'Final Budget in Lakhs'!V70-'Provisional Budget Issued'!V70</f>
        <v>0</v>
      </c>
      <c r="W71" s="21">
        <f>+'Final Budget in Lakhs'!W70-'Provisional Budget Issued'!W70</f>
        <v>0</v>
      </c>
      <c r="X71" s="21">
        <f>+'Final Budget in Lakhs'!X70-'Provisional Budget Issued'!X70</f>
        <v>0</v>
      </c>
      <c r="Y71" s="21">
        <f>+'Final Budget in Lakhs'!Y70-'Provisional Budget Issued'!Y70</f>
        <v>0</v>
      </c>
      <c r="Z71" s="21">
        <f>+'Final Budget in Lakhs'!Z70-'Provisional Budget Issued'!Z70</f>
        <v>0</v>
      </c>
      <c r="AA71" s="21">
        <f>+'Final Budget in Lakhs'!AA70-'Provisional Budget Issued'!AA70</f>
        <v>0</v>
      </c>
      <c r="AB71" s="16">
        <f t="shared" si="0"/>
        <v>1.1000000000000001</v>
      </c>
      <c r="AC71" s="106"/>
      <c r="AD71" s="105"/>
      <c r="AE71" s="106"/>
    </row>
    <row r="72" spans="1:31" ht="21.75" customHeight="1" x14ac:dyDescent="0.3">
      <c r="A72" s="26">
        <v>75.425699999999992</v>
      </c>
      <c r="B72" s="238" t="s">
        <v>1435</v>
      </c>
      <c r="C72" s="21">
        <f>+'Final Budget in Lakhs'!C71-'Provisional Budget Issued'!C71</f>
        <v>6.6661799999999989</v>
      </c>
      <c r="D72" s="21">
        <f>+'Final Budget in Lakhs'!D71-'Provisional Budget Issued'!D71</f>
        <v>5.8048500000000001</v>
      </c>
      <c r="E72" s="21">
        <f>+'Final Budget in Lakhs'!E71-'Provisional Budget Issued'!E71</f>
        <v>0</v>
      </c>
      <c r="F72" s="21">
        <f>+'Final Budget in Lakhs'!F71-'Provisional Budget Issued'!F71</f>
        <v>0</v>
      </c>
      <c r="G72" s="21">
        <f>+'Final Budget in Lakhs'!G71-'Provisional Budget Issued'!G71</f>
        <v>0</v>
      </c>
      <c r="H72" s="21">
        <f>+'Final Budget in Lakhs'!H71-'Provisional Budget Issued'!H71</f>
        <v>0</v>
      </c>
      <c r="I72" s="21">
        <f>+'Final Budget in Lakhs'!I71-'Provisional Budget Issued'!I71</f>
        <v>0</v>
      </c>
      <c r="J72" s="21">
        <f>+'Final Budget in Lakhs'!J71-'Provisional Budget Issued'!J71</f>
        <v>0</v>
      </c>
      <c r="K72" s="21">
        <f>+'Final Budget in Lakhs'!K71-'Provisional Budget Issued'!K71</f>
        <v>0</v>
      </c>
      <c r="L72" s="21">
        <f>+'Final Budget in Lakhs'!L71-'Provisional Budget Issued'!L71</f>
        <v>0</v>
      </c>
      <c r="M72" s="21">
        <f>+'Final Budget in Lakhs'!M71-'Provisional Budget Issued'!M71</f>
        <v>0</v>
      </c>
      <c r="N72" s="21">
        <f>+'Final Budget in Lakhs'!N71-'Provisional Budget Issued'!N71</f>
        <v>0</v>
      </c>
      <c r="O72" s="21">
        <f>+'Final Budget in Lakhs'!O71-'Provisional Budget Issued'!O71</f>
        <v>0</v>
      </c>
      <c r="P72" s="21">
        <f>+'Final Budget in Lakhs'!P71-'Provisional Budget Issued'!P71</f>
        <v>0</v>
      </c>
      <c r="Q72" s="21">
        <f>+'Final Budget in Lakhs'!Q71-'Provisional Budget Issued'!Q71</f>
        <v>0</v>
      </c>
      <c r="R72" s="21">
        <f>+'Final Budget in Lakhs'!R71-'Provisional Budget Issued'!R71</f>
        <v>0</v>
      </c>
      <c r="S72" s="21">
        <f>+'Final Budget in Lakhs'!S71-'Provisional Budget Issued'!S71</f>
        <v>0</v>
      </c>
      <c r="T72" s="21">
        <f>+'Final Budget in Lakhs'!T71-'Provisional Budget Issued'!T71</f>
        <v>0</v>
      </c>
      <c r="U72" s="21">
        <f>+'Final Budget in Lakhs'!U71-'Provisional Budget Issued'!U71</f>
        <v>0.71275999999999995</v>
      </c>
      <c r="V72" s="21">
        <f>+'Final Budget in Lakhs'!V71-'Provisional Budget Issued'!V71</f>
        <v>0.45285000000000009</v>
      </c>
      <c r="W72" s="21">
        <f>+'Final Budget in Lakhs'!W71-'Provisional Budget Issued'!W71</f>
        <v>0</v>
      </c>
      <c r="X72" s="21">
        <f>+'Final Budget in Lakhs'!X71-'Provisional Budget Issued'!X71</f>
        <v>0</v>
      </c>
      <c r="Y72" s="21">
        <f>+'Final Budget in Lakhs'!Y71-'Provisional Budget Issued'!Y71</f>
        <v>0.36069999999999991</v>
      </c>
      <c r="Z72" s="21">
        <f>+'Final Budget in Lakhs'!Z71-'Provisional Budget Issued'!Z71</f>
        <v>3.0764399999999998</v>
      </c>
      <c r="AA72" s="21">
        <f>+'Final Budget in Lakhs'!AA71-'Provisional Budget Issued'!AA71</f>
        <v>0</v>
      </c>
      <c r="AB72" s="16">
        <f t="shared" si="0"/>
        <v>17.073779999999999</v>
      </c>
      <c r="AC72" s="106"/>
      <c r="AD72" s="105"/>
      <c r="AE72" s="106"/>
    </row>
    <row r="73" spans="1:31" ht="21.75" hidden="1" customHeight="1" x14ac:dyDescent="0.3">
      <c r="A73" s="111">
        <v>75.426599999999993</v>
      </c>
      <c r="B73" s="238" t="s">
        <v>1436</v>
      </c>
      <c r="C73" s="21">
        <f>+'Final Budget in Lakhs'!C72-'Provisional Budget Issued'!C72</f>
        <v>0</v>
      </c>
      <c r="D73" s="21">
        <f>+'Final Budget in Lakhs'!D72-'Provisional Budget Issued'!D72</f>
        <v>0</v>
      </c>
      <c r="E73" s="21">
        <f>+'Final Budget in Lakhs'!E72-'Provisional Budget Issued'!E72</f>
        <v>0</v>
      </c>
      <c r="F73" s="21">
        <f>+'Final Budget in Lakhs'!F72-'Provisional Budget Issued'!F72</f>
        <v>0</v>
      </c>
      <c r="G73" s="21">
        <f>+'Final Budget in Lakhs'!G72-'Provisional Budget Issued'!G72</f>
        <v>0</v>
      </c>
      <c r="H73" s="21">
        <f>+'Final Budget in Lakhs'!H72-'Provisional Budget Issued'!H72</f>
        <v>0</v>
      </c>
      <c r="I73" s="21">
        <f>+'Final Budget in Lakhs'!I72-'Provisional Budget Issued'!I72</f>
        <v>0</v>
      </c>
      <c r="J73" s="21">
        <f>+'Final Budget in Lakhs'!J72-'Provisional Budget Issued'!J72</f>
        <v>0</v>
      </c>
      <c r="K73" s="21">
        <f>+'Final Budget in Lakhs'!K72-'Provisional Budget Issued'!K72</f>
        <v>0</v>
      </c>
      <c r="L73" s="21">
        <f>+'Final Budget in Lakhs'!L72-'Provisional Budget Issued'!L72</f>
        <v>0</v>
      </c>
      <c r="M73" s="21">
        <f>+'Final Budget in Lakhs'!M72-'Provisional Budget Issued'!M72</f>
        <v>0</v>
      </c>
      <c r="N73" s="21">
        <f>+'Final Budget in Lakhs'!N72-'Provisional Budget Issued'!N72</f>
        <v>0</v>
      </c>
      <c r="O73" s="21">
        <f>+'Final Budget in Lakhs'!O72-'Provisional Budget Issued'!O72</f>
        <v>0</v>
      </c>
      <c r="P73" s="21">
        <f>+'Final Budget in Lakhs'!P72-'Provisional Budget Issued'!P72</f>
        <v>0</v>
      </c>
      <c r="Q73" s="21">
        <f>+'Final Budget in Lakhs'!Q72-'Provisional Budget Issued'!Q72</f>
        <v>0</v>
      </c>
      <c r="R73" s="21">
        <f>+'Final Budget in Lakhs'!R72-'Provisional Budget Issued'!R72</f>
        <v>0</v>
      </c>
      <c r="S73" s="21">
        <f>+'Final Budget in Lakhs'!S72-'Provisional Budget Issued'!S72</f>
        <v>0</v>
      </c>
      <c r="T73" s="21">
        <f>+'Final Budget in Lakhs'!T72-'Provisional Budget Issued'!T72</f>
        <v>0</v>
      </c>
      <c r="U73" s="21">
        <f>+'Final Budget in Lakhs'!U72-'Provisional Budget Issued'!U72</f>
        <v>0</v>
      </c>
      <c r="V73" s="21">
        <f>+'Final Budget in Lakhs'!V72-'Provisional Budget Issued'!V72</f>
        <v>0</v>
      </c>
      <c r="W73" s="21">
        <f>+'Final Budget in Lakhs'!W72-'Provisional Budget Issued'!W72</f>
        <v>0</v>
      </c>
      <c r="X73" s="21">
        <f>+'Final Budget in Lakhs'!X72-'Provisional Budget Issued'!X72</f>
        <v>0</v>
      </c>
      <c r="Y73" s="21">
        <f>+'Final Budget in Lakhs'!Y72-'Provisional Budget Issued'!Y72</f>
        <v>0</v>
      </c>
      <c r="Z73" s="21">
        <f>+'Final Budget in Lakhs'!Z72-'Provisional Budget Issued'!Z72</f>
        <v>0</v>
      </c>
      <c r="AA73" s="21">
        <f>+'Final Budget in Lakhs'!AA72-'Provisional Budget Issued'!AA72</f>
        <v>0</v>
      </c>
      <c r="AB73" s="16">
        <f t="shared" si="0"/>
        <v>0</v>
      </c>
      <c r="AC73" s="106"/>
      <c r="AD73" s="105"/>
      <c r="AE73" s="106"/>
    </row>
    <row r="74" spans="1:31" ht="21.75" customHeight="1" x14ac:dyDescent="0.3">
      <c r="A74" s="26">
        <v>75.426699999999997</v>
      </c>
      <c r="B74" s="238" t="s">
        <v>1437</v>
      </c>
      <c r="C74" s="21">
        <f>+'Final Budget in Lakhs'!C73-'Provisional Budget Issued'!C73</f>
        <v>92.321809999999999</v>
      </c>
      <c r="D74" s="21">
        <f>+'Final Budget in Lakhs'!D73-'Provisional Budget Issued'!D73</f>
        <v>69.880890000000008</v>
      </c>
      <c r="E74" s="21">
        <f>+'Final Budget in Lakhs'!E73-'Provisional Budget Issued'!E73</f>
        <v>41.755099999999999</v>
      </c>
      <c r="F74" s="21">
        <f>+'Final Budget in Lakhs'!F73-'Provisional Budget Issued'!F73</f>
        <v>26.53</v>
      </c>
      <c r="G74" s="21">
        <f>+'Final Budget in Lakhs'!G73-'Provisional Budget Issued'!G73</f>
        <v>16.53</v>
      </c>
      <c r="H74" s="21">
        <f>+'Final Budget in Lakhs'!H73-'Provisional Budget Issued'!H73</f>
        <v>35.354190000000003</v>
      </c>
      <c r="I74" s="21">
        <f>+'Final Budget in Lakhs'!I73-'Provisional Budget Issued'!I73</f>
        <v>25.068219999999997</v>
      </c>
      <c r="J74" s="21">
        <f>+'Final Budget in Lakhs'!J73-'Provisional Budget Issued'!J73</f>
        <v>41.691040000000001</v>
      </c>
      <c r="K74" s="21">
        <f>+'Final Budget in Lakhs'!K73-'Provisional Budget Issued'!K73</f>
        <v>28.408209999999997</v>
      </c>
      <c r="L74" s="21">
        <f>+'Final Budget in Lakhs'!L73-'Provisional Budget Issued'!L73</f>
        <v>31.198700000000002</v>
      </c>
      <c r="M74" s="21">
        <f>+'Final Budget in Lakhs'!M73-'Provisional Budget Issued'!M73</f>
        <v>31.513020000000004</v>
      </c>
      <c r="N74" s="21">
        <f>+'Final Budget in Lakhs'!N73-'Provisional Budget Issued'!N73</f>
        <v>22.3155</v>
      </c>
      <c r="O74" s="21">
        <f>+'Final Budget in Lakhs'!O73-'Provisional Budget Issued'!O73</f>
        <v>16.91554</v>
      </c>
      <c r="P74" s="21">
        <f>+'Final Budget in Lakhs'!P73-'Provisional Budget Issued'!P73</f>
        <v>52.527490000000007</v>
      </c>
      <c r="Q74" s="21">
        <f>+'Final Budget in Lakhs'!Q73-'Provisional Budget Issued'!Q73</f>
        <v>33.179090000000002</v>
      </c>
      <c r="R74" s="21">
        <f>+'Final Budget in Lakhs'!R73-'Provisional Budget Issued'!R73</f>
        <v>48.025700000000001</v>
      </c>
      <c r="S74" s="21">
        <f>+'Final Budget in Lakhs'!S73-'Provisional Budget Issued'!S73</f>
        <v>34.271570000000004</v>
      </c>
      <c r="T74" s="21">
        <f>+'Final Budget in Lakhs'!T73-'Provisional Budget Issued'!T73</f>
        <v>38.849220000000003</v>
      </c>
      <c r="U74" s="21">
        <f>+'Final Budget in Lakhs'!U73-'Provisional Budget Issued'!U73</f>
        <v>20.506499999999999</v>
      </c>
      <c r="V74" s="21">
        <f>+'Final Budget in Lakhs'!V73-'Provisional Budget Issued'!V73</f>
        <v>2.96658</v>
      </c>
      <c r="W74" s="21">
        <f>+'Final Budget in Lakhs'!W73-'Provisional Budget Issued'!W73</f>
        <v>5.5883000000000003</v>
      </c>
      <c r="X74" s="21">
        <f>+'Final Budget in Lakhs'!X73-'Provisional Budget Issued'!X73</f>
        <v>3.35541</v>
      </c>
      <c r="Y74" s="21">
        <f>+'Final Budget in Lakhs'!Y73-'Provisional Budget Issued'!Y73</f>
        <v>3.9561799999999998</v>
      </c>
      <c r="Z74" s="21">
        <f>+'Final Budget in Lakhs'!Z73-'Provisional Budget Issued'!Z73</f>
        <v>61.224299999999999</v>
      </c>
      <c r="AA74" s="21">
        <f>+'Final Budget in Lakhs'!AA73-'Provisional Budget Issued'!AA73</f>
        <v>0</v>
      </c>
      <c r="AB74" s="16">
        <f t="shared" si="0"/>
        <v>783.93255999999997</v>
      </c>
      <c r="AC74" s="106"/>
      <c r="AD74" s="105"/>
      <c r="AE74" s="106"/>
    </row>
    <row r="75" spans="1:31" ht="21.75" customHeight="1" x14ac:dyDescent="0.3">
      <c r="A75" s="26">
        <v>75.427700000000002</v>
      </c>
      <c r="B75" s="238" t="s">
        <v>1438</v>
      </c>
      <c r="C75" s="21">
        <f>+'Final Budget in Lakhs'!C74-'Provisional Budget Issued'!C74</f>
        <v>5.5520800000000001</v>
      </c>
      <c r="D75" s="21">
        <f>+'Final Budget in Lakhs'!D74-'Provisional Budget Issued'!D74</f>
        <v>4.9176699999999993</v>
      </c>
      <c r="E75" s="21">
        <f>+'Final Budget in Lakhs'!E74-'Provisional Budget Issued'!E74</f>
        <v>0</v>
      </c>
      <c r="F75" s="21">
        <f>+'Final Budget in Lakhs'!F74-'Provisional Budget Issued'!F74</f>
        <v>0</v>
      </c>
      <c r="G75" s="21">
        <f>+'Final Budget in Lakhs'!G74-'Provisional Budget Issued'!G74</f>
        <v>0</v>
      </c>
      <c r="H75" s="21">
        <f>+'Final Budget in Lakhs'!H74-'Provisional Budget Issued'!H74</f>
        <v>0</v>
      </c>
      <c r="I75" s="21">
        <f>+'Final Budget in Lakhs'!I74-'Provisional Budget Issued'!I74</f>
        <v>0</v>
      </c>
      <c r="J75" s="21">
        <f>+'Final Budget in Lakhs'!J74-'Provisional Budget Issued'!J74</f>
        <v>0</v>
      </c>
      <c r="K75" s="21">
        <f>+'Final Budget in Lakhs'!K74-'Provisional Budget Issued'!K74</f>
        <v>0</v>
      </c>
      <c r="L75" s="21">
        <f>+'Final Budget in Lakhs'!L74-'Provisional Budget Issued'!L74</f>
        <v>0</v>
      </c>
      <c r="M75" s="21">
        <f>+'Final Budget in Lakhs'!M74-'Provisional Budget Issued'!M74</f>
        <v>0</v>
      </c>
      <c r="N75" s="21">
        <f>+'Final Budget in Lakhs'!N74-'Provisional Budget Issued'!N74</f>
        <v>0</v>
      </c>
      <c r="O75" s="21">
        <f>+'Final Budget in Lakhs'!O74-'Provisional Budget Issued'!O74</f>
        <v>0</v>
      </c>
      <c r="P75" s="21">
        <f>+'Final Budget in Lakhs'!P74-'Provisional Budget Issued'!P74</f>
        <v>0</v>
      </c>
      <c r="Q75" s="21">
        <f>+'Final Budget in Lakhs'!Q74-'Provisional Budget Issued'!Q74</f>
        <v>0</v>
      </c>
      <c r="R75" s="21">
        <f>+'Final Budget in Lakhs'!R74-'Provisional Budget Issued'!R74</f>
        <v>0</v>
      </c>
      <c r="S75" s="21">
        <f>+'Final Budget in Lakhs'!S74-'Provisional Budget Issued'!S74</f>
        <v>0</v>
      </c>
      <c r="T75" s="21">
        <f>+'Final Budget in Lakhs'!T74-'Provisional Budget Issued'!T74</f>
        <v>0</v>
      </c>
      <c r="U75" s="21">
        <f>+'Final Budget in Lakhs'!U74-'Provisional Budget Issued'!U74</f>
        <v>1.06881</v>
      </c>
      <c r="V75" s="21">
        <f>+'Final Budget in Lakhs'!V74-'Provisional Budget Issued'!V74</f>
        <v>0.12520000000000001</v>
      </c>
      <c r="W75" s="21">
        <f>+'Final Budget in Lakhs'!W74-'Provisional Budget Issued'!W74</f>
        <v>0</v>
      </c>
      <c r="X75" s="21">
        <f>+'Final Budget in Lakhs'!X74-'Provisional Budget Issued'!X74</f>
        <v>0</v>
      </c>
      <c r="Y75" s="21">
        <f>+'Final Budget in Lakhs'!Y74-'Provisional Budget Issued'!Y74</f>
        <v>0.18059999999999998</v>
      </c>
      <c r="Z75" s="21">
        <f>+'Final Budget in Lakhs'!Z74-'Provisional Budget Issued'!Z74</f>
        <v>2.4289399999999999</v>
      </c>
      <c r="AA75" s="21">
        <f>+'Final Budget in Lakhs'!AA74-'Provisional Budget Issued'!AA74</f>
        <v>0</v>
      </c>
      <c r="AB75" s="16">
        <f t="shared" si="0"/>
        <v>14.273299999999999</v>
      </c>
      <c r="AC75" s="106"/>
      <c r="AD75" s="105"/>
      <c r="AE75" s="106"/>
    </row>
    <row r="76" spans="1:31" ht="21.75" customHeight="1" x14ac:dyDescent="0.3">
      <c r="A76" s="26">
        <v>75.428700000000006</v>
      </c>
      <c r="B76" s="238" t="s">
        <v>1439</v>
      </c>
      <c r="C76" s="21">
        <f>+'Final Budget in Lakhs'!C75-'Provisional Budget Issued'!C75</f>
        <v>0</v>
      </c>
      <c r="D76" s="21">
        <f>+'Final Budget in Lakhs'!D75-'Provisional Budget Issued'!D75</f>
        <v>0</v>
      </c>
      <c r="E76" s="21">
        <f>+'Final Budget in Lakhs'!E75-'Provisional Budget Issued'!E75</f>
        <v>0</v>
      </c>
      <c r="F76" s="21">
        <f>+'Final Budget in Lakhs'!F75-'Provisional Budget Issued'!F75</f>
        <v>0</v>
      </c>
      <c r="G76" s="21">
        <f>+'Final Budget in Lakhs'!G75-'Provisional Budget Issued'!G75</f>
        <v>0</v>
      </c>
      <c r="H76" s="21">
        <f>+'Final Budget in Lakhs'!H75-'Provisional Budget Issued'!H75</f>
        <v>1.37154</v>
      </c>
      <c r="I76" s="21">
        <f>+'Final Budget in Lakhs'!I75-'Provisional Budget Issued'!I75</f>
        <v>0</v>
      </c>
      <c r="J76" s="21">
        <f>+'Final Budget in Lakhs'!J75-'Provisional Budget Issued'!J75</f>
        <v>0.62021999999999999</v>
      </c>
      <c r="K76" s="21">
        <f>+'Final Budget in Lakhs'!K75-'Provisional Budget Issued'!K75</f>
        <v>0</v>
      </c>
      <c r="L76" s="21">
        <f>+'Final Budget in Lakhs'!L75-'Provisional Budget Issued'!L75</f>
        <v>0</v>
      </c>
      <c r="M76" s="21">
        <f>+'Final Budget in Lakhs'!M75-'Provisional Budget Issued'!M75</f>
        <v>0</v>
      </c>
      <c r="N76" s="21">
        <f>+'Final Budget in Lakhs'!N75-'Provisional Budget Issued'!N75</f>
        <v>0</v>
      </c>
      <c r="O76" s="21">
        <f>+'Final Budget in Lakhs'!O75-'Provisional Budget Issued'!O75</f>
        <v>0</v>
      </c>
      <c r="P76" s="21">
        <f>+'Final Budget in Lakhs'!P75-'Provisional Budget Issued'!P75</f>
        <v>0</v>
      </c>
      <c r="Q76" s="21">
        <f>+'Final Budget in Lakhs'!Q75-'Provisional Budget Issued'!Q75</f>
        <v>0</v>
      </c>
      <c r="R76" s="21">
        <f>+'Final Budget in Lakhs'!R75-'Provisional Budget Issued'!R75</f>
        <v>0</v>
      </c>
      <c r="S76" s="21">
        <f>+'Final Budget in Lakhs'!S75-'Provisional Budget Issued'!S75</f>
        <v>0</v>
      </c>
      <c r="T76" s="21">
        <f>+'Final Budget in Lakhs'!T75-'Provisional Budget Issued'!T75</f>
        <v>0</v>
      </c>
      <c r="U76" s="21">
        <f>+'Final Budget in Lakhs'!U75-'Provisional Budget Issued'!U75</f>
        <v>5.5482300000000002</v>
      </c>
      <c r="V76" s="21">
        <f>+'Final Budget in Lakhs'!V75-'Provisional Budget Issued'!V75</f>
        <v>0</v>
      </c>
      <c r="W76" s="21">
        <f>+'Final Budget in Lakhs'!W75-'Provisional Budget Issued'!W75</f>
        <v>1.17883</v>
      </c>
      <c r="X76" s="21">
        <f>+'Final Budget in Lakhs'!X75-'Provisional Budget Issued'!X75</f>
        <v>1.24074</v>
      </c>
      <c r="Y76" s="21">
        <f>+'Final Budget in Lakhs'!Y75-'Provisional Budget Issued'!Y75</f>
        <v>0</v>
      </c>
      <c r="Z76" s="21">
        <f>+'Final Budget in Lakhs'!Z75-'Provisional Budget Issued'!Z75</f>
        <v>0.28449999999999998</v>
      </c>
      <c r="AA76" s="21">
        <f>+'Final Budget in Lakhs'!AA75-'Provisional Budget Issued'!AA75</f>
        <v>0</v>
      </c>
      <c r="AB76" s="16">
        <f t="shared" si="0"/>
        <v>10.244060000000001</v>
      </c>
      <c r="AC76" s="106"/>
      <c r="AD76" s="105"/>
      <c r="AE76" s="106"/>
    </row>
    <row r="77" spans="1:31" ht="21.75" customHeight="1" x14ac:dyDescent="0.3">
      <c r="A77" s="26">
        <v>75.429699999999997</v>
      </c>
      <c r="B77" s="238" t="s">
        <v>1440</v>
      </c>
      <c r="C77" s="21">
        <f>+'Final Budget in Lakhs'!C76-'Provisional Budget Issued'!C76</f>
        <v>0</v>
      </c>
      <c r="D77" s="21">
        <f>+'Final Budget in Lakhs'!D76-'Provisional Budget Issued'!D76</f>
        <v>0</v>
      </c>
      <c r="E77" s="21">
        <f>+'Final Budget in Lakhs'!E76-'Provisional Budget Issued'!E76</f>
        <v>0</v>
      </c>
      <c r="F77" s="21">
        <f>+'Final Budget in Lakhs'!F76-'Provisional Budget Issued'!F76</f>
        <v>0</v>
      </c>
      <c r="G77" s="21">
        <f>+'Final Budget in Lakhs'!G76-'Provisional Budget Issued'!G76</f>
        <v>0</v>
      </c>
      <c r="H77" s="21">
        <f>+'Final Budget in Lakhs'!H76-'Provisional Budget Issued'!H76</f>
        <v>0</v>
      </c>
      <c r="I77" s="21">
        <f>+'Final Budget in Lakhs'!I76-'Provisional Budget Issued'!I76</f>
        <v>0</v>
      </c>
      <c r="J77" s="21">
        <f>+'Final Budget in Lakhs'!J76-'Provisional Budget Issued'!J76</f>
        <v>0</v>
      </c>
      <c r="K77" s="21">
        <f>+'Final Budget in Lakhs'!K76-'Provisional Budget Issued'!K76</f>
        <v>0</v>
      </c>
      <c r="L77" s="21">
        <f>+'Final Budget in Lakhs'!L76-'Provisional Budget Issued'!L76</f>
        <v>0</v>
      </c>
      <c r="M77" s="21">
        <f>+'Final Budget in Lakhs'!M76-'Provisional Budget Issued'!M76</f>
        <v>0</v>
      </c>
      <c r="N77" s="21">
        <f>+'Final Budget in Lakhs'!N76-'Provisional Budget Issued'!N76</f>
        <v>0</v>
      </c>
      <c r="O77" s="21">
        <f>+'Final Budget in Lakhs'!O76-'Provisional Budget Issued'!O76</f>
        <v>0</v>
      </c>
      <c r="P77" s="21">
        <f>+'Final Budget in Lakhs'!P76-'Provisional Budget Issued'!P76</f>
        <v>0</v>
      </c>
      <c r="Q77" s="21">
        <f>+'Final Budget in Lakhs'!Q76-'Provisional Budget Issued'!Q76</f>
        <v>0</v>
      </c>
      <c r="R77" s="21">
        <f>+'Final Budget in Lakhs'!R76-'Provisional Budget Issued'!R76</f>
        <v>0</v>
      </c>
      <c r="S77" s="21">
        <f>+'Final Budget in Lakhs'!S76-'Provisional Budget Issued'!S76</f>
        <v>0</v>
      </c>
      <c r="T77" s="21">
        <f>+'Final Budget in Lakhs'!T76-'Provisional Budget Issued'!T76</f>
        <v>0</v>
      </c>
      <c r="U77" s="21">
        <f>+'Final Budget in Lakhs'!U76-'Provisional Budget Issued'!U76</f>
        <v>0.38453999999999999</v>
      </c>
      <c r="V77" s="21">
        <f>+'Final Budget in Lakhs'!V76-'Provisional Budget Issued'!V76</f>
        <v>0</v>
      </c>
      <c r="W77" s="21">
        <f>+'Final Budget in Lakhs'!W76-'Provisional Budget Issued'!W76</f>
        <v>0</v>
      </c>
      <c r="X77" s="21">
        <f>+'Final Budget in Lakhs'!X76-'Provisional Budget Issued'!X76</f>
        <v>0</v>
      </c>
      <c r="Y77" s="21">
        <f>+'Final Budget in Lakhs'!Y76-'Provisional Budget Issued'!Y76</f>
        <v>0</v>
      </c>
      <c r="Z77" s="21">
        <f>+'Final Budget in Lakhs'!Z76-'Provisional Budget Issued'!Z76</f>
        <v>1.39907</v>
      </c>
      <c r="AA77" s="21">
        <f>+'Final Budget in Lakhs'!AA76-'Provisional Budget Issued'!AA76</f>
        <v>0</v>
      </c>
      <c r="AB77" s="16">
        <f t="shared" si="0"/>
        <v>1.7836099999999999</v>
      </c>
      <c r="AC77" s="106"/>
      <c r="AD77" s="105"/>
      <c r="AE77" s="106"/>
    </row>
    <row r="78" spans="1:31" ht="21.75" customHeight="1" x14ac:dyDescent="0.3">
      <c r="A78" s="26">
        <v>75.430700000000002</v>
      </c>
      <c r="B78" s="238" t="s">
        <v>1441</v>
      </c>
      <c r="C78" s="21">
        <f>+'Final Budget in Lakhs'!C77-'Provisional Budget Issued'!C77</f>
        <v>0</v>
      </c>
      <c r="D78" s="21">
        <f>+'Final Budget in Lakhs'!D77-'Provisional Budget Issued'!D77</f>
        <v>0</v>
      </c>
      <c r="E78" s="21">
        <f>+'Final Budget in Lakhs'!E77-'Provisional Budget Issued'!E77</f>
        <v>0</v>
      </c>
      <c r="F78" s="21">
        <f>+'Final Budget in Lakhs'!F77-'Provisional Budget Issued'!F77</f>
        <v>0</v>
      </c>
      <c r="G78" s="21">
        <f>+'Final Budget in Lakhs'!G77-'Provisional Budget Issued'!G77</f>
        <v>0</v>
      </c>
      <c r="H78" s="21">
        <f>+'Final Budget in Lakhs'!H77-'Provisional Budget Issued'!H77</f>
        <v>0</v>
      </c>
      <c r="I78" s="21">
        <f>+'Final Budget in Lakhs'!I77-'Provisional Budget Issued'!I77</f>
        <v>0</v>
      </c>
      <c r="J78" s="21">
        <f>+'Final Budget in Lakhs'!J77-'Provisional Budget Issued'!J77</f>
        <v>0.48858000000000001</v>
      </c>
      <c r="K78" s="21">
        <f>+'Final Budget in Lakhs'!K77-'Provisional Budget Issued'!K77</f>
        <v>0</v>
      </c>
      <c r="L78" s="21">
        <f>+'Final Budget in Lakhs'!L77-'Provisional Budget Issued'!L77</f>
        <v>0</v>
      </c>
      <c r="M78" s="21">
        <f>+'Final Budget in Lakhs'!M77-'Provisional Budget Issued'!M77</f>
        <v>0</v>
      </c>
      <c r="N78" s="21">
        <f>+'Final Budget in Lakhs'!N77-'Provisional Budget Issued'!N77</f>
        <v>0</v>
      </c>
      <c r="O78" s="21">
        <f>+'Final Budget in Lakhs'!O77-'Provisional Budget Issued'!O77</f>
        <v>0</v>
      </c>
      <c r="P78" s="21">
        <f>+'Final Budget in Lakhs'!P77-'Provisional Budget Issued'!P77</f>
        <v>0</v>
      </c>
      <c r="Q78" s="21">
        <f>+'Final Budget in Lakhs'!Q77-'Provisional Budget Issued'!Q77</f>
        <v>0</v>
      </c>
      <c r="R78" s="21">
        <f>+'Final Budget in Lakhs'!R77-'Provisional Budget Issued'!R77</f>
        <v>0</v>
      </c>
      <c r="S78" s="21">
        <f>+'Final Budget in Lakhs'!S77-'Provisional Budget Issued'!S77</f>
        <v>0</v>
      </c>
      <c r="T78" s="21">
        <f>+'Final Budget in Lakhs'!T77-'Provisional Budget Issued'!T77</f>
        <v>0</v>
      </c>
      <c r="U78" s="21">
        <f>+'Final Budget in Lakhs'!U77-'Provisional Budget Issued'!U77</f>
        <v>0</v>
      </c>
      <c r="V78" s="21">
        <f>+'Final Budget in Lakhs'!V77-'Provisional Budget Issued'!V77</f>
        <v>0</v>
      </c>
      <c r="W78" s="21">
        <f>+'Final Budget in Lakhs'!W77-'Provisional Budget Issued'!W77</f>
        <v>7.9409999999999994E-2</v>
      </c>
      <c r="X78" s="21">
        <f>+'Final Budget in Lakhs'!X77-'Provisional Budget Issued'!X77</f>
        <v>0.40300999999999998</v>
      </c>
      <c r="Y78" s="21">
        <f>+'Final Budget in Lakhs'!Y77-'Provisional Budget Issued'!Y77</f>
        <v>0</v>
      </c>
      <c r="Z78" s="21">
        <f>+'Final Budget in Lakhs'!Z77-'Provisional Budget Issued'!Z77</f>
        <v>5.28E-3</v>
      </c>
      <c r="AA78" s="21">
        <f>+'Final Budget in Lakhs'!AA77-'Provisional Budget Issued'!AA77</f>
        <v>0</v>
      </c>
      <c r="AB78" s="16">
        <f t="shared" si="0"/>
        <v>0.97627999999999993</v>
      </c>
      <c r="AC78" s="106"/>
      <c r="AD78" s="105"/>
      <c r="AE78" s="106"/>
    </row>
    <row r="79" spans="1:31" ht="21.75" customHeight="1" x14ac:dyDescent="0.3">
      <c r="A79" s="26">
        <v>75.431700000000006</v>
      </c>
      <c r="B79" s="238" t="s">
        <v>1442</v>
      </c>
      <c r="C79" s="21">
        <f>+'Final Budget in Lakhs'!C78-'Provisional Budget Issued'!C78</f>
        <v>0</v>
      </c>
      <c r="D79" s="21">
        <f>+'Final Budget in Lakhs'!D78-'Provisional Budget Issued'!D78</f>
        <v>0</v>
      </c>
      <c r="E79" s="21">
        <f>+'Final Budget in Lakhs'!E78-'Provisional Budget Issued'!E78</f>
        <v>0</v>
      </c>
      <c r="F79" s="21">
        <f>+'Final Budget in Lakhs'!F78-'Provisional Budget Issued'!F78</f>
        <v>0</v>
      </c>
      <c r="G79" s="21">
        <f>+'Final Budget in Lakhs'!G78-'Provisional Budget Issued'!G78</f>
        <v>0</v>
      </c>
      <c r="H79" s="21">
        <f>+'Final Budget in Lakhs'!H78-'Provisional Budget Issued'!H78</f>
        <v>0</v>
      </c>
      <c r="I79" s="21">
        <f>+'Final Budget in Lakhs'!I78-'Provisional Budget Issued'!I78</f>
        <v>0</v>
      </c>
      <c r="J79" s="21">
        <f>+'Final Budget in Lakhs'!J78-'Provisional Budget Issued'!J78</f>
        <v>0</v>
      </c>
      <c r="K79" s="21">
        <f>+'Final Budget in Lakhs'!K78-'Provisional Budget Issued'!K78</f>
        <v>0</v>
      </c>
      <c r="L79" s="21">
        <f>+'Final Budget in Lakhs'!L78-'Provisional Budget Issued'!L78</f>
        <v>0</v>
      </c>
      <c r="M79" s="21">
        <f>+'Final Budget in Lakhs'!M78-'Provisional Budget Issued'!M78</f>
        <v>0</v>
      </c>
      <c r="N79" s="21">
        <f>+'Final Budget in Lakhs'!N78-'Provisional Budget Issued'!N78</f>
        <v>0</v>
      </c>
      <c r="O79" s="21">
        <f>+'Final Budget in Lakhs'!O78-'Provisional Budget Issued'!O78</f>
        <v>0</v>
      </c>
      <c r="P79" s="21">
        <f>+'Final Budget in Lakhs'!P78-'Provisional Budget Issued'!P78</f>
        <v>0</v>
      </c>
      <c r="Q79" s="21">
        <f>+'Final Budget in Lakhs'!Q78-'Provisional Budget Issued'!Q78</f>
        <v>0</v>
      </c>
      <c r="R79" s="21">
        <f>+'Final Budget in Lakhs'!R78-'Provisional Budget Issued'!R78</f>
        <v>0</v>
      </c>
      <c r="S79" s="21">
        <f>+'Final Budget in Lakhs'!S78-'Provisional Budget Issued'!S78</f>
        <v>0</v>
      </c>
      <c r="T79" s="21">
        <f>+'Final Budget in Lakhs'!T78-'Provisional Budget Issued'!T78</f>
        <v>0</v>
      </c>
      <c r="U79" s="21">
        <f>+'Final Budget in Lakhs'!U78-'Provisional Budget Issued'!U78</f>
        <v>0</v>
      </c>
      <c r="V79" s="21">
        <f>+'Final Budget in Lakhs'!V78-'Provisional Budget Issued'!V78</f>
        <v>0</v>
      </c>
      <c r="W79" s="21">
        <f>+'Final Budget in Lakhs'!W78-'Provisional Budget Issued'!W78</f>
        <v>0</v>
      </c>
      <c r="X79" s="21">
        <f>+'Final Budget in Lakhs'!X78-'Provisional Budget Issued'!X78</f>
        <v>0</v>
      </c>
      <c r="Y79" s="21">
        <f>+'Final Budget in Lakhs'!Y78-'Provisional Budget Issued'!Y78</f>
        <v>0</v>
      </c>
      <c r="Z79" s="21">
        <f>+'Final Budget in Lakhs'!Z78-'Provisional Budget Issued'!Z78</f>
        <v>5.2679999999999998E-2</v>
      </c>
      <c r="AA79" s="21">
        <f>+'Final Budget in Lakhs'!AA78-'Provisional Budget Issued'!AA78</f>
        <v>0</v>
      </c>
      <c r="AB79" s="16">
        <f t="shared" si="0"/>
        <v>5.2679999999999998E-2</v>
      </c>
      <c r="AC79" s="106"/>
      <c r="AD79" s="105"/>
      <c r="AE79" s="106"/>
    </row>
    <row r="80" spans="1:31" ht="21.75" customHeight="1" x14ac:dyDescent="0.3">
      <c r="A80" s="26">
        <v>75.5107</v>
      </c>
      <c r="B80" s="238" t="s">
        <v>1444</v>
      </c>
      <c r="C80" s="21">
        <f>+'Final Budget in Lakhs'!C79-'Provisional Budget Issued'!C79</f>
        <v>0</v>
      </c>
      <c r="D80" s="21">
        <f>+'Final Budget in Lakhs'!D79-'Provisional Budget Issued'!D79</f>
        <v>1.1200000000000001</v>
      </c>
      <c r="E80" s="21">
        <f>+'Final Budget in Lakhs'!E79-'Provisional Budget Issued'!E79</f>
        <v>13.469150000000001</v>
      </c>
      <c r="F80" s="21">
        <f>+'Final Budget in Lakhs'!F79-'Provisional Budget Issued'!F79</f>
        <v>13.469150000000001</v>
      </c>
      <c r="G80" s="21">
        <f>+'Final Budget in Lakhs'!G79-'Provisional Budget Issued'!G79</f>
        <v>0</v>
      </c>
      <c r="H80" s="21">
        <f>+'Final Budget in Lakhs'!H79-'Provisional Budget Issued'!H79</f>
        <v>7.98</v>
      </c>
      <c r="I80" s="21">
        <f>+'Final Budget in Lakhs'!I79-'Provisional Budget Issued'!I79</f>
        <v>0</v>
      </c>
      <c r="J80" s="21">
        <f>+'Final Budget in Lakhs'!J79-'Provisional Budget Issued'!J79</f>
        <v>15.26</v>
      </c>
      <c r="K80" s="21">
        <f>+'Final Budget in Lakhs'!K79-'Provisional Budget Issued'!K79</f>
        <v>0</v>
      </c>
      <c r="L80" s="21">
        <f>+'Final Budget in Lakhs'!L79-'Provisional Budget Issued'!L79</f>
        <v>0</v>
      </c>
      <c r="M80" s="21">
        <f>+'Final Budget in Lakhs'!M79-'Provisional Budget Issued'!M79</f>
        <v>0</v>
      </c>
      <c r="N80" s="21">
        <f>+'Final Budget in Lakhs'!N79-'Provisional Budget Issued'!N79</f>
        <v>0</v>
      </c>
      <c r="O80" s="21">
        <f>+'Final Budget in Lakhs'!O79-'Provisional Budget Issued'!O79</f>
        <v>0</v>
      </c>
      <c r="P80" s="21">
        <f>+'Final Budget in Lakhs'!P79-'Provisional Budget Issued'!P79</f>
        <v>6.7035499999999999</v>
      </c>
      <c r="Q80" s="21">
        <f>+'Final Budget in Lakhs'!Q79-'Provisional Budget Issued'!Q79</f>
        <v>0.33000000000000007</v>
      </c>
      <c r="R80" s="21">
        <f>+'Final Budget in Lakhs'!R79-'Provisional Budget Issued'!R79</f>
        <v>11.402010000000001</v>
      </c>
      <c r="S80" s="21">
        <f>+'Final Budget in Lakhs'!S79-'Provisional Budget Issued'!S79</f>
        <v>0</v>
      </c>
      <c r="T80" s="21">
        <f>+'Final Budget in Lakhs'!T79-'Provisional Budget Issued'!T79</f>
        <v>0</v>
      </c>
      <c r="U80" s="21">
        <f>+'Final Budget in Lakhs'!U79-'Provisional Budget Issued'!U79</f>
        <v>0</v>
      </c>
      <c r="V80" s="21">
        <f>+'Final Budget in Lakhs'!V79-'Provisional Budget Issued'!V79</f>
        <v>0</v>
      </c>
      <c r="W80" s="21">
        <f>+'Final Budget in Lakhs'!W79-'Provisional Budget Issued'!W79</f>
        <v>0</v>
      </c>
      <c r="X80" s="21">
        <f>+'Final Budget in Lakhs'!X79-'Provisional Budget Issued'!X79</f>
        <v>0</v>
      </c>
      <c r="Y80" s="21">
        <f>+'Final Budget in Lakhs'!Y79-'Provisional Budget Issued'!Y79</f>
        <v>0</v>
      </c>
      <c r="Z80" s="21">
        <f>+'Final Budget in Lakhs'!Z79-'Provisional Budget Issued'!Z79</f>
        <v>0</v>
      </c>
      <c r="AA80" s="21">
        <f>+'Final Budget in Lakhs'!AA79-'Provisional Budget Issued'!AA79</f>
        <v>0</v>
      </c>
      <c r="AB80" s="16">
        <f t="shared" si="0"/>
        <v>69.733860000000007</v>
      </c>
      <c r="AC80" s="106"/>
      <c r="AD80" s="105"/>
      <c r="AE80" s="106"/>
    </row>
    <row r="81" spans="1:31" ht="21.75" customHeight="1" x14ac:dyDescent="0.3">
      <c r="A81" s="26">
        <v>75.520700000000005</v>
      </c>
      <c r="B81" s="238" t="s">
        <v>1445</v>
      </c>
      <c r="C81" s="21">
        <f>+'Final Budget in Lakhs'!C80-'Provisional Budget Issued'!C80</f>
        <v>10.01</v>
      </c>
      <c r="D81" s="21">
        <f>+'Final Budget in Lakhs'!D80-'Provisional Budget Issued'!D80</f>
        <v>0</v>
      </c>
      <c r="E81" s="21">
        <f>+'Final Budget in Lakhs'!E80-'Provisional Budget Issued'!E80</f>
        <v>0</v>
      </c>
      <c r="F81" s="21">
        <f>+'Final Budget in Lakhs'!F80-'Provisional Budget Issued'!F80</f>
        <v>0</v>
      </c>
      <c r="G81" s="21">
        <f>+'Final Budget in Lakhs'!G80-'Provisional Budget Issued'!G80</f>
        <v>7.6626099999999999</v>
      </c>
      <c r="H81" s="21">
        <f>+'Final Budget in Lakhs'!H80-'Provisional Budget Issued'!H80</f>
        <v>0.26999999999999957</v>
      </c>
      <c r="I81" s="21">
        <f>+'Final Budget in Lakhs'!I80-'Provisional Budget Issued'!I80</f>
        <v>5.1100000000000003</v>
      </c>
      <c r="J81" s="21">
        <f>+'Final Budget in Lakhs'!J80-'Provisional Budget Issued'!J80</f>
        <v>0</v>
      </c>
      <c r="K81" s="21">
        <f>+'Final Budget in Lakhs'!K80-'Provisional Budget Issued'!K80</f>
        <v>5.2626299999999997</v>
      </c>
      <c r="L81" s="21">
        <f>+'Final Budget in Lakhs'!L80-'Provisional Budget Issued'!L80</f>
        <v>1.98177</v>
      </c>
      <c r="M81" s="21">
        <f>+'Final Budget in Lakhs'!M80-'Provisional Budget Issued'!M80</f>
        <v>0.25</v>
      </c>
      <c r="N81" s="21">
        <f>+'Final Budget in Lakhs'!N80-'Provisional Budget Issued'!N80</f>
        <v>0.2200000000000002</v>
      </c>
      <c r="O81" s="21">
        <f>+'Final Budget in Lakhs'!O80-'Provisional Budget Issued'!O80</f>
        <v>2.8274400000000002</v>
      </c>
      <c r="P81" s="21">
        <f>+'Final Budget in Lakhs'!P80-'Provisional Budget Issued'!P80</f>
        <v>0</v>
      </c>
      <c r="Q81" s="21">
        <f>+'Final Budget in Lakhs'!Q80-'Provisional Budget Issued'!Q80</f>
        <v>0</v>
      </c>
      <c r="R81" s="21">
        <f>+'Final Budget in Lakhs'!R80-'Provisional Budget Issued'!R80</f>
        <v>0</v>
      </c>
      <c r="S81" s="21">
        <f>+'Final Budget in Lakhs'!S80-'Provisional Budget Issued'!S80</f>
        <v>0.25</v>
      </c>
      <c r="T81" s="21">
        <f>+'Final Budget in Lakhs'!T80-'Provisional Budget Issued'!T80</f>
        <v>4.0839800000000004</v>
      </c>
      <c r="U81" s="21">
        <f>+'Final Budget in Lakhs'!U80-'Provisional Budget Issued'!U80</f>
        <v>6.9809999999999997E-2</v>
      </c>
      <c r="V81" s="21">
        <f>+'Final Budget in Lakhs'!V80-'Provisional Budget Issued'!V80</f>
        <v>0</v>
      </c>
      <c r="W81" s="21">
        <f>+'Final Budget in Lakhs'!W80-'Provisional Budget Issued'!W80</f>
        <v>0</v>
      </c>
      <c r="X81" s="21">
        <f>+'Final Budget in Lakhs'!X80-'Provisional Budget Issued'!X80</f>
        <v>0</v>
      </c>
      <c r="Y81" s="21">
        <f>+'Final Budget in Lakhs'!Y80-'Provisional Budget Issued'!Y80</f>
        <v>0</v>
      </c>
      <c r="Z81" s="21">
        <f>+'Final Budget in Lakhs'!Z80-'Provisional Budget Issued'!Z80</f>
        <v>0</v>
      </c>
      <c r="AA81" s="21">
        <f>+'Final Budget in Lakhs'!AA80-'Provisional Budget Issued'!AA80</f>
        <v>0</v>
      </c>
      <c r="AB81" s="16">
        <f t="shared" si="0"/>
        <v>37.998239999999988</v>
      </c>
      <c r="AC81" s="106"/>
      <c r="AD81" s="105"/>
      <c r="AE81" s="106"/>
    </row>
    <row r="82" spans="1:31" ht="21.75" customHeight="1" x14ac:dyDescent="0.3">
      <c r="A82" s="26">
        <v>75.530699999999996</v>
      </c>
      <c r="B82" s="238" t="s">
        <v>1446</v>
      </c>
      <c r="C82" s="21">
        <f>+'Final Budget in Lakhs'!C81-'Provisional Budget Issued'!C81</f>
        <v>33.436390000000003</v>
      </c>
      <c r="D82" s="21">
        <f>+'Final Budget in Lakhs'!D81-'Provisional Budget Issued'!D81</f>
        <v>24.64</v>
      </c>
      <c r="E82" s="21">
        <f>+'Final Budget in Lakhs'!E81-'Provisional Budget Issued'!E81</f>
        <v>17.19998</v>
      </c>
      <c r="F82" s="21">
        <f>+'Final Budget in Lakhs'!F81-'Provisional Budget Issued'!F81</f>
        <v>17.19998</v>
      </c>
      <c r="G82" s="21">
        <f>+'Final Budget in Lakhs'!G81-'Provisional Budget Issued'!G81</f>
        <v>14.08841</v>
      </c>
      <c r="H82" s="21">
        <f>+'Final Budget in Lakhs'!H81-'Provisional Budget Issued'!H81</f>
        <v>11.631660000000002</v>
      </c>
      <c r="I82" s="21">
        <f>+'Final Budget in Lakhs'!I81-'Provisional Budget Issued'!I81</f>
        <v>17.22</v>
      </c>
      <c r="J82" s="21">
        <f>+'Final Budget in Lakhs'!J81-'Provisional Budget Issued'!J81</f>
        <v>41.755000000000003</v>
      </c>
      <c r="K82" s="21">
        <f>+'Final Budget in Lakhs'!K81-'Provisional Budget Issued'!K81</f>
        <v>19.070350000000001</v>
      </c>
      <c r="L82" s="21">
        <f>+'Final Budget in Lakhs'!L81-'Provisional Budget Issued'!L81</f>
        <v>11.773679999999999</v>
      </c>
      <c r="M82" s="21">
        <f>+'Final Budget in Lakhs'!M81-'Provisional Budget Issued'!M81</f>
        <v>22.343430000000001</v>
      </c>
      <c r="N82" s="21">
        <f>+'Final Budget in Lakhs'!N81-'Provisional Budget Issued'!N81</f>
        <v>5.8348300000000011</v>
      </c>
      <c r="O82" s="21">
        <f>+'Final Budget in Lakhs'!O81-'Provisional Budget Issued'!O81</f>
        <v>8.8113200000000003</v>
      </c>
      <c r="P82" s="21">
        <f>+'Final Budget in Lakhs'!P81-'Provisional Budget Issued'!P81</f>
        <v>26.091609999999999</v>
      </c>
      <c r="Q82" s="21">
        <f>+'Final Budget in Lakhs'!Q81-'Provisional Budget Issued'!Q81</f>
        <v>14.570000000000002</v>
      </c>
      <c r="R82" s="21">
        <f>+'Final Budget in Lakhs'!R81-'Provisional Budget Issued'!R81</f>
        <v>16.60745</v>
      </c>
      <c r="S82" s="21">
        <f>+'Final Budget in Lakhs'!S81-'Provisional Budget Issued'!S81</f>
        <v>9.509170000000001</v>
      </c>
      <c r="T82" s="21">
        <f>+'Final Budget in Lakhs'!T81-'Provisional Budget Issued'!T81</f>
        <v>15.426350000000001</v>
      </c>
      <c r="U82" s="21">
        <f>+'Final Budget in Lakhs'!U81-'Provisional Budget Issued'!U81</f>
        <v>5.3696900000000003</v>
      </c>
      <c r="V82" s="21">
        <f>+'Final Budget in Lakhs'!V81-'Provisional Budget Issued'!V81</f>
        <v>1.61</v>
      </c>
      <c r="W82" s="21">
        <f>+'Final Budget in Lakhs'!W81-'Provisional Budget Issued'!W81</f>
        <v>2.0087000000000002</v>
      </c>
      <c r="X82" s="21">
        <f>+'Final Budget in Lakhs'!X81-'Provisional Budget Issued'!X81</f>
        <v>1.9555800000000001</v>
      </c>
      <c r="Y82" s="21">
        <f>+'Final Budget in Lakhs'!Y81-'Provisional Budget Issued'!Y81</f>
        <v>1.3852199999999999</v>
      </c>
      <c r="Z82" s="21">
        <f>+'Final Budget in Lakhs'!Z81-'Provisional Budget Issued'!Z81</f>
        <v>7.2876799999999999</v>
      </c>
      <c r="AA82" s="21">
        <f>+'Final Budget in Lakhs'!AA81-'Provisional Budget Issued'!AA81</f>
        <v>0</v>
      </c>
      <c r="AB82" s="16">
        <f t="shared" ref="AB82:AB150" si="2">SUM(C82:AA82)</f>
        <v>346.82648</v>
      </c>
      <c r="AC82" s="106"/>
      <c r="AD82" s="105"/>
      <c r="AE82" s="106"/>
    </row>
    <row r="83" spans="1:31" ht="21.75" customHeight="1" x14ac:dyDescent="0.3">
      <c r="A83" s="135">
        <v>75.611699999999999</v>
      </c>
      <c r="B83" s="238" t="s">
        <v>1447</v>
      </c>
      <c r="C83" s="21">
        <f>+'Final Budget in Lakhs'!C82-'Provisional Budget Issued'!C82</f>
        <v>21.526039999999998</v>
      </c>
      <c r="D83" s="21">
        <f>+'Final Budget in Lakhs'!D82-'Provisional Budget Issued'!D82</f>
        <v>8.9930099999999999</v>
      </c>
      <c r="E83" s="21">
        <f>+'Final Budget in Lakhs'!E82-'Provisional Budget Issued'!E82</f>
        <v>11.8307</v>
      </c>
      <c r="F83" s="21">
        <f>+'Final Budget in Lakhs'!F82-'Provisional Budget Issued'!F82</f>
        <v>6.6307</v>
      </c>
      <c r="G83" s="21">
        <f>+'Final Budget in Lakhs'!G82-'Provisional Budget Issued'!G82</f>
        <v>1.9988099999999998</v>
      </c>
      <c r="H83" s="21">
        <f>+'Final Budget in Lakhs'!H82-'Provisional Budget Issued'!H82</f>
        <v>9.3584600000000009</v>
      </c>
      <c r="I83" s="21">
        <f>+'Final Budget in Lakhs'!I82-'Provisional Budget Issued'!I82</f>
        <v>1.4330400000000001</v>
      </c>
      <c r="J83" s="21">
        <f>+'Final Budget in Lakhs'!J82-'Provisional Budget Issued'!J82</f>
        <v>3.8943900000000014</v>
      </c>
      <c r="K83" s="21">
        <f>+'Final Budget in Lakhs'!K82-'Provisional Budget Issued'!K82</f>
        <v>3.80891</v>
      </c>
      <c r="L83" s="21">
        <f>+'Final Budget in Lakhs'!L82-'Provisional Budget Issued'!L82</f>
        <v>12.132</v>
      </c>
      <c r="M83" s="21">
        <f>+'Final Budget in Lakhs'!M82-'Provisional Budget Issued'!M82</f>
        <v>6.5072999999999999</v>
      </c>
      <c r="N83" s="21">
        <f>+'Final Budget in Lakhs'!N82-'Provisional Budget Issued'!N82</f>
        <v>8.9548299999999994</v>
      </c>
      <c r="O83" s="21">
        <f>+'Final Budget in Lakhs'!O82-'Provisional Budget Issued'!O82</f>
        <v>8.9340399999999995</v>
      </c>
      <c r="P83" s="21">
        <f>+'Final Budget in Lakhs'!P82-'Provisional Budget Issued'!P82</f>
        <v>11.8491</v>
      </c>
      <c r="Q83" s="21">
        <f>+'Final Budget in Lakhs'!Q82-'Provisional Budget Issued'!Q82</f>
        <v>22.437899999999999</v>
      </c>
      <c r="R83" s="21">
        <f>+'Final Budget in Lakhs'!R82-'Provisional Budget Issued'!R82</f>
        <v>4.8405000000000005</v>
      </c>
      <c r="S83" s="21">
        <f>+'Final Budget in Lakhs'!S82-'Provisional Budget Issued'!S82</f>
        <v>4.4416199999999995</v>
      </c>
      <c r="T83" s="21">
        <f>+'Final Budget in Lakhs'!T82-'Provisional Budget Issued'!T82</f>
        <v>9.3729600000000008</v>
      </c>
      <c r="U83" s="21">
        <f>+'Final Budget in Lakhs'!U82-'Provisional Budget Issued'!U82</f>
        <v>1.30074</v>
      </c>
      <c r="V83" s="21">
        <f>+'Final Budget in Lakhs'!V82-'Provisional Budget Issued'!V82</f>
        <v>0</v>
      </c>
      <c r="W83" s="21">
        <f>+'Final Budget in Lakhs'!W82-'Provisional Budget Issued'!W82</f>
        <v>2.4892699999999999</v>
      </c>
      <c r="X83" s="21">
        <f>+'Final Budget in Lakhs'!X82-'Provisional Budget Issued'!X82</f>
        <v>1.2529999999999999E-2</v>
      </c>
      <c r="Y83" s="21">
        <f>+'Final Budget in Lakhs'!Y82-'Provisional Budget Issued'!Y82</f>
        <v>9.4209999999999988E-2</v>
      </c>
      <c r="Z83" s="21">
        <f>+'Final Budget in Lakhs'!Z82-'Provisional Budget Issued'!Z82</f>
        <v>8.4853000000000005</v>
      </c>
      <c r="AA83" s="21">
        <f>+'Final Budget in Lakhs'!AA82-'Provisional Budget Issued'!AA82</f>
        <v>0</v>
      </c>
      <c r="AB83" s="16">
        <f t="shared" si="2"/>
        <v>171.32635999999997</v>
      </c>
      <c r="AC83" s="106"/>
      <c r="AD83" s="105"/>
      <c r="AE83" s="106"/>
    </row>
    <row r="84" spans="1:31" ht="21.75" customHeight="1" x14ac:dyDescent="0.3">
      <c r="A84" s="26">
        <v>75.615700000000004</v>
      </c>
      <c r="B84" s="238" t="s">
        <v>1449</v>
      </c>
      <c r="C84" s="21">
        <f>+'Final Budget in Lakhs'!C83-'Provisional Budget Issued'!C83</f>
        <v>0</v>
      </c>
      <c r="D84" s="21">
        <f>+'Final Budget in Lakhs'!D83-'Provisional Budget Issued'!D83</f>
        <v>0</v>
      </c>
      <c r="E84" s="21">
        <f>+'Final Budget in Lakhs'!E83-'Provisional Budget Issued'!E83</f>
        <v>0</v>
      </c>
      <c r="F84" s="21">
        <f>+'Final Budget in Lakhs'!F83-'Provisional Budget Issued'!F83</f>
        <v>0</v>
      </c>
      <c r="G84" s="21">
        <f>+'Final Budget in Lakhs'!G83-'Provisional Budget Issued'!G83</f>
        <v>0</v>
      </c>
      <c r="H84" s="21">
        <f>+'Final Budget in Lakhs'!H83-'Provisional Budget Issued'!H83</f>
        <v>0</v>
      </c>
      <c r="I84" s="21">
        <f>+'Final Budget in Lakhs'!I83-'Provisional Budget Issued'!I83</f>
        <v>0</v>
      </c>
      <c r="J84" s="21">
        <f>+'Final Budget in Lakhs'!J83-'Provisional Budget Issued'!J83</f>
        <v>0</v>
      </c>
      <c r="K84" s="21">
        <f>+'Final Budget in Lakhs'!K83-'Provisional Budget Issued'!K83</f>
        <v>0</v>
      </c>
      <c r="L84" s="21">
        <f>+'Final Budget in Lakhs'!L83-'Provisional Budget Issued'!L83</f>
        <v>0</v>
      </c>
      <c r="M84" s="21">
        <f>+'Final Budget in Lakhs'!M83-'Provisional Budget Issued'!M83</f>
        <v>0</v>
      </c>
      <c r="N84" s="21">
        <f>+'Final Budget in Lakhs'!N83-'Provisional Budget Issued'!N83</f>
        <v>0</v>
      </c>
      <c r="O84" s="21">
        <f>+'Final Budget in Lakhs'!O83-'Provisional Budget Issued'!O83</f>
        <v>0</v>
      </c>
      <c r="P84" s="21">
        <f>+'Final Budget in Lakhs'!P83-'Provisional Budget Issued'!P83</f>
        <v>0</v>
      </c>
      <c r="Q84" s="21">
        <f>+'Final Budget in Lakhs'!Q83-'Provisional Budget Issued'!Q83</f>
        <v>0</v>
      </c>
      <c r="R84" s="21">
        <f>+'Final Budget in Lakhs'!R83-'Provisional Budget Issued'!R83</f>
        <v>0</v>
      </c>
      <c r="S84" s="21">
        <f>+'Final Budget in Lakhs'!S83-'Provisional Budget Issued'!S83</f>
        <v>0</v>
      </c>
      <c r="T84" s="21">
        <f>+'Final Budget in Lakhs'!T83-'Provisional Budget Issued'!T83</f>
        <v>0</v>
      </c>
      <c r="U84" s="21">
        <f>+'Final Budget in Lakhs'!U83-'Provisional Budget Issued'!U83</f>
        <v>2.5613000000000001</v>
      </c>
      <c r="V84" s="21">
        <f>+'Final Budget in Lakhs'!V83-'Provisional Budget Issued'!V83</f>
        <v>0</v>
      </c>
      <c r="W84" s="21">
        <f>+'Final Budget in Lakhs'!W83-'Provisional Budget Issued'!W83</f>
        <v>3.4257399999999998</v>
      </c>
      <c r="X84" s="21">
        <f>+'Final Budget in Lakhs'!X83-'Provisional Budget Issued'!X83</f>
        <v>0.99104999999999999</v>
      </c>
      <c r="Y84" s="21">
        <f>+'Final Budget in Lakhs'!Y83-'Provisional Budget Issued'!Y83</f>
        <v>0</v>
      </c>
      <c r="Z84" s="21">
        <f>+'Final Budget in Lakhs'!Z83-'Provisional Budget Issued'!Z83</f>
        <v>0</v>
      </c>
      <c r="AA84" s="21">
        <f>+'Final Budget in Lakhs'!AA83-'Provisional Budget Issued'!AA83</f>
        <v>0</v>
      </c>
      <c r="AB84" s="16">
        <f t="shared" si="2"/>
        <v>6.9780899999999999</v>
      </c>
      <c r="AC84" s="106"/>
      <c r="AD84" s="105"/>
      <c r="AE84" s="106"/>
    </row>
    <row r="85" spans="1:31" ht="21.75" customHeight="1" x14ac:dyDescent="0.3">
      <c r="A85" s="26">
        <v>75.616699999999994</v>
      </c>
      <c r="B85" s="238" t="s">
        <v>1451</v>
      </c>
      <c r="C85" s="21">
        <f>+'Final Budget in Lakhs'!C84-'Provisional Budget Issued'!C84</f>
        <v>69.476969999999994</v>
      </c>
      <c r="D85" s="21">
        <f>+'Final Budget in Lakhs'!D84-'Provisional Budget Issued'!D84</f>
        <v>49.109840000000005</v>
      </c>
      <c r="E85" s="21">
        <f>+'Final Budget in Lakhs'!E84-'Provisional Budget Issued'!E84</f>
        <v>19.573619999999998</v>
      </c>
      <c r="F85" s="21">
        <f>+'Final Budget in Lakhs'!F84-'Provisional Budget Issued'!F84</f>
        <v>19.273619999999998</v>
      </c>
      <c r="G85" s="21">
        <f>+'Final Budget in Lakhs'!G84-'Provisional Budget Issued'!G84</f>
        <v>10.886979999999999</v>
      </c>
      <c r="H85" s="21">
        <f>+'Final Budget in Lakhs'!H84-'Provisional Budget Issued'!H84</f>
        <v>10.66921</v>
      </c>
      <c r="I85" s="21">
        <f>+'Final Budget in Lakhs'!I84-'Provisional Budget Issued'!I84</f>
        <v>20.06908</v>
      </c>
      <c r="J85" s="21">
        <f>+'Final Budget in Lakhs'!J84-'Provisional Budget Issued'!J84</f>
        <v>42.241210000000002</v>
      </c>
      <c r="K85" s="21">
        <f>+'Final Budget in Lakhs'!K84-'Provisional Budget Issued'!K84</f>
        <v>13.706620000000001</v>
      </c>
      <c r="L85" s="21">
        <f>+'Final Budget in Lakhs'!L84-'Provisional Budget Issued'!L84</f>
        <v>10.436150000000001</v>
      </c>
      <c r="M85" s="21">
        <f>+'Final Budget in Lakhs'!M84-'Provisional Budget Issued'!M84</f>
        <v>20.133379999999999</v>
      </c>
      <c r="N85" s="21">
        <f>+'Final Budget in Lakhs'!N84-'Provisional Budget Issued'!N84</f>
        <v>14.465069999999999</v>
      </c>
      <c r="O85" s="21">
        <f>+'Final Budget in Lakhs'!O84-'Provisional Budget Issued'!O84</f>
        <v>11.608079999999999</v>
      </c>
      <c r="P85" s="21">
        <f>+'Final Budget in Lakhs'!P84-'Provisional Budget Issued'!P84</f>
        <v>33.617340000000006</v>
      </c>
      <c r="Q85" s="21">
        <f>+'Final Budget in Lakhs'!Q84-'Provisional Budget Issued'!Q84</f>
        <v>14.4941</v>
      </c>
      <c r="R85" s="21">
        <f>+'Final Budget in Lakhs'!R84-'Provisional Budget Issued'!R84</f>
        <v>20.804349999999999</v>
      </c>
      <c r="S85" s="21">
        <f>+'Final Budget in Lakhs'!S84-'Provisional Budget Issued'!S84</f>
        <v>30.895</v>
      </c>
      <c r="T85" s="21">
        <f>+'Final Budget in Lakhs'!T84-'Provisional Budget Issued'!T84</f>
        <v>26.90738</v>
      </c>
      <c r="U85" s="21">
        <f>+'Final Budget in Lakhs'!U84-'Provisional Budget Issued'!U84</f>
        <v>7.3555000000000001</v>
      </c>
      <c r="V85" s="21">
        <f>+'Final Budget in Lakhs'!V84-'Provisional Budget Issued'!V84</f>
        <v>0.49892999999999998</v>
      </c>
      <c r="W85" s="21">
        <f>+'Final Budget in Lakhs'!W84-'Provisional Budget Issued'!W84</f>
        <v>2.8889900000000002</v>
      </c>
      <c r="X85" s="21">
        <f>+'Final Budget in Lakhs'!X84-'Provisional Budget Issued'!X84</f>
        <v>1.3973499999999999</v>
      </c>
      <c r="Y85" s="21">
        <f>+'Final Budget in Lakhs'!Y84-'Provisional Budget Issued'!Y84</f>
        <v>1.6429199999999999</v>
      </c>
      <c r="Z85" s="21">
        <f>+'Final Budget in Lakhs'!Z84-'Provisional Budget Issued'!Z84</f>
        <v>7.37005</v>
      </c>
      <c r="AA85" s="21">
        <f>+'Final Budget in Lakhs'!AA84-'Provisional Budget Issued'!AA84</f>
        <v>0</v>
      </c>
      <c r="AB85" s="16">
        <f t="shared" si="2"/>
        <v>459.52173999999991</v>
      </c>
      <c r="AC85" s="106"/>
      <c r="AD85" s="105"/>
      <c r="AE85" s="106"/>
    </row>
    <row r="86" spans="1:31" ht="21.75" customHeight="1" x14ac:dyDescent="0.3">
      <c r="A86" s="26">
        <v>75.617699999999999</v>
      </c>
      <c r="B86" s="238" t="s">
        <v>1452</v>
      </c>
      <c r="C86" s="21">
        <f>+'Final Budget in Lakhs'!C85-'Provisional Budget Issued'!C85</f>
        <v>102.23658</v>
      </c>
      <c r="D86" s="21">
        <f>+'Final Budget in Lakhs'!D85-'Provisional Budget Issued'!D85</f>
        <v>51.944669999999995</v>
      </c>
      <c r="E86" s="21">
        <f>+'Final Budget in Lakhs'!E85-'Provisional Budget Issued'!E85</f>
        <v>13.51646</v>
      </c>
      <c r="F86" s="21">
        <f>+'Final Budget in Lakhs'!F85-'Provisional Budget Issued'!F85</f>
        <v>12.896460000000001</v>
      </c>
      <c r="G86" s="21">
        <f>+'Final Budget in Lakhs'!G85-'Provisional Budget Issued'!G85</f>
        <v>9.6202500000000004</v>
      </c>
      <c r="H86" s="21">
        <f>+'Final Budget in Lakhs'!H85-'Provisional Budget Issued'!H85</f>
        <v>7.7610299999999999</v>
      </c>
      <c r="I86" s="21">
        <f>+'Final Budget in Lakhs'!I85-'Provisional Budget Issued'!I85</f>
        <v>18.273990000000001</v>
      </c>
      <c r="J86" s="21">
        <f>+'Final Budget in Lakhs'!J85-'Provisional Budget Issued'!J85</f>
        <v>21.423949999999998</v>
      </c>
      <c r="K86" s="21">
        <f>+'Final Budget in Lakhs'!K85-'Provisional Budget Issued'!K85</f>
        <v>34.895690000000002</v>
      </c>
      <c r="L86" s="21">
        <f>+'Final Budget in Lakhs'!L85-'Provisional Budget Issued'!L85</f>
        <v>24.473649999999999</v>
      </c>
      <c r="M86" s="21">
        <f>+'Final Budget in Lakhs'!M85-'Provisional Budget Issued'!M85</f>
        <v>18.015929999999997</v>
      </c>
      <c r="N86" s="21">
        <f>+'Final Budget in Lakhs'!N85-'Provisional Budget Issued'!N85</f>
        <v>14.441389999999998</v>
      </c>
      <c r="O86" s="21">
        <f>+'Final Budget in Lakhs'!O85-'Provisional Budget Issued'!O85</f>
        <v>5.8718899999999996</v>
      </c>
      <c r="P86" s="21">
        <f>+'Final Budget in Lakhs'!P85-'Provisional Budget Issued'!P85</f>
        <v>19.128999999999998</v>
      </c>
      <c r="Q86" s="21">
        <f>+'Final Budget in Lakhs'!Q85-'Provisional Budget Issued'!Q85</f>
        <v>6.3322999999999992</v>
      </c>
      <c r="R86" s="21">
        <f>+'Final Budget in Lakhs'!R85-'Provisional Budget Issued'!R85</f>
        <v>16.457069999999998</v>
      </c>
      <c r="S86" s="21">
        <f>+'Final Budget in Lakhs'!S85-'Provisional Budget Issued'!S85</f>
        <v>5.7361000000000004</v>
      </c>
      <c r="T86" s="21">
        <f>+'Final Budget in Lakhs'!T85-'Provisional Budget Issued'!T85</f>
        <v>12.469619999999999</v>
      </c>
      <c r="U86" s="21">
        <f>+'Final Budget in Lakhs'!U85-'Provisional Budget Issued'!U85</f>
        <v>11.1221</v>
      </c>
      <c r="V86" s="21">
        <f>+'Final Budget in Lakhs'!V85-'Provisional Budget Issued'!V85</f>
        <v>3.2246199999999998</v>
      </c>
      <c r="W86" s="21">
        <f>+'Final Budget in Lakhs'!W85-'Provisional Budget Issued'!W85</f>
        <v>3.2968600000000006</v>
      </c>
      <c r="X86" s="21">
        <f>+'Final Budget in Lakhs'!X85-'Provisional Budget Issued'!X85</f>
        <v>0.25456000000000001</v>
      </c>
      <c r="Y86" s="21">
        <f>+'Final Budget in Lakhs'!Y85-'Provisional Budget Issued'!Y85</f>
        <v>6.2394599999999993</v>
      </c>
      <c r="Z86" s="21">
        <f>+'Final Budget in Lakhs'!Z85-'Provisional Budget Issued'!Z85</f>
        <v>10.78426</v>
      </c>
      <c r="AA86" s="21">
        <f>+'Final Budget in Lakhs'!AA85-'Provisional Budget Issued'!AA85</f>
        <v>0</v>
      </c>
      <c r="AB86" s="16">
        <f t="shared" si="2"/>
        <v>430.41789000000011</v>
      </c>
      <c r="AC86" s="106"/>
      <c r="AD86" s="105"/>
      <c r="AE86" s="106"/>
    </row>
    <row r="87" spans="1:31" ht="21.75" customHeight="1" x14ac:dyDescent="0.3">
      <c r="A87" s="26">
        <v>75.61869999999999</v>
      </c>
      <c r="B87" s="238" t="s">
        <v>1453</v>
      </c>
      <c r="C87" s="21">
        <f>+'Final Budget in Lakhs'!C86-'Provisional Budget Issued'!C86</f>
        <v>50.974820000000008</v>
      </c>
      <c r="D87" s="21">
        <f>+'Final Budget in Lakhs'!D86-'Provisional Budget Issued'!D86</f>
        <v>34.865790000000004</v>
      </c>
      <c r="E87" s="21">
        <f>+'Final Budget in Lakhs'!E86-'Provisional Budget Issued'!E86</f>
        <v>29.942470000000004</v>
      </c>
      <c r="F87" s="21">
        <f>+'Final Budget in Lakhs'!F86-'Provisional Budget Issued'!F86</f>
        <v>22.77</v>
      </c>
      <c r="G87" s="21">
        <f>+'Final Budget in Lakhs'!G86-'Provisional Budget Issued'!G86</f>
        <v>10.77</v>
      </c>
      <c r="H87" s="21">
        <f>+'Final Budget in Lakhs'!H86-'Provisional Budget Issued'!H86</f>
        <v>1.0500000000000007</v>
      </c>
      <c r="I87" s="21">
        <f>+'Final Budget in Lakhs'!I86-'Provisional Budget Issued'!I86</f>
        <v>22.75215</v>
      </c>
      <c r="J87" s="21">
        <f>+'Final Budget in Lakhs'!J86-'Provisional Budget Issued'!J86</f>
        <v>36.034820000000003</v>
      </c>
      <c r="K87" s="21">
        <f>+'Final Budget in Lakhs'!K86-'Provisional Budget Issued'!K86</f>
        <v>28.642000000000003</v>
      </c>
      <c r="L87" s="21">
        <f>+'Final Budget in Lakhs'!L86-'Provisional Budget Issued'!L86</f>
        <v>23.487090000000002</v>
      </c>
      <c r="M87" s="21">
        <f>+'Final Budget in Lakhs'!M86-'Provisional Budget Issued'!M86</f>
        <v>0.73685999999999996</v>
      </c>
      <c r="N87" s="21">
        <f>+'Final Budget in Lakhs'!N86-'Provisional Budget Issued'!N86</f>
        <v>25.52683</v>
      </c>
      <c r="O87" s="21">
        <f>+'Final Budget in Lakhs'!O86-'Provisional Budget Issued'!O86</f>
        <v>7.1109400000000003</v>
      </c>
      <c r="P87" s="21">
        <f>+'Final Budget in Lakhs'!P86-'Provisional Budget Issued'!P86</f>
        <v>30.889240000000001</v>
      </c>
      <c r="Q87" s="21">
        <f>+'Final Budget in Lakhs'!Q86-'Provisional Budget Issued'!Q86</f>
        <v>19.49211</v>
      </c>
      <c r="R87" s="21">
        <f>+'Final Budget in Lakhs'!R86-'Provisional Budget Issued'!R86</f>
        <v>21.258809999999997</v>
      </c>
      <c r="S87" s="21">
        <f>+'Final Budget in Lakhs'!S86-'Provisional Budget Issued'!S86</f>
        <v>21.862500000000001</v>
      </c>
      <c r="T87" s="21">
        <f>+'Final Budget in Lakhs'!T86-'Provisional Budget Issued'!T86</f>
        <v>8.1616</v>
      </c>
      <c r="U87" s="21">
        <f>+'Final Budget in Lakhs'!U86-'Provisional Budget Issued'!U86</f>
        <v>5.3298199999999998</v>
      </c>
      <c r="V87" s="21">
        <f>+'Final Budget in Lakhs'!V86-'Provisional Budget Issued'!V86</f>
        <v>15.52664</v>
      </c>
      <c r="W87" s="21">
        <f>+'Final Budget in Lakhs'!W86-'Provisional Budget Issued'!W86</f>
        <v>1.0634699999999997</v>
      </c>
      <c r="X87" s="21">
        <f>+'Final Budget in Lakhs'!X86-'Provisional Budget Issued'!X86</f>
        <v>0</v>
      </c>
      <c r="Y87" s="21">
        <f>+'Final Budget in Lakhs'!Y86-'Provisional Budget Issued'!Y86</f>
        <v>1.1275599999999995</v>
      </c>
      <c r="Z87" s="21">
        <f>+'Final Budget in Lakhs'!Z86-'Provisional Budget Issued'!Z86</f>
        <v>0.58446999999999605</v>
      </c>
      <c r="AA87" s="21">
        <f>+'Final Budget in Lakhs'!AA86-'Provisional Budget Issued'!AA86</f>
        <v>0</v>
      </c>
      <c r="AB87" s="16">
        <f t="shared" si="2"/>
        <v>419.95999000000012</v>
      </c>
      <c r="AC87" s="106"/>
      <c r="AD87" s="105"/>
      <c r="AE87" s="106"/>
    </row>
    <row r="88" spans="1:31" ht="21.75" customHeight="1" x14ac:dyDescent="0.3">
      <c r="A88" s="26">
        <v>75.6297</v>
      </c>
      <c r="B88" s="238" t="s">
        <v>1454</v>
      </c>
      <c r="C88" s="21">
        <f>+'Final Budget in Lakhs'!C87-'Provisional Budget Issued'!C87</f>
        <v>0</v>
      </c>
      <c r="D88" s="21">
        <f>+'Final Budget in Lakhs'!D87-'Provisional Budget Issued'!D87</f>
        <v>0</v>
      </c>
      <c r="E88" s="21">
        <f>+'Final Budget in Lakhs'!E87-'Provisional Budget Issued'!E87</f>
        <v>0</v>
      </c>
      <c r="F88" s="21">
        <f>+'Final Budget in Lakhs'!F87-'Provisional Budget Issued'!F87</f>
        <v>0</v>
      </c>
      <c r="G88" s="21">
        <f>+'Final Budget in Lakhs'!G87-'Provisional Budget Issued'!G87</f>
        <v>0</v>
      </c>
      <c r="H88" s="21">
        <f>+'Final Budget in Lakhs'!H87-'Provisional Budget Issued'!H87</f>
        <v>0</v>
      </c>
      <c r="I88" s="21">
        <f>+'Final Budget in Lakhs'!I87-'Provisional Budget Issued'!I87</f>
        <v>0</v>
      </c>
      <c r="J88" s="21">
        <f>+'Final Budget in Lakhs'!J87-'Provisional Budget Issued'!J87</f>
        <v>0</v>
      </c>
      <c r="K88" s="21">
        <f>+'Final Budget in Lakhs'!K87-'Provisional Budget Issued'!K87</f>
        <v>0</v>
      </c>
      <c r="L88" s="21">
        <f>+'Final Budget in Lakhs'!L87-'Provisional Budget Issued'!L87</f>
        <v>0</v>
      </c>
      <c r="M88" s="21">
        <f>+'Final Budget in Lakhs'!M87-'Provisional Budget Issued'!M87</f>
        <v>0</v>
      </c>
      <c r="N88" s="21">
        <f>+'Final Budget in Lakhs'!N87-'Provisional Budget Issued'!N87</f>
        <v>0</v>
      </c>
      <c r="O88" s="21">
        <f>+'Final Budget in Lakhs'!O87-'Provisional Budget Issued'!O87</f>
        <v>0</v>
      </c>
      <c r="P88" s="21">
        <f>+'Final Budget in Lakhs'!P87-'Provisional Budget Issued'!P87</f>
        <v>0</v>
      </c>
      <c r="Q88" s="21">
        <f>+'Final Budget in Lakhs'!Q87-'Provisional Budget Issued'!Q87</f>
        <v>0</v>
      </c>
      <c r="R88" s="21">
        <f>+'Final Budget in Lakhs'!R87-'Provisional Budget Issued'!R87</f>
        <v>0</v>
      </c>
      <c r="S88" s="21">
        <f>+'Final Budget in Lakhs'!S87-'Provisional Budget Issued'!S87</f>
        <v>8.7179999999999994E-2</v>
      </c>
      <c r="T88" s="21">
        <f>+'Final Budget in Lakhs'!T87-'Provisional Budget Issued'!T87</f>
        <v>1.68</v>
      </c>
      <c r="U88" s="21">
        <f>+'Final Budget in Lakhs'!U87-'Provisional Budget Issued'!U87</f>
        <v>0</v>
      </c>
      <c r="V88" s="21">
        <f>+'Final Budget in Lakhs'!V87-'Provisional Budget Issued'!V87</f>
        <v>0</v>
      </c>
      <c r="W88" s="21">
        <f>+'Final Budget in Lakhs'!W87-'Provisional Budget Issued'!W87</f>
        <v>0</v>
      </c>
      <c r="X88" s="21">
        <f>+'Final Budget in Lakhs'!X87-'Provisional Budget Issued'!X87</f>
        <v>0</v>
      </c>
      <c r="Y88" s="21">
        <f>+'Final Budget in Lakhs'!Y87-'Provisional Budget Issued'!Y87</f>
        <v>0</v>
      </c>
      <c r="Z88" s="21">
        <f>+'Final Budget in Lakhs'!Z87-'Provisional Budget Issued'!Z87</f>
        <v>0</v>
      </c>
      <c r="AA88" s="21">
        <f>+'Final Budget in Lakhs'!AA87-'Provisional Budget Issued'!AA87</f>
        <v>0</v>
      </c>
      <c r="AB88" s="16">
        <f t="shared" si="2"/>
        <v>1.76718</v>
      </c>
      <c r="AC88" s="106"/>
      <c r="AD88" s="105"/>
      <c r="AE88" s="106"/>
    </row>
    <row r="89" spans="1:31" ht="21.75" customHeight="1" x14ac:dyDescent="0.3">
      <c r="A89" s="26">
        <v>75.63069999999999</v>
      </c>
      <c r="B89" s="238" t="s">
        <v>1455</v>
      </c>
      <c r="C89" s="21">
        <f>+'Final Budget in Lakhs'!C88-'Provisional Budget Issued'!C88</f>
        <v>4.9363999999999999</v>
      </c>
      <c r="D89" s="21">
        <f>+'Final Budget in Lakhs'!D88-'Provisional Budget Issued'!D88</f>
        <v>0</v>
      </c>
      <c r="E89" s="21">
        <f>+'Final Budget in Lakhs'!E88-'Provisional Budget Issued'!E88</f>
        <v>0</v>
      </c>
      <c r="F89" s="21">
        <f>+'Final Budget in Lakhs'!F88-'Provisional Budget Issued'!F88</f>
        <v>0</v>
      </c>
      <c r="G89" s="21">
        <f>+'Final Budget in Lakhs'!G88-'Provisional Budget Issued'!G88</f>
        <v>0</v>
      </c>
      <c r="H89" s="21">
        <f>+'Final Budget in Lakhs'!H88-'Provisional Budget Issued'!H88</f>
        <v>0</v>
      </c>
      <c r="I89" s="21">
        <f>+'Final Budget in Lakhs'!I88-'Provisional Budget Issued'!I88</f>
        <v>0</v>
      </c>
      <c r="J89" s="21">
        <f>+'Final Budget in Lakhs'!J88-'Provisional Budget Issued'!J88</f>
        <v>6.0680300000000003</v>
      </c>
      <c r="K89" s="21">
        <f>+'Final Budget in Lakhs'!K88-'Provisional Budget Issued'!K88</f>
        <v>0</v>
      </c>
      <c r="L89" s="21">
        <f>+'Final Budget in Lakhs'!L88-'Provisional Budget Issued'!L88</f>
        <v>0</v>
      </c>
      <c r="M89" s="21">
        <f>+'Final Budget in Lakhs'!M88-'Provisional Budget Issued'!M88</f>
        <v>3.30606</v>
      </c>
      <c r="N89" s="21">
        <f>+'Final Budget in Lakhs'!N88-'Provisional Budget Issued'!N88</f>
        <v>0</v>
      </c>
      <c r="O89" s="21">
        <f>+'Final Budget in Lakhs'!O88-'Provisional Budget Issued'!O88</f>
        <v>0.86473999999999984</v>
      </c>
      <c r="P89" s="21">
        <f>+'Final Budget in Lakhs'!P88-'Provisional Budget Issued'!P88</f>
        <v>3.9200000000000004</v>
      </c>
      <c r="Q89" s="21">
        <f>+'Final Budget in Lakhs'!Q88-'Provisional Budget Issued'!Q88</f>
        <v>0</v>
      </c>
      <c r="R89" s="21">
        <f>+'Final Budget in Lakhs'!R88-'Provisional Budget Issued'!R88</f>
        <v>0</v>
      </c>
      <c r="S89" s="21">
        <f>+'Final Budget in Lakhs'!S88-'Provisional Budget Issued'!S88</f>
        <v>0.56000000000000005</v>
      </c>
      <c r="T89" s="21">
        <f>+'Final Budget in Lakhs'!T88-'Provisional Budget Issued'!T88</f>
        <v>5.6479999999999997</v>
      </c>
      <c r="U89" s="21">
        <f>+'Final Budget in Lakhs'!U88-'Provisional Budget Issued'!U88</f>
        <v>0</v>
      </c>
      <c r="V89" s="21">
        <f>+'Final Budget in Lakhs'!V88-'Provisional Budget Issued'!V88</f>
        <v>0</v>
      </c>
      <c r="W89" s="21">
        <f>+'Final Budget in Lakhs'!W88-'Provisional Budget Issued'!W88</f>
        <v>0</v>
      </c>
      <c r="X89" s="21">
        <f>+'Final Budget in Lakhs'!X88-'Provisional Budget Issued'!X88</f>
        <v>0</v>
      </c>
      <c r="Y89" s="21">
        <f>+'Final Budget in Lakhs'!Y88-'Provisional Budget Issued'!Y88</f>
        <v>0</v>
      </c>
      <c r="Z89" s="21">
        <f>+'Final Budget in Lakhs'!Z88-'Provisional Budget Issued'!Z88</f>
        <v>0</v>
      </c>
      <c r="AA89" s="21">
        <f>+'Final Budget in Lakhs'!AA88-'Provisional Budget Issued'!AA88</f>
        <v>0</v>
      </c>
      <c r="AB89" s="16">
        <f t="shared" si="2"/>
        <v>25.303229999999999</v>
      </c>
      <c r="AC89" s="106"/>
      <c r="AD89" s="105"/>
      <c r="AE89" s="106"/>
    </row>
    <row r="90" spans="1:31" ht="21.75" customHeight="1" x14ac:dyDescent="0.3">
      <c r="A90" s="26">
        <v>75.710700000000003</v>
      </c>
      <c r="B90" s="238" t="s">
        <v>1456</v>
      </c>
      <c r="C90" s="21">
        <f>+'Final Budget in Lakhs'!C89-'Provisional Budget Issued'!C89</f>
        <v>0</v>
      </c>
      <c r="D90" s="21">
        <f>+'Final Budget in Lakhs'!D89-'Provisional Budget Issued'!D89</f>
        <v>7.0515400000000001</v>
      </c>
      <c r="E90" s="21">
        <f>+'Final Budget in Lakhs'!E89-'Provisional Budget Issued'!E89</f>
        <v>0</v>
      </c>
      <c r="F90" s="21">
        <f>+'Final Budget in Lakhs'!F89-'Provisional Budget Issued'!F89</f>
        <v>0</v>
      </c>
      <c r="G90" s="21">
        <f>+'Final Budget in Lakhs'!G89-'Provisional Budget Issued'!G89</f>
        <v>0</v>
      </c>
      <c r="H90" s="21">
        <f>+'Final Budget in Lakhs'!H89-'Provisional Budget Issued'!H89</f>
        <v>0</v>
      </c>
      <c r="I90" s="21">
        <f>+'Final Budget in Lakhs'!I89-'Provisional Budget Issued'!I89</f>
        <v>0</v>
      </c>
      <c r="J90" s="21">
        <f>+'Final Budget in Lakhs'!J89-'Provisional Budget Issued'!J89</f>
        <v>0</v>
      </c>
      <c r="K90" s="21">
        <f>+'Final Budget in Lakhs'!K89-'Provisional Budget Issued'!K89</f>
        <v>0</v>
      </c>
      <c r="L90" s="21">
        <f>+'Final Budget in Lakhs'!L89-'Provisional Budget Issued'!L89</f>
        <v>0</v>
      </c>
      <c r="M90" s="21">
        <f>+'Final Budget in Lakhs'!M89-'Provisional Budget Issued'!M89</f>
        <v>2.7040000000000002</v>
      </c>
      <c r="N90" s="21">
        <f>+'Final Budget in Lakhs'!N89-'Provisional Budget Issued'!N89</f>
        <v>0</v>
      </c>
      <c r="O90" s="21">
        <f>+'Final Budget in Lakhs'!O89-'Provisional Budget Issued'!O89</f>
        <v>0</v>
      </c>
      <c r="P90" s="21">
        <f>+'Final Budget in Lakhs'!P89-'Provisional Budget Issued'!P89</f>
        <v>0</v>
      </c>
      <c r="Q90" s="21">
        <f>+'Final Budget in Lakhs'!Q89-'Provisional Budget Issued'!Q89</f>
        <v>0</v>
      </c>
      <c r="R90" s="21">
        <f>+'Final Budget in Lakhs'!R89-'Provisional Budget Issued'!R89</f>
        <v>0</v>
      </c>
      <c r="S90" s="21">
        <f>+'Final Budget in Lakhs'!S89-'Provisional Budget Issued'!S89</f>
        <v>0</v>
      </c>
      <c r="T90" s="21">
        <f>+'Final Budget in Lakhs'!T89-'Provisional Budget Issued'!T89</f>
        <v>0</v>
      </c>
      <c r="U90" s="21">
        <f>+'Final Budget in Lakhs'!U89-'Provisional Budget Issued'!U89</f>
        <v>0</v>
      </c>
      <c r="V90" s="21">
        <f>+'Final Budget in Lakhs'!V89-'Provisional Budget Issued'!V89</f>
        <v>0</v>
      </c>
      <c r="W90" s="21">
        <f>+'Final Budget in Lakhs'!W89-'Provisional Budget Issued'!W89</f>
        <v>0</v>
      </c>
      <c r="X90" s="21">
        <f>+'Final Budget in Lakhs'!X89-'Provisional Budget Issued'!X89</f>
        <v>0</v>
      </c>
      <c r="Y90" s="21">
        <f>+'Final Budget in Lakhs'!Y89-'Provisional Budget Issued'!Y89</f>
        <v>0</v>
      </c>
      <c r="Z90" s="21">
        <f>+'Final Budget in Lakhs'!Z89-'Provisional Budget Issued'!Z89</f>
        <v>0</v>
      </c>
      <c r="AA90" s="21">
        <f>+'Final Budget in Lakhs'!AA89-'Provisional Budget Issued'!AA89</f>
        <v>0</v>
      </c>
      <c r="AB90" s="16">
        <f t="shared" si="2"/>
        <v>9.7555399999999999</v>
      </c>
      <c r="AC90" s="106"/>
      <c r="AD90" s="105"/>
      <c r="AE90" s="106"/>
    </row>
    <row r="91" spans="1:31" ht="21.75" customHeight="1" x14ac:dyDescent="0.3">
      <c r="A91" s="26">
        <v>75.740600000000001</v>
      </c>
      <c r="B91" s="238" t="s">
        <v>1457</v>
      </c>
      <c r="C91" s="21">
        <f>+'Final Budget in Lakhs'!C90-'Provisional Budget Issued'!C90</f>
        <v>0</v>
      </c>
      <c r="D91" s="21">
        <f>+'Final Budget in Lakhs'!D90-'Provisional Budget Issued'!D90</f>
        <v>0</v>
      </c>
      <c r="E91" s="21">
        <f>+'Final Budget in Lakhs'!E90-'Provisional Budget Issued'!E90</f>
        <v>0</v>
      </c>
      <c r="F91" s="21">
        <f>+'Final Budget in Lakhs'!F90-'Provisional Budget Issued'!F90</f>
        <v>0</v>
      </c>
      <c r="G91" s="21">
        <f>+'Final Budget in Lakhs'!G90-'Provisional Budget Issued'!G90</f>
        <v>0</v>
      </c>
      <c r="H91" s="21">
        <f>+'Final Budget in Lakhs'!H90-'Provisional Budget Issued'!H90</f>
        <v>0</v>
      </c>
      <c r="I91" s="21">
        <f>+'Final Budget in Lakhs'!I90-'Provisional Budget Issued'!I90</f>
        <v>0</v>
      </c>
      <c r="J91" s="21">
        <f>+'Final Budget in Lakhs'!J90-'Provisional Budget Issued'!J90</f>
        <v>0</v>
      </c>
      <c r="K91" s="21">
        <f>+'Final Budget in Lakhs'!K90-'Provisional Budget Issued'!K90</f>
        <v>0</v>
      </c>
      <c r="L91" s="21">
        <f>+'Final Budget in Lakhs'!L90-'Provisional Budget Issued'!L90</f>
        <v>0</v>
      </c>
      <c r="M91" s="21">
        <f>+'Final Budget in Lakhs'!M90-'Provisional Budget Issued'!M90</f>
        <v>0</v>
      </c>
      <c r="N91" s="21">
        <f>+'Final Budget in Lakhs'!N90-'Provisional Budget Issued'!N90</f>
        <v>0</v>
      </c>
      <c r="O91" s="21">
        <f>+'Final Budget in Lakhs'!O90-'Provisional Budget Issued'!O90</f>
        <v>0</v>
      </c>
      <c r="P91" s="21">
        <f>+'Final Budget in Lakhs'!P90-'Provisional Budget Issued'!P90</f>
        <v>0</v>
      </c>
      <c r="Q91" s="21">
        <f>+'Final Budget in Lakhs'!Q90-'Provisional Budget Issued'!Q90</f>
        <v>0</v>
      </c>
      <c r="R91" s="21">
        <f>+'Final Budget in Lakhs'!R90-'Provisional Budget Issued'!R90</f>
        <v>0</v>
      </c>
      <c r="S91" s="21">
        <f>+'Final Budget in Lakhs'!S90-'Provisional Budget Issued'!S90</f>
        <v>0</v>
      </c>
      <c r="T91" s="21">
        <f>+'Final Budget in Lakhs'!T90-'Provisional Budget Issued'!T90</f>
        <v>0</v>
      </c>
      <c r="U91" s="21">
        <f>+'Final Budget in Lakhs'!U90-'Provisional Budget Issued'!U90</f>
        <v>0</v>
      </c>
      <c r="V91" s="21">
        <f>+'Final Budget in Lakhs'!V90-'Provisional Budget Issued'!V90</f>
        <v>0</v>
      </c>
      <c r="W91" s="21">
        <f>+'Final Budget in Lakhs'!W90-'Provisional Budget Issued'!W90</f>
        <v>0</v>
      </c>
      <c r="X91" s="21">
        <f>+'Final Budget in Lakhs'!X90-'Provisional Budget Issued'!X90</f>
        <v>0</v>
      </c>
      <c r="Y91" s="21">
        <f>+'Final Budget in Lakhs'!Y90-'Provisional Budget Issued'!Y90</f>
        <v>0</v>
      </c>
      <c r="Z91" s="21">
        <f>+'Final Budget in Lakhs'!Z90-'Provisional Budget Issued'!Z90</f>
        <v>0</v>
      </c>
      <c r="AA91" s="21">
        <f>+'Final Budget in Lakhs'!AA90-'Provisional Budget Issued'!AA90</f>
        <v>0</v>
      </c>
      <c r="AB91" s="16">
        <f t="shared" si="2"/>
        <v>0</v>
      </c>
      <c r="AC91" s="106"/>
      <c r="AD91" s="105"/>
      <c r="AE91" s="106"/>
    </row>
    <row r="92" spans="1:31" ht="21.75" customHeight="1" x14ac:dyDescent="0.3">
      <c r="A92" s="26">
        <v>75.74069999999999</v>
      </c>
      <c r="B92" s="238" t="s">
        <v>1458</v>
      </c>
      <c r="C92" s="21">
        <f>+'Final Budget in Lakhs'!C91-'Provisional Budget Issued'!C91</f>
        <v>9.2616300000000003</v>
      </c>
      <c r="D92" s="21">
        <f>+'Final Budget in Lakhs'!D91-'Provisional Budget Issued'!D91</f>
        <v>6.6392100000000003</v>
      </c>
      <c r="E92" s="21">
        <f>+'Final Budget in Lakhs'!E91-'Provisional Budget Issued'!E91</f>
        <v>7.8517000000000001</v>
      </c>
      <c r="F92" s="21">
        <f>+'Final Budget in Lakhs'!F91-'Provisional Budget Issued'!F91</f>
        <v>7.8517000000000001</v>
      </c>
      <c r="G92" s="21">
        <f>+'Final Budget in Lakhs'!G91-'Provisional Budget Issued'!G91</f>
        <v>4.1584199999999996</v>
      </c>
      <c r="H92" s="21">
        <f>+'Final Budget in Lakhs'!H91-'Provisional Budget Issued'!H91</f>
        <v>7.1835100000000001</v>
      </c>
      <c r="I92" s="21">
        <f>+'Final Budget in Lakhs'!I91-'Provisional Budget Issued'!I91</f>
        <v>1.5308299999999999</v>
      </c>
      <c r="J92" s="21">
        <f>+'Final Budget in Lakhs'!J91-'Provisional Budget Issued'!J91</f>
        <v>10.41282</v>
      </c>
      <c r="K92" s="21">
        <f>+'Final Budget in Lakhs'!K91-'Provisional Budget Issued'!K91</f>
        <v>3.0531199999999998</v>
      </c>
      <c r="L92" s="21">
        <f>+'Final Budget in Lakhs'!L91-'Provisional Budget Issued'!L91</f>
        <v>9.2658500000000004</v>
      </c>
      <c r="M92" s="21">
        <f>+'Final Budget in Lakhs'!M91-'Provisional Budget Issued'!M91</f>
        <v>4.9901200000000001</v>
      </c>
      <c r="N92" s="21">
        <f>+'Final Budget in Lakhs'!N91-'Provisional Budget Issued'!N91</f>
        <v>2.8316400000000002</v>
      </c>
      <c r="O92" s="21">
        <f>+'Final Budget in Lakhs'!O91-'Provisional Budget Issued'!O91</f>
        <v>1.06711</v>
      </c>
      <c r="P92" s="21">
        <f>+'Final Budget in Lakhs'!P91-'Provisional Budget Issued'!P91</f>
        <v>4.10947</v>
      </c>
      <c r="Q92" s="21">
        <f>+'Final Budget in Lakhs'!Q91-'Provisional Budget Issued'!Q91</f>
        <v>3.0942799999999999</v>
      </c>
      <c r="R92" s="21">
        <f>+'Final Budget in Lakhs'!R91-'Provisional Budget Issued'!R91</f>
        <v>3.9166599999999998</v>
      </c>
      <c r="S92" s="21">
        <f>+'Final Budget in Lakhs'!S91-'Provisional Budget Issued'!S91</f>
        <v>2.8856799999999998</v>
      </c>
      <c r="T92" s="21">
        <f>+'Final Budget in Lakhs'!T91-'Provisional Budget Issued'!T91</f>
        <v>2.79358</v>
      </c>
      <c r="U92" s="21">
        <f>+'Final Budget in Lakhs'!U91-'Provisional Budget Issued'!U91</f>
        <v>0.38280999999999998</v>
      </c>
      <c r="V92" s="21">
        <f>+'Final Budget in Lakhs'!V91-'Provisional Budget Issued'!V91</f>
        <v>9.4399999999999998E-2</v>
      </c>
      <c r="W92" s="21">
        <f>+'Final Budget in Lakhs'!W91-'Provisional Budget Issued'!W91</f>
        <v>3.5740000000000008E-2</v>
      </c>
      <c r="X92" s="21">
        <f>+'Final Budget in Lakhs'!X91-'Provisional Budget Issued'!X91</f>
        <v>0.10780000000000001</v>
      </c>
      <c r="Y92" s="21">
        <f>+'Final Budget in Lakhs'!Y91-'Provisional Budget Issued'!Y91</f>
        <v>1.7819999999999999E-2</v>
      </c>
      <c r="Z92" s="21">
        <f>+'Final Budget in Lakhs'!Z91-'Provisional Budget Issued'!Z91</f>
        <v>0</v>
      </c>
      <c r="AA92" s="21">
        <f>+'Final Budget in Lakhs'!AA91-'Provisional Budget Issued'!AA91</f>
        <v>0</v>
      </c>
      <c r="AB92" s="16">
        <f t="shared" si="2"/>
        <v>93.535899999999998</v>
      </c>
      <c r="AC92" s="106"/>
      <c r="AD92" s="105"/>
      <c r="AE92" s="106"/>
    </row>
    <row r="93" spans="1:31" ht="21.75" customHeight="1" x14ac:dyDescent="0.3">
      <c r="A93" s="26">
        <v>75.76169999999999</v>
      </c>
      <c r="B93" s="238" t="s">
        <v>1461</v>
      </c>
      <c r="C93" s="21">
        <f>+'Final Budget in Lakhs'!C92-'Provisional Budget Issued'!C92</f>
        <v>0</v>
      </c>
      <c r="D93" s="21">
        <f>+'Final Budget in Lakhs'!D92-'Provisional Budget Issued'!D92</f>
        <v>0</v>
      </c>
      <c r="E93" s="21">
        <f>+'Final Budget in Lakhs'!E92-'Provisional Budget Issued'!E92</f>
        <v>0</v>
      </c>
      <c r="F93" s="21">
        <f>+'Final Budget in Lakhs'!F92-'Provisional Budget Issued'!F92</f>
        <v>0</v>
      </c>
      <c r="G93" s="21">
        <f>+'Final Budget in Lakhs'!G92-'Provisional Budget Issued'!G92</f>
        <v>0</v>
      </c>
      <c r="H93" s="21">
        <f>+'Final Budget in Lakhs'!H92-'Provisional Budget Issued'!H92</f>
        <v>0</v>
      </c>
      <c r="I93" s="21">
        <f>+'Final Budget in Lakhs'!I92-'Provisional Budget Issued'!I92</f>
        <v>0</v>
      </c>
      <c r="J93" s="21">
        <f>+'Final Budget in Lakhs'!J92-'Provisional Budget Issued'!J92</f>
        <v>0</v>
      </c>
      <c r="K93" s="21">
        <f>+'Final Budget in Lakhs'!K92-'Provisional Budget Issued'!K92</f>
        <v>0</v>
      </c>
      <c r="L93" s="21">
        <f>+'Final Budget in Lakhs'!L92-'Provisional Budget Issued'!L92</f>
        <v>0</v>
      </c>
      <c r="M93" s="21">
        <f>+'Final Budget in Lakhs'!M92-'Provisional Budget Issued'!M92</f>
        <v>0</v>
      </c>
      <c r="N93" s="21">
        <f>+'Final Budget in Lakhs'!N92-'Provisional Budget Issued'!N92</f>
        <v>0</v>
      </c>
      <c r="O93" s="21">
        <f>+'Final Budget in Lakhs'!O92-'Provisional Budget Issued'!O92</f>
        <v>0</v>
      </c>
      <c r="P93" s="21">
        <f>+'Final Budget in Lakhs'!P92-'Provisional Budget Issued'!P92</f>
        <v>0</v>
      </c>
      <c r="Q93" s="21">
        <f>+'Final Budget in Lakhs'!Q92-'Provisional Budget Issued'!Q92</f>
        <v>0</v>
      </c>
      <c r="R93" s="21">
        <f>+'Final Budget in Lakhs'!R92-'Provisional Budget Issued'!R92</f>
        <v>0</v>
      </c>
      <c r="S93" s="21">
        <f>+'Final Budget in Lakhs'!S92-'Provisional Budget Issued'!S92</f>
        <v>0</v>
      </c>
      <c r="T93" s="21">
        <f>+'Final Budget in Lakhs'!T92-'Provisional Budget Issued'!T92</f>
        <v>0</v>
      </c>
      <c r="U93" s="21">
        <f>+'Final Budget in Lakhs'!U92-'Provisional Budget Issued'!U92</f>
        <v>0</v>
      </c>
      <c r="V93" s="21">
        <f>+'Final Budget in Lakhs'!V92-'Provisional Budget Issued'!V92</f>
        <v>0</v>
      </c>
      <c r="W93" s="21">
        <f>+'Final Budget in Lakhs'!W92-'Provisional Budget Issued'!W92</f>
        <v>0</v>
      </c>
      <c r="X93" s="21">
        <f>+'Final Budget in Lakhs'!X92-'Provisional Budget Issued'!X92</f>
        <v>0</v>
      </c>
      <c r="Y93" s="21">
        <f>+'Final Budget in Lakhs'!Y92-'Provisional Budget Issued'!Y92</f>
        <v>0</v>
      </c>
      <c r="Z93" s="21">
        <f>+'Final Budget in Lakhs'!Z92-'Provisional Budget Issued'!Z92</f>
        <v>17.267620000000001</v>
      </c>
      <c r="AA93" s="21">
        <f>+'Final Budget in Lakhs'!AA92-'Provisional Budget Issued'!AA92</f>
        <v>0</v>
      </c>
      <c r="AB93" s="16">
        <f t="shared" si="2"/>
        <v>17.267620000000001</v>
      </c>
      <c r="AC93" s="106"/>
      <c r="AD93" s="105"/>
      <c r="AE93" s="106"/>
    </row>
    <row r="94" spans="1:31" ht="21.75" customHeight="1" x14ac:dyDescent="0.3">
      <c r="A94" s="26">
        <v>75.762699999999995</v>
      </c>
      <c r="B94" s="238" t="s">
        <v>1462</v>
      </c>
      <c r="C94" s="21">
        <f>+'Final Budget in Lakhs'!C93-'Provisional Budget Issued'!C93</f>
        <v>0</v>
      </c>
      <c r="D94" s="21">
        <f>+'Final Budget in Lakhs'!D93-'Provisional Budget Issued'!D93</f>
        <v>0</v>
      </c>
      <c r="E94" s="21">
        <f>+'Final Budget in Lakhs'!E93-'Provisional Budget Issued'!E93</f>
        <v>0</v>
      </c>
      <c r="F94" s="21">
        <f>+'Final Budget in Lakhs'!F93-'Provisional Budget Issued'!F93</f>
        <v>0</v>
      </c>
      <c r="G94" s="21">
        <f>+'Final Budget in Lakhs'!G93-'Provisional Budget Issued'!G93</f>
        <v>0</v>
      </c>
      <c r="H94" s="21">
        <f>+'Final Budget in Lakhs'!H93-'Provisional Budget Issued'!H93</f>
        <v>0.32525000000000004</v>
      </c>
      <c r="I94" s="21">
        <f>+'Final Budget in Lakhs'!I93-'Provisional Budget Issued'!I93</f>
        <v>0.16961999999999997</v>
      </c>
      <c r="J94" s="21">
        <f>+'Final Budget in Lakhs'!J93-'Provisional Budget Issued'!J93</f>
        <v>0</v>
      </c>
      <c r="K94" s="21">
        <f>+'Final Budget in Lakhs'!K93-'Provisional Budget Issued'!K93</f>
        <v>0</v>
      </c>
      <c r="L94" s="21">
        <f>+'Final Budget in Lakhs'!L93-'Provisional Budget Issued'!L93</f>
        <v>0</v>
      </c>
      <c r="M94" s="21">
        <f>+'Final Budget in Lakhs'!M93-'Provisional Budget Issued'!M93</f>
        <v>0.34000000000000008</v>
      </c>
      <c r="N94" s="21">
        <f>+'Final Budget in Lakhs'!N93-'Provisional Budget Issued'!N93</f>
        <v>0</v>
      </c>
      <c r="O94" s="21">
        <f>+'Final Budget in Lakhs'!O93-'Provisional Budget Issued'!O93</f>
        <v>0</v>
      </c>
      <c r="P94" s="21">
        <f>+'Final Budget in Lakhs'!P93-'Provisional Budget Issued'!P93</f>
        <v>1.9742600000000001</v>
      </c>
      <c r="Q94" s="21">
        <f>+'Final Budget in Lakhs'!Q93-'Provisional Budget Issued'!Q93</f>
        <v>0</v>
      </c>
      <c r="R94" s="21">
        <f>+'Final Budget in Lakhs'!R93-'Provisional Budget Issued'!R93</f>
        <v>0</v>
      </c>
      <c r="S94" s="21">
        <f>+'Final Budget in Lakhs'!S93-'Provisional Budget Issued'!S93</f>
        <v>0</v>
      </c>
      <c r="T94" s="21">
        <f>+'Final Budget in Lakhs'!T93-'Provisional Budget Issued'!T93</f>
        <v>0</v>
      </c>
      <c r="U94" s="21">
        <f>+'Final Budget in Lakhs'!U93-'Provisional Budget Issued'!U93</f>
        <v>0</v>
      </c>
      <c r="V94" s="21">
        <f>+'Final Budget in Lakhs'!V93-'Provisional Budget Issued'!V93</f>
        <v>0</v>
      </c>
      <c r="W94" s="21">
        <f>+'Final Budget in Lakhs'!W93-'Provisional Budget Issued'!W93</f>
        <v>0.104</v>
      </c>
      <c r="X94" s="21">
        <f>+'Final Budget in Lakhs'!X93-'Provisional Budget Issued'!X93</f>
        <v>0</v>
      </c>
      <c r="Y94" s="21">
        <f>+'Final Budget in Lakhs'!Y93-'Provisional Budget Issued'!Y93</f>
        <v>0</v>
      </c>
      <c r="Z94" s="21">
        <f>+'Final Budget in Lakhs'!Z93-'Provisional Budget Issued'!Z93</f>
        <v>20.993199999999998</v>
      </c>
      <c r="AA94" s="21">
        <f>+'Final Budget in Lakhs'!AA93-'Provisional Budget Issued'!AA93</f>
        <v>0</v>
      </c>
      <c r="AB94" s="16">
        <f t="shared" si="2"/>
        <v>23.906329999999997</v>
      </c>
      <c r="AC94" s="106"/>
      <c r="AD94" s="105"/>
      <c r="AE94" s="106"/>
    </row>
    <row r="95" spans="1:31" ht="21.75" customHeight="1" x14ac:dyDescent="0.3">
      <c r="A95" s="26">
        <v>75.7637</v>
      </c>
      <c r="B95" s="238" t="s">
        <v>1463</v>
      </c>
      <c r="C95" s="21">
        <f>+'Final Budget in Lakhs'!C94-'Provisional Budget Issued'!C94</f>
        <v>0.18304000000000001</v>
      </c>
      <c r="D95" s="21">
        <f>+'Final Budget in Lakhs'!D94-'Provisional Budget Issued'!D94</f>
        <v>0.21456</v>
      </c>
      <c r="E95" s="21">
        <f>+'Final Budget in Lakhs'!E94-'Provisional Budget Issued'!E94</f>
        <v>0.13184000000000001</v>
      </c>
      <c r="F95" s="21">
        <f>+'Final Budget in Lakhs'!F94-'Provisional Budget Issued'!F94</f>
        <v>0.13184000000000001</v>
      </c>
      <c r="G95" s="21">
        <f>+'Final Budget in Lakhs'!G94-'Provisional Budget Issued'!G94</f>
        <v>9.2799999999999994E-2</v>
      </c>
      <c r="H95" s="21">
        <f>+'Final Budget in Lakhs'!H94-'Provisional Budget Issued'!H94</f>
        <v>0.12703999999999999</v>
      </c>
      <c r="I95" s="21">
        <f>+'Final Budget in Lakhs'!I94-'Provisional Budget Issued'!I94</f>
        <v>9.2799999999999994E-2</v>
      </c>
      <c r="J95" s="21">
        <f>+'Final Budget in Lakhs'!J94-'Provisional Budget Issued'!J94</f>
        <v>0.14943999999999999</v>
      </c>
      <c r="K95" s="21">
        <f>+'Final Budget in Lakhs'!K94-'Provisional Budget Issued'!K94</f>
        <v>0.10592</v>
      </c>
      <c r="L95" s="21">
        <f>+'Final Budget in Lakhs'!L94-'Provisional Budget Issued'!L94</f>
        <v>0.13791999999999999</v>
      </c>
      <c r="M95" s="21">
        <f>+'Final Budget in Lakhs'!M94-'Provisional Budget Issued'!M94</f>
        <v>5.824E-2</v>
      </c>
      <c r="N95" s="21">
        <f>+'Final Budget in Lakhs'!N94-'Provisional Budget Issued'!N94</f>
        <v>5.7599999999999998E-2</v>
      </c>
      <c r="O95" s="21">
        <f>+'Final Budget in Lakhs'!O94-'Provisional Budget Issued'!O94</f>
        <v>4.9599999999999998E-2</v>
      </c>
      <c r="P95" s="21">
        <f>+'Final Budget in Lakhs'!P94-'Provisional Budget Issued'!P94</f>
        <v>0.13728000000000001</v>
      </c>
      <c r="Q95" s="21">
        <f>+'Final Budget in Lakhs'!Q94-'Provisional Budget Issued'!Q94</f>
        <v>9.6000000000000002E-2</v>
      </c>
      <c r="R95" s="21">
        <f>+'Final Budget in Lakhs'!R94-'Provisional Budget Issued'!R94</f>
        <v>0.11904000000000001</v>
      </c>
      <c r="S95" s="21">
        <f>+'Final Budget in Lakhs'!S94-'Provisional Budget Issued'!S94</f>
        <v>9.6320000000000003E-2</v>
      </c>
      <c r="T95" s="21">
        <f>+'Final Budget in Lakhs'!T94-'Provisional Budget Issued'!T94</f>
        <v>5.8560000000000001E-2</v>
      </c>
      <c r="U95" s="21">
        <f>+'Final Budget in Lakhs'!U94-'Provisional Budget Issued'!U94</f>
        <v>1.504E-2</v>
      </c>
      <c r="V95" s="21">
        <f>+'Final Budget in Lakhs'!V94-'Provisional Budget Issued'!V94</f>
        <v>4.7999999999999996E-3</v>
      </c>
      <c r="W95" s="21">
        <f>+'Final Budget in Lakhs'!W94-'Provisional Budget Issued'!W94</f>
        <v>5.7600000000000004E-3</v>
      </c>
      <c r="X95" s="21">
        <f>+'Final Budget in Lakhs'!X94-'Provisional Budget Issued'!X94</f>
        <v>2.5600000000000002E-3</v>
      </c>
      <c r="Y95" s="21">
        <f>+'Final Budget in Lakhs'!Y94-'Provisional Budget Issued'!Y94</f>
        <v>3.2000000000000002E-3</v>
      </c>
      <c r="Z95" s="21">
        <f>+'Final Budget in Lakhs'!Z94-'Provisional Budget Issued'!Z94</f>
        <v>0</v>
      </c>
      <c r="AA95" s="21">
        <f>+'Final Budget in Lakhs'!AA94-'Provisional Budget Issued'!AA94</f>
        <v>0</v>
      </c>
      <c r="AB95" s="16">
        <f t="shared" si="2"/>
        <v>2.0712000000000006</v>
      </c>
      <c r="AC95" s="106"/>
      <c r="AD95" s="105"/>
      <c r="AE95" s="106"/>
    </row>
    <row r="96" spans="1:31" ht="21.75" hidden="1" customHeight="1" x14ac:dyDescent="0.3">
      <c r="A96" s="111">
        <v>75.764700000000005</v>
      </c>
      <c r="B96" s="238" t="s">
        <v>1464</v>
      </c>
      <c r="C96" s="21">
        <f>+'Final Budget in Lakhs'!C95-'Provisional Budget Issued'!C95</f>
        <v>0</v>
      </c>
      <c r="D96" s="21">
        <f>+'Final Budget in Lakhs'!D95-'Provisional Budget Issued'!D95</f>
        <v>0</v>
      </c>
      <c r="E96" s="21">
        <f>+'Final Budget in Lakhs'!E95-'Provisional Budget Issued'!E95</f>
        <v>0</v>
      </c>
      <c r="F96" s="21">
        <f>+'Final Budget in Lakhs'!F95-'Provisional Budget Issued'!F95</f>
        <v>0</v>
      </c>
      <c r="G96" s="21">
        <f>+'Final Budget in Lakhs'!G95-'Provisional Budget Issued'!G95</f>
        <v>0</v>
      </c>
      <c r="H96" s="21">
        <f>+'Final Budget in Lakhs'!H95-'Provisional Budget Issued'!H95</f>
        <v>0</v>
      </c>
      <c r="I96" s="21">
        <f>+'Final Budget in Lakhs'!I95-'Provisional Budget Issued'!I95</f>
        <v>0</v>
      </c>
      <c r="J96" s="21">
        <f>+'Final Budget in Lakhs'!J95-'Provisional Budget Issued'!J95</f>
        <v>0</v>
      </c>
      <c r="K96" s="21">
        <f>+'Final Budget in Lakhs'!K95-'Provisional Budget Issued'!K95</f>
        <v>0</v>
      </c>
      <c r="L96" s="21">
        <f>+'Final Budget in Lakhs'!L95-'Provisional Budget Issued'!L95</f>
        <v>0</v>
      </c>
      <c r="M96" s="21">
        <f>+'Final Budget in Lakhs'!M95-'Provisional Budget Issued'!M95</f>
        <v>0</v>
      </c>
      <c r="N96" s="21">
        <f>+'Final Budget in Lakhs'!N95-'Provisional Budget Issued'!N95</f>
        <v>0</v>
      </c>
      <c r="O96" s="21">
        <f>+'Final Budget in Lakhs'!O95-'Provisional Budget Issued'!O95</f>
        <v>0</v>
      </c>
      <c r="P96" s="21">
        <f>+'Final Budget in Lakhs'!P95-'Provisional Budget Issued'!P95</f>
        <v>0</v>
      </c>
      <c r="Q96" s="21">
        <f>+'Final Budget in Lakhs'!Q95-'Provisional Budget Issued'!Q95</f>
        <v>0</v>
      </c>
      <c r="R96" s="21">
        <f>+'Final Budget in Lakhs'!R95-'Provisional Budget Issued'!R95</f>
        <v>0</v>
      </c>
      <c r="S96" s="21">
        <f>+'Final Budget in Lakhs'!S95-'Provisional Budget Issued'!S95</f>
        <v>0</v>
      </c>
      <c r="T96" s="21">
        <f>+'Final Budget in Lakhs'!T95-'Provisional Budget Issued'!T95</f>
        <v>0</v>
      </c>
      <c r="U96" s="21">
        <f>+'Final Budget in Lakhs'!U95-'Provisional Budget Issued'!U95</f>
        <v>0</v>
      </c>
      <c r="V96" s="21">
        <f>+'Final Budget in Lakhs'!V95-'Provisional Budget Issued'!V95</f>
        <v>0</v>
      </c>
      <c r="W96" s="21">
        <f>+'Final Budget in Lakhs'!W95-'Provisional Budget Issued'!W95</f>
        <v>0</v>
      </c>
      <c r="X96" s="21">
        <f>+'Final Budget in Lakhs'!X95-'Provisional Budget Issued'!X95</f>
        <v>0</v>
      </c>
      <c r="Y96" s="21">
        <f>+'Final Budget in Lakhs'!Y95-'Provisional Budget Issued'!Y95</f>
        <v>0</v>
      </c>
      <c r="Z96" s="21">
        <f>+'Final Budget in Lakhs'!Z95-'Provisional Budget Issued'!Z95</f>
        <v>0</v>
      </c>
      <c r="AA96" s="21">
        <f>+'Final Budget in Lakhs'!AA95-'Provisional Budget Issued'!AA95</f>
        <v>0</v>
      </c>
      <c r="AB96" s="16">
        <f t="shared" si="2"/>
        <v>0</v>
      </c>
      <c r="AC96" s="106"/>
      <c r="AD96" s="105"/>
      <c r="AE96" s="106"/>
    </row>
    <row r="97" spans="1:31" ht="21.75" customHeight="1" x14ac:dyDescent="0.3">
      <c r="A97" s="26">
        <v>75.767699999999991</v>
      </c>
      <c r="B97" s="238" t="s">
        <v>1465</v>
      </c>
      <c r="C97" s="21">
        <f>+'Final Budget in Lakhs'!C96-'Provisional Budget Issued'!C96</f>
        <v>0</v>
      </c>
      <c r="D97" s="21">
        <f>+'Final Budget in Lakhs'!D96-'Provisional Budget Issued'!D96</f>
        <v>0</v>
      </c>
      <c r="E97" s="21">
        <f>+'Final Budget in Lakhs'!E96-'Provisional Budget Issued'!E96</f>
        <v>0</v>
      </c>
      <c r="F97" s="21">
        <f>+'Final Budget in Lakhs'!F96-'Provisional Budget Issued'!F96</f>
        <v>0</v>
      </c>
      <c r="G97" s="21">
        <f>+'Final Budget in Lakhs'!G96-'Provisional Budget Issued'!G96</f>
        <v>0</v>
      </c>
      <c r="H97" s="21">
        <f>+'Final Budget in Lakhs'!H96-'Provisional Budget Issued'!H96</f>
        <v>0</v>
      </c>
      <c r="I97" s="21">
        <f>+'Final Budget in Lakhs'!I96-'Provisional Budget Issued'!I96</f>
        <v>0</v>
      </c>
      <c r="J97" s="21">
        <f>+'Final Budget in Lakhs'!J96-'Provisional Budget Issued'!J96</f>
        <v>6.0099999999999994E-2</v>
      </c>
      <c r="K97" s="21">
        <f>+'Final Budget in Lakhs'!K96-'Provisional Budget Issued'!K96</f>
        <v>0</v>
      </c>
      <c r="L97" s="21">
        <f>+'Final Budget in Lakhs'!L96-'Provisional Budget Issued'!L96</f>
        <v>0</v>
      </c>
      <c r="M97" s="21">
        <f>+'Final Budget in Lakhs'!M96-'Provisional Budget Issued'!M96</f>
        <v>0</v>
      </c>
      <c r="N97" s="21">
        <f>+'Final Budget in Lakhs'!N96-'Provisional Budget Issued'!N96</f>
        <v>0</v>
      </c>
      <c r="O97" s="21">
        <f>+'Final Budget in Lakhs'!O96-'Provisional Budget Issued'!O96</f>
        <v>0</v>
      </c>
      <c r="P97" s="21">
        <f>+'Final Budget in Lakhs'!P96-'Provisional Budget Issued'!P96</f>
        <v>0</v>
      </c>
      <c r="Q97" s="21">
        <f>+'Final Budget in Lakhs'!Q96-'Provisional Budget Issued'!Q96</f>
        <v>0</v>
      </c>
      <c r="R97" s="21">
        <f>+'Final Budget in Lakhs'!R96-'Provisional Budget Issued'!R96</f>
        <v>0</v>
      </c>
      <c r="S97" s="21">
        <f>+'Final Budget in Lakhs'!S96-'Provisional Budget Issued'!S96</f>
        <v>0</v>
      </c>
      <c r="T97" s="21">
        <f>+'Final Budget in Lakhs'!T96-'Provisional Budget Issued'!T96</f>
        <v>0</v>
      </c>
      <c r="U97" s="21">
        <f>+'Final Budget in Lakhs'!U96-'Provisional Budget Issued'!U96</f>
        <v>0</v>
      </c>
      <c r="V97" s="21">
        <f>+'Final Budget in Lakhs'!V96-'Provisional Budget Issued'!V96</f>
        <v>0</v>
      </c>
      <c r="W97" s="21">
        <f>+'Final Budget in Lakhs'!W96-'Provisional Budget Issued'!W96</f>
        <v>0</v>
      </c>
      <c r="X97" s="21">
        <f>+'Final Budget in Lakhs'!X96-'Provisional Budget Issued'!X96</f>
        <v>0</v>
      </c>
      <c r="Y97" s="21">
        <f>+'Final Budget in Lakhs'!Y96-'Provisional Budget Issued'!Y96</f>
        <v>0</v>
      </c>
      <c r="Z97" s="21">
        <f>+'Final Budget in Lakhs'!Z96-'Provisional Budget Issued'!Z96</f>
        <v>0</v>
      </c>
      <c r="AA97" s="21">
        <f>+'Final Budget in Lakhs'!AA96-'Provisional Budget Issued'!AA96</f>
        <v>0</v>
      </c>
      <c r="AB97" s="16">
        <f t="shared" si="2"/>
        <v>6.0099999999999994E-2</v>
      </c>
      <c r="AC97" s="106"/>
      <c r="AD97" s="105"/>
      <c r="AE97" s="106"/>
    </row>
    <row r="98" spans="1:31" ht="21.75" customHeight="1" x14ac:dyDescent="0.3">
      <c r="A98" s="26">
        <v>75.7697</v>
      </c>
      <c r="B98" s="238" t="s">
        <v>1466</v>
      </c>
      <c r="C98" s="21">
        <f>+'Final Budget in Lakhs'!C97-'Provisional Budget Issued'!C97</f>
        <v>21.236490000000003</v>
      </c>
      <c r="D98" s="21">
        <f>+'Final Budget in Lakhs'!D97-'Provisional Budget Issued'!D97</f>
        <v>16.926319999999997</v>
      </c>
      <c r="E98" s="21">
        <f>+'Final Budget in Lakhs'!E97-'Provisional Budget Issued'!E97</f>
        <v>2.5945900000000002</v>
      </c>
      <c r="F98" s="21">
        <f>+'Final Budget in Lakhs'!F97-'Provisional Budget Issued'!F97</f>
        <v>2.4745900000000001</v>
      </c>
      <c r="G98" s="21">
        <f>+'Final Budget in Lakhs'!G97-'Provisional Budget Issued'!G97</f>
        <v>0.24210999999999996</v>
      </c>
      <c r="H98" s="21">
        <f>+'Final Budget in Lakhs'!H97-'Provisional Budget Issued'!H97</f>
        <v>0.58060999999999996</v>
      </c>
      <c r="I98" s="21">
        <f>+'Final Budget in Lakhs'!I97-'Provisional Budget Issued'!I97</f>
        <v>1.8372300000000001</v>
      </c>
      <c r="J98" s="21">
        <f>+'Final Budget in Lakhs'!J97-'Provisional Budget Issued'!J97</f>
        <v>3.0032399999999999</v>
      </c>
      <c r="K98" s="21">
        <f>+'Final Budget in Lakhs'!K97-'Provisional Budget Issued'!K97</f>
        <v>0.88309999999999977</v>
      </c>
      <c r="L98" s="21">
        <f>+'Final Budget in Lakhs'!L97-'Provisional Budget Issued'!L97</f>
        <v>4.6136999999999997</v>
      </c>
      <c r="M98" s="21">
        <f>+'Final Budget in Lakhs'!M97-'Provisional Budget Issued'!M97</f>
        <v>0.96099999999999985</v>
      </c>
      <c r="N98" s="21">
        <f>+'Final Budget in Lakhs'!N97-'Provisional Budget Issued'!N97</f>
        <v>0.78285000000000005</v>
      </c>
      <c r="O98" s="21">
        <f>+'Final Budget in Lakhs'!O97-'Provisional Budget Issued'!O97</f>
        <v>0.39038000000000006</v>
      </c>
      <c r="P98" s="21">
        <f>+'Final Budget in Lakhs'!P97-'Provisional Budget Issued'!P97</f>
        <v>6.7184799999999996</v>
      </c>
      <c r="Q98" s="21">
        <f>+'Final Budget in Lakhs'!Q97-'Provisional Budget Issued'!Q97</f>
        <v>0.55410000000000004</v>
      </c>
      <c r="R98" s="21">
        <f>+'Final Budget in Lakhs'!R97-'Provisional Budget Issued'!R97</f>
        <v>1.15727</v>
      </c>
      <c r="S98" s="21">
        <f>+'Final Budget in Lakhs'!S97-'Provisional Budget Issued'!S97</f>
        <v>1.0456599999999998</v>
      </c>
      <c r="T98" s="21">
        <f>+'Final Budget in Lakhs'!T97-'Provisional Budget Issued'!T97</f>
        <v>0.92096000000000011</v>
      </c>
      <c r="U98" s="21">
        <f>+'Final Budget in Lakhs'!U97-'Provisional Budget Issued'!U97</f>
        <v>0</v>
      </c>
      <c r="V98" s="21">
        <f>+'Final Budget in Lakhs'!V97-'Provisional Budget Issued'!V97</f>
        <v>0</v>
      </c>
      <c r="W98" s="21">
        <f>+'Final Budget in Lakhs'!W97-'Provisional Budget Issued'!W97</f>
        <v>0</v>
      </c>
      <c r="X98" s="21">
        <f>+'Final Budget in Lakhs'!X97-'Provisional Budget Issued'!X97</f>
        <v>0</v>
      </c>
      <c r="Y98" s="21">
        <f>+'Final Budget in Lakhs'!Y97-'Provisional Budget Issued'!Y97</f>
        <v>0</v>
      </c>
      <c r="Z98" s="21">
        <f>+'Final Budget in Lakhs'!Z97-'Provisional Budget Issued'!Z97</f>
        <v>0</v>
      </c>
      <c r="AA98" s="21">
        <f>+'Final Budget in Lakhs'!AA97-'Provisional Budget Issued'!AA97</f>
        <v>0</v>
      </c>
      <c r="AB98" s="16">
        <f t="shared" si="2"/>
        <v>66.922679999999986</v>
      </c>
      <c r="AC98" s="106"/>
      <c r="AD98" s="105"/>
      <c r="AE98" s="106"/>
    </row>
    <row r="99" spans="1:31" ht="21.75" customHeight="1" x14ac:dyDescent="0.3">
      <c r="A99" s="26">
        <v>75.770699999999991</v>
      </c>
      <c r="B99" s="238" t="s">
        <v>1467</v>
      </c>
      <c r="C99" s="21">
        <f>+'Final Budget in Lakhs'!C98-'Provisional Budget Issued'!C98</f>
        <v>0.86239999999999994</v>
      </c>
      <c r="D99" s="21">
        <f>+'Final Budget in Lakhs'!D98-'Provisional Budget Issued'!D98</f>
        <v>0.35319999999999996</v>
      </c>
      <c r="E99" s="21">
        <f>+'Final Budget in Lakhs'!E98-'Provisional Budget Issued'!E98</f>
        <v>0.47199999999999998</v>
      </c>
      <c r="F99" s="21">
        <f>+'Final Budget in Lakhs'!F98-'Provisional Budget Issued'!F98</f>
        <v>0.47199999999999998</v>
      </c>
      <c r="G99" s="21">
        <f>+'Final Budget in Lakhs'!G98-'Provisional Budget Issued'!G98</f>
        <v>0</v>
      </c>
      <c r="H99" s="21">
        <f>+'Final Budget in Lakhs'!H98-'Provisional Budget Issued'!H98</f>
        <v>0.2072</v>
      </c>
      <c r="I99" s="21">
        <f>+'Final Budget in Lakhs'!I98-'Provisional Budget Issued'!I98</f>
        <v>0.3412</v>
      </c>
      <c r="J99" s="21">
        <f>+'Final Budget in Lakhs'!J98-'Provisional Budget Issued'!J98</f>
        <v>0.2492</v>
      </c>
      <c r="K99" s="21">
        <f>+'Final Budget in Lakhs'!K98-'Provisional Budget Issued'!K98</f>
        <v>0.31119999999999998</v>
      </c>
      <c r="L99" s="21">
        <f>+'Final Budget in Lakhs'!L98-'Provisional Budget Issued'!L98</f>
        <v>0.42080000000000001</v>
      </c>
      <c r="M99" s="21">
        <f>+'Final Budget in Lakhs'!M98-'Provisional Budget Issued'!M98</f>
        <v>0.23680000000000001</v>
      </c>
      <c r="N99" s="21">
        <f>+'Final Budget in Lakhs'!N98-'Provisional Budget Issued'!N98</f>
        <v>0.188</v>
      </c>
      <c r="O99" s="21">
        <f>+'Final Budget in Lakhs'!O98-'Provisional Budget Issued'!O98</f>
        <v>0.1696</v>
      </c>
      <c r="P99" s="21">
        <f>+'Final Budget in Lakhs'!P98-'Provisional Budget Issued'!P98</f>
        <v>9.1600000000000001E-2</v>
      </c>
      <c r="Q99" s="21">
        <f>+'Final Budget in Lakhs'!Q98-'Provisional Budget Issued'!Q98</f>
        <v>0.12480000000000001</v>
      </c>
      <c r="R99" s="21">
        <f>+'Final Budget in Lakhs'!R98-'Provisional Budget Issued'!R98</f>
        <v>0.25919999999999999</v>
      </c>
      <c r="S99" s="21">
        <f>+'Final Budget in Lakhs'!S98-'Provisional Budget Issued'!S98</f>
        <v>2.7199999999999974E-2</v>
      </c>
      <c r="T99" s="21">
        <f>+'Final Budget in Lakhs'!T98-'Provisional Budget Issued'!T98</f>
        <v>0.13639999999999999</v>
      </c>
      <c r="U99" s="21">
        <f>+'Final Budget in Lakhs'!U98-'Provisional Budget Issued'!U98</f>
        <v>5.7599999999999998E-2</v>
      </c>
      <c r="V99" s="21">
        <f>+'Final Budget in Lakhs'!V98-'Provisional Budget Issued'!V98</f>
        <v>2.8799999999999999E-2</v>
      </c>
      <c r="W99" s="21">
        <f>+'Final Budget in Lakhs'!W98-'Provisional Budget Issued'!W98</f>
        <v>8.7600000000000004E-3</v>
      </c>
      <c r="X99" s="21">
        <f>+'Final Budget in Lakhs'!X98-'Provisional Budget Issued'!X98</f>
        <v>0</v>
      </c>
      <c r="Y99" s="21">
        <f>+'Final Budget in Lakhs'!Y98-'Provisional Budget Issued'!Y98</f>
        <v>8.7999999999999988E-3</v>
      </c>
      <c r="Z99" s="21">
        <f>+'Final Budget in Lakhs'!Z98-'Provisional Budget Issued'!Z98</f>
        <v>0.1152</v>
      </c>
      <c r="AA99" s="21">
        <f>+'Final Budget in Lakhs'!AA98-'Provisional Budget Issued'!AA98</f>
        <v>0</v>
      </c>
      <c r="AB99" s="16">
        <f t="shared" si="2"/>
        <v>5.1419599999999983</v>
      </c>
      <c r="AC99" s="106"/>
      <c r="AD99" s="105"/>
      <c r="AE99" s="106"/>
    </row>
    <row r="100" spans="1:31" ht="21.75" customHeight="1" x14ac:dyDescent="0.3">
      <c r="A100" s="26">
        <v>75.810699999999997</v>
      </c>
      <c r="B100" s="238" t="s">
        <v>1468</v>
      </c>
      <c r="C100" s="21">
        <f>+'Final Budget in Lakhs'!C99-'Provisional Budget Issued'!C99</f>
        <v>0.49861</v>
      </c>
      <c r="D100" s="21">
        <f>+'Final Budget in Lakhs'!D99-'Provisional Budget Issued'!D99</f>
        <v>1.07195</v>
      </c>
      <c r="E100" s="21">
        <f>+'Final Budget in Lakhs'!E99-'Provisional Budget Issued'!E99</f>
        <v>0.52782000000000007</v>
      </c>
      <c r="F100" s="21">
        <f>+'Final Budget in Lakhs'!F99-'Provisional Budget Issued'!F99</f>
        <v>0.44782000000000005</v>
      </c>
      <c r="G100" s="21">
        <f>+'Final Budget in Lakhs'!G99-'Provisional Budget Issued'!G99</f>
        <v>4.6710000000000029E-2</v>
      </c>
      <c r="H100" s="21">
        <f>+'Final Budget in Lakhs'!H99-'Provisional Budget Issued'!H99</f>
        <v>0.72846</v>
      </c>
      <c r="I100" s="21">
        <f>+'Final Budget in Lakhs'!I99-'Provisional Budget Issued'!I99</f>
        <v>0.53290000000000004</v>
      </c>
      <c r="J100" s="21">
        <f>+'Final Budget in Lakhs'!J99-'Provisional Budget Issued'!J99</f>
        <v>0</v>
      </c>
      <c r="K100" s="21">
        <f>+'Final Budget in Lakhs'!K99-'Provisional Budget Issued'!K99</f>
        <v>0.81439000000000006</v>
      </c>
      <c r="L100" s="21">
        <f>+'Final Budget in Lakhs'!L99-'Provisional Budget Issued'!L99</f>
        <v>0.75370000000000004</v>
      </c>
      <c r="M100" s="21">
        <f>+'Final Budget in Lakhs'!M99-'Provisional Budget Issued'!M99</f>
        <v>1.3736199999999998</v>
      </c>
      <c r="N100" s="21">
        <f>+'Final Budget in Lakhs'!N99-'Provisional Budget Issued'!N99</f>
        <v>0.56679000000000002</v>
      </c>
      <c r="O100" s="21">
        <f>+'Final Budget in Lakhs'!O99-'Provisional Budget Issued'!O99</f>
        <v>0.20010999999999998</v>
      </c>
      <c r="P100" s="21">
        <f>+'Final Budget in Lakhs'!P99-'Provisional Budget Issued'!P99</f>
        <v>0</v>
      </c>
      <c r="Q100" s="21">
        <f>+'Final Budget in Lakhs'!Q99-'Provisional Budget Issued'!Q99</f>
        <v>0</v>
      </c>
      <c r="R100" s="21">
        <f>+'Final Budget in Lakhs'!R99-'Provisional Budget Issued'!R99</f>
        <v>0</v>
      </c>
      <c r="S100" s="21">
        <f>+'Final Budget in Lakhs'!S99-'Provisional Budget Issued'!S99</f>
        <v>1.0514800000000002</v>
      </c>
      <c r="T100" s="21">
        <f>+'Final Budget in Lakhs'!T99-'Provisional Budget Issued'!T99</f>
        <v>0.78556999999999999</v>
      </c>
      <c r="U100" s="21">
        <f>+'Final Budget in Lakhs'!U99-'Provisional Budget Issued'!U99</f>
        <v>7.7900000000000011E-2</v>
      </c>
      <c r="V100" s="21">
        <f>+'Final Budget in Lakhs'!V99-'Provisional Budget Issued'!V99</f>
        <v>0</v>
      </c>
      <c r="W100" s="21">
        <f>+'Final Budget in Lakhs'!W99-'Provisional Budget Issued'!W99</f>
        <v>0</v>
      </c>
      <c r="X100" s="21">
        <f>+'Final Budget in Lakhs'!X99-'Provisional Budget Issued'!X99</f>
        <v>0</v>
      </c>
      <c r="Y100" s="21">
        <f>+'Final Budget in Lakhs'!Y99-'Provisional Budget Issued'!Y99</f>
        <v>0</v>
      </c>
      <c r="Z100" s="21">
        <f>+'Final Budget in Lakhs'!Z99-'Provisional Budget Issued'!Z99</f>
        <v>0</v>
      </c>
      <c r="AA100" s="21">
        <f>+'Final Budget in Lakhs'!AA99-'Provisional Budget Issued'!AA99</f>
        <v>0</v>
      </c>
      <c r="AB100" s="16">
        <f t="shared" si="2"/>
        <v>9.4778300000000009</v>
      </c>
      <c r="AC100" s="106"/>
      <c r="AD100" s="105"/>
      <c r="AE100" s="106"/>
    </row>
    <row r="101" spans="1:31" ht="21.75" hidden="1" customHeight="1" x14ac:dyDescent="0.3">
      <c r="A101" s="111">
        <v>75.813699999999997</v>
      </c>
      <c r="B101" s="238" t="s">
        <v>1469</v>
      </c>
      <c r="C101" s="21">
        <f>+'Final Budget in Lakhs'!C100-'Provisional Budget Issued'!C100</f>
        <v>0</v>
      </c>
      <c r="D101" s="21">
        <f>+'Final Budget in Lakhs'!D100-'Provisional Budget Issued'!D100</f>
        <v>0</v>
      </c>
      <c r="E101" s="21">
        <f>+'Final Budget in Lakhs'!E100-'Provisional Budget Issued'!E100</f>
        <v>0</v>
      </c>
      <c r="F101" s="21">
        <f>+'Final Budget in Lakhs'!F100-'Provisional Budget Issued'!F100</f>
        <v>0</v>
      </c>
      <c r="G101" s="21">
        <f>+'Final Budget in Lakhs'!G100-'Provisional Budget Issued'!G100</f>
        <v>0</v>
      </c>
      <c r="H101" s="21">
        <f>+'Final Budget in Lakhs'!H100-'Provisional Budget Issued'!H100</f>
        <v>0</v>
      </c>
      <c r="I101" s="21">
        <f>+'Final Budget in Lakhs'!I100-'Provisional Budget Issued'!I100</f>
        <v>0</v>
      </c>
      <c r="J101" s="21">
        <f>+'Final Budget in Lakhs'!J100-'Provisional Budget Issued'!J100</f>
        <v>0</v>
      </c>
      <c r="K101" s="21">
        <f>+'Final Budget in Lakhs'!K100-'Provisional Budget Issued'!K100</f>
        <v>0</v>
      </c>
      <c r="L101" s="21">
        <f>+'Final Budget in Lakhs'!L100-'Provisional Budget Issued'!L100</f>
        <v>0</v>
      </c>
      <c r="M101" s="21">
        <f>+'Final Budget in Lakhs'!M100-'Provisional Budget Issued'!M100</f>
        <v>0</v>
      </c>
      <c r="N101" s="21">
        <f>+'Final Budget in Lakhs'!N100-'Provisional Budget Issued'!N100</f>
        <v>0</v>
      </c>
      <c r="O101" s="21">
        <f>+'Final Budget in Lakhs'!O100-'Provisional Budget Issued'!O100</f>
        <v>0</v>
      </c>
      <c r="P101" s="21">
        <f>+'Final Budget in Lakhs'!P100-'Provisional Budget Issued'!P100</f>
        <v>0</v>
      </c>
      <c r="Q101" s="21">
        <f>+'Final Budget in Lakhs'!Q100-'Provisional Budget Issued'!Q100</f>
        <v>0</v>
      </c>
      <c r="R101" s="21">
        <f>+'Final Budget in Lakhs'!R100-'Provisional Budget Issued'!R100</f>
        <v>0</v>
      </c>
      <c r="S101" s="21">
        <f>+'Final Budget in Lakhs'!S100-'Provisional Budget Issued'!S100</f>
        <v>0</v>
      </c>
      <c r="T101" s="21">
        <f>+'Final Budget in Lakhs'!T100-'Provisional Budget Issued'!T100</f>
        <v>0</v>
      </c>
      <c r="U101" s="21">
        <f>+'Final Budget in Lakhs'!U100-'Provisional Budget Issued'!U100</f>
        <v>0</v>
      </c>
      <c r="V101" s="21">
        <f>+'Final Budget in Lakhs'!V100-'Provisional Budget Issued'!V100</f>
        <v>0</v>
      </c>
      <c r="W101" s="21">
        <f>+'Final Budget in Lakhs'!W100-'Provisional Budget Issued'!W100</f>
        <v>0</v>
      </c>
      <c r="X101" s="21">
        <f>+'Final Budget in Lakhs'!X100-'Provisional Budget Issued'!X100</f>
        <v>0</v>
      </c>
      <c r="Y101" s="21">
        <f>+'Final Budget in Lakhs'!Y100-'Provisional Budget Issued'!Y100</f>
        <v>0</v>
      </c>
      <c r="Z101" s="21">
        <f>+'Final Budget in Lakhs'!Z100-'Provisional Budget Issued'!Z100</f>
        <v>0</v>
      </c>
      <c r="AA101" s="21">
        <f>+'Final Budget in Lakhs'!AA100-'Provisional Budget Issued'!AA100</f>
        <v>0</v>
      </c>
      <c r="AB101" s="16">
        <f t="shared" si="2"/>
        <v>0</v>
      </c>
      <c r="AC101" s="106"/>
      <c r="AD101" s="105"/>
      <c r="AE101" s="106"/>
    </row>
    <row r="102" spans="1:31" ht="21.75" customHeight="1" x14ac:dyDescent="0.3">
      <c r="A102" s="26">
        <v>75.830699999999993</v>
      </c>
      <c r="B102" s="238" t="s">
        <v>1470</v>
      </c>
      <c r="C102" s="21">
        <f>+'Final Budget in Lakhs'!C101-'Provisional Budget Issued'!C101</f>
        <v>0</v>
      </c>
      <c r="D102" s="21">
        <f>+'Final Budget in Lakhs'!D101-'Provisional Budget Issued'!D101</f>
        <v>0</v>
      </c>
      <c r="E102" s="21">
        <f>+'Final Budget in Lakhs'!E101-'Provisional Budget Issued'!E101</f>
        <v>0</v>
      </c>
      <c r="F102" s="21">
        <f>+'Final Budget in Lakhs'!F101-'Provisional Budget Issued'!F101</f>
        <v>0</v>
      </c>
      <c r="G102" s="21">
        <f>+'Final Budget in Lakhs'!G101-'Provisional Budget Issued'!G101</f>
        <v>0</v>
      </c>
      <c r="H102" s="21">
        <f>+'Final Budget in Lakhs'!H101-'Provisional Budget Issued'!H101</f>
        <v>0</v>
      </c>
      <c r="I102" s="21">
        <f>+'Final Budget in Lakhs'!I101-'Provisional Budget Issued'!I101</f>
        <v>0</v>
      </c>
      <c r="J102" s="21">
        <f>+'Final Budget in Lakhs'!J101-'Provisional Budget Issued'!J101</f>
        <v>0.81530999999999998</v>
      </c>
      <c r="K102" s="21">
        <f>+'Final Budget in Lakhs'!K101-'Provisional Budget Issued'!K101</f>
        <v>0</v>
      </c>
      <c r="L102" s="21">
        <f>+'Final Budget in Lakhs'!L101-'Provisional Budget Issued'!L101</f>
        <v>0</v>
      </c>
      <c r="M102" s="21">
        <f>+'Final Budget in Lakhs'!M101-'Provisional Budget Issued'!M101</f>
        <v>0</v>
      </c>
      <c r="N102" s="21">
        <f>+'Final Budget in Lakhs'!N101-'Provisional Budget Issued'!N101</f>
        <v>0</v>
      </c>
      <c r="O102" s="21">
        <f>+'Final Budget in Lakhs'!O101-'Provisional Budget Issued'!O101</f>
        <v>0</v>
      </c>
      <c r="P102" s="21">
        <f>+'Final Budget in Lakhs'!P101-'Provisional Budget Issued'!P101</f>
        <v>2.7831000000000001</v>
      </c>
      <c r="Q102" s="21">
        <f>+'Final Budget in Lakhs'!Q101-'Provisional Budget Issued'!Q101</f>
        <v>0.78324000000000005</v>
      </c>
      <c r="R102" s="21">
        <f>+'Final Budget in Lakhs'!R101-'Provisional Budget Issued'!R101</f>
        <v>1.3962600000000003</v>
      </c>
      <c r="S102" s="21">
        <f>+'Final Budget in Lakhs'!S101-'Provisional Budget Issued'!S101</f>
        <v>0</v>
      </c>
      <c r="T102" s="21">
        <f>+'Final Budget in Lakhs'!T101-'Provisional Budget Issued'!T101</f>
        <v>0.72000000000000064</v>
      </c>
      <c r="U102" s="21">
        <f>+'Final Budget in Lakhs'!U101-'Provisional Budget Issued'!U101</f>
        <v>0</v>
      </c>
      <c r="V102" s="21">
        <f>+'Final Budget in Lakhs'!V101-'Provisional Budget Issued'!V101</f>
        <v>0</v>
      </c>
      <c r="W102" s="21">
        <f>+'Final Budget in Lakhs'!W101-'Provisional Budget Issued'!W101</f>
        <v>0</v>
      </c>
      <c r="X102" s="21">
        <f>+'Final Budget in Lakhs'!X101-'Provisional Budget Issued'!X101</f>
        <v>0</v>
      </c>
      <c r="Y102" s="21">
        <f>+'Final Budget in Lakhs'!Y101-'Provisional Budget Issued'!Y101</f>
        <v>0</v>
      </c>
      <c r="Z102" s="21">
        <f>+'Final Budget in Lakhs'!Z101-'Provisional Budget Issued'!Z101</f>
        <v>0</v>
      </c>
      <c r="AA102" s="21">
        <f>+'Final Budget in Lakhs'!AA101-'Provisional Budget Issued'!AA101</f>
        <v>0</v>
      </c>
      <c r="AB102" s="16">
        <f t="shared" si="2"/>
        <v>6.497910000000001</v>
      </c>
      <c r="AC102" s="106"/>
      <c r="AD102" s="105"/>
      <c r="AE102" s="106"/>
    </row>
    <row r="103" spans="1:31" ht="21.75" customHeight="1" x14ac:dyDescent="0.3">
      <c r="A103" s="26">
        <v>75.831699999999998</v>
      </c>
      <c r="B103" s="238" t="s">
        <v>1471</v>
      </c>
      <c r="C103" s="21">
        <f>+'Final Budget in Lakhs'!C102-'Provisional Budget Issued'!C102</f>
        <v>66.970820000000003</v>
      </c>
      <c r="D103" s="21">
        <f>+'Final Budget in Lakhs'!D102-'Provisional Budget Issued'!D102</f>
        <v>48.105329999999995</v>
      </c>
      <c r="E103" s="21">
        <f>+'Final Budget in Lakhs'!E102-'Provisional Budget Issued'!E102</f>
        <v>65.320800000000006</v>
      </c>
      <c r="F103" s="21">
        <f>+'Final Budget in Lakhs'!F102-'Provisional Budget Issued'!F102</f>
        <v>48.12</v>
      </c>
      <c r="G103" s="21">
        <f>+'Final Budget in Lakhs'!G102-'Provisional Budget Issued'!G102</f>
        <v>48.12</v>
      </c>
      <c r="H103" s="21">
        <f>+'Final Budget in Lakhs'!H102-'Provisional Budget Issued'!H102</f>
        <v>63.85005000000001</v>
      </c>
      <c r="I103" s="21">
        <f>+'Final Budget in Lakhs'!I102-'Provisional Budget Issued'!I102</f>
        <v>53.708739999999999</v>
      </c>
      <c r="J103" s="21">
        <f>+'Final Budget in Lakhs'!J102-'Provisional Budget Issued'!J102</f>
        <v>75.330860000000001</v>
      </c>
      <c r="K103" s="21">
        <f>+'Final Budget in Lakhs'!K102-'Provisional Budget Issued'!K102</f>
        <v>56.275800000000004</v>
      </c>
      <c r="L103" s="21">
        <f>+'Final Budget in Lakhs'!L102-'Provisional Budget Issued'!L102</f>
        <v>50.142430000000004</v>
      </c>
      <c r="M103" s="21">
        <f>+'Final Budget in Lakhs'!M102-'Provisional Budget Issued'!M102</f>
        <v>62.236280000000008</v>
      </c>
      <c r="N103" s="21">
        <f>+'Final Budget in Lakhs'!N102-'Provisional Budget Issued'!N102</f>
        <v>46.125129999999999</v>
      </c>
      <c r="O103" s="21">
        <f>+'Final Budget in Lakhs'!O102-'Provisional Budget Issued'!O102</f>
        <v>42.417769999999997</v>
      </c>
      <c r="P103" s="21">
        <f>+'Final Budget in Lakhs'!P102-'Provisional Budget Issued'!P102</f>
        <v>79.758459999999999</v>
      </c>
      <c r="Q103" s="21">
        <f>+'Final Budget in Lakhs'!Q102-'Provisional Budget Issued'!Q102</f>
        <v>66.489110000000011</v>
      </c>
      <c r="R103" s="21">
        <f>+'Final Budget in Lakhs'!R102-'Provisional Budget Issued'!R102</f>
        <v>83.556290000000004</v>
      </c>
      <c r="S103" s="21">
        <f>+'Final Budget in Lakhs'!S102-'Provisional Budget Issued'!S102</f>
        <v>72.265329999999992</v>
      </c>
      <c r="T103" s="21">
        <f>+'Final Budget in Lakhs'!T102-'Provisional Budget Issued'!T102</f>
        <v>71.101119999999995</v>
      </c>
      <c r="U103" s="21">
        <f>+'Final Budget in Lakhs'!U102-'Provisional Budget Issued'!U102</f>
        <v>23.03903</v>
      </c>
      <c r="V103" s="21">
        <f>+'Final Budget in Lakhs'!V102-'Provisional Budget Issued'!V102</f>
        <v>2.9819800000000001</v>
      </c>
      <c r="W103" s="21">
        <f>+'Final Budget in Lakhs'!W102-'Provisional Budget Issued'!W102</f>
        <v>7.0594999999999999</v>
      </c>
      <c r="X103" s="21">
        <f>+'Final Budget in Lakhs'!X102-'Provisional Budget Issued'!X102</f>
        <v>6.4614799999999999</v>
      </c>
      <c r="Y103" s="21">
        <f>+'Final Budget in Lakhs'!Y102-'Provisional Budget Issued'!Y102</f>
        <v>3.5703799999999997</v>
      </c>
      <c r="Z103" s="21">
        <f>+'Final Budget in Lakhs'!Z102-'Provisional Budget Issued'!Z102</f>
        <v>48.024390000000004</v>
      </c>
      <c r="AA103" s="21">
        <f>+'Final Budget in Lakhs'!AA102-'Provisional Budget Issued'!AA102</f>
        <v>0</v>
      </c>
      <c r="AB103" s="16">
        <f t="shared" si="2"/>
        <v>1191.03108</v>
      </c>
      <c r="AC103" s="106"/>
      <c r="AD103" s="105"/>
      <c r="AE103" s="106"/>
    </row>
    <row r="104" spans="1:31" ht="21.75" hidden="1" customHeight="1" x14ac:dyDescent="0.3">
      <c r="A104" s="111">
        <v>75.832700000000003</v>
      </c>
      <c r="B104" s="238" t="s">
        <v>1471</v>
      </c>
      <c r="C104" s="21">
        <f>+'Final Budget in Lakhs'!C103-'Provisional Budget Issued'!C103</f>
        <v>0</v>
      </c>
      <c r="D104" s="21">
        <f>+'Final Budget in Lakhs'!D103-'Provisional Budget Issued'!D103</f>
        <v>0</v>
      </c>
      <c r="E104" s="21">
        <f>+'Final Budget in Lakhs'!E103-'Provisional Budget Issued'!E103</f>
        <v>0</v>
      </c>
      <c r="F104" s="21">
        <f>+'Final Budget in Lakhs'!F103-'Provisional Budget Issued'!F103</f>
        <v>0</v>
      </c>
      <c r="G104" s="21">
        <f>+'Final Budget in Lakhs'!G103-'Provisional Budget Issued'!G103</f>
        <v>0</v>
      </c>
      <c r="H104" s="21">
        <f>+'Final Budget in Lakhs'!H103-'Provisional Budget Issued'!H103</f>
        <v>0</v>
      </c>
      <c r="I104" s="21">
        <f>+'Final Budget in Lakhs'!I103-'Provisional Budget Issued'!I103</f>
        <v>0</v>
      </c>
      <c r="J104" s="21">
        <f>+'Final Budget in Lakhs'!J103-'Provisional Budget Issued'!J103</f>
        <v>0.2</v>
      </c>
      <c r="K104" s="21">
        <f>+'Final Budget in Lakhs'!K103-'Provisional Budget Issued'!K103</f>
        <v>0</v>
      </c>
      <c r="L104" s="21">
        <f>+'Final Budget in Lakhs'!L103-'Provisional Budget Issued'!L103</f>
        <v>0</v>
      </c>
      <c r="M104" s="21">
        <f>+'Final Budget in Lakhs'!M103-'Provisional Budget Issued'!M103</f>
        <v>0</v>
      </c>
      <c r="N104" s="21">
        <f>+'Final Budget in Lakhs'!N103-'Provisional Budget Issued'!N103</f>
        <v>0</v>
      </c>
      <c r="O104" s="21">
        <f>+'Final Budget in Lakhs'!O103-'Provisional Budget Issued'!O103</f>
        <v>0</v>
      </c>
      <c r="P104" s="21">
        <f>+'Final Budget in Lakhs'!P103-'Provisional Budget Issued'!P103</f>
        <v>0</v>
      </c>
      <c r="Q104" s="21">
        <f>+'Final Budget in Lakhs'!Q103-'Provisional Budget Issued'!Q103</f>
        <v>0</v>
      </c>
      <c r="R104" s="21">
        <f>+'Final Budget in Lakhs'!R103-'Provisional Budget Issued'!R103</f>
        <v>0</v>
      </c>
      <c r="S104" s="21">
        <f>+'Final Budget in Lakhs'!S103-'Provisional Budget Issued'!S103</f>
        <v>0</v>
      </c>
      <c r="T104" s="21">
        <f>+'Final Budget in Lakhs'!T103-'Provisional Budget Issued'!T103</f>
        <v>0</v>
      </c>
      <c r="U104" s="21">
        <f>+'Final Budget in Lakhs'!U103-'Provisional Budget Issued'!U103</f>
        <v>0</v>
      </c>
      <c r="V104" s="21">
        <f>+'Final Budget in Lakhs'!V103-'Provisional Budget Issued'!V103</f>
        <v>0</v>
      </c>
      <c r="W104" s="21">
        <f>+'Final Budget in Lakhs'!W103-'Provisional Budget Issued'!W103</f>
        <v>0</v>
      </c>
      <c r="X104" s="21">
        <f>+'Final Budget in Lakhs'!X103-'Provisional Budget Issued'!X103</f>
        <v>0</v>
      </c>
      <c r="Y104" s="21">
        <f>+'Final Budget in Lakhs'!Y103-'Provisional Budget Issued'!Y103</f>
        <v>0</v>
      </c>
      <c r="Z104" s="21">
        <f>+'Final Budget in Lakhs'!Z103-'Provisional Budget Issued'!Z103</f>
        <v>0</v>
      </c>
      <c r="AA104" s="21">
        <f>+'Final Budget in Lakhs'!AA103-'Provisional Budget Issued'!AA103</f>
        <v>0</v>
      </c>
      <c r="AB104" s="16">
        <f t="shared" si="2"/>
        <v>0.2</v>
      </c>
      <c r="AC104" s="106"/>
      <c r="AD104" s="105"/>
      <c r="AE104" s="106"/>
    </row>
    <row r="105" spans="1:31" ht="21.75" customHeight="1" x14ac:dyDescent="0.3">
      <c r="A105" s="26">
        <v>75.840699999999998</v>
      </c>
      <c r="B105" s="238" t="s">
        <v>1472</v>
      </c>
      <c r="C105" s="21">
        <f>+'Final Budget in Lakhs'!C104-'Provisional Budget Issued'!C104</f>
        <v>0</v>
      </c>
      <c r="D105" s="21">
        <f>+'Final Budget in Lakhs'!D104-'Provisional Budget Issued'!D104</f>
        <v>0</v>
      </c>
      <c r="E105" s="21">
        <f>+'Final Budget in Lakhs'!E104-'Provisional Budget Issued'!E104</f>
        <v>0</v>
      </c>
      <c r="F105" s="21">
        <f>+'Final Budget in Lakhs'!F104-'Provisional Budget Issued'!F104</f>
        <v>0</v>
      </c>
      <c r="G105" s="21">
        <f>+'Final Budget in Lakhs'!G104-'Provisional Budget Issued'!G104</f>
        <v>0</v>
      </c>
      <c r="H105" s="21">
        <f>+'Final Budget in Lakhs'!H104-'Provisional Budget Issued'!H104</f>
        <v>0</v>
      </c>
      <c r="I105" s="21">
        <f>+'Final Budget in Lakhs'!I104-'Provisional Budget Issued'!I104</f>
        <v>0</v>
      </c>
      <c r="J105" s="21">
        <f>+'Final Budget in Lakhs'!J104-'Provisional Budget Issued'!J104</f>
        <v>0</v>
      </c>
      <c r="K105" s="21">
        <f>+'Final Budget in Lakhs'!K104-'Provisional Budget Issued'!K104</f>
        <v>0</v>
      </c>
      <c r="L105" s="21">
        <f>+'Final Budget in Lakhs'!L104-'Provisional Budget Issued'!L104</f>
        <v>0</v>
      </c>
      <c r="M105" s="21">
        <f>+'Final Budget in Lakhs'!M104-'Provisional Budget Issued'!M104</f>
        <v>0</v>
      </c>
      <c r="N105" s="21">
        <f>+'Final Budget in Lakhs'!N104-'Provisional Budget Issued'!N104</f>
        <v>0</v>
      </c>
      <c r="O105" s="21">
        <f>+'Final Budget in Lakhs'!O104-'Provisional Budget Issued'!O104</f>
        <v>0</v>
      </c>
      <c r="P105" s="21">
        <f>+'Final Budget in Lakhs'!P104-'Provisional Budget Issued'!P104</f>
        <v>0</v>
      </c>
      <c r="Q105" s="21">
        <f>+'Final Budget in Lakhs'!Q104-'Provisional Budget Issued'!Q104</f>
        <v>0</v>
      </c>
      <c r="R105" s="21">
        <f>+'Final Budget in Lakhs'!R104-'Provisional Budget Issued'!R104</f>
        <v>0</v>
      </c>
      <c r="S105" s="21">
        <f>+'Final Budget in Lakhs'!S104-'Provisional Budget Issued'!S104</f>
        <v>0</v>
      </c>
      <c r="T105" s="21">
        <f>+'Final Budget in Lakhs'!T104-'Provisional Budget Issued'!T104</f>
        <v>0</v>
      </c>
      <c r="U105" s="21">
        <f>+'Final Budget in Lakhs'!U104-'Provisional Budget Issued'!U104</f>
        <v>0</v>
      </c>
      <c r="V105" s="21">
        <f>+'Final Budget in Lakhs'!V104-'Provisional Budget Issued'!V104</f>
        <v>0</v>
      </c>
      <c r="W105" s="21">
        <f>+'Final Budget in Lakhs'!W104-'Provisional Budget Issued'!W104</f>
        <v>0</v>
      </c>
      <c r="X105" s="21">
        <f>+'Final Budget in Lakhs'!X104-'Provisional Budget Issued'!X104</f>
        <v>0</v>
      </c>
      <c r="Y105" s="21">
        <f>+'Final Budget in Lakhs'!Y104-'Provisional Budget Issued'!Y104</f>
        <v>0</v>
      </c>
      <c r="Z105" s="21">
        <f>+'Final Budget in Lakhs'!Z104-'Provisional Budget Issued'!Z104</f>
        <v>0</v>
      </c>
      <c r="AA105" s="21">
        <f>+'Final Budget in Lakhs'!AA104-'Provisional Budget Issued'!AA104</f>
        <v>0</v>
      </c>
      <c r="AB105" s="16">
        <f t="shared" si="2"/>
        <v>0</v>
      </c>
      <c r="AC105" s="106"/>
      <c r="AD105" s="105"/>
      <c r="AE105" s="106"/>
    </row>
    <row r="106" spans="1:31" ht="21.75" customHeight="1" x14ac:dyDescent="0.3">
      <c r="A106" s="26">
        <v>75.860699999999994</v>
      </c>
      <c r="B106" s="238" t="s">
        <v>1473</v>
      </c>
      <c r="C106" s="21">
        <f>+'Final Budget in Lakhs'!C105-'Provisional Budget Issued'!C105</f>
        <v>0</v>
      </c>
      <c r="D106" s="21">
        <f>+'Final Budget in Lakhs'!D105-'Provisional Budget Issued'!D105</f>
        <v>1.1485300000000001</v>
      </c>
      <c r="E106" s="21">
        <f>+'Final Budget in Lakhs'!E105-'Provisional Budget Issued'!E105</f>
        <v>0</v>
      </c>
      <c r="F106" s="21">
        <f>+'Final Budget in Lakhs'!F105-'Provisional Budget Issued'!F105</f>
        <v>0.99</v>
      </c>
      <c r="G106" s="21">
        <f>+'Final Budget in Lakhs'!G105-'Provisional Budget Issued'!G105</f>
        <v>0.99</v>
      </c>
      <c r="H106" s="21">
        <f>+'Final Budget in Lakhs'!H105-'Provisional Budget Issued'!H105</f>
        <v>2.3628999999999998</v>
      </c>
      <c r="I106" s="21">
        <f>+'Final Budget in Lakhs'!I105-'Provisional Budget Issued'!I105</f>
        <v>0</v>
      </c>
      <c r="J106" s="21">
        <f>+'Final Budget in Lakhs'!J105-'Provisional Budget Issued'!J105</f>
        <v>2.8195600000000001</v>
      </c>
      <c r="K106" s="21">
        <f>+'Final Budget in Lakhs'!K105-'Provisional Budget Issued'!K105</f>
        <v>0.55775999999999992</v>
      </c>
      <c r="L106" s="21">
        <f>+'Final Budget in Lakhs'!L105-'Provisional Budget Issued'!L105</f>
        <v>2.6237699999999999</v>
      </c>
      <c r="M106" s="21">
        <f>+'Final Budget in Lakhs'!M105-'Provisional Budget Issued'!M105</f>
        <v>4.0757899999999996</v>
      </c>
      <c r="N106" s="21">
        <f>+'Final Budget in Lakhs'!N105-'Provisional Budget Issued'!N105</f>
        <v>1.1488</v>
      </c>
      <c r="O106" s="21">
        <f>+'Final Budget in Lakhs'!O105-'Provisional Budget Issued'!O105</f>
        <v>1.24444</v>
      </c>
      <c r="P106" s="21">
        <f>+'Final Budget in Lakhs'!P105-'Provisional Budget Issued'!P105</f>
        <v>2.7065000000000001</v>
      </c>
      <c r="Q106" s="21">
        <f>+'Final Budget in Lakhs'!Q105-'Provisional Budget Issued'!Q105</f>
        <v>1.40784</v>
      </c>
      <c r="R106" s="21">
        <f>+'Final Budget in Lakhs'!R105-'Provisional Budget Issued'!R105</f>
        <v>1.1447799999999999</v>
      </c>
      <c r="S106" s="21">
        <f>+'Final Budget in Lakhs'!S105-'Provisional Budget Issued'!S105</f>
        <v>0</v>
      </c>
      <c r="T106" s="21">
        <f>+'Final Budget in Lakhs'!T105-'Provisional Budget Issued'!T105</f>
        <v>3.7471899999999998</v>
      </c>
      <c r="U106" s="21">
        <f>+'Final Budget in Lakhs'!U105-'Provisional Budget Issued'!U105</f>
        <v>0</v>
      </c>
      <c r="V106" s="21">
        <f>+'Final Budget in Lakhs'!V105-'Provisional Budget Issued'!V105</f>
        <v>0</v>
      </c>
      <c r="W106" s="21">
        <f>+'Final Budget in Lakhs'!W105-'Provisional Budget Issued'!W105</f>
        <v>0</v>
      </c>
      <c r="X106" s="21">
        <f>+'Final Budget in Lakhs'!X105-'Provisional Budget Issued'!X105</f>
        <v>0</v>
      </c>
      <c r="Y106" s="21">
        <f>+'Final Budget in Lakhs'!Y105-'Provisional Budget Issued'!Y105</f>
        <v>0</v>
      </c>
      <c r="Z106" s="21">
        <f>+'Final Budget in Lakhs'!Z105-'Provisional Budget Issued'!Z105</f>
        <v>2.3444799999999999</v>
      </c>
      <c r="AA106" s="21">
        <f>+'Final Budget in Lakhs'!AA105-'Provisional Budget Issued'!AA105</f>
        <v>0</v>
      </c>
      <c r="AB106" s="16">
        <f t="shared" si="2"/>
        <v>29.312340000000003</v>
      </c>
      <c r="AC106" s="106"/>
      <c r="AD106" s="105"/>
      <c r="AE106" s="106"/>
    </row>
    <row r="107" spans="1:31" ht="21.75" customHeight="1" x14ac:dyDescent="0.3">
      <c r="A107" s="26">
        <v>75.861699999999999</v>
      </c>
      <c r="B107" s="238" t="s">
        <v>1473</v>
      </c>
      <c r="C107" s="21">
        <f>+'Final Budget in Lakhs'!C106-'Provisional Budget Issued'!C106</f>
        <v>0</v>
      </c>
      <c r="D107" s="21">
        <f>+'Final Budget in Lakhs'!D106-'Provisional Budget Issued'!D106</f>
        <v>0</v>
      </c>
      <c r="E107" s="21">
        <f>+'Final Budget in Lakhs'!E106-'Provisional Budget Issued'!E106</f>
        <v>0</v>
      </c>
      <c r="F107" s="21">
        <f>+'Final Budget in Lakhs'!F106-'Provisional Budget Issued'!F106</f>
        <v>0</v>
      </c>
      <c r="G107" s="21">
        <f>+'Final Budget in Lakhs'!G106-'Provisional Budget Issued'!G106</f>
        <v>0</v>
      </c>
      <c r="H107" s="21">
        <f>+'Final Budget in Lakhs'!H106-'Provisional Budget Issued'!H106</f>
        <v>0</v>
      </c>
      <c r="I107" s="21">
        <f>+'Final Budget in Lakhs'!I106-'Provisional Budget Issued'!I106</f>
        <v>0</v>
      </c>
      <c r="J107" s="21">
        <f>+'Final Budget in Lakhs'!J106-'Provisional Budget Issued'!J106</f>
        <v>0</v>
      </c>
      <c r="K107" s="21">
        <f>+'Final Budget in Lakhs'!K106-'Provisional Budget Issued'!K106</f>
        <v>0</v>
      </c>
      <c r="L107" s="21">
        <f>+'Final Budget in Lakhs'!L106-'Provisional Budget Issued'!L106</f>
        <v>0</v>
      </c>
      <c r="M107" s="21">
        <f>+'Final Budget in Lakhs'!M106-'Provisional Budget Issued'!M106</f>
        <v>0</v>
      </c>
      <c r="N107" s="21">
        <f>+'Final Budget in Lakhs'!N106-'Provisional Budget Issued'!N106</f>
        <v>0</v>
      </c>
      <c r="O107" s="21">
        <f>+'Final Budget in Lakhs'!O106-'Provisional Budget Issued'!O106</f>
        <v>0</v>
      </c>
      <c r="P107" s="21">
        <f>+'Final Budget in Lakhs'!P106-'Provisional Budget Issued'!P106</f>
        <v>0</v>
      </c>
      <c r="Q107" s="21">
        <f>+'Final Budget in Lakhs'!Q106-'Provisional Budget Issued'!Q106</f>
        <v>0</v>
      </c>
      <c r="R107" s="21">
        <f>+'Final Budget in Lakhs'!R106-'Provisional Budget Issued'!R106</f>
        <v>0</v>
      </c>
      <c r="S107" s="21">
        <f>+'Final Budget in Lakhs'!S106-'Provisional Budget Issued'!S106</f>
        <v>2.6865399999999999</v>
      </c>
      <c r="T107" s="21">
        <f>+'Final Budget in Lakhs'!T106-'Provisional Budget Issued'!T106</f>
        <v>0</v>
      </c>
      <c r="U107" s="21">
        <f>+'Final Budget in Lakhs'!U106-'Provisional Budget Issued'!U106</f>
        <v>0</v>
      </c>
      <c r="V107" s="21">
        <f>+'Final Budget in Lakhs'!V106-'Provisional Budget Issued'!V106</f>
        <v>0</v>
      </c>
      <c r="W107" s="21">
        <f>+'Final Budget in Lakhs'!W106-'Provisional Budget Issued'!W106</f>
        <v>0</v>
      </c>
      <c r="X107" s="21">
        <f>+'Final Budget in Lakhs'!X106-'Provisional Budget Issued'!X106</f>
        <v>0</v>
      </c>
      <c r="Y107" s="21">
        <f>+'Final Budget in Lakhs'!Y106-'Provisional Budget Issued'!Y106</f>
        <v>0</v>
      </c>
      <c r="Z107" s="21">
        <f>+'Final Budget in Lakhs'!Z106-'Provisional Budget Issued'!Z106</f>
        <v>0</v>
      </c>
      <c r="AA107" s="21">
        <f>+'Final Budget in Lakhs'!AA106-'Provisional Budget Issued'!AA106</f>
        <v>0</v>
      </c>
      <c r="AB107" s="16">
        <f t="shared" si="2"/>
        <v>2.6865399999999999</v>
      </c>
      <c r="AC107" s="106"/>
      <c r="AD107" s="105"/>
      <c r="AE107" s="106"/>
    </row>
    <row r="108" spans="1:31" ht="21.75" customHeight="1" x14ac:dyDescent="0.3">
      <c r="A108" s="26">
        <v>75.870699999999999</v>
      </c>
      <c r="B108" s="238" t="s">
        <v>1474</v>
      </c>
      <c r="C108" s="21">
        <f>+'Final Budget in Lakhs'!C107-'Provisional Budget Issued'!C107</f>
        <v>0</v>
      </c>
      <c r="D108" s="21">
        <f>+'Final Budget in Lakhs'!D107-'Provisional Budget Issued'!D107</f>
        <v>0</v>
      </c>
      <c r="E108" s="21">
        <f>+'Final Budget in Lakhs'!E107-'Provisional Budget Issued'!E107</f>
        <v>0</v>
      </c>
      <c r="F108" s="21">
        <f>+'Final Budget in Lakhs'!F107-'Provisional Budget Issued'!F107</f>
        <v>0</v>
      </c>
      <c r="G108" s="21">
        <f>+'Final Budget in Lakhs'!G107-'Provisional Budget Issued'!G107</f>
        <v>0</v>
      </c>
      <c r="H108" s="21">
        <f>+'Final Budget in Lakhs'!H107-'Provisional Budget Issued'!H107</f>
        <v>0</v>
      </c>
      <c r="I108" s="21">
        <f>+'Final Budget in Lakhs'!I107-'Provisional Budget Issued'!I107</f>
        <v>0</v>
      </c>
      <c r="J108" s="21">
        <f>+'Final Budget in Lakhs'!J107-'Provisional Budget Issued'!J107</f>
        <v>0</v>
      </c>
      <c r="K108" s="21">
        <f>+'Final Budget in Lakhs'!K107-'Provisional Budget Issued'!K107</f>
        <v>0</v>
      </c>
      <c r="L108" s="21">
        <f>+'Final Budget in Lakhs'!L107-'Provisional Budget Issued'!L107</f>
        <v>0</v>
      </c>
      <c r="M108" s="21">
        <f>+'Final Budget in Lakhs'!M107-'Provisional Budget Issued'!M107</f>
        <v>0</v>
      </c>
      <c r="N108" s="21">
        <f>+'Final Budget in Lakhs'!N107-'Provisional Budget Issued'!N107</f>
        <v>0</v>
      </c>
      <c r="O108" s="21">
        <f>+'Final Budget in Lakhs'!O107-'Provisional Budget Issued'!O107</f>
        <v>0</v>
      </c>
      <c r="P108" s="21">
        <f>+'Final Budget in Lakhs'!P107-'Provisional Budget Issued'!P107</f>
        <v>0</v>
      </c>
      <c r="Q108" s="21">
        <f>+'Final Budget in Lakhs'!Q107-'Provisional Budget Issued'!Q107</f>
        <v>0</v>
      </c>
      <c r="R108" s="21">
        <f>+'Final Budget in Lakhs'!R107-'Provisional Budget Issued'!R107</f>
        <v>0</v>
      </c>
      <c r="S108" s="21">
        <f>+'Final Budget in Lakhs'!S107-'Provisional Budget Issued'!S107</f>
        <v>0</v>
      </c>
      <c r="T108" s="21">
        <f>+'Final Budget in Lakhs'!T107-'Provisional Budget Issued'!T107</f>
        <v>0.252</v>
      </c>
      <c r="U108" s="21">
        <f>+'Final Budget in Lakhs'!U107-'Provisional Budget Issued'!U107</f>
        <v>0</v>
      </c>
      <c r="V108" s="21">
        <f>+'Final Budget in Lakhs'!V107-'Provisional Budget Issued'!V107</f>
        <v>0</v>
      </c>
      <c r="W108" s="21">
        <f>+'Final Budget in Lakhs'!W107-'Provisional Budget Issued'!W107</f>
        <v>0</v>
      </c>
      <c r="X108" s="21">
        <f>+'Final Budget in Lakhs'!X107-'Provisional Budget Issued'!X107</f>
        <v>0</v>
      </c>
      <c r="Y108" s="21">
        <f>+'Final Budget in Lakhs'!Y107-'Provisional Budget Issued'!Y107</f>
        <v>0</v>
      </c>
      <c r="Z108" s="21">
        <f>+'Final Budget in Lakhs'!Z107-'Provisional Budget Issued'!Z107</f>
        <v>0</v>
      </c>
      <c r="AA108" s="21">
        <f>+'Final Budget in Lakhs'!AA107-'Provisional Budget Issued'!AA107</f>
        <v>0</v>
      </c>
      <c r="AB108" s="16">
        <f t="shared" si="2"/>
        <v>0.252</v>
      </c>
      <c r="AC108" s="106"/>
      <c r="AD108" s="105"/>
      <c r="AE108" s="106"/>
    </row>
    <row r="109" spans="1:31" ht="21.75" customHeight="1" x14ac:dyDescent="0.3">
      <c r="A109" s="26">
        <v>75.88069999999999</v>
      </c>
      <c r="B109" s="238" t="s">
        <v>1475</v>
      </c>
      <c r="C109" s="21">
        <f>+'Final Budget in Lakhs'!C108-'Provisional Budget Issued'!C108</f>
        <v>0</v>
      </c>
      <c r="D109" s="21">
        <f>+'Final Budget in Lakhs'!D108-'Provisional Budget Issued'!D108</f>
        <v>0</v>
      </c>
      <c r="E109" s="21">
        <f>+'Final Budget in Lakhs'!E108-'Provisional Budget Issued'!E108</f>
        <v>0</v>
      </c>
      <c r="F109" s="21">
        <f>+'Final Budget in Lakhs'!F108-'Provisional Budget Issued'!F108</f>
        <v>0</v>
      </c>
      <c r="G109" s="21">
        <f>+'Final Budget in Lakhs'!G108-'Provisional Budget Issued'!G108</f>
        <v>0</v>
      </c>
      <c r="H109" s="21">
        <f>+'Final Budget in Lakhs'!H108-'Provisional Budget Issued'!H108</f>
        <v>0.16800000000000001</v>
      </c>
      <c r="I109" s="21">
        <f>+'Final Budget in Lakhs'!I108-'Provisional Budget Issued'!I108</f>
        <v>0</v>
      </c>
      <c r="J109" s="21">
        <f>+'Final Budget in Lakhs'!J108-'Provisional Budget Issued'!J108</f>
        <v>8.4000000000000005E-2</v>
      </c>
      <c r="K109" s="21">
        <f>+'Final Budget in Lakhs'!K108-'Provisional Budget Issued'!K108</f>
        <v>0</v>
      </c>
      <c r="L109" s="21">
        <f>+'Final Budget in Lakhs'!L108-'Provisional Budget Issued'!L108</f>
        <v>0.16800000000000001</v>
      </c>
      <c r="M109" s="21">
        <f>+'Final Budget in Lakhs'!M108-'Provisional Budget Issued'!M108</f>
        <v>0.33600000000000002</v>
      </c>
      <c r="N109" s="21">
        <f>+'Final Budget in Lakhs'!N108-'Provisional Budget Issued'!N108</f>
        <v>0</v>
      </c>
      <c r="O109" s="21">
        <f>+'Final Budget in Lakhs'!O108-'Provisional Budget Issued'!O108</f>
        <v>8.4000000000000005E-2</v>
      </c>
      <c r="P109" s="21">
        <f>+'Final Budget in Lakhs'!P108-'Provisional Budget Issued'!P108</f>
        <v>0</v>
      </c>
      <c r="Q109" s="21">
        <f>+'Final Budget in Lakhs'!Q108-'Provisional Budget Issued'!Q108</f>
        <v>0</v>
      </c>
      <c r="R109" s="21">
        <f>+'Final Budget in Lakhs'!R108-'Provisional Budget Issued'!R108</f>
        <v>0</v>
      </c>
      <c r="S109" s="21">
        <f>+'Final Budget in Lakhs'!S108-'Provisional Budget Issued'!S108</f>
        <v>0</v>
      </c>
      <c r="T109" s="21">
        <f>+'Final Budget in Lakhs'!T108-'Provisional Budget Issued'!T108</f>
        <v>0</v>
      </c>
      <c r="U109" s="21">
        <f>+'Final Budget in Lakhs'!U108-'Provisional Budget Issued'!U108</f>
        <v>0</v>
      </c>
      <c r="V109" s="21">
        <f>+'Final Budget in Lakhs'!V108-'Provisional Budget Issued'!V108</f>
        <v>0</v>
      </c>
      <c r="W109" s="21">
        <f>+'Final Budget in Lakhs'!W108-'Provisional Budget Issued'!W108</f>
        <v>0</v>
      </c>
      <c r="X109" s="21">
        <f>+'Final Budget in Lakhs'!X108-'Provisional Budget Issued'!X108</f>
        <v>0</v>
      </c>
      <c r="Y109" s="21">
        <f>+'Final Budget in Lakhs'!Y108-'Provisional Budget Issued'!Y108</f>
        <v>0</v>
      </c>
      <c r="Z109" s="21">
        <f>+'Final Budget in Lakhs'!Z108-'Provisional Budget Issued'!Z108</f>
        <v>0</v>
      </c>
      <c r="AA109" s="21">
        <f>+'Final Budget in Lakhs'!AA108-'Provisional Budget Issued'!AA108</f>
        <v>0</v>
      </c>
      <c r="AB109" s="16">
        <f t="shared" si="2"/>
        <v>0.84</v>
      </c>
      <c r="AC109" s="106"/>
      <c r="AD109" s="105"/>
      <c r="AE109" s="106"/>
    </row>
    <row r="110" spans="1:31" ht="21.75" customHeight="1" x14ac:dyDescent="0.3">
      <c r="A110" s="26">
        <v>75.883700000000005</v>
      </c>
      <c r="B110" s="238" t="s">
        <v>1476</v>
      </c>
      <c r="C110" s="21">
        <f>+'Final Budget in Lakhs'!C109-'Provisional Budget Issued'!C109</f>
        <v>0</v>
      </c>
      <c r="D110" s="21">
        <f>+'Final Budget in Lakhs'!D109-'Provisional Budget Issued'!D109</f>
        <v>0</v>
      </c>
      <c r="E110" s="21">
        <f>+'Final Budget in Lakhs'!E109-'Provisional Budget Issued'!E109</f>
        <v>0</v>
      </c>
      <c r="F110" s="21">
        <f>+'Final Budget in Lakhs'!F109-'Provisional Budget Issued'!F109</f>
        <v>0</v>
      </c>
      <c r="G110" s="21">
        <f>+'Final Budget in Lakhs'!G109-'Provisional Budget Issued'!G109</f>
        <v>0</v>
      </c>
      <c r="H110" s="21">
        <f>+'Final Budget in Lakhs'!H109-'Provisional Budget Issued'!H109</f>
        <v>0</v>
      </c>
      <c r="I110" s="21">
        <f>+'Final Budget in Lakhs'!I109-'Provisional Budget Issued'!I109</f>
        <v>3.0067200000000001</v>
      </c>
      <c r="J110" s="21">
        <f>+'Final Budget in Lakhs'!J109-'Provisional Budget Issued'!J109</f>
        <v>5.15923</v>
      </c>
      <c r="K110" s="21">
        <f>+'Final Budget in Lakhs'!K109-'Provisional Budget Issued'!K109</f>
        <v>0</v>
      </c>
      <c r="L110" s="21">
        <f>+'Final Budget in Lakhs'!L109-'Provisional Budget Issued'!L109</f>
        <v>0</v>
      </c>
      <c r="M110" s="21">
        <f>+'Final Budget in Lakhs'!M109-'Provisional Budget Issued'!M109</f>
        <v>3.1526399999999999</v>
      </c>
      <c r="N110" s="21">
        <f>+'Final Budget in Lakhs'!N109-'Provisional Budget Issued'!N109</f>
        <v>0</v>
      </c>
      <c r="O110" s="21">
        <f>+'Final Budget in Lakhs'!O109-'Provisional Budget Issued'!O109</f>
        <v>0</v>
      </c>
      <c r="P110" s="21">
        <f>+'Final Budget in Lakhs'!P109-'Provisional Budget Issued'!P109</f>
        <v>0</v>
      </c>
      <c r="Q110" s="21">
        <f>+'Final Budget in Lakhs'!Q109-'Provisional Budget Issued'!Q109</f>
        <v>0</v>
      </c>
      <c r="R110" s="21">
        <f>+'Final Budget in Lakhs'!R109-'Provisional Budget Issued'!R109</f>
        <v>0</v>
      </c>
      <c r="S110" s="21">
        <f>+'Final Budget in Lakhs'!S109-'Provisional Budget Issued'!S109</f>
        <v>0</v>
      </c>
      <c r="T110" s="21">
        <f>+'Final Budget in Lakhs'!T109-'Provisional Budget Issued'!T109</f>
        <v>0</v>
      </c>
      <c r="U110" s="21">
        <f>+'Final Budget in Lakhs'!U109-'Provisional Budget Issued'!U109</f>
        <v>0</v>
      </c>
      <c r="V110" s="21">
        <f>+'Final Budget in Lakhs'!V109-'Provisional Budget Issued'!V109</f>
        <v>0</v>
      </c>
      <c r="W110" s="21">
        <f>+'Final Budget in Lakhs'!W109-'Provisional Budget Issued'!W109</f>
        <v>0</v>
      </c>
      <c r="X110" s="21">
        <f>+'Final Budget in Lakhs'!X109-'Provisional Budget Issued'!X109</f>
        <v>0</v>
      </c>
      <c r="Y110" s="21">
        <f>+'Final Budget in Lakhs'!Y109-'Provisional Budget Issued'!Y109</f>
        <v>0</v>
      </c>
      <c r="Z110" s="21">
        <f>+'Final Budget in Lakhs'!Z109-'Provisional Budget Issued'!Z109</f>
        <v>0</v>
      </c>
      <c r="AA110" s="21">
        <f>+'Final Budget in Lakhs'!AA109-'Provisional Budget Issued'!AA109</f>
        <v>0</v>
      </c>
      <c r="AB110" s="16">
        <f t="shared" si="2"/>
        <v>11.31859</v>
      </c>
      <c r="AC110" s="106"/>
      <c r="AD110" s="105"/>
      <c r="AE110" s="106"/>
    </row>
    <row r="111" spans="1:31" ht="21.75" customHeight="1" x14ac:dyDescent="0.3">
      <c r="A111" s="26">
        <v>75.890699999999995</v>
      </c>
      <c r="B111" s="238" t="s">
        <v>1477</v>
      </c>
      <c r="C111" s="21">
        <f>+'Final Budget in Lakhs'!C110-'Provisional Budget Issued'!C110</f>
        <v>0</v>
      </c>
      <c r="D111" s="21">
        <f>+'Final Budget in Lakhs'!D110-'Provisional Budget Issued'!D110</f>
        <v>0</v>
      </c>
      <c r="E111" s="21">
        <f>+'Final Budget in Lakhs'!E110-'Provisional Budget Issued'!E110</f>
        <v>0</v>
      </c>
      <c r="F111" s="21">
        <f>+'Final Budget in Lakhs'!F110-'Provisional Budget Issued'!F110</f>
        <v>0</v>
      </c>
      <c r="G111" s="21">
        <f>+'Final Budget in Lakhs'!G110-'Provisional Budget Issued'!G110</f>
        <v>0</v>
      </c>
      <c r="H111" s="21">
        <f>+'Final Budget in Lakhs'!H110-'Provisional Budget Issued'!H110</f>
        <v>17.642779999999998</v>
      </c>
      <c r="I111" s="21">
        <f>+'Final Budget in Lakhs'!I110-'Provisional Budget Issued'!I110</f>
        <v>0</v>
      </c>
      <c r="J111" s="21">
        <f>+'Final Budget in Lakhs'!J110-'Provisional Budget Issued'!J110</f>
        <v>0.75285000000000002</v>
      </c>
      <c r="K111" s="21">
        <f>+'Final Budget in Lakhs'!K110-'Provisional Budget Issued'!K110</f>
        <v>0</v>
      </c>
      <c r="L111" s="21">
        <f>+'Final Budget in Lakhs'!L110-'Provisional Budget Issued'!L110</f>
        <v>0</v>
      </c>
      <c r="M111" s="21">
        <f>+'Final Budget in Lakhs'!M110-'Provisional Budget Issued'!M110</f>
        <v>0</v>
      </c>
      <c r="N111" s="21">
        <f>+'Final Budget in Lakhs'!N110-'Provisional Budget Issued'!N110</f>
        <v>0</v>
      </c>
      <c r="O111" s="21">
        <f>+'Final Budget in Lakhs'!O110-'Provisional Budget Issued'!O110</f>
        <v>0</v>
      </c>
      <c r="P111" s="21">
        <f>+'Final Budget in Lakhs'!P110-'Provisional Budget Issued'!P110</f>
        <v>0</v>
      </c>
      <c r="Q111" s="21">
        <f>+'Final Budget in Lakhs'!Q110-'Provisional Budget Issued'!Q110</f>
        <v>0</v>
      </c>
      <c r="R111" s="21">
        <f>+'Final Budget in Lakhs'!R110-'Provisional Budget Issued'!R110</f>
        <v>0</v>
      </c>
      <c r="S111" s="21">
        <f>+'Final Budget in Lakhs'!S110-'Provisional Budget Issued'!S110</f>
        <v>0</v>
      </c>
      <c r="T111" s="21">
        <f>+'Final Budget in Lakhs'!T110-'Provisional Budget Issued'!T110</f>
        <v>0</v>
      </c>
      <c r="U111" s="21">
        <f>+'Final Budget in Lakhs'!U110-'Provisional Budget Issued'!U110</f>
        <v>4.5882200000000006</v>
      </c>
      <c r="V111" s="21">
        <f>+'Final Budget in Lakhs'!V110-'Provisional Budget Issued'!V110</f>
        <v>0</v>
      </c>
      <c r="W111" s="21">
        <f>+'Final Budget in Lakhs'!W110-'Provisional Budget Issued'!W110</f>
        <v>5.2876700000000003</v>
      </c>
      <c r="X111" s="21">
        <f>+'Final Budget in Lakhs'!X110-'Provisional Budget Issued'!X110</f>
        <v>2.3873799999999998</v>
      </c>
      <c r="Y111" s="21">
        <f>+'Final Budget in Lakhs'!Y110-'Provisional Budget Issued'!Y110</f>
        <v>0</v>
      </c>
      <c r="Z111" s="21">
        <f>+'Final Budget in Lakhs'!Z110-'Provisional Budget Issued'!Z110</f>
        <v>0.76424000000000003</v>
      </c>
      <c r="AA111" s="21">
        <f>+'Final Budget in Lakhs'!AA110-'Provisional Budget Issued'!AA110</f>
        <v>0</v>
      </c>
      <c r="AB111" s="16">
        <f t="shared" si="2"/>
        <v>31.423139999999997</v>
      </c>
      <c r="AC111" s="106"/>
      <c r="AD111" s="105"/>
      <c r="AE111" s="106"/>
    </row>
    <row r="112" spans="1:31" s="142" customFormat="1" ht="21.75" customHeight="1" x14ac:dyDescent="0.25">
      <c r="A112" s="260" t="s">
        <v>1910</v>
      </c>
      <c r="B112" s="261"/>
      <c r="C112" s="82">
        <f>SUM(C22:C111)</f>
        <v>3512.88922</v>
      </c>
      <c r="D112" s="82">
        <f t="shared" ref="D112:AB112" si="3">SUM(D22:D111)</f>
        <v>2042.5227300000001</v>
      </c>
      <c r="E112" s="82">
        <f t="shared" si="3"/>
        <v>1731.8228600000002</v>
      </c>
      <c r="F112" s="82">
        <f t="shared" si="3"/>
        <v>1386.3907799999997</v>
      </c>
      <c r="G112" s="82">
        <f t="shared" si="3"/>
        <v>1090.1243199999999</v>
      </c>
      <c r="H112" s="82">
        <f t="shared" si="3"/>
        <v>1470.6075299999998</v>
      </c>
      <c r="I112" s="82">
        <f t="shared" si="3"/>
        <v>1305.1147999999994</v>
      </c>
      <c r="J112" s="82">
        <f t="shared" si="3"/>
        <v>1898.0274300000001</v>
      </c>
      <c r="K112" s="82">
        <f t="shared" si="3"/>
        <v>1505.8403799999999</v>
      </c>
      <c r="L112" s="82">
        <f t="shared" si="3"/>
        <v>1474.9752700000001</v>
      </c>
      <c r="M112" s="82">
        <f t="shared" si="3"/>
        <v>1439.91896</v>
      </c>
      <c r="N112" s="82">
        <f t="shared" si="3"/>
        <v>966.83343999999988</v>
      </c>
      <c r="O112" s="82">
        <f t="shared" si="3"/>
        <v>890.51836000000003</v>
      </c>
      <c r="P112" s="82">
        <f t="shared" si="3"/>
        <v>2053.7413999999994</v>
      </c>
      <c r="Q112" s="82">
        <f t="shared" si="3"/>
        <v>1436.3521099999998</v>
      </c>
      <c r="R112" s="82">
        <f t="shared" si="3"/>
        <v>1677.7022600000003</v>
      </c>
      <c r="S112" s="82">
        <f t="shared" si="3"/>
        <v>1550.3936200000005</v>
      </c>
      <c r="T112" s="82">
        <f t="shared" si="3"/>
        <v>1450.7126900000001</v>
      </c>
      <c r="U112" s="82">
        <f t="shared" si="3"/>
        <v>637.45893999999987</v>
      </c>
      <c r="V112" s="82">
        <f t="shared" si="3"/>
        <v>200.22069000000002</v>
      </c>
      <c r="W112" s="82">
        <f t="shared" si="3"/>
        <v>197.11353000000003</v>
      </c>
      <c r="X112" s="82">
        <f t="shared" si="3"/>
        <v>194.31619999999998</v>
      </c>
      <c r="Y112" s="82">
        <f t="shared" si="3"/>
        <v>75.154509999999988</v>
      </c>
      <c r="Z112" s="82">
        <f t="shared" si="3"/>
        <v>1623.0988599999998</v>
      </c>
      <c r="AA112" s="82">
        <f t="shared" si="3"/>
        <v>0</v>
      </c>
      <c r="AB112" s="82">
        <f t="shared" si="3"/>
        <v>31811.850889999994</v>
      </c>
      <c r="AC112" s="239"/>
      <c r="AD112" s="240"/>
      <c r="AE112" s="239"/>
    </row>
    <row r="113" spans="1:31" ht="21.75" customHeight="1" x14ac:dyDescent="0.3">
      <c r="A113" s="26">
        <v>76.101699999999994</v>
      </c>
      <c r="B113" s="238" t="s">
        <v>1479</v>
      </c>
      <c r="C113" s="21">
        <f>+'Final Budget in Lakhs'!C111-'Provisional Budget Issued'!C111</f>
        <v>4.4819599999999999</v>
      </c>
      <c r="D113" s="21">
        <f>+'Final Budget in Lakhs'!D111-'Provisional Budget Issued'!D111</f>
        <v>5.0503400000000003</v>
      </c>
      <c r="E113" s="21">
        <f>+'Final Budget in Lakhs'!E111-'Provisional Budget Issued'!E111</f>
        <v>2.8892599999999997</v>
      </c>
      <c r="F113" s="21">
        <f>+'Final Budget in Lakhs'!F111-'Provisional Budget Issued'!F111</f>
        <v>3.5792599999999997</v>
      </c>
      <c r="G113" s="21">
        <f>+'Final Budget in Lakhs'!G111-'Provisional Budget Issued'!G111</f>
        <v>0.62999999999999989</v>
      </c>
      <c r="H113" s="21">
        <f>+'Final Budget in Lakhs'!H111-'Provisional Budget Issued'!H111</f>
        <v>0</v>
      </c>
      <c r="I113" s="21">
        <f>+'Final Budget in Lakhs'!I111-'Provisional Budget Issued'!I111</f>
        <v>48.902070000000002</v>
      </c>
      <c r="J113" s="21">
        <f>+'Final Budget in Lakhs'!J111-'Provisional Budget Issued'!J111</f>
        <v>2.1114999999999999</v>
      </c>
      <c r="K113" s="21">
        <f>+'Final Budget in Lakhs'!K111-'Provisional Budget Issued'!K111</f>
        <v>10.195269999999999</v>
      </c>
      <c r="L113" s="21">
        <f>+'Final Budget in Lakhs'!L111-'Provisional Budget Issued'!L111</f>
        <v>1.86592</v>
      </c>
      <c r="M113" s="21">
        <f>+'Final Budget in Lakhs'!M111-'Provisional Budget Issued'!M111</f>
        <v>0.94996999999999998</v>
      </c>
      <c r="N113" s="21">
        <f>+'Final Budget in Lakhs'!N111-'Provisional Budget Issued'!N111</f>
        <v>1.46838</v>
      </c>
      <c r="O113" s="21">
        <f>+'Final Budget in Lakhs'!O111-'Provisional Budget Issued'!O111</f>
        <v>2.6638600000000001</v>
      </c>
      <c r="P113" s="21">
        <f>+'Final Budget in Lakhs'!P111-'Provisional Budget Issued'!P111</f>
        <v>3.3532699999999998</v>
      </c>
      <c r="Q113" s="21">
        <f>+'Final Budget in Lakhs'!Q111-'Provisional Budget Issued'!Q111</f>
        <v>1.0986199999999999</v>
      </c>
      <c r="R113" s="21">
        <f>+'Final Budget in Lakhs'!R111-'Provisional Budget Issued'!R111</f>
        <v>2.4194900000000001</v>
      </c>
      <c r="S113" s="21">
        <f>+'Final Budget in Lakhs'!S111-'Provisional Budget Issued'!S111</f>
        <v>8.4837600000000002</v>
      </c>
      <c r="T113" s="21">
        <f>+'Final Budget in Lakhs'!T111-'Provisional Budget Issued'!T111</f>
        <v>1.50485</v>
      </c>
      <c r="U113" s="21">
        <f>+'Final Budget in Lakhs'!U111-'Provisional Budget Issued'!U111</f>
        <v>0.12</v>
      </c>
      <c r="V113" s="21">
        <f>+'Final Budget in Lakhs'!V111-'Provisional Budget Issued'!V111</f>
        <v>0</v>
      </c>
      <c r="W113" s="21">
        <f>+'Final Budget in Lakhs'!W111-'Provisional Budget Issued'!W111</f>
        <v>0</v>
      </c>
      <c r="X113" s="21">
        <f>+'Final Budget in Lakhs'!X111-'Provisional Budget Issued'!X111</f>
        <v>0</v>
      </c>
      <c r="Y113" s="21">
        <f>+'Final Budget in Lakhs'!Y111-'Provisional Budget Issued'!Y111</f>
        <v>0</v>
      </c>
      <c r="Z113" s="21">
        <f>+'Final Budget in Lakhs'!Z111-'Provisional Budget Issued'!Z111</f>
        <v>3.3547500000000006</v>
      </c>
      <c r="AA113" s="21">
        <f>+'Final Budget in Lakhs'!AA111-'Provisional Budget Issued'!AA111</f>
        <v>0</v>
      </c>
      <c r="AB113" s="16">
        <f t="shared" si="2"/>
        <v>105.12252999999998</v>
      </c>
      <c r="AC113" s="106"/>
      <c r="AD113" s="105"/>
      <c r="AE113" s="106"/>
    </row>
    <row r="114" spans="1:31" ht="21.75" customHeight="1" x14ac:dyDescent="0.3">
      <c r="A114" s="26">
        <v>76.102699999999999</v>
      </c>
      <c r="B114" s="238" t="s">
        <v>1480</v>
      </c>
      <c r="C114" s="21">
        <f>+'Final Budget in Lakhs'!C112-'Provisional Budget Issued'!C112</f>
        <v>1.5564499999999999</v>
      </c>
      <c r="D114" s="21">
        <f>+'Final Budget in Lakhs'!D112-'Provisional Budget Issued'!D112</f>
        <v>6.6382500000000002</v>
      </c>
      <c r="E114" s="21">
        <f>+'Final Budget in Lakhs'!E112-'Provisional Budget Issued'!E112</f>
        <v>2.9339699999999995</v>
      </c>
      <c r="F114" s="21">
        <f>+'Final Budget in Lakhs'!F112-'Provisional Budget Issued'!F112</f>
        <v>4.3039699999999996</v>
      </c>
      <c r="G114" s="21">
        <f>+'Final Budget in Lakhs'!G112-'Provisional Budget Issued'!G112</f>
        <v>0.50466</v>
      </c>
      <c r="H114" s="21">
        <f>+'Final Budget in Lakhs'!H112-'Provisional Budget Issued'!H112</f>
        <v>3.6399399999999997</v>
      </c>
      <c r="I114" s="21">
        <f>+'Final Budget in Lakhs'!I112-'Provisional Budget Issued'!I112</f>
        <v>7.5929999999999997E-2</v>
      </c>
      <c r="J114" s="21">
        <f>+'Final Budget in Lakhs'!J112-'Provisional Budget Issued'!J112</f>
        <v>1.91395</v>
      </c>
      <c r="K114" s="21">
        <f>+'Final Budget in Lakhs'!K112-'Provisional Budget Issued'!K112</f>
        <v>0.87890000000000001</v>
      </c>
      <c r="L114" s="21">
        <f>+'Final Budget in Lakhs'!L112-'Provisional Budget Issued'!L112</f>
        <v>0.71634999999999993</v>
      </c>
      <c r="M114" s="21">
        <f>+'Final Budget in Lakhs'!M112-'Provisional Budget Issued'!M112</f>
        <v>0.61251999999999995</v>
      </c>
      <c r="N114" s="21">
        <f>+'Final Budget in Lakhs'!N112-'Provisional Budget Issued'!N112</f>
        <v>0.41608999999999996</v>
      </c>
      <c r="O114" s="21">
        <f>+'Final Budget in Lakhs'!O112-'Provisional Budget Issued'!O112</f>
        <v>0.45717999999999998</v>
      </c>
      <c r="P114" s="21">
        <f>+'Final Budget in Lakhs'!P112-'Provisional Budget Issued'!P112</f>
        <v>3.8208600000000001</v>
      </c>
      <c r="Q114" s="21">
        <f>+'Final Budget in Lakhs'!Q112-'Provisional Budget Issued'!Q112</f>
        <v>2.3639700000000001</v>
      </c>
      <c r="R114" s="21">
        <f>+'Final Budget in Lakhs'!R112-'Provisional Budget Issued'!R112</f>
        <v>0</v>
      </c>
      <c r="S114" s="21">
        <f>+'Final Budget in Lakhs'!S112-'Provisional Budget Issued'!S112</f>
        <v>1.39682</v>
      </c>
      <c r="T114" s="21">
        <f>+'Final Budget in Lakhs'!T112-'Provisional Budget Issued'!T112</f>
        <v>0.39471000000000001</v>
      </c>
      <c r="U114" s="21">
        <f>+'Final Budget in Lakhs'!U112-'Provisional Budget Issued'!U112</f>
        <v>0</v>
      </c>
      <c r="V114" s="21">
        <f>+'Final Budget in Lakhs'!V112-'Provisional Budget Issued'!V112</f>
        <v>0</v>
      </c>
      <c r="W114" s="21">
        <f>+'Final Budget in Lakhs'!W112-'Provisional Budget Issued'!W112</f>
        <v>0</v>
      </c>
      <c r="X114" s="21">
        <f>+'Final Budget in Lakhs'!X112-'Provisional Budget Issued'!X112</f>
        <v>0</v>
      </c>
      <c r="Y114" s="21">
        <f>+'Final Budget in Lakhs'!Y112-'Provisional Budget Issued'!Y112</f>
        <v>0</v>
      </c>
      <c r="Z114" s="21">
        <f>+'Final Budget in Lakhs'!Z112-'Provisional Budget Issued'!Z112</f>
        <v>0.47000000000000064</v>
      </c>
      <c r="AA114" s="21">
        <f>+'Final Budget in Lakhs'!AA112-'Provisional Budget Issued'!AA112</f>
        <v>0</v>
      </c>
      <c r="AB114" s="16">
        <f t="shared" si="2"/>
        <v>33.094520000000003</v>
      </c>
      <c r="AC114" s="106"/>
      <c r="AD114" s="105"/>
      <c r="AE114" s="106"/>
    </row>
    <row r="115" spans="1:31" ht="21.75" hidden="1" customHeight="1" x14ac:dyDescent="0.3">
      <c r="A115" s="26">
        <v>76.108699999999999</v>
      </c>
      <c r="B115" s="238" t="s">
        <v>1481</v>
      </c>
      <c r="C115" s="21">
        <f>+'Final Budget in Lakhs'!C113-'Provisional Budget Issued'!C113</f>
        <v>0</v>
      </c>
      <c r="D115" s="21">
        <f>+'Final Budget in Lakhs'!D113-'Provisional Budget Issued'!D113</f>
        <v>0</v>
      </c>
      <c r="E115" s="21">
        <f>+'Final Budget in Lakhs'!E113-'Provisional Budget Issued'!E113</f>
        <v>0</v>
      </c>
      <c r="F115" s="21">
        <f>+'Final Budget in Lakhs'!F113-'Provisional Budget Issued'!F113</f>
        <v>0</v>
      </c>
      <c r="G115" s="21">
        <f>+'Final Budget in Lakhs'!G113-'Provisional Budget Issued'!G113</f>
        <v>0</v>
      </c>
      <c r="H115" s="21">
        <f>+'Final Budget in Lakhs'!H113-'Provisional Budget Issued'!H113</f>
        <v>0</v>
      </c>
      <c r="I115" s="21">
        <f>+'Final Budget in Lakhs'!I113-'Provisional Budget Issued'!I113</f>
        <v>0</v>
      </c>
      <c r="J115" s="21">
        <f>+'Final Budget in Lakhs'!J113-'Provisional Budget Issued'!J113</f>
        <v>0</v>
      </c>
      <c r="K115" s="21">
        <f>+'Final Budget in Lakhs'!K113-'Provisional Budget Issued'!K113</f>
        <v>0</v>
      </c>
      <c r="L115" s="21">
        <f>+'Final Budget in Lakhs'!L113-'Provisional Budget Issued'!L113</f>
        <v>0</v>
      </c>
      <c r="M115" s="21">
        <f>+'Final Budget in Lakhs'!M113-'Provisional Budget Issued'!M113</f>
        <v>0</v>
      </c>
      <c r="N115" s="21">
        <f>+'Final Budget in Lakhs'!N113-'Provisional Budget Issued'!N113</f>
        <v>0</v>
      </c>
      <c r="O115" s="21">
        <f>+'Final Budget in Lakhs'!O113-'Provisional Budget Issued'!O113</f>
        <v>0</v>
      </c>
      <c r="P115" s="21">
        <f>+'Final Budget in Lakhs'!P113-'Provisional Budget Issued'!P113</f>
        <v>0</v>
      </c>
      <c r="Q115" s="21">
        <f>+'Final Budget in Lakhs'!Q113-'Provisional Budget Issued'!Q113</f>
        <v>0</v>
      </c>
      <c r="R115" s="21">
        <f>+'Final Budget in Lakhs'!R113-'Provisional Budget Issued'!R113</f>
        <v>0</v>
      </c>
      <c r="S115" s="21">
        <f>+'Final Budget in Lakhs'!S113-'Provisional Budget Issued'!S113</f>
        <v>0</v>
      </c>
      <c r="T115" s="21">
        <f>+'Final Budget in Lakhs'!T113-'Provisional Budget Issued'!T113</f>
        <v>0</v>
      </c>
      <c r="U115" s="21">
        <f>+'Final Budget in Lakhs'!U113-'Provisional Budget Issued'!U113</f>
        <v>0</v>
      </c>
      <c r="V115" s="21">
        <f>+'Final Budget in Lakhs'!V113-'Provisional Budget Issued'!V113</f>
        <v>0</v>
      </c>
      <c r="W115" s="21">
        <f>+'Final Budget in Lakhs'!W113-'Provisional Budget Issued'!W113</f>
        <v>0</v>
      </c>
      <c r="X115" s="21">
        <f>+'Final Budget in Lakhs'!X113-'Provisional Budget Issued'!X113</f>
        <v>0</v>
      </c>
      <c r="Y115" s="21">
        <f>+'Final Budget in Lakhs'!Y113-'Provisional Budget Issued'!Y113</f>
        <v>0</v>
      </c>
      <c r="Z115" s="21">
        <f>+'Final Budget in Lakhs'!Z113-'Provisional Budget Issued'!Z113</f>
        <v>0</v>
      </c>
      <c r="AA115" s="21">
        <f>+'Final Budget in Lakhs'!AA113-'Provisional Budget Issued'!AA113</f>
        <v>0</v>
      </c>
      <c r="AB115" s="16">
        <f t="shared" si="2"/>
        <v>0</v>
      </c>
      <c r="AC115" s="106"/>
      <c r="AD115" s="105"/>
      <c r="AE115" s="106"/>
    </row>
    <row r="116" spans="1:31" ht="21.75" customHeight="1" x14ac:dyDescent="0.3">
      <c r="A116" s="26">
        <v>76.111699999999999</v>
      </c>
      <c r="B116" s="238" t="s">
        <v>1483</v>
      </c>
      <c r="C116" s="21">
        <f>+'Final Budget in Lakhs'!C114-'Provisional Budget Issued'!C114</f>
        <v>0</v>
      </c>
      <c r="D116" s="21">
        <f>+'Final Budget in Lakhs'!D114-'Provisional Budget Issued'!D114</f>
        <v>0</v>
      </c>
      <c r="E116" s="21">
        <f>+'Final Budget in Lakhs'!E114-'Provisional Budget Issued'!E114</f>
        <v>0</v>
      </c>
      <c r="F116" s="21">
        <f>+'Final Budget in Lakhs'!F114-'Provisional Budget Issued'!F114</f>
        <v>0.45999999999999996</v>
      </c>
      <c r="G116" s="21">
        <f>+'Final Budget in Lakhs'!G114-'Provisional Budget Issued'!G114</f>
        <v>0.45999999999999996</v>
      </c>
      <c r="H116" s="21">
        <f>+'Final Budget in Lakhs'!H114-'Provisional Budget Issued'!H114</f>
        <v>0</v>
      </c>
      <c r="I116" s="21">
        <f>+'Final Budget in Lakhs'!I114-'Provisional Budget Issued'!I114</f>
        <v>0</v>
      </c>
      <c r="J116" s="21">
        <f>+'Final Budget in Lakhs'!J114-'Provisional Budget Issued'!J114</f>
        <v>6.6459200000000003</v>
      </c>
      <c r="K116" s="21">
        <f>+'Final Budget in Lakhs'!K114-'Provisional Budget Issued'!K114</f>
        <v>1.491E-2</v>
      </c>
      <c r="L116" s="21">
        <f>+'Final Budget in Lakhs'!L114-'Provisional Budget Issued'!L114</f>
        <v>0</v>
      </c>
      <c r="M116" s="21">
        <f>+'Final Budget in Lakhs'!M114-'Provisional Budget Issued'!M114</f>
        <v>0</v>
      </c>
      <c r="N116" s="21">
        <f>+'Final Budget in Lakhs'!N114-'Provisional Budget Issued'!N114</f>
        <v>0</v>
      </c>
      <c r="O116" s="21">
        <f>+'Final Budget in Lakhs'!O114-'Provisional Budget Issued'!O114</f>
        <v>0</v>
      </c>
      <c r="P116" s="21">
        <f>+'Final Budget in Lakhs'!P114-'Provisional Budget Issued'!P114</f>
        <v>0</v>
      </c>
      <c r="Q116" s="21">
        <f>+'Final Budget in Lakhs'!Q114-'Provisional Budget Issued'!Q114</f>
        <v>0</v>
      </c>
      <c r="R116" s="21">
        <f>+'Final Budget in Lakhs'!R114-'Provisional Budget Issued'!R114</f>
        <v>0</v>
      </c>
      <c r="S116" s="21">
        <f>+'Final Budget in Lakhs'!S114-'Provisional Budget Issued'!S114</f>
        <v>0</v>
      </c>
      <c r="T116" s="21">
        <f>+'Final Budget in Lakhs'!T114-'Provisional Budget Issued'!T114</f>
        <v>0</v>
      </c>
      <c r="U116" s="21">
        <f>+'Final Budget in Lakhs'!U114-'Provisional Budget Issued'!U114</f>
        <v>0</v>
      </c>
      <c r="V116" s="21">
        <f>+'Final Budget in Lakhs'!V114-'Provisional Budget Issued'!V114</f>
        <v>0</v>
      </c>
      <c r="W116" s="21">
        <f>+'Final Budget in Lakhs'!W114-'Provisional Budget Issued'!W114</f>
        <v>0</v>
      </c>
      <c r="X116" s="21">
        <f>+'Final Budget in Lakhs'!X114-'Provisional Budget Issued'!X114</f>
        <v>0</v>
      </c>
      <c r="Y116" s="21">
        <f>+'Final Budget in Lakhs'!Y114-'Provisional Budget Issued'!Y114</f>
        <v>0</v>
      </c>
      <c r="Z116" s="21">
        <f>+'Final Budget in Lakhs'!Z114-'Provisional Budget Issued'!Z114</f>
        <v>0</v>
      </c>
      <c r="AA116" s="21">
        <f>+'Final Budget in Lakhs'!AA114-'Provisional Budget Issued'!AA114</f>
        <v>0</v>
      </c>
      <c r="AB116" s="16">
        <f t="shared" si="2"/>
        <v>7.5808300000000006</v>
      </c>
      <c r="AC116" s="106"/>
      <c r="AD116" s="105"/>
      <c r="AE116" s="106"/>
    </row>
    <row r="117" spans="1:31" ht="21.75" customHeight="1" x14ac:dyDescent="0.3">
      <c r="A117" s="26">
        <v>76.111800000000002</v>
      </c>
      <c r="B117" s="238" t="s">
        <v>1484</v>
      </c>
      <c r="C117" s="21">
        <f>+'Final Budget in Lakhs'!C115-'Provisional Budget Issued'!C115</f>
        <v>0</v>
      </c>
      <c r="D117" s="21">
        <f>+'Final Budget in Lakhs'!D115-'Provisional Budget Issued'!D115</f>
        <v>15.555060000000001</v>
      </c>
      <c r="E117" s="21">
        <f>+'Final Budget in Lakhs'!E115-'Provisional Budget Issued'!E115</f>
        <v>0</v>
      </c>
      <c r="F117" s="21">
        <f>+'Final Budget in Lakhs'!F115-'Provisional Budget Issued'!F115</f>
        <v>0</v>
      </c>
      <c r="G117" s="21">
        <f>+'Final Budget in Lakhs'!G115-'Provisional Budget Issued'!G115</f>
        <v>0</v>
      </c>
      <c r="H117" s="21">
        <f>+'Final Budget in Lakhs'!H115-'Provisional Budget Issued'!H115</f>
        <v>0</v>
      </c>
      <c r="I117" s="21">
        <f>+'Final Budget in Lakhs'!I115-'Provisional Budget Issued'!I115</f>
        <v>0</v>
      </c>
      <c r="J117" s="21">
        <f>+'Final Budget in Lakhs'!J115-'Provisional Budget Issued'!J115</f>
        <v>0</v>
      </c>
      <c r="K117" s="21">
        <f>+'Final Budget in Lakhs'!K115-'Provisional Budget Issued'!K115</f>
        <v>1.7762</v>
      </c>
      <c r="L117" s="21">
        <f>+'Final Budget in Lakhs'!L115-'Provisional Budget Issued'!L115</f>
        <v>0</v>
      </c>
      <c r="M117" s="21">
        <f>+'Final Budget in Lakhs'!M115-'Provisional Budget Issued'!M115</f>
        <v>0</v>
      </c>
      <c r="N117" s="21">
        <f>+'Final Budget in Lakhs'!N115-'Provisional Budget Issued'!N115</f>
        <v>0</v>
      </c>
      <c r="O117" s="21">
        <f>+'Final Budget in Lakhs'!O115-'Provisional Budget Issued'!O115</f>
        <v>0</v>
      </c>
      <c r="P117" s="21">
        <f>+'Final Budget in Lakhs'!P115-'Provisional Budget Issued'!P115</f>
        <v>0</v>
      </c>
      <c r="Q117" s="21">
        <f>+'Final Budget in Lakhs'!Q115-'Provisional Budget Issued'!Q115</f>
        <v>0</v>
      </c>
      <c r="R117" s="21">
        <f>+'Final Budget in Lakhs'!R115-'Provisional Budget Issued'!R115</f>
        <v>0</v>
      </c>
      <c r="S117" s="21">
        <f>+'Final Budget in Lakhs'!S115-'Provisional Budget Issued'!S115</f>
        <v>0</v>
      </c>
      <c r="T117" s="21">
        <f>+'Final Budget in Lakhs'!T115-'Provisional Budget Issued'!T115</f>
        <v>0</v>
      </c>
      <c r="U117" s="21">
        <f>+'Final Budget in Lakhs'!U115-'Provisional Budget Issued'!U115</f>
        <v>0</v>
      </c>
      <c r="V117" s="21">
        <f>+'Final Budget in Lakhs'!V115-'Provisional Budget Issued'!V115</f>
        <v>0</v>
      </c>
      <c r="W117" s="21">
        <f>+'Final Budget in Lakhs'!W115-'Provisional Budget Issued'!W115</f>
        <v>0</v>
      </c>
      <c r="X117" s="21">
        <f>+'Final Budget in Lakhs'!X115-'Provisional Budget Issued'!X115</f>
        <v>0</v>
      </c>
      <c r="Y117" s="21">
        <f>+'Final Budget in Lakhs'!Y115-'Provisional Budget Issued'!Y115</f>
        <v>0</v>
      </c>
      <c r="Z117" s="21">
        <f>+'Final Budget in Lakhs'!Z115-'Provisional Budget Issued'!Z115</f>
        <v>0</v>
      </c>
      <c r="AA117" s="21">
        <f>+'Final Budget in Lakhs'!AA115-'Provisional Budget Issued'!AA115</f>
        <v>0</v>
      </c>
      <c r="AB117" s="16">
        <f t="shared" si="2"/>
        <v>17.33126</v>
      </c>
      <c r="AC117" s="106"/>
      <c r="AD117" s="105"/>
      <c r="AE117" s="106"/>
    </row>
    <row r="118" spans="1:31" ht="21.75" customHeight="1" x14ac:dyDescent="0.3">
      <c r="A118" s="26">
        <v>76.1126</v>
      </c>
      <c r="B118" s="238" t="s">
        <v>1485</v>
      </c>
      <c r="C118" s="21">
        <f>+'Final Budget in Lakhs'!C116-'Provisional Budget Issued'!C116</f>
        <v>0</v>
      </c>
      <c r="D118" s="21">
        <f>+'Final Budget in Lakhs'!D116-'Provisional Budget Issued'!D116</f>
        <v>0</v>
      </c>
      <c r="E118" s="21">
        <f>+'Final Budget in Lakhs'!E116-'Provisional Budget Issued'!E116</f>
        <v>0</v>
      </c>
      <c r="F118" s="21">
        <f>+'Final Budget in Lakhs'!F116-'Provisional Budget Issued'!F116</f>
        <v>0</v>
      </c>
      <c r="G118" s="21">
        <f>+'Final Budget in Lakhs'!G116-'Provisional Budget Issued'!G116</f>
        <v>0</v>
      </c>
      <c r="H118" s="21">
        <f>+'Final Budget in Lakhs'!H116-'Provisional Budget Issued'!H116</f>
        <v>0</v>
      </c>
      <c r="I118" s="21">
        <f>+'Final Budget in Lakhs'!I116-'Provisional Budget Issued'!I116</f>
        <v>0</v>
      </c>
      <c r="J118" s="21">
        <f>+'Final Budget in Lakhs'!J116-'Provisional Budget Issued'!J116</f>
        <v>0.11606000000000001</v>
      </c>
      <c r="K118" s="21">
        <f>+'Final Budget in Lakhs'!K116-'Provisional Budget Issued'!K116</f>
        <v>0</v>
      </c>
      <c r="L118" s="21">
        <f>+'Final Budget in Lakhs'!L116-'Provisional Budget Issued'!L116</f>
        <v>0</v>
      </c>
      <c r="M118" s="21">
        <f>+'Final Budget in Lakhs'!M116-'Provisional Budget Issued'!M116</f>
        <v>0</v>
      </c>
      <c r="N118" s="21">
        <f>+'Final Budget in Lakhs'!N116-'Provisional Budget Issued'!N116</f>
        <v>0</v>
      </c>
      <c r="O118" s="21">
        <f>+'Final Budget in Lakhs'!O116-'Provisional Budget Issued'!O116</f>
        <v>0</v>
      </c>
      <c r="P118" s="21">
        <f>+'Final Budget in Lakhs'!P116-'Provisional Budget Issued'!P116</f>
        <v>0</v>
      </c>
      <c r="Q118" s="21">
        <f>+'Final Budget in Lakhs'!Q116-'Provisional Budget Issued'!Q116</f>
        <v>0</v>
      </c>
      <c r="R118" s="21">
        <f>+'Final Budget in Lakhs'!R116-'Provisional Budget Issued'!R116</f>
        <v>0</v>
      </c>
      <c r="S118" s="21">
        <f>+'Final Budget in Lakhs'!S116-'Provisional Budget Issued'!S116</f>
        <v>0</v>
      </c>
      <c r="T118" s="21">
        <f>+'Final Budget in Lakhs'!T116-'Provisional Budget Issued'!T116</f>
        <v>0</v>
      </c>
      <c r="U118" s="21">
        <f>+'Final Budget in Lakhs'!U116-'Provisional Budget Issued'!U116</f>
        <v>0</v>
      </c>
      <c r="V118" s="21">
        <f>+'Final Budget in Lakhs'!V116-'Provisional Budget Issued'!V116</f>
        <v>0</v>
      </c>
      <c r="W118" s="21">
        <f>+'Final Budget in Lakhs'!W116-'Provisional Budget Issued'!W116</f>
        <v>0</v>
      </c>
      <c r="X118" s="21">
        <f>+'Final Budget in Lakhs'!X116-'Provisional Budget Issued'!X116</f>
        <v>0</v>
      </c>
      <c r="Y118" s="21">
        <f>+'Final Budget in Lakhs'!Y116-'Provisional Budget Issued'!Y116</f>
        <v>0</v>
      </c>
      <c r="Z118" s="21">
        <f>+'Final Budget in Lakhs'!Z116-'Provisional Budget Issued'!Z116</f>
        <v>0</v>
      </c>
      <c r="AA118" s="21">
        <f>+'Final Budget in Lakhs'!AA116-'Provisional Budget Issued'!AA116</f>
        <v>0</v>
      </c>
      <c r="AB118" s="16">
        <f t="shared" si="2"/>
        <v>0.11606000000000001</v>
      </c>
      <c r="AC118" s="106"/>
      <c r="AD118" s="105"/>
      <c r="AE118" s="106"/>
    </row>
    <row r="119" spans="1:31" ht="21.75" customHeight="1" x14ac:dyDescent="0.3">
      <c r="A119" s="26">
        <v>76.11269999999999</v>
      </c>
      <c r="B119" s="238" t="s">
        <v>1485</v>
      </c>
      <c r="C119" s="21">
        <f>+'Final Budget in Lakhs'!C117-'Provisional Budget Issued'!C117</f>
        <v>3.2668600000000003</v>
      </c>
      <c r="D119" s="21">
        <f>+'Final Budget in Lakhs'!D117-'Provisional Budget Issued'!D117</f>
        <v>1.41648</v>
      </c>
      <c r="E119" s="21">
        <f>+'Final Budget in Lakhs'!E117-'Provisional Budget Issued'!E117</f>
        <v>2.4589400000000001</v>
      </c>
      <c r="F119" s="21">
        <f>+'Final Budget in Lakhs'!F117-'Provisional Budget Issued'!F117</f>
        <v>3.08894</v>
      </c>
      <c r="G119" s="21">
        <f>+'Final Budget in Lakhs'!G117-'Provisional Budget Issued'!G117</f>
        <v>0.78510000000000002</v>
      </c>
      <c r="H119" s="21">
        <f>+'Final Budget in Lakhs'!H117-'Provisional Budget Issued'!H117</f>
        <v>0.29946000000000006</v>
      </c>
      <c r="I119" s="21">
        <f>+'Final Budget in Lakhs'!I117-'Provisional Budget Issued'!I117</f>
        <v>0.75919999999999999</v>
      </c>
      <c r="J119" s="21">
        <f>+'Final Budget in Lakhs'!J117-'Provisional Budget Issued'!J117</f>
        <v>4.4633099999999999</v>
      </c>
      <c r="K119" s="21">
        <f>+'Final Budget in Lakhs'!K117-'Provisional Budget Issued'!K117</f>
        <v>4.9563300000000003</v>
      </c>
      <c r="L119" s="21">
        <f>+'Final Budget in Lakhs'!L117-'Provisional Budget Issued'!L117</f>
        <v>0.9852200000000001</v>
      </c>
      <c r="M119" s="21">
        <f>+'Final Budget in Lakhs'!M117-'Provisional Budget Issued'!M117</f>
        <v>1.78603</v>
      </c>
      <c r="N119" s="21">
        <f>+'Final Budget in Lakhs'!N117-'Provisional Budget Issued'!N117</f>
        <v>1.6820899999999999</v>
      </c>
      <c r="O119" s="21">
        <f>+'Final Budget in Lakhs'!O117-'Provisional Budget Issued'!O117</f>
        <v>1.3798699999999999</v>
      </c>
      <c r="P119" s="21">
        <f>+'Final Budget in Lakhs'!P117-'Provisional Budget Issued'!P117</f>
        <v>1.1752800000000003</v>
      </c>
      <c r="Q119" s="21">
        <f>+'Final Budget in Lakhs'!Q117-'Provisional Budget Issued'!Q117</f>
        <v>1.47279</v>
      </c>
      <c r="R119" s="21">
        <f>+'Final Budget in Lakhs'!R117-'Provisional Budget Issued'!R117</f>
        <v>1.9651800000000001</v>
      </c>
      <c r="S119" s="21">
        <f>+'Final Budget in Lakhs'!S117-'Provisional Budget Issued'!S117</f>
        <v>1.6541999999999999</v>
      </c>
      <c r="T119" s="21">
        <f>+'Final Budget in Lakhs'!T117-'Provisional Budget Issued'!T117</f>
        <v>1.36113</v>
      </c>
      <c r="U119" s="21">
        <f>+'Final Budget in Lakhs'!U117-'Provisional Budget Issued'!U117</f>
        <v>1.89194</v>
      </c>
      <c r="V119" s="21">
        <f>+'Final Budget in Lakhs'!V117-'Provisional Budget Issued'!V117</f>
        <v>0.93666000000000005</v>
      </c>
      <c r="W119" s="21">
        <f>+'Final Budget in Lakhs'!W117-'Provisional Budget Issued'!W117</f>
        <v>0.52597000000000005</v>
      </c>
      <c r="X119" s="21">
        <f>+'Final Budget in Lakhs'!X117-'Provisional Budget Issued'!X117</f>
        <v>0.91147</v>
      </c>
      <c r="Y119" s="21">
        <f>+'Final Budget in Lakhs'!Y117-'Provisional Budget Issued'!Y117</f>
        <v>0.44867000000000001</v>
      </c>
      <c r="Z119" s="21">
        <f>+'Final Budget in Lakhs'!Z117-'Provisional Budget Issued'!Z117</f>
        <v>10.724410000000001</v>
      </c>
      <c r="AA119" s="21">
        <f>+'Final Budget in Lakhs'!AA117-'Provisional Budget Issued'!AA117</f>
        <v>0</v>
      </c>
      <c r="AB119" s="16">
        <f t="shared" si="2"/>
        <v>50.395530000000008</v>
      </c>
      <c r="AC119" s="106"/>
      <c r="AD119" s="105"/>
      <c r="AE119" s="106"/>
    </row>
    <row r="120" spans="1:31" ht="21.75" customHeight="1" x14ac:dyDescent="0.3">
      <c r="A120" s="26">
        <v>76.112799999999993</v>
      </c>
      <c r="B120" s="238" t="s">
        <v>1486</v>
      </c>
      <c r="C120" s="21">
        <f>+'Final Budget in Lakhs'!C118-'Provisional Budget Issued'!C118</f>
        <v>0</v>
      </c>
      <c r="D120" s="21">
        <f>+'Final Budget in Lakhs'!D118-'Provisional Budget Issued'!D118</f>
        <v>0</v>
      </c>
      <c r="E120" s="21">
        <f>+'Final Budget in Lakhs'!E118-'Provisional Budget Issued'!E118</f>
        <v>0</v>
      </c>
      <c r="F120" s="21">
        <f>+'Final Budget in Lakhs'!F118-'Provisional Budget Issued'!F118</f>
        <v>0</v>
      </c>
      <c r="G120" s="21">
        <f>+'Final Budget in Lakhs'!G118-'Provisional Budget Issued'!G118</f>
        <v>0</v>
      </c>
      <c r="H120" s="21">
        <f>+'Final Budget in Lakhs'!H118-'Provisional Budget Issued'!H118</f>
        <v>0</v>
      </c>
      <c r="I120" s="21">
        <f>+'Final Budget in Lakhs'!I118-'Provisional Budget Issued'!I118</f>
        <v>0</v>
      </c>
      <c r="J120" s="21">
        <f>+'Final Budget in Lakhs'!J118-'Provisional Budget Issued'!J118</f>
        <v>0</v>
      </c>
      <c r="K120" s="21">
        <f>+'Final Budget in Lakhs'!K118-'Provisional Budget Issued'!K118</f>
        <v>0</v>
      </c>
      <c r="L120" s="21">
        <f>+'Final Budget in Lakhs'!L118-'Provisional Budget Issued'!L118</f>
        <v>0</v>
      </c>
      <c r="M120" s="21">
        <f>+'Final Budget in Lakhs'!M118-'Provisional Budget Issued'!M118</f>
        <v>0</v>
      </c>
      <c r="N120" s="21">
        <f>+'Final Budget in Lakhs'!N118-'Provisional Budget Issued'!N118</f>
        <v>0</v>
      </c>
      <c r="O120" s="21">
        <f>+'Final Budget in Lakhs'!O118-'Provisional Budget Issued'!O118</f>
        <v>0</v>
      </c>
      <c r="P120" s="21">
        <f>+'Final Budget in Lakhs'!P118-'Provisional Budget Issued'!P118</f>
        <v>0.81010000000000004</v>
      </c>
      <c r="Q120" s="21">
        <f>+'Final Budget in Lakhs'!Q118-'Provisional Budget Issued'!Q118</f>
        <v>0</v>
      </c>
      <c r="R120" s="21">
        <f>+'Final Budget in Lakhs'!R118-'Provisional Budget Issued'!R118</f>
        <v>0</v>
      </c>
      <c r="S120" s="21">
        <f>+'Final Budget in Lakhs'!S118-'Provisional Budget Issued'!S118</f>
        <v>9.2485700000000008</v>
      </c>
      <c r="T120" s="21">
        <f>+'Final Budget in Lakhs'!T118-'Provisional Budget Issued'!T118</f>
        <v>8.2205399999999997</v>
      </c>
      <c r="U120" s="21">
        <f>+'Final Budget in Lakhs'!U118-'Provisional Budget Issued'!U118</f>
        <v>0</v>
      </c>
      <c r="V120" s="21">
        <f>+'Final Budget in Lakhs'!V118-'Provisional Budget Issued'!V118</f>
        <v>0</v>
      </c>
      <c r="W120" s="21">
        <f>+'Final Budget in Lakhs'!W118-'Provisional Budget Issued'!W118</f>
        <v>0</v>
      </c>
      <c r="X120" s="21">
        <f>+'Final Budget in Lakhs'!X118-'Provisional Budget Issued'!X118</f>
        <v>0</v>
      </c>
      <c r="Y120" s="21">
        <f>+'Final Budget in Lakhs'!Y118-'Provisional Budget Issued'!Y118</f>
        <v>0</v>
      </c>
      <c r="Z120" s="21">
        <f>+'Final Budget in Lakhs'!Z118-'Provisional Budget Issued'!Z118</f>
        <v>0</v>
      </c>
      <c r="AA120" s="21">
        <f>+'Final Budget in Lakhs'!AA118-'Provisional Budget Issued'!AA118</f>
        <v>0</v>
      </c>
      <c r="AB120" s="16">
        <f t="shared" si="2"/>
        <v>18.279209999999999</v>
      </c>
      <c r="AC120" s="106"/>
      <c r="AD120" s="105"/>
      <c r="AE120" s="106"/>
    </row>
    <row r="121" spans="1:31" ht="21.75" customHeight="1" x14ac:dyDescent="0.3">
      <c r="A121" s="26">
        <v>76.113699999999994</v>
      </c>
      <c r="B121" s="238" t="s">
        <v>1487</v>
      </c>
      <c r="C121" s="21">
        <f>+'Final Budget in Lakhs'!C119-'Provisional Budget Issued'!C119</f>
        <v>0.76705999999999996</v>
      </c>
      <c r="D121" s="21">
        <f>+'Final Budget in Lakhs'!D119-'Provisional Budget Issued'!D119</f>
        <v>0.12</v>
      </c>
      <c r="E121" s="21">
        <f>+'Final Budget in Lakhs'!E119-'Provisional Budget Issued'!E119</f>
        <v>0.23644000000000001</v>
      </c>
      <c r="F121" s="21">
        <f>+'Final Budget in Lakhs'!F119-'Provisional Budget Issued'!F119</f>
        <v>0.19644</v>
      </c>
      <c r="G121" s="21">
        <f>+'Final Budget in Lakhs'!G119-'Provisional Budget Issued'!G119</f>
        <v>0.19999999999999998</v>
      </c>
      <c r="H121" s="21">
        <f>+'Final Budget in Lakhs'!H119-'Provisional Budget Issued'!H119</f>
        <v>0.12205999999999999</v>
      </c>
      <c r="I121" s="21">
        <f>+'Final Budget in Lakhs'!I119-'Provisional Budget Issued'!I119</f>
        <v>0.10188</v>
      </c>
      <c r="J121" s="21">
        <f>+'Final Budget in Lakhs'!J119-'Provisional Budget Issued'!J119</f>
        <v>0.49179999999999996</v>
      </c>
      <c r="K121" s="21">
        <f>+'Final Budget in Lakhs'!K119-'Provisional Budget Issued'!K119</f>
        <v>0.26435999999999998</v>
      </c>
      <c r="L121" s="21">
        <f>+'Final Budget in Lakhs'!L119-'Provisional Budget Issued'!L119</f>
        <v>9.4649999999999956E-2</v>
      </c>
      <c r="M121" s="21">
        <f>+'Final Budget in Lakhs'!M119-'Provisional Budget Issued'!M119</f>
        <v>0.19968</v>
      </c>
      <c r="N121" s="21">
        <f>+'Final Budget in Lakhs'!N119-'Provisional Budget Issued'!N119</f>
        <v>7.1499999999999994E-2</v>
      </c>
      <c r="O121" s="21">
        <f>+'Final Budget in Lakhs'!O119-'Provisional Budget Issued'!O119</f>
        <v>7.9730000000000009E-2</v>
      </c>
      <c r="P121" s="21">
        <f>+'Final Budget in Lakhs'!P119-'Provisional Budget Issued'!P119</f>
        <v>0.31030000000000002</v>
      </c>
      <c r="Q121" s="21">
        <f>+'Final Budget in Lakhs'!Q119-'Provisional Budget Issued'!Q119</f>
        <v>0.17963999999999999</v>
      </c>
      <c r="R121" s="21">
        <f>+'Final Budget in Lakhs'!R119-'Provisional Budget Issued'!R119</f>
        <v>0.45710000000000001</v>
      </c>
      <c r="S121" s="21">
        <f>+'Final Budget in Lakhs'!S119-'Provisional Budget Issued'!S119</f>
        <v>0.37289</v>
      </c>
      <c r="T121" s="21">
        <f>+'Final Budget in Lakhs'!T119-'Provisional Budget Issued'!T119</f>
        <v>0.14387</v>
      </c>
      <c r="U121" s="21">
        <f>+'Final Budget in Lakhs'!U119-'Provisional Budget Issued'!U119</f>
        <v>0.57158000000000009</v>
      </c>
      <c r="V121" s="21">
        <f>+'Final Budget in Lakhs'!V119-'Provisional Budget Issued'!V119</f>
        <v>0.34243999999999997</v>
      </c>
      <c r="W121" s="21">
        <f>+'Final Budget in Lakhs'!W119-'Provisional Budget Issued'!W119</f>
        <v>0.53720999999999997</v>
      </c>
      <c r="X121" s="21">
        <f>+'Final Budget in Lakhs'!X119-'Provisional Budget Issued'!X119</f>
        <v>0.77161999999999997</v>
      </c>
      <c r="Y121" s="21">
        <f>+'Final Budget in Lakhs'!Y119-'Provisional Budget Issued'!Y119</f>
        <v>0.34987000000000001</v>
      </c>
      <c r="Z121" s="21">
        <f>+'Final Budget in Lakhs'!Z119-'Provisional Budget Issued'!Z119</f>
        <v>1.1895899999999999</v>
      </c>
      <c r="AA121" s="21">
        <f>+'Final Budget in Lakhs'!AA119-'Provisional Budget Issued'!AA119</f>
        <v>0</v>
      </c>
      <c r="AB121" s="16">
        <f t="shared" si="2"/>
        <v>8.1717099999999991</v>
      </c>
      <c r="AC121" s="106"/>
      <c r="AD121" s="105"/>
      <c r="AE121" s="106"/>
    </row>
    <row r="122" spans="1:31" ht="21.75" customHeight="1" x14ac:dyDescent="0.3">
      <c r="A122" s="26">
        <v>76.114599999999996</v>
      </c>
      <c r="B122" s="238" t="s">
        <v>1488</v>
      </c>
      <c r="C122" s="21">
        <f>+'Final Budget in Lakhs'!C120-'Provisional Budget Issued'!C120</f>
        <v>0</v>
      </c>
      <c r="D122" s="21">
        <f>+'Final Budget in Lakhs'!D120-'Provisional Budget Issued'!D120</f>
        <v>0</v>
      </c>
      <c r="E122" s="21">
        <f>+'Final Budget in Lakhs'!E120-'Provisional Budget Issued'!E120</f>
        <v>0</v>
      </c>
      <c r="F122" s="21">
        <f>+'Final Budget in Lakhs'!F120-'Provisional Budget Issued'!F120</f>
        <v>0</v>
      </c>
      <c r="G122" s="21">
        <f>+'Final Budget in Lakhs'!G120-'Provisional Budget Issued'!G120</f>
        <v>0</v>
      </c>
      <c r="H122" s="21">
        <f>+'Final Budget in Lakhs'!H120-'Provisional Budget Issued'!H120</f>
        <v>3.0000000000000027E-2</v>
      </c>
      <c r="I122" s="21">
        <f>+'Final Budget in Lakhs'!I120-'Provisional Budget Issued'!I120</f>
        <v>0</v>
      </c>
      <c r="J122" s="21">
        <f>+'Final Budget in Lakhs'!J120-'Provisional Budget Issued'!J120</f>
        <v>9.9069999999999991E-2</v>
      </c>
      <c r="K122" s="21">
        <f>+'Final Budget in Lakhs'!K120-'Provisional Budget Issued'!K120</f>
        <v>0</v>
      </c>
      <c r="L122" s="21">
        <f>+'Final Budget in Lakhs'!L120-'Provisional Budget Issued'!L120</f>
        <v>0</v>
      </c>
      <c r="M122" s="21">
        <f>+'Final Budget in Lakhs'!M120-'Provisional Budget Issued'!M120</f>
        <v>0</v>
      </c>
      <c r="N122" s="21">
        <f>+'Final Budget in Lakhs'!N120-'Provisional Budget Issued'!N120</f>
        <v>0</v>
      </c>
      <c r="O122" s="21">
        <f>+'Final Budget in Lakhs'!O120-'Provisional Budget Issued'!O120</f>
        <v>0</v>
      </c>
      <c r="P122" s="21">
        <f>+'Final Budget in Lakhs'!P120-'Provisional Budget Issued'!P120</f>
        <v>0</v>
      </c>
      <c r="Q122" s="21">
        <f>+'Final Budget in Lakhs'!Q120-'Provisional Budget Issued'!Q120</f>
        <v>0</v>
      </c>
      <c r="R122" s="21">
        <f>+'Final Budget in Lakhs'!R120-'Provisional Budget Issued'!R120</f>
        <v>0</v>
      </c>
      <c r="S122" s="21">
        <f>+'Final Budget in Lakhs'!S120-'Provisional Budget Issued'!S120</f>
        <v>0</v>
      </c>
      <c r="T122" s="21">
        <f>+'Final Budget in Lakhs'!T120-'Provisional Budget Issued'!T120</f>
        <v>0</v>
      </c>
      <c r="U122" s="21">
        <f>+'Final Budget in Lakhs'!U120-'Provisional Budget Issued'!U120</f>
        <v>0</v>
      </c>
      <c r="V122" s="21">
        <f>+'Final Budget in Lakhs'!V120-'Provisional Budget Issued'!V120</f>
        <v>0</v>
      </c>
      <c r="W122" s="21">
        <f>+'Final Budget in Lakhs'!W120-'Provisional Budget Issued'!W120</f>
        <v>0</v>
      </c>
      <c r="X122" s="21">
        <f>+'Final Budget in Lakhs'!X120-'Provisional Budget Issued'!X120</f>
        <v>0</v>
      </c>
      <c r="Y122" s="21">
        <f>+'Final Budget in Lakhs'!Y120-'Provisional Budget Issued'!Y120</f>
        <v>0</v>
      </c>
      <c r="Z122" s="21">
        <f>+'Final Budget in Lakhs'!Z120-'Provisional Budget Issued'!Z120</f>
        <v>0</v>
      </c>
      <c r="AA122" s="21">
        <f>+'Final Budget in Lakhs'!AA120-'Provisional Budget Issued'!AA120</f>
        <v>0</v>
      </c>
      <c r="AB122" s="16">
        <f t="shared" si="2"/>
        <v>0.12907000000000002</v>
      </c>
      <c r="AC122" s="106"/>
      <c r="AD122" s="105"/>
      <c r="AE122" s="106"/>
    </row>
    <row r="123" spans="1:31" ht="21.75" customHeight="1" x14ac:dyDescent="0.3">
      <c r="A123" s="26">
        <v>76.114699999999999</v>
      </c>
      <c r="B123" s="238" t="s">
        <v>1488</v>
      </c>
      <c r="C123" s="21">
        <f>+'Final Budget in Lakhs'!C121-'Provisional Budget Issued'!C121</f>
        <v>2.3024999999999998</v>
      </c>
      <c r="D123" s="21">
        <f>+'Final Budget in Lakhs'!D121-'Provisional Budget Issued'!D121</f>
        <v>1.4318499999999998</v>
      </c>
      <c r="E123" s="21">
        <f>+'Final Budget in Lakhs'!E121-'Provisional Budget Issued'!E121</f>
        <v>1.0526800000000001</v>
      </c>
      <c r="F123" s="21">
        <f>+'Final Budget in Lakhs'!F121-'Provisional Budget Issued'!F121</f>
        <v>1.50268</v>
      </c>
      <c r="G123" s="21">
        <f>+'Final Budget in Lakhs'!G121-'Provisional Budget Issued'!G121</f>
        <v>0.75117999999999996</v>
      </c>
      <c r="H123" s="21">
        <f>+'Final Budget in Lakhs'!H121-'Provisional Budget Issued'!H121</f>
        <v>1.7526600000000001</v>
      </c>
      <c r="I123" s="21">
        <f>+'Final Budget in Lakhs'!I121-'Provisional Budget Issued'!I121</f>
        <v>0.52</v>
      </c>
      <c r="J123" s="21">
        <f>+'Final Budget in Lakhs'!J121-'Provisional Budget Issued'!J121</f>
        <v>1.3803700000000001</v>
      </c>
      <c r="K123" s="21">
        <f>+'Final Budget in Lakhs'!K121-'Provisional Budget Issued'!K121</f>
        <v>1.5577000000000001</v>
      </c>
      <c r="L123" s="21">
        <f>+'Final Budget in Lakhs'!L121-'Provisional Budget Issued'!L121</f>
        <v>0.32340999999999998</v>
      </c>
      <c r="M123" s="21">
        <f>+'Final Budget in Lakhs'!M121-'Provisional Budget Issued'!M121</f>
        <v>0.96343999999999985</v>
      </c>
      <c r="N123" s="21">
        <f>+'Final Budget in Lakhs'!N121-'Provisional Budget Issued'!N121</f>
        <v>0.76956999999999998</v>
      </c>
      <c r="O123" s="21">
        <f>+'Final Budget in Lakhs'!O121-'Provisional Budget Issued'!O121</f>
        <v>0.36782999999999999</v>
      </c>
      <c r="P123" s="21">
        <f>+'Final Budget in Lakhs'!P121-'Provisional Budget Issued'!P121</f>
        <v>0.69361000000000006</v>
      </c>
      <c r="Q123" s="21">
        <f>+'Final Budget in Lakhs'!Q121-'Provisional Budget Issued'!Q121</f>
        <v>1.01912</v>
      </c>
      <c r="R123" s="21">
        <f>+'Final Budget in Lakhs'!R121-'Provisional Budget Issued'!R121</f>
        <v>1.0610299999999999</v>
      </c>
      <c r="S123" s="21">
        <f>+'Final Budget in Lakhs'!S121-'Provisional Budget Issued'!S121</f>
        <v>1.08222</v>
      </c>
      <c r="T123" s="21">
        <f>+'Final Budget in Lakhs'!T121-'Provisional Budget Issued'!T121</f>
        <v>0.71238000000000001</v>
      </c>
      <c r="U123" s="21">
        <f>+'Final Budget in Lakhs'!U121-'Provisional Budget Issued'!U121</f>
        <v>0.78251999999999999</v>
      </c>
      <c r="V123" s="21">
        <f>+'Final Budget in Lakhs'!V121-'Provisional Budget Issued'!V121</f>
        <v>0.23699999999999999</v>
      </c>
      <c r="W123" s="21">
        <f>+'Final Budget in Lakhs'!W121-'Provisional Budget Issued'!W121</f>
        <v>0.38646999999999998</v>
      </c>
      <c r="X123" s="21">
        <f>+'Final Budget in Lakhs'!X121-'Provisional Budget Issued'!X121</f>
        <v>0.42757999999999996</v>
      </c>
      <c r="Y123" s="21">
        <f>+'Final Budget in Lakhs'!Y121-'Provisional Budget Issued'!Y121</f>
        <v>0.53222000000000003</v>
      </c>
      <c r="Z123" s="21">
        <f>+'Final Budget in Lakhs'!Z121-'Provisional Budget Issued'!Z121</f>
        <v>4.45242</v>
      </c>
      <c r="AA123" s="21">
        <f>+'Final Budget in Lakhs'!AA121-'Provisional Budget Issued'!AA121</f>
        <v>0</v>
      </c>
      <c r="AB123" s="16">
        <f t="shared" si="2"/>
        <v>26.062439999999992</v>
      </c>
      <c r="AC123" s="106"/>
      <c r="AD123" s="105"/>
      <c r="AE123" s="106"/>
    </row>
    <row r="124" spans="1:31" ht="21.75" hidden="1" customHeight="1" x14ac:dyDescent="0.3">
      <c r="A124" s="26">
        <v>76.115700000000004</v>
      </c>
      <c r="B124" s="238" t="s">
        <v>1489</v>
      </c>
      <c r="C124" s="21">
        <f>+'Final Budget in Lakhs'!C122-'Provisional Budget Issued'!C122</f>
        <v>0</v>
      </c>
      <c r="D124" s="21">
        <f>+'Final Budget in Lakhs'!D122-'Provisional Budget Issued'!D122</f>
        <v>0</v>
      </c>
      <c r="E124" s="21">
        <f>+'Final Budget in Lakhs'!E122-'Provisional Budget Issued'!E122</f>
        <v>0</v>
      </c>
      <c r="F124" s="21">
        <f>+'Final Budget in Lakhs'!F122-'Provisional Budget Issued'!F122</f>
        <v>0</v>
      </c>
      <c r="G124" s="21">
        <f>+'Final Budget in Lakhs'!G122-'Provisional Budget Issued'!G122</f>
        <v>0</v>
      </c>
      <c r="H124" s="21">
        <f>+'Final Budget in Lakhs'!H122-'Provisional Budget Issued'!H122</f>
        <v>0</v>
      </c>
      <c r="I124" s="21">
        <f>+'Final Budget in Lakhs'!I122-'Provisional Budget Issued'!I122</f>
        <v>0</v>
      </c>
      <c r="J124" s="21">
        <f>+'Final Budget in Lakhs'!J122-'Provisional Budget Issued'!J122</f>
        <v>0</v>
      </c>
      <c r="K124" s="21">
        <f>+'Final Budget in Lakhs'!K122-'Provisional Budget Issued'!K122</f>
        <v>0</v>
      </c>
      <c r="L124" s="21">
        <f>+'Final Budget in Lakhs'!L122-'Provisional Budget Issued'!L122</f>
        <v>0</v>
      </c>
      <c r="M124" s="21">
        <f>+'Final Budget in Lakhs'!M122-'Provisional Budget Issued'!M122</f>
        <v>0</v>
      </c>
      <c r="N124" s="21">
        <f>+'Final Budget in Lakhs'!N122-'Provisional Budget Issued'!N122</f>
        <v>0</v>
      </c>
      <c r="O124" s="21">
        <f>+'Final Budget in Lakhs'!O122-'Provisional Budget Issued'!O122</f>
        <v>0</v>
      </c>
      <c r="P124" s="21">
        <f>+'Final Budget in Lakhs'!P122-'Provisional Budget Issued'!P122</f>
        <v>0</v>
      </c>
      <c r="Q124" s="21">
        <f>+'Final Budget in Lakhs'!Q122-'Provisional Budget Issued'!Q122</f>
        <v>0</v>
      </c>
      <c r="R124" s="21">
        <f>+'Final Budget in Lakhs'!R122-'Provisional Budget Issued'!R122</f>
        <v>0</v>
      </c>
      <c r="S124" s="21">
        <f>+'Final Budget in Lakhs'!S122-'Provisional Budget Issued'!S122</f>
        <v>0</v>
      </c>
      <c r="T124" s="21">
        <f>+'Final Budget in Lakhs'!T122-'Provisional Budget Issued'!T122</f>
        <v>0</v>
      </c>
      <c r="U124" s="21">
        <f>+'Final Budget in Lakhs'!U122-'Provisional Budget Issued'!U122</f>
        <v>0</v>
      </c>
      <c r="V124" s="21">
        <f>+'Final Budget in Lakhs'!V122-'Provisional Budget Issued'!V122</f>
        <v>0</v>
      </c>
      <c r="W124" s="21">
        <f>+'Final Budget in Lakhs'!W122-'Provisional Budget Issued'!W122</f>
        <v>0</v>
      </c>
      <c r="X124" s="21">
        <f>+'Final Budget in Lakhs'!X122-'Provisional Budget Issued'!X122</f>
        <v>0</v>
      </c>
      <c r="Y124" s="21">
        <f>+'Final Budget in Lakhs'!Y122-'Provisional Budget Issued'!Y122</f>
        <v>0</v>
      </c>
      <c r="Z124" s="21">
        <f>+'Final Budget in Lakhs'!Z122-'Provisional Budget Issued'!Z122</f>
        <v>0</v>
      </c>
      <c r="AA124" s="21">
        <f>+'Final Budget in Lakhs'!AA122-'Provisional Budget Issued'!AA122</f>
        <v>0</v>
      </c>
      <c r="AB124" s="16">
        <f t="shared" si="2"/>
        <v>0</v>
      </c>
      <c r="AC124" s="106"/>
      <c r="AD124" s="105"/>
      <c r="AE124" s="106"/>
    </row>
    <row r="125" spans="1:31" ht="21.75" customHeight="1" x14ac:dyDescent="0.3">
      <c r="A125" s="26">
        <v>76.116699999999994</v>
      </c>
      <c r="B125" s="238" t="s">
        <v>1490</v>
      </c>
      <c r="C125" s="21">
        <f>+'Final Budget in Lakhs'!C123-'Provisional Budget Issued'!C123</f>
        <v>30.6267</v>
      </c>
      <c r="D125" s="21">
        <f>+'Final Budget in Lakhs'!D123-'Provisional Budget Issued'!D123</f>
        <v>18.472059999999999</v>
      </c>
      <c r="E125" s="21">
        <f>+'Final Budget in Lakhs'!E123-'Provisional Budget Issued'!E123</f>
        <v>89.27861</v>
      </c>
      <c r="F125" s="21">
        <f>+'Final Budget in Lakhs'!F123-'Provisional Budget Issued'!F123</f>
        <v>68.17</v>
      </c>
      <c r="G125" s="21">
        <f>+'Final Budget in Lakhs'!G123-'Provisional Budget Issued'!G123</f>
        <v>48.17</v>
      </c>
      <c r="H125" s="21">
        <f>+'Final Budget in Lakhs'!H123-'Provisional Budget Issued'!H123</f>
        <v>0</v>
      </c>
      <c r="I125" s="21">
        <f>+'Final Budget in Lakhs'!I123-'Provisional Budget Issued'!I123</f>
        <v>62.478380000000001</v>
      </c>
      <c r="J125" s="21">
        <f>+'Final Budget in Lakhs'!J123-'Provisional Budget Issued'!J123</f>
        <v>118.90718</v>
      </c>
      <c r="K125" s="21">
        <f>+'Final Budget in Lakhs'!K123-'Provisional Budget Issued'!K123</f>
        <v>43.692459999999997</v>
      </c>
      <c r="L125" s="21">
        <f>+'Final Budget in Lakhs'!L123-'Provisional Budget Issued'!L123</f>
        <v>63.06279</v>
      </c>
      <c r="M125" s="21">
        <f>+'Final Budget in Lakhs'!M123-'Provisional Budget Issued'!M123</f>
        <v>47.338959999999993</v>
      </c>
      <c r="N125" s="21">
        <f>+'Final Budget in Lakhs'!N123-'Provisional Budget Issued'!N123</f>
        <v>55.244570000000003</v>
      </c>
      <c r="O125" s="21">
        <f>+'Final Budget in Lakhs'!O123-'Provisional Budget Issued'!O123</f>
        <v>32.315179999999998</v>
      </c>
      <c r="P125" s="21">
        <f>+'Final Budget in Lakhs'!P123-'Provisional Budget Issued'!P123</f>
        <v>77.675690000000003</v>
      </c>
      <c r="Q125" s="21">
        <f>+'Final Budget in Lakhs'!Q123-'Provisional Budget Issued'!Q123</f>
        <v>83.51464</v>
      </c>
      <c r="R125" s="21">
        <f>+'Final Budget in Lakhs'!R123-'Provisional Budget Issued'!R123</f>
        <v>58.941739999999996</v>
      </c>
      <c r="S125" s="21">
        <f>+'Final Budget in Lakhs'!S123-'Provisional Budget Issued'!S123</f>
        <v>52.999400000000001</v>
      </c>
      <c r="T125" s="21">
        <f>+'Final Budget in Lakhs'!T123-'Provisional Budget Issued'!T123</f>
        <v>64.722620000000006</v>
      </c>
      <c r="U125" s="21">
        <f>+'Final Budget in Lakhs'!U123-'Provisional Budget Issued'!U123</f>
        <v>0</v>
      </c>
      <c r="V125" s="21">
        <f>+'Final Budget in Lakhs'!V123-'Provisional Budget Issued'!V123</f>
        <v>0</v>
      </c>
      <c r="W125" s="21">
        <f>+'Final Budget in Lakhs'!W123-'Provisional Budget Issued'!W123</f>
        <v>0</v>
      </c>
      <c r="X125" s="21">
        <f>+'Final Budget in Lakhs'!X123-'Provisional Budget Issued'!X123</f>
        <v>0</v>
      </c>
      <c r="Y125" s="21">
        <f>+'Final Budget in Lakhs'!Y123-'Provisional Budget Issued'!Y123</f>
        <v>7.1629999999999999E-2</v>
      </c>
      <c r="Z125" s="21">
        <f>+'Final Budget in Lakhs'!Z123-'Provisional Budget Issued'!Z123</f>
        <v>0.89058000000000015</v>
      </c>
      <c r="AA125" s="21">
        <f>+'Final Budget in Lakhs'!AA123-'Provisional Budget Issued'!AA123</f>
        <v>0</v>
      </c>
      <c r="AB125" s="16">
        <f t="shared" si="2"/>
        <v>1016.57319</v>
      </c>
      <c r="AC125" s="106"/>
      <c r="AD125" s="105"/>
      <c r="AE125" s="106"/>
    </row>
    <row r="126" spans="1:31" ht="21.75" customHeight="1" x14ac:dyDescent="0.3">
      <c r="A126" s="26">
        <v>76.117699999999999</v>
      </c>
      <c r="B126" s="238" t="s">
        <v>1491</v>
      </c>
      <c r="C126" s="21">
        <f>+'Final Budget in Lakhs'!C124-'Provisional Budget Issued'!C124</f>
        <v>44.003700000000002</v>
      </c>
      <c r="D126" s="21">
        <f>+'Final Budget in Lakhs'!D124-'Provisional Budget Issued'!D124</f>
        <v>0</v>
      </c>
      <c r="E126" s="21">
        <f>+'Final Budget in Lakhs'!E124-'Provisional Budget Issued'!E124</f>
        <v>0</v>
      </c>
      <c r="F126" s="21">
        <f>+'Final Budget in Lakhs'!F124-'Provisional Budget Issued'!F124</f>
        <v>0</v>
      </c>
      <c r="G126" s="21">
        <f>+'Final Budget in Lakhs'!G124-'Provisional Budget Issued'!G124</f>
        <v>1.7949900000000001</v>
      </c>
      <c r="H126" s="21">
        <f>+'Final Budget in Lakhs'!H124-'Provisional Budget Issued'!H124</f>
        <v>0</v>
      </c>
      <c r="I126" s="21">
        <f>+'Final Budget in Lakhs'!I124-'Provisional Budget Issued'!I124</f>
        <v>2.6971699999999998</v>
      </c>
      <c r="J126" s="21">
        <f>+'Final Budget in Lakhs'!J124-'Provisional Budget Issued'!J124</f>
        <v>1.7600000000000001E-2</v>
      </c>
      <c r="K126" s="21">
        <f>+'Final Budget in Lakhs'!K124-'Provisional Budget Issued'!K124</f>
        <v>0</v>
      </c>
      <c r="L126" s="21">
        <f>+'Final Budget in Lakhs'!L124-'Provisional Budget Issued'!L124</f>
        <v>4.2410500000000004</v>
      </c>
      <c r="M126" s="21">
        <f>+'Final Budget in Lakhs'!M124-'Provisional Budget Issued'!M124</f>
        <v>0</v>
      </c>
      <c r="N126" s="21">
        <f>+'Final Budget in Lakhs'!N124-'Provisional Budget Issued'!N124</f>
        <v>0</v>
      </c>
      <c r="O126" s="21">
        <f>+'Final Budget in Lakhs'!O124-'Provisional Budget Issued'!O124</f>
        <v>0</v>
      </c>
      <c r="P126" s="21">
        <f>+'Final Budget in Lakhs'!P124-'Provisional Budget Issued'!P124</f>
        <v>5.04</v>
      </c>
      <c r="Q126" s="21">
        <f>+'Final Budget in Lakhs'!Q124-'Provisional Budget Issued'!Q124</f>
        <v>0.45</v>
      </c>
      <c r="R126" s="21">
        <f>+'Final Budget in Lakhs'!R124-'Provisional Budget Issued'!R124</f>
        <v>1.6799999999999999E-2</v>
      </c>
      <c r="S126" s="21">
        <f>+'Final Budget in Lakhs'!S124-'Provisional Budget Issued'!S124</f>
        <v>0</v>
      </c>
      <c r="T126" s="21">
        <f>+'Final Budget in Lakhs'!T124-'Provisional Budget Issued'!T124</f>
        <v>0</v>
      </c>
      <c r="U126" s="21">
        <f>+'Final Budget in Lakhs'!U124-'Provisional Budget Issued'!U124</f>
        <v>2.4523199999999998</v>
      </c>
      <c r="V126" s="21">
        <f>+'Final Budget in Lakhs'!V124-'Provisional Budget Issued'!V124</f>
        <v>1.43354</v>
      </c>
      <c r="W126" s="21">
        <f>+'Final Budget in Lakhs'!W124-'Provisional Budget Issued'!W124</f>
        <v>1.43354</v>
      </c>
      <c r="X126" s="21">
        <f>+'Final Budget in Lakhs'!X124-'Provisional Budget Issued'!X124</f>
        <v>1.3989100000000001</v>
      </c>
      <c r="Y126" s="21">
        <f>+'Final Budget in Lakhs'!Y124-'Provisional Budget Issued'!Y124</f>
        <v>1.6208899999999999</v>
      </c>
      <c r="Z126" s="21">
        <f>+'Final Budget in Lakhs'!Z124-'Provisional Budget Issued'!Z124</f>
        <v>3.2084999999999999</v>
      </c>
      <c r="AA126" s="21">
        <f>+'Final Budget in Lakhs'!AA124-'Provisional Budget Issued'!AA124</f>
        <v>0</v>
      </c>
      <c r="AB126" s="16">
        <f t="shared" si="2"/>
        <v>69.809010000000015</v>
      </c>
      <c r="AC126" s="106"/>
      <c r="AD126" s="105"/>
      <c r="AE126" s="106"/>
    </row>
    <row r="127" spans="1:31" ht="21.75" customHeight="1" x14ac:dyDescent="0.3">
      <c r="A127" s="26">
        <v>76.12169999999999</v>
      </c>
      <c r="B127" s="238" t="s">
        <v>1492</v>
      </c>
      <c r="C127" s="21">
        <f>+'Final Budget in Lakhs'!C125-'Provisional Budget Issued'!C125</f>
        <v>0.59655999999999998</v>
      </c>
      <c r="D127" s="21">
        <f>+'Final Budget in Lakhs'!D125-'Provisional Budget Issued'!D125</f>
        <v>0.29699000000000003</v>
      </c>
      <c r="E127" s="21">
        <f>+'Final Budget in Lakhs'!E125-'Provisional Budget Issued'!E125</f>
        <v>1.8460000000000001</v>
      </c>
      <c r="F127" s="21">
        <f>+'Final Budget in Lakhs'!F125-'Provisional Budget Issued'!F125</f>
        <v>1.796</v>
      </c>
      <c r="G127" s="21">
        <f>+'Final Budget in Lakhs'!G125-'Provisional Budget Issued'!G125</f>
        <v>0.45</v>
      </c>
      <c r="H127" s="21">
        <f>+'Final Budget in Lakhs'!H125-'Provisional Budget Issued'!H125</f>
        <v>0.44589999999999996</v>
      </c>
      <c r="I127" s="21">
        <f>+'Final Budget in Lakhs'!I125-'Provisional Budget Issued'!I125</f>
        <v>0.64656999999999998</v>
      </c>
      <c r="J127" s="21">
        <f>+'Final Budget in Lakhs'!J125-'Provisional Budget Issued'!J125</f>
        <v>0.13407999999999998</v>
      </c>
      <c r="K127" s="21">
        <f>+'Final Budget in Lakhs'!K125-'Provisional Budget Issued'!K125</f>
        <v>1.38192</v>
      </c>
      <c r="L127" s="21">
        <f>+'Final Budget in Lakhs'!L125-'Provisional Budget Issued'!L125</f>
        <v>0.36723</v>
      </c>
      <c r="M127" s="21">
        <f>+'Final Budget in Lakhs'!M125-'Provisional Budget Issued'!M125</f>
        <v>0.42373</v>
      </c>
      <c r="N127" s="21">
        <f>+'Final Budget in Lakhs'!N125-'Provisional Budget Issued'!N125</f>
        <v>0</v>
      </c>
      <c r="O127" s="21">
        <f>+'Final Budget in Lakhs'!O125-'Provisional Budget Issued'!O125</f>
        <v>7.5520000000000004E-2</v>
      </c>
      <c r="P127" s="21">
        <f>+'Final Budget in Lakhs'!P125-'Provisional Budget Issued'!P125</f>
        <v>9.4400000000000005E-3</v>
      </c>
      <c r="Q127" s="21">
        <f>+'Final Budget in Lakhs'!Q125-'Provisional Budget Issued'!Q125</f>
        <v>6.608E-2</v>
      </c>
      <c r="R127" s="21">
        <f>+'Final Budget in Lakhs'!R125-'Provisional Budget Issued'!R125</f>
        <v>0.96826000000000001</v>
      </c>
      <c r="S127" s="21">
        <f>+'Final Budget in Lakhs'!S125-'Provisional Budget Issued'!S125</f>
        <v>0.27040000000000003</v>
      </c>
      <c r="T127" s="21">
        <f>+'Final Budget in Lakhs'!T125-'Provisional Budget Issued'!T125</f>
        <v>0.11328000000000001</v>
      </c>
      <c r="U127" s="21">
        <f>+'Final Budget in Lakhs'!U125-'Provisional Budget Issued'!U125</f>
        <v>7.1999999999999995E-2</v>
      </c>
      <c r="V127" s="21">
        <f>+'Final Budget in Lakhs'!V125-'Provisional Budget Issued'!V125</f>
        <v>0.24272000000000002</v>
      </c>
      <c r="W127" s="21">
        <f>+'Final Budget in Lakhs'!W125-'Provisional Budget Issued'!W125</f>
        <v>3.4369999999999998E-2</v>
      </c>
      <c r="X127" s="21">
        <f>+'Final Budget in Lakhs'!X125-'Provisional Budget Issued'!X125</f>
        <v>0</v>
      </c>
      <c r="Y127" s="21">
        <f>+'Final Budget in Lakhs'!Y125-'Provisional Budget Issued'!Y125</f>
        <v>0.12</v>
      </c>
      <c r="Z127" s="21">
        <f>+'Final Budget in Lakhs'!Z125-'Provisional Budget Issued'!Z125</f>
        <v>5.8660000000000156E-2</v>
      </c>
      <c r="AA127" s="21">
        <f>+'Final Budget in Lakhs'!AA125-'Provisional Budget Issued'!AA125</f>
        <v>0</v>
      </c>
      <c r="AB127" s="16">
        <f t="shared" si="2"/>
        <v>10.415709999999997</v>
      </c>
      <c r="AC127" s="106"/>
      <c r="AD127" s="105"/>
      <c r="AE127" s="106"/>
    </row>
    <row r="128" spans="1:31" ht="21.75" customHeight="1" x14ac:dyDescent="0.3">
      <c r="A128" s="26">
        <v>76.122699999999995</v>
      </c>
      <c r="B128" s="238" t="s">
        <v>1493</v>
      </c>
      <c r="C128" s="21">
        <f>+'Final Budget in Lakhs'!C126-'Provisional Budget Issued'!C126</f>
        <v>0</v>
      </c>
      <c r="D128" s="21">
        <f>+'Final Budget in Lakhs'!D126-'Provisional Budget Issued'!D126</f>
        <v>0</v>
      </c>
      <c r="E128" s="21">
        <f>+'Final Budget in Lakhs'!E126-'Provisional Budget Issued'!E126</f>
        <v>0</v>
      </c>
      <c r="F128" s="21">
        <f>+'Final Budget in Lakhs'!F126-'Provisional Budget Issued'!F126</f>
        <v>0</v>
      </c>
      <c r="G128" s="21">
        <f>+'Final Budget in Lakhs'!G126-'Provisional Budget Issued'!G126</f>
        <v>0</v>
      </c>
      <c r="H128" s="21">
        <f>+'Final Budget in Lakhs'!H126-'Provisional Budget Issued'!H126</f>
        <v>3.0000000000000027E-2</v>
      </c>
      <c r="I128" s="21">
        <f>+'Final Budget in Lakhs'!I126-'Provisional Budget Issued'!I126</f>
        <v>0</v>
      </c>
      <c r="J128" s="21">
        <f>+'Final Budget in Lakhs'!J126-'Provisional Budget Issued'!J126</f>
        <v>0</v>
      </c>
      <c r="K128" s="21">
        <f>+'Final Budget in Lakhs'!K126-'Provisional Budget Issued'!K126</f>
        <v>0</v>
      </c>
      <c r="L128" s="21">
        <f>+'Final Budget in Lakhs'!L126-'Provisional Budget Issued'!L126</f>
        <v>0</v>
      </c>
      <c r="M128" s="21">
        <f>+'Final Budget in Lakhs'!M126-'Provisional Budget Issued'!M126</f>
        <v>0</v>
      </c>
      <c r="N128" s="21">
        <f>+'Final Budget in Lakhs'!N126-'Provisional Budget Issued'!N126</f>
        <v>0.112</v>
      </c>
      <c r="O128" s="21">
        <f>+'Final Budget in Lakhs'!O126-'Provisional Budget Issued'!O126</f>
        <v>0</v>
      </c>
      <c r="P128" s="21">
        <f>+'Final Budget in Lakhs'!P126-'Provisional Budget Issued'!P126</f>
        <v>0</v>
      </c>
      <c r="Q128" s="21">
        <f>+'Final Budget in Lakhs'!Q126-'Provisional Budget Issued'!Q126</f>
        <v>0</v>
      </c>
      <c r="R128" s="21">
        <f>+'Final Budget in Lakhs'!R126-'Provisional Budget Issued'!R126</f>
        <v>0</v>
      </c>
      <c r="S128" s="21">
        <f>+'Final Budget in Lakhs'!S126-'Provisional Budget Issued'!S126</f>
        <v>0</v>
      </c>
      <c r="T128" s="21">
        <f>+'Final Budget in Lakhs'!T126-'Provisional Budget Issued'!T126</f>
        <v>0</v>
      </c>
      <c r="U128" s="21">
        <f>+'Final Budget in Lakhs'!U126-'Provisional Budget Issued'!U126</f>
        <v>0</v>
      </c>
      <c r="V128" s="21">
        <f>+'Final Budget in Lakhs'!V126-'Provisional Budget Issued'!V126</f>
        <v>0</v>
      </c>
      <c r="W128" s="21">
        <f>+'Final Budget in Lakhs'!W126-'Provisional Budget Issued'!W126</f>
        <v>0</v>
      </c>
      <c r="X128" s="21">
        <f>+'Final Budget in Lakhs'!X126-'Provisional Budget Issued'!X126</f>
        <v>0</v>
      </c>
      <c r="Y128" s="21">
        <f>+'Final Budget in Lakhs'!Y126-'Provisional Budget Issued'!Y126</f>
        <v>0</v>
      </c>
      <c r="Z128" s="21">
        <f>+'Final Budget in Lakhs'!Z126-'Provisional Budget Issued'!Z126</f>
        <v>5.9608400000000001</v>
      </c>
      <c r="AA128" s="21">
        <f>+'Final Budget in Lakhs'!AA126-'Provisional Budget Issued'!AA126</f>
        <v>0</v>
      </c>
      <c r="AB128" s="16">
        <f t="shared" si="2"/>
        <v>6.1028400000000005</v>
      </c>
      <c r="AC128" s="106"/>
      <c r="AD128" s="105"/>
      <c r="AE128" s="106"/>
    </row>
    <row r="129" spans="1:31" ht="21.75" customHeight="1" x14ac:dyDescent="0.3">
      <c r="A129" s="12">
        <v>76.123699999999999</v>
      </c>
      <c r="B129" s="238" t="s">
        <v>1494</v>
      </c>
      <c r="C129" s="21">
        <f>+'Final Budget in Lakhs'!C127-'Provisional Budget Issued'!C127</f>
        <v>0</v>
      </c>
      <c r="D129" s="21">
        <f>+'Final Budget in Lakhs'!D127-'Provisional Budget Issued'!D127</f>
        <v>0</v>
      </c>
      <c r="E129" s="21">
        <f>+'Final Budget in Lakhs'!E127-'Provisional Budget Issued'!E127</f>
        <v>0</v>
      </c>
      <c r="F129" s="21">
        <f>+'Final Budget in Lakhs'!F127-'Provisional Budget Issued'!F127</f>
        <v>0.14000000000000001</v>
      </c>
      <c r="G129" s="21">
        <f>+'Final Budget in Lakhs'!G127-'Provisional Budget Issued'!G127</f>
        <v>0.14000000000000001</v>
      </c>
      <c r="H129" s="21">
        <f>+'Final Budget in Lakhs'!H127-'Provisional Budget Issued'!H127</f>
        <v>0</v>
      </c>
      <c r="I129" s="21">
        <f>+'Final Budget in Lakhs'!I127-'Provisional Budget Issued'!I127</f>
        <v>0</v>
      </c>
      <c r="J129" s="21">
        <f>+'Final Budget in Lakhs'!J127-'Provisional Budget Issued'!J127</f>
        <v>1.0000000000000009E-2</v>
      </c>
      <c r="K129" s="21">
        <f>+'Final Budget in Lakhs'!K127-'Provisional Budget Issued'!K127</f>
        <v>0.26</v>
      </c>
      <c r="L129" s="21">
        <f>+'Final Budget in Lakhs'!L127-'Provisional Budget Issued'!L127</f>
        <v>0</v>
      </c>
      <c r="M129" s="21">
        <f>+'Final Budget in Lakhs'!M127-'Provisional Budget Issued'!M127</f>
        <v>0.28320000000000001</v>
      </c>
      <c r="N129" s="21">
        <f>+'Final Budget in Lakhs'!N127-'Provisional Budget Issued'!N127</f>
        <v>0</v>
      </c>
      <c r="O129" s="21">
        <f>+'Final Budget in Lakhs'!O127-'Provisional Budget Issued'!O127</f>
        <v>0.184</v>
      </c>
      <c r="P129" s="21">
        <f>+'Final Budget in Lakhs'!P127-'Provisional Budget Issued'!P127</f>
        <v>0.03</v>
      </c>
      <c r="Q129" s="21">
        <f>+'Final Budget in Lakhs'!Q127-'Provisional Budget Issued'!Q127</f>
        <v>0</v>
      </c>
      <c r="R129" s="21">
        <f>+'Final Budget in Lakhs'!R127-'Provisional Budget Issued'!R127</f>
        <v>0</v>
      </c>
      <c r="S129" s="21">
        <f>+'Final Budget in Lakhs'!S127-'Provisional Budget Issued'!S127</f>
        <v>0</v>
      </c>
      <c r="T129" s="21">
        <f>+'Final Budget in Lakhs'!T127-'Provisional Budget Issued'!T127</f>
        <v>0</v>
      </c>
      <c r="U129" s="21">
        <f>+'Final Budget in Lakhs'!U127-'Provisional Budget Issued'!U127</f>
        <v>0</v>
      </c>
      <c r="V129" s="21">
        <f>+'Final Budget in Lakhs'!V127-'Provisional Budget Issued'!V127</f>
        <v>0</v>
      </c>
      <c r="W129" s="21">
        <f>+'Final Budget in Lakhs'!W127-'Provisional Budget Issued'!W127</f>
        <v>0</v>
      </c>
      <c r="X129" s="21">
        <f>+'Final Budget in Lakhs'!X127-'Provisional Budget Issued'!X127</f>
        <v>0</v>
      </c>
      <c r="Y129" s="21">
        <f>+'Final Budget in Lakhs'!Y127-'Provisional Budget Issued'!Y127</f>
        <v>0</v>
      </c>
      <c r="Z129" s="21">
        <f>+'Final Budget in Lakhs'!Z127-'Provisional Budget Issued'!Z127</f>
        <v>17.231860000000001</v>
      </c>
      <c r="AA129" s="21">
        <f>+'Final Budget in Lakhs'!AA127-'Provisional Budget Issued'!AA127</f>
        <v>0</v>
      </c>
      <c r="AB129" s="16">
        <f t="shared" si="2"/>
        <v>18.279060000000001</v>
      </c>
      <c r="AC129" s="106"/>
      <c r="AD129" s="105"/>
      <c r="AE129" s="106"/>
    </row>
    <row r="130" spans="1:31" ht="21.75" customHeight="1" x14ac:dyDescent="0.3">
      <c r="A130" s="26">
        <v>76.125699999999995</v>
      </c>
      <c r="B130" s="238" t="s">
        <v>1495</v>
      </c>
      <c r="C130" s="21">
        <f>+'Final Budget in Lakhs'!C128-'Provisional Budget Issued'!C128</f>
        <v>0.49768000000000001</v>
      </c>
      <c r="D130" s="21">
        <f>+'Final Budget in Lakhs'!D128-'Provisional Budget Issued'!D128</f>
        <v>0.25566999999999995</v>
      </c>
      <c r="E130" s="21">
        <f>+'Final Budget in Lakhs'!E128-'Provisional Budget Issued'!E128</f>
        <v>0</v>
      </c>
      <c r="F130" s="21">
        <f>+'Final Budget in Lakhs'!F128-'Provisional Budget Issued'!F128</f>
        <v>0</v>
      </c>
      <c r="G130" s="21">
        <f>+'Final Budget in Lakhs'!G128-'Provisional Budget Issued'!G128</f>
        <v>0</v>
      </c>
      <c r="H130" s="21">
        <f>+'Final Budget in Lakhs'!H128-'Provisional Budget Issued'!H128</f>
        <v>0.37729999999999997</v>
      </c>
      <c r="I130" s="21">
        <f>+'Final Budget in Lakhs'!I128-'Provisional Budget Issued'!I128</f>
        <v>0.50636999999999999</v>
      </c>
      <c r="J130" s="21">
        <f>+'Final Budget in Lakhs'!J128-'Provisional Budget Issued'!J128</f>
        <v>0.27794000000000002</v>
      </c>
      <c r="K130" s="21">
        <f>+'Final Budget in Lakhs'!K128-'Provisional Budget Issued'!K128</f>
        <v>0</v>
      </c>
      <c r="L130" s="21">
        <f>+'Final Budget in Lakhs'!L128-'Provisional Budget Issued'!L128</f>
        <v>0.24</v>
      </c>
      <c r="M130" s="21">
        <f>+'Final Budget in Lakhs'!M128-'Provisional Budget Issued'!M128</f>
        <v>0</v>
      </c>
      <c r="N130" s="21">
        <f>+'Final Budget in Lakhs'!N128-'Provisional Budget Issued'!N128</f>
        <v>0</v>
      </c>
      <c r="O130" s="21">
        <f>+'Final Budget in Lakhs'!O128-'Provisional Budget Issued'!O128</f>
        <v>0</v>
      </c>
      <c r="P130" s="21">
        <f>+'Final Budget in Lakhs'!P128-'Provisional Budget Issued'!P128</f>
        <v>0</v>
      </c>
      <c r="Q130" s="21">
        <f>+'Final Budget in Lakhs'!Q128-'Provisional Budget Issued'!Q128</f>
        <v>0.38013000000000008</v>
      </c>
      <c r="R130" s="21">
        <f>+'Final Budget in Lakhs'!R128-'Provisional Budget Issued'!R128</f>
        <v>0.42805000000000004</v>
      </c>
      <c r="S130" s="21">
        <f>+'Final Budget in Lakhs'!S128-'Provisional Budget Issued'!S128</f>
        <v>4.6640000000000001E-2</v>
      </c>
      <c r="T130" s="21">
        <f>+'Final Budget in Lakhs'!T128-'Provisional Budget Issued'!T128</f>
        <v>7.8560000000000005E-2</v>
      </c>
      <c r="U130" s="21">
        <f>+'Final Budget in Lakhs'!U128-'Provisional Budget Issued'!U128</f>
        <v>0.30828</v>
      </c>
      <c r="V130" s="21">
        <f>+'Final Budget in Lakhs'!V128-'Provisional Budget Issued'!V128</f>
        <v>0.1492</v>
      </c>
      <c r="W130" s="21">
        <f>+'Final Budget in Lakhs'!W128-'Provisional Budget Issued'!W128</f>
        <v>0.90639999999999998</v>
      </c>
      <c r="X130" s="21">
        <f>+'Final Budget in Lakhs'!X128-'Provisional Budget Issued'!X128</f>
        <v>0.92116999999999993</v>
      </c>
      <c r="Y130" s="21">
        <f>+'Final Budget in Lakhs'!Y128-'Provisional Budget Issued'!Y128</f>
        <v>0</v>
      </c>
      <c r="Z130" s="21">
        <f>+'Final Budget in Lakhs'!Z128-'Provisional Budget Issued'!Z128</f>
        <v>0.36289000000000016</v>
      </c>
      <c r="AA130" s="21">
        <f>+'Final Budget in Lakhs'!AA128-'Provisional Budget Issued'!AA128</f>
        <v>0</v>
      </c>
      <c r="AB130" s="16">
        <f t="shared" si="2"/>
        <v>5.7362799999999998</v>
      </c>
      <c r="AC130" s="106"/>
      <c r="AD130" s="105"/>
      <c r="AE130" s="106"/>
    </row>
    <row r="131" spans="1:31" ht="21.75" customHeight="1" x14ac:dyDescent="0.3">
      <c r="A131" s="26">
        <v>76.127600000000001</v>
      </c>
      <c r="B131" s="238" t="s">
        <v>1497</v>
      </c>
      <c r="C131" s="21">
        <f>+'Final Budget in Lakhs'!C129-'Provisional Budget Issued'!C129</f>
        <v>0</v>
      </c>
      <c r="D131" s="21">
        <f>+'Final Budget in Lakhs'!D129-'Provisional Budget Issued'!D129</f>
        <v>0</v>
      </c>
      <c r="E131" s="21">
        <f>+'Final Budget in Lakhs'!E129-'Provisional Budget Issued'!E129</f>
        <v>0</v>
      </c>
      <c r="F131" s="21">
        <f>+'Final Budget in Lakhs'!F129-'Provisional Budget Issued'!F129</f>
        <v>0</v>
      </c>
      <c r="G131" s="21">
        <f>+'Final Budget in Lakhs'!G129-'Provisional Budget Issued'!G129</f>
        <v>0</v>
      </c>
      <c r="H131" s="21">
        <f>+'Final Budget in Lakhs'!H129-'Provisional Budget Issued'!H129</f>
        <v>0</v>
      </c>
      <c r="I131" s="21">
        <f>+'Final Budget in Lakhs'!I129-'Provisional Budget Issued'!I129</f>
        <v>0</v>
      </c>
      <c r="J131" s="21">
        <f>+'Final Budget in Lakhs'!J129-'Provisional Budget Issued'!J129</f>
        <v>32.573869999999999</v>
      </c>
      <c r="K131" s="21">
        <f>+'Final Budget in Lakhs'!K129-'Provisional Budget Issued'!K129</f>
        <v>0</v>
      </c>
      <c r="L131" s="21">
        <f>+'Final Budget in Lakhs'!L129-'Provisional Budget Issued'!L129</f>
        <v>0</v>
      </c>
      <c r="M131" s="21">
        <f>+'Final Budget in Lakhs'!M129-'Provisional Budget Issued'!M129</f>
        <v>0</v>
      </c>
      <c r="N131" s="21">
        <f>+'Final Budget in Lakhs'!N129-'Provisional Budget Issued'!N129</f>
        <v>0</v>
      </c>
      <c r="O131" s="21">
        <f>+'Final Budget in Lakhs'!O129-'Provisional Budget Issued'!O129</f>
        <v>0</v>
      </c>
      <c r="P131" s="21">
        <f>+'Final Budget in Lakhs'!P129-'Provisional Budget Issued'!P129</f>
        <v>0</v>
      </c>
      <c r="Q131" s="21">
        <f>+'Final Budget in Lakhs'!Q129-'Provisional Budget Issued'!Q129</f>
        <v>0</v>
      </c>
      <c r="R131" s="21">
        <f>+'Final Budget in Lakhs'!R129-'Provisional Budget Issued'!R129</f>
        <v>0</v>
      </c>
      <c r="S131" s="21">
        <f>+'Final Budget in Lakhs'!S129-'Provisional Budget Issued'!S129</f>
        <v>0</v>
      </c>
      <c r="T131" s="21">
        <f>+'Final Budget in Lakhs'!T129-'Provisional Budget Issued'!T129</f>
        <v>0</v>
      </c>
      <c r="U131" s="21">
        <f>+'Final Budget in Lakhs'!U129-'Provisional Budget Issued'!U129</f>
        <v>0</v>
      </c>
      <c r="V131" s="21">
        <f>+'Final Budget in Lakhs'!V129-'Provisional Budget Issued'!V129</f>
        <v>0</v>
      </c>
      <c r="W131" s="21">
        <f>+'Final Budget in Lakhs'!W129-'Provisional Budget Issued'!W129</f>
        <v>0</v>
      </c>
      <c r="X131" s="21">
        <f>+'Final Budget in Lakhs'!X129-'Provisional Budget Issued'!X129</f>
        <v>0</v>
      </c>
      <c r="Y131" s="21">
        <f>+'Final Budget in Lakhs'!Y129-'Provisional Budget Issued'!Y129</f>
        <v>0</v>
      </c>
      <c r="Z131" s="21">
        <f>+'Final Budget in Lakhs'!Z129-'Provisional Budget Issued'!Z129</f>
        <v>0</v>
      </c>
      <c r="AA131" s="21">
        <f>+'Final Budget in Lakhs'!AA129-'Provisional Budget Issued'!AA129</f>
        <v>0</v>
      </c>
      <c r="AB131" s="16">
        <f t="shared" si="2"/>
        <v>32.573869999999999</v>
      </c>
      <c r="AC131" s="106"/>
      <c r="AD131" s="105"/>
      <c r="AE131" s="106"/>
    </row>
    <row r="132" spans="1:31" ht="21.75" hidden="1" customHeight="1" x14ac:dyDescent="0.3">
      <c r="A132" s="111">
        <v>76.127700000000004</v>
      </c>
      <c r="B132" s="238" t="s">
        <v>1497</v>
      </c>
      <c r="C132" s="21">
        <f>+'Final Budget in Lakhs'!C130-'Provisional Budget Issued'!C130</f>
        <v>0</v>
      </c>
      <c r="D132" s="21">
        <f>+'Final Budget in Lakhs'!D130-'Provisional Budget Issued'!D130</f>
        <v>0</v>
      </c>
      <c r="E132" s="21">
        <f>+'Final Budget in Lakhs'!E130-'Provisional Budget Issued'!E130</f>
        <v>0</v>
      </c>
      <c r="F132" s="21">
        <f>+'Final Budget in Lakhs'!F130-'Provisional Budget Issued'!F130</f>
        <v>0</v>
      </c>
      <c r="G132" s="21">
        <f>+'Final Budget in Lakhs'!G130-'Provisional Budget Issued'!G130</f>
        <v>0</v>
      </c>
      <c r="H132" s="21">
        <f>+'Final Budget in Lakhs'!H130-'Provisional Budget Issued'!H130</f>
        <v>0</v>
      </c>
      <c r="I132" s="21">
        <f>+'Final Budget in Lakhs'!I130-'Provisional Budget Issued'!I130</f>
        <v>0</v>
      </c>
      <c r="J132" s="21">
        <f>+'Final Budget in Lakhs'!J130-'Provisional Budget Issued'!J130</f>
        <v>0</v>
      </c>
      <c r="K132" s="21">
        <f>+'Final Budget in Lakhs'!K130-'Provisional Budget Issued'!K130</f>
        <v>0</v>
      </c>
      <c r="L132" s="21">
        <f>+'Final Budget in Lakhs'!L130-'Provisional Budget Issued'!L130</f>
        <v>0</v>
      </c>
      <c r="M132" s="21">
        <f>+'Final Budget in Lakhs'!M130-'Provisional Budget Issued'!M130</f>
        <v>0</v>
      </c>
      <c r="N132" s="21">
        <f>+'Final Budget in Lakhs'!N130-'Provisional Budget Issued'!N130</f>
        <v>0</v>
      </c>
      <c r="O132" s="21">
        <f>+'Final Budget in Lakhs'!O130-'Provisional Budget Issued'!O130</f>
        <v>0</v>
      </c>
      <c r="P132" s="21">
        <f>+'Final Budget in Lakhs'!P130-'Provisional Budget Issued'!P130</f>
        <v>0</v>
      </c>
      <c r="Q132" s="21">
        <f>+'Final Budget in Lakhs'!Q130-'Provisional Budget Issued'!Q130</f>
        <v>0</v>
      </c>
      <c r="R132" s="21">
        <f>+'Final Budget in Lakhs'!R130-'Provisional Budget Issued'!R130</f>
        <v>0</v>
      </c>
      <c r="S132" s="21">
        <f>+'Final Budget in Lakhs'!S130-'Provisional Budget Issued'!S130</f>
        <v>0</v>
      </c>
      <c r="T132" s="21">
        <f>+'Final Budget in Lakhs'!T130-'Provisional Budget Issued'!T130</f>
        <v>0</v>
      </c>
      <c r="U132" s="21">
        <f>+'Final Budget in Lakhs'!U130-'Provisional Budget Issued'!U130</f>
        <v>0</v>
      </c>
      <c r="V132" s="21">
        <f>+'Final Budget in Lakhs'!V130-'Provisional Budget Issued'!V130</f>
        <v>0</v>
      </c>
      <c r="W132" s="21">
        <f>+'Final Budget in Lakhs'!W130-'Provisional Budget Issued'!W130</f>
        <v>0</v>
      </c>
      <c r="X132" s="21">
        <f>+'Final Budget in Lakhs'!X130-'Provisional Budget Issued'!X130</f>
        <v>0</v>
      </c>
      <c r="Y132" s="21">
        <f>+'Final Budget in Lakhs'!Y130-'Provisional Budget Issued'!Y130</f>
        <v>0</v>
      </c>
      <c r="Z132" s="21">
        <f>+'Final Budget in Lakhs'!Z130-'Provisional Budget Issued'!Z130</f>
        <v>0</v>
      </c>
      <c r="AA132" s="21">
        <f>+'Final Budget in Lakhs'!AA130-'Provisional Budget Issued'!AA130</f>
        <v>0</v>
      </c>
      <c r="AB132" s="16">
        <f t="shared" si="2"/>
        <v>0</v>
      </c>
      <c r="AC132" s="106"/>
      <c r="AD132" s="105"/>
      <c r="AE132" s="106"/>
    </row>
    <row r="133" spans="1:31" ht="21.75" customHeight="1" x14ac:dyDescent="0.3">
      <c r="A133" s="26">
        <v>76.128699999999995</v>
      </c>
      <c r="B133" s="238" t="s">
        <v>1498</v>
      </c>
      <c r="C133" s="21">
        <f>+'Final Budget in Lakhs'!C131-'Provisional Budget Issued'!C131</f>
        <v>0</v>
      </c>
      <c r="D133" s="21">
        <f>+'Final Budget in Lakhs'!D131-'Provisional Budget Issued'!D131</f>
        <v>0</v>
      </c>
      <c r="E133" s="21">
        <f>+'Final Budget in Lakhs'!E131-'Provisional Budget Issued'!E131</f>
        <v>0</v>
      </c>
      <c r="F133" s="21">
        <f>+'Final Budget in Lakhs'!F131-'Provisional Budget Issued'!F131</f>
        <v>0</v>
      </c>
      <c r="G133" s="21">
        <f>+'Final Budget in Lakhs'!G131-'Provisional Budget Issued'!G131</f>
        <v>0</v>
      </c>
      <c r="H133" s="21">
        <f>+'Final Budget in Lakhs'!H131-'Provisional Budget Issued'!H131</f>
        <v>0</v>
      </c>
      <c r="I133" s="21">
        <f>+'Final Budget in Lakhs'!I131-'Provisional Budget Issued'!I131</f>
        <v>3.8211400000000002</v>
      </c>
      <c r="J133" s="21">
        <f>+'Final Budget in Lakhs'!J131-'Provisional Budget Issued'!J131</f>
        <v>0</v>
      </c>
      <c r="K133" s="21">
        <f>+'Final Budget in Lakhs'!K131-'Provisional Budget Issued'!K131</f>
        <v>0</v>
      </c>
      <c r="L133" s="21">
        <f>+'Final Budget in Lakhs'!L131-'Provisional Budget Issued'!L131</f>
        <v>0</v>
      </c>
      <c r="M133" s="21">
        <f>+'Final Budget in Lakhs'!M131-'Provisional Budget Issued'!M131</f>
        <v>0</v>
      </c>
      <c r="N133" s="21">
        <f>+'Final Budget in Lakhs'!N131-'Provisional Budget Issued'!N131</f>
        <v>0</v>
      </c>
      <c r="O133" s="21">
        <f>+'Final Budget in Lakhs'!O131-'Provisional Budget Issued'!O131</f>
        <v>0</v>
      </c>
      <c r="P133" s="21">
        <f>+'Final Budget in Lakhs'!P131-'Provisional Budget Issued'!P131</f>
        <v>0.21000000000000002</v>
      </c>
      <c r="Q133" s="21">
        <f>+'Final Budget in Lakhs'!Q131-'Provisional Budget Issued'!Q131</f>
        <v>0</v>
      </c>
      <c r="R133" s="21">
        <f>+'Final Budget in Lakhs'!R131-'Provisional Budget Issued'!R131</f>
        <v>0</v>
      </c>
      <c r="S133" s="21">
        <f>+'Final Budget in Lakhs'!S131-'Provisional Budget Issued'!S131</f>
        <v>0</v>
      </c>
      <c r="T133" s="21">
        <f>+'Final Budget in Lakhs'!T131-'Provisional Budget Issued'!T131</f>
        <v>0</v>
      </c>
      <c r="U133" s="21">
        <f>+'Final Budget in Lakhs'!U131-'Provisional Budget Issued'!U131</f>
        <v>0</v>
      </c>
      <c r="V133" s="21">
        <f>+'Final Budget in Lakhs'!V131-'Provisional Budget Issued'!V131</f>
        <v>0</v>
      </c>
      <c r="W133" s="21">
        <f>+'Final Budget in Lakhs'!W131-'Provisional Budget Issued'!W131</f>
        <v>0</v>
      </c>
      <c r="X133" s="21">
        <f>+'Final Budget in Lakhs'!X131-'Provisional Budget Issued'!X131</f>
        <v>0</v>
      </c>
      <c r="Y133" s="21">
        <f>+'Final Budget in Lakhs'!Y131-'Provisional Budget Issued'!Y131</f>
        <v>0</v>
      </c>
      <c r="Z133" s="21">
        <f>+'Final Budget in Lakhs'!Z131-'Provisional Budget Issued'!Z131</f>
        <v>0</v>
      </c>
      <c r="AA133" s="21">
        <f>+'Final Budget in Lakhs'!AA131-'Provisional Budget Issued'!AA131</f>
        <v>0</v>
      </c>
      <c r="AB133" s="16">
        <f t="shared" si="2"/>
        <v>4.0311400000000006</v>
      </c>
      <c r="AC133" s="106"/>
      <c r="AD133" s="105"/>
      <c r="AE133" s="106"/>
    </row>
    <row r="134" spans="1:31" ht="21.75" customHeight="1" x14ac:dyDescent="0.3">
      <c r="A134" s="26">
        <v>76.1297</v>
      </c>
      <c r="B134" s="238" t="s">
        <v>1499</v>
      </c>
      <c r="C134" s="21">
        <f>+'Final Budget in Lakhs'!C132-'Provisional Budget Issued'!C132</f>
        <v>395.92293999999998</v>
      </c>
      <c r="D134" s="21">
        <f>+'Final Budget in Lakhs'!D132-'Provisional Budget Issued'!D132</f>
        <v>237.04130000000001</v>
      </c>
      <c r="E134" s="21">
        <f>+'Final Budget in Lakhs'!E132-'Provisional Budget Issued'!E132</f>
        <v>98.459350000000001</v>
      </c>
      <c r="F134" s="21">
        <f>+'Final Budget in Lakhs'!F132-'Provisional Budget Issued'!F132</f>
        <v>64.969349999999991</v>
      </c>
      <c r="G134" s="21">
        <f>+'Final Budget in Lakhs'!G132-'Provisional Budget Issued'!G132</f>
        <v>49.71</v>
      </c>
      <c r="H134" s="21">
        <f>+'Final Budget in Lakhs'!H132-'Provisional Budget Issued'!H132</f>
        <v>155.85527000000002</v>
      </c>
      <c r="I134" s="21">
        <f>+'Final Budget in Lakhs'!I132-'Provisional Budget Issued'!I132</f>
        <v>92.759619999999998</v>
      </c>
      <c r="J134" s="21">
        <f>+'Final Budget in Lakhs'!J132-'Provisional Budget Issued'!J132</f>
        <v>367.71787999999998</v>
      </c>
      <c r="K134" s="21">
        <f>+'Final Budget in Lakhs'!K132-'Provisional Budget Issued'!K132</f>
        <v>100.46652</v>
      </c>
      <c r="L134" s="21">
        <f>+'Final Budget in Lakhs'!L132-'Provisional Budget Issued'!L132</f>
        <v>62.262070000000008</v>
      </c>
      <c r="M134" s="21">
        <f>+'Final Budget in Lakhs'!M132-'Provisional Budget Issued'!M132</f>
        <v>30.37818</v>
      </c>
      <c r="N134" s="21">
        <f>+'Final Budget in Lakhs'!N132-'Provisional Budget Issued'!N132</f>
        <v>13.845740000000001</v>
      </c>
      <c r="O134" s="21">
        <f>+'Final Budget in Lakhs'!O132-'Provisional Budget Issued'!O132</f>
        <v>41.683329999999998</v>
      </c>
      <c r="P134" s="21">
        <f>+'Final Budget in Lakhs'!P132-'Provisional Budget Issued'!P132</f>
        <v>56.765060000000005</v>
      </c>
      <c r="Q134" s="21">
        <f>+'Final Budget in Lakhs'!Q132-'Provisional Budget Issued'!Q132</f>
        <v>57.290660000000003</v>
      </c>
      <c r="R134" s="21">
        <f>+'Final Budget in Lakhs'!R132-'Provisional Budget Issued'!R132</f>
        <v>47.473600000000005</v>
      </c>
      <c r="S134" s="21">
        <f>+'Final Budget in Lakhs'!S132-'Provisional Budget Issued'!S132</f>
        <v>79.873840000000001</v>
      </c>
      <c r="T134" s="21">
        <f>+'Final Budget in Lakhs'!T132-'Provisional Budget Issued'!T132</f>
        <v>40.676650000000002</v>
      </c>
      <c r="U134" s="21">
        <f>+'Final Budget in Lakhs'!U132-'Provisional Budget Issued'!U132</f>
        <v>29.939179999999997</v>
      </c>
      <c r="V134" s="21">
        <f>+'Final Budget in Lakhs'!V132-'Provisional Budget Issued'!V132</f>
        <v>5.88598</v>
      </c>
      <c r="W134" s="21">
        <f>+'Final Budget in Lakhs'!W132-'Provisional Budget Issued'!W132</f>
        <v>12.108059999999998</v>
      </c>
      <c r="X134" s="21">
        <f>+'Final Budget in Lakhs'!X132-'Provisional Budget Issued'!X132</f>
        <v>31.994599999999998</v>
      </c>
      <c r="Y134" s="21">
        <f>+'Final Budget in Lakhs'!Y132-'Provisional Budget Issued'!Y132</f>
        <v>14.501500000000002</v>
      </c>
      <c r="Z134" s="21">
        <f>+'Final Budget in Lakhs'!Z132-'Provisional Budget Issued'!Z132</f>
        <v>123.32930999999999</v>
      </c>
      <c r="AA134" s="21">
        <f>+'Final Budget in Lakhs'!AA132-'Provisional Budget Issued'!AA132</f>
        <v>0</v>
      </c>
      <c r="AB134" s="16">
        <f t="shared" si="2"/>
        <v>2210.9099900000001</v>
      </c>
      <c r="AC134" s="106"/>
      <c r="AD134" s="105"/>
      <c r="AE134" s="106"/>
    </row>
    <row r="135" spans="1:31" ht="21.75" customHeight="1" x14ac:dyDescent="0.3">
      <c r="A135" s="26">
        <v>76.129800000000003</v>
      </c>
      <c r="B135" s="238" t="s">
        <v>1500</v>
      </c>
      <c r="C135" s="21">
        <f>+'Final Budget in Lakhs'!C133-'Provisional Budget Issued'!C133</f>
        <v>6.4659800000000001</v>
      </c>
      <c r="D135" s="21">
        <f>+'Final Budget in Lakhs'!D133-'Provisional Budget Issued'!D133</f>
        <v>0</v>
      </c>
      <c r="E135" s="21">
        <f>+'Final Budget in Lakhs'!E133-'Provisional Budget Issued'!E133</f>
        <v>0</v>
      </c>
      <c r="F135" s="21">
        <f>+'Final Budget in Lakhs'!F133-'Provisional Budget Issued'!F133</f>
        <v>0</v>
      </c>
      <c r="G135" s="21">
        <f>+'Final Budget in Lakhs'!G133-'Provisional Budget Issued'!G133</f>
        <v>0</v>
      </c>
      <c r="H135" s="21">
        <f>+'Final Budget in Lakhs'!H133-'Provisional Budget Issued'!H133</f>
        <v>3.7295099999999999</v>
      </c>
      <c r="I135" s="21">
        <f>+'Final Budget in Lakhs'!I133-'Provisional Budget Issued'!I133</f>
        <v>0</v>
      </c>
      <c r="J135" s="21">
        <f>+'Final Budget in Lakhs'!J133-'Provisional Budget Issued'!J133</f>
        <v>0</v>
      </c>
      <c r="K135" s="21">
        <f>+'Final Budget in Lakhs'!K133-'Provisional Budget Issued'!K133</f>
        <v>0</v>
      </c>
      <c r="L135" s="21">
        <f>+'Final Budget in Lakhs'!L133-'Provisional Budget Issued'!L133</f>
        <v>0</v>
      </c>
      <c r="M135" s="21">
        <f>+'Final Budget in Lakhs'!M133-'Provisional Budget Issued'!M133</f>
        <v>0</v>
      </c>
      <c r="N135" s="21">
        <f>+'Final Budget in Lakhs'!N133-'Provisional Budget Issued'!N133</f>
        <v>0</v>
      </c>
      <c r="O135" s="21">
        <f>+'Final Budget in Lakhs'!O133-'Provisional Budget Issued'!O133</f>
        <v>0</v>
      </c>
      <c r="P135" s="21">
        <f>+'Final Budget in Lakhs'!P133-'Provisional Budget Issued'!P133</f>
        <v>0</v>
      </c>
      <c r="Q135" s="21">
        <f>+'Final Budget in Lakhs'!Q133-'Provisional Budget Issued'!Q133</f>
        <v>0</v>
      </c>
      <c r="R135" s="21">
        <f>+'Final Budget in Lakhs'!R133-'Provisional Budget Issued'!R133</f>
        <v>0</v>
      </c>
      <c r="S135" s="21">
        <f>+'Final Budget in Lakhs'!S133-'Provisional Budget Issued'!S133</f>
        <v>0</v>
      </c>
      <c r="T135" s="21">
        <f>+'Final Budget in Lakhs'!T133-'Provisional Budget Issued'!T133</f>
        <v>0</v>
      </c>
      <c r="U135" s="21">
        <f>+'Final Budget in Lakhs'!U133-'Provisional Budget Issued'!U133</f>
        <v>0</v>
      </c>
      <c r="V135" s="21">
        <f>+'Final Budget in Lakhs'!V133-'Provisional Budget Issued'!V133</f>
        <v>0</v>
      </c>
      <c r="W135" s="21">
        <f>+'Final Budget in Lakhs'!W133-'Provisional Budget Issued'!W133</f>
        <v>0</v>
      </c>
      <c r="X135" s="21">
        <f>+'Final Budget in Lakhs'!X133-'Provisional Budget Issued'!X133</f>
        <v>0</v>
      </c>
      <c r="Y135" s="21">
        <f>+'Final Budget in Lakhs'!Y133-'Provisional Budget Issued'!Y133</f>
        <v>0</v>
      </c>
      <c r="Z135" s="21">
        <f>+'Final Budget in Lakhs'!Z133-'Provisional Budget Issued'!Z133</f>
        <v>0</v>
      </c>
      <c r="AA135" s="21">
        <f>+'Final Budget in Lakhs'!AA133-'Provisional Budget Issued'!AA133</f>
        <v>0</v>
      </c>
      <c r="AB135" s="16">
        <f t="shared" si="2"/>
        <v>10.195489999999999</v>
      </c>
      <c r="AC135" s="106"/>
      <c r="AD135" s="105"/>
      <c r="AE135" s="106"/>
    </row>
    <row r="136" spans="1:31" ht="21.75" customHeight="1" x14ac:dyDescent="0.3">
      <c r="A136" s="26">
        <v>76.13069999999999</v>
      </c>
      <c r="B136" s="238" t="s">
        <v>1501</v>
      </c>
      <c r="C136" s="21">
        <f>+'Final Budget in Lakhs'!C134-'Provisional Budget Issued'!C134</f>
        <v>0</v>
      </c>
      <c r="D136" s="21">
        <f>+'Final Budget in Lakhs'!D134-'Provisional Budget Issued'!D134</f>
        <v>0</v>
      </c>
      <c r="E136" s="21">
        <f>+'Final Budget in Lakhs'!E134-'Provisional Budget Issued'!E134</f>
        <v>53.701560000000001</v>
      </c>
      <c r="F136" s="21">
        <f>+'Final Budget in Lakhs'!F134-'Provisional Budget Issued'!F134</f>
        <v>50</v>
      </c>
      <c r="G136" s="21">
        <f>+'Final Budget in Lakhs'!G134-'Provisional Budget Issued'!G134</f>
        <v>42</v>
      </c>
      <c r="H136" s="21">
        <f>+'Final Budget in Lakhs'!H134-'Provisional Budget Issued'!H134</f>
        <v>36.426859999999998</v>
      </c>
      <c r="I136" s="21">
        <f>+'Final Budget in Lakhs'!I134-'Provisional Budget Issued'!I134</f>
        <v>0</v>
      </c>
      <c r="J136" s="21">
        <f>+'Final Budget in Lakhs'!J134-'Provisional Budget Issued'!J134</f>
        <v>0</v>
      </c>
      <c r="K136" s="21">
        <f>+'Final Budget in Lakhs'!K134-'Provisional Budget Issued'!K134</f>
        <v>42.128869999999999</v>
      </c>
      <c r="L136" s="21">
        <f>+'Final Budget in Lakhs'!L134-'Provisional Budget Issued'!L134</f>
        <v>50.855779999999996</v>
      </c>
      <c r="M136" s="21">
        <f>+'Final Budget in Lakhs'!M134-'Provisional Budget Issued'!M134</f>
        <v>24.694379999999999</v>
      </c>
      <c r="N136" s="21">
        <f>+'Final Budget in Lakhs'!N134-'Provisional Budget Issued'!N134</f>
        <v>29.034789999999997</v>
      </c>
      <c r="O136" s="21">
        <f>+'Final Budget in Lakhs'!O134-'Provisional Budget Issued'!O134</f>
        <v>25.246760000000002</v>
      </c>
      <c r="P136" s="21">
        <f>+'Final Budget in Lakhs'!P134-'Provisional Budget Issued'!P134</f>
        <v>7.4489999999999998</v>
      </c>
      <c r="Q136" s="21">
        <f>+'Final Budget in Lakhs'!Q134-'Provisional Budget Issued'!Q134</f>
        <v>41.233900000000006</v>
      </c>
      <c r="R136" s="21">
        <f>+'Final Budget in Lakhs'!R134-'Provisional Budget Issued'!R134</f>
        <v>37.162659999999995</v>
      </c>
      <c r="S136" s="21">
        <f>+'Final Budget in Lakhs'!S134-'Provisional Budget Issued'!S134</f>
        <v>10.907119999999999</v>
      </c>
      <c r="T136" s="21">
        <f>+'Final Budget in Lakhs'!T134-'Provisional Budget Issued'!T134</f>
        <v>30.346630000000001</v>
      </c>
      <c r="U136" s="21">
        <f>+'Final Budget in Lakhs'!U134-'Provisional Budget Issued'!U134</f>
        <v>0</v>
      </c>
      <c r="V136" s="21">
        <f>+'Final Budget in Lakhs'!V134-'Provisional Budget Issued'!V134</f>
        <v>0</v>
      </c>
      <c r="W136" s="21">
        <f>+'Final Budget in Lakhs'!W134-'Provisional Budget Issued'!W134</f>
        <v>0</v>
      </c>
      <c r="X136" s="21">
        <f>+'Final Budget in Lakhs'!X134-'Provisional Budget Issued'!X134</f>
        <v>0</v>
      </c>
      <c r="Y136" s="21">
        <f>+'Final Budget in Lakhs'!Y134-'Provisional Budget Issued'!Y134</f>
        <v>0</v>
      </c>
      <c r="Z136" s="21">
        <f>+'Final Budget in Lakhs'!Z134-'Provisional Budget Issued'!Z134</f>
        <v>0</v>
      </c>
      <c r="AA136" s="21">
        <f>+'Final Budget in Lakhs'!AA134-'Provisional Budget Issued'!AA134</f>
        <v>0</v>
      </c>
      <c r="AB136" s="16">
        <f t="shared" si="2"/>
        <v>481.18831000000006</v>
      </c>
      <c r="AC136" s="106"/>
      <c r="AD136" s="105"/>
      <c r="AE136" s="106"/>
    </row>
    <row r="137" spans="1:31" ht="21.75" customHeight="1" x14ac:dyDescent="0.3">
      <c r="A137" s="26">
        <v>76.131699999999995</v>
      </c>
      <c r="B137" s="238" t="s">
        <v>1502</v>
      </c>
      <c r="C137" s="21">
        <f>+'Final Budget in Lakhs'!C135-'Provisional Budget Issued'!C135</f>
        <v>0</v>
      </c>
      <c r="D137" s="21">
        <f>+'Final Budget in Lakhs'!D135-'Provisional Budget Issued'!D135</f>
        <v>0</v>
      </c>
      <c r="E137" s="21">
        <f>+'Final Budget in Lakhs'!E135-'Provisional Budget Issued'!E135</f>
        <v>0</v>
      </c>
      <c r="F137" s="21">
        <f>+'Final Budget in Lakhs'!F135-'Provisional Budget Issued'!F135</f>
        <v>0</v>
      </c>
      <c r="G137" s="21">
        <f>+'Final Budget in Lakhs'!G135-'Provisional Budget Issued'!G135</f>
        <v>0</v>
      </c>
      <c r="H137" s="21">
        <f>+'Final Budget in Lakhs'!H135-'Provisional Budget Issued'!H135</f>
        <v>0</v>
      </c>
      <c r="I137" s="21">
        <f>+'Final Budget in Lakhs'!I135-'Provisional Budget Issued'!I135</f>
        <v>0</v>
      </c>
      <c r="J137" s="21">
        <f>+'Final Budget in Lakhs'!J135-'Provisional Budget Issued'!J135</f>
        <v>0</v>
      </c>
      <c r="K137" s="21">
        <f>+'Final Budget in Lakhs'!K135-'Provisional Budget Issued'!K135</f>
        <v>0</v>
      </c>
      <c r="L137" s="21">
        <f>+'Final Budget in Lakhs'!L135-'Provisional Budget Issued'!L135</f>
        <v>0</v>
      </c>
      <c r="M137" s="21">
        <f>+'Final Budget in Lakhs'!M135-'Provisional Budget Issued'!M135</f>
        <v>0</v>
      </c>
      <c r="N137" s="21">
        <f>+'Final Budget in Lakhs'!N135-'Provisional Budget Issued'!N135</f>
        <v>0</v>
      </c>
      <c r="O137" s="21">
        <f>+'Final Budget in Lakhs'!O135-'Provisional Budget Issued'!O135</f>
        <v>0</v>
      </c>
      <c r="P137" s="21">
        <f>+'Final Budget in Lakhs'!P135-'Provisional Budget Issued'!P135</f>
        <v>0</v>
      </c>
      <c r="Q137" s="21">
        <f>+'Final Budget in Lakhs'!Q135-'Provisional Budget Issued'!Q135</f>
        <v>0</v>
      </c>
      <c r="R137" s="21">
        <f>+'Final Budget in Lakhs'!R135-'Provisional Budget Issued'!R135</f>
        <v>0</v>
      </c>
      <c r="S137" s="21">
        <f>+'Final Budget in Lakhs'!S135-'Provisional Budget Issued'!S135</f>
        <v>0</v>
      </c>
      <c r="T137" s="21">
        <f>+'Final Budget in Lakhs'!T135-'Provisional Budget Issued'!T135</f>
        <v>0</v>
      </c>
      <c r="U137" s="21">
        <f>+'Final Budget in Lakhs'!U135-'Provisional Budget Issued'!U135</f>
        <v>0</v>
      </c>
      <c r="V137" s="21">
        <f>+'Final Budget in Lakhs'!V135-'Provisional Budget Issued'!V135</f>
        <v>0</v>
      </c>
      <c r="W137" s="21">
        <f>+'Final Budget in Lakhs'!W135-'Provisional Budget Issued'!W135</f>
        <v>0</v>
      </c>
      <c r="X137" s="21">
        <f>+'Final Budget in Lakhs'!X135-'Provisional Budget Issued'!X135</f>
        <v>1.0409700000000002</v>
      </c>
      <c r="Y137" s="21">
        <f>+'Final Budget in Lakhs'!Y135-'Provisional Budget Issued'!Y135</f>
        <v>0</v>
      </c>
      <c r="Z137" s="21">
        <f>+'Final Budget in Lakhs'!Z135-'Provisional Budget Issued'!Z135</f>
        <v>0</v>
      </c>
      <c r="AA137" s="21">
        <f>+'Final Budget in Lakhs'!AA135-'Provisional Budget Issued'!AA135</f>
        <v>0</v>
      </c>
      <c r="AB137" s="16">
        <f t="shared" si="2"/>
        <v>1.0409700000000002</v>
      </c>
      <c r="AC137" s="106"/>
      <c r="AD137" s="105"/>
      <c r="AE137" s="106"/>
    </row>
    <row r="138" spans="1:31" ht="21.75" customHeight="1" x14ac:dyDescent="0.3">
      <c r="A138" s="26">
        <v>76.1327</v>
      </c>
      <c r="B138" s="238" t="s">
        <v>1503</v>
      </c>
      <c r="C138" s="21">
        <f>+'Final Budget in Lakhs'!C136-'Provisional Budget Issued'!C136</f>
        <v>0</v>
      </c>
      <c r="D138" s="21">
        <f>+'Final Budget in Lakhs'!D136-'Provisional Budget Issued'!D136</f>
        <v>0</v>
      </c>
      <c r="E138" s="21">
        <f>+'Final Budget in Lakhs'!E136-'Provisional Budget Issued'!E136</f>
        <v>0</v>
      </c>
      <c r="F138" s="21">
        <f>+'Final Budget in Lakhs'!F136-'Provisional Budget Issued'!F136</f>
        <v>0</v>
      </c>
      <c r="G138" s="21">
        <f>+'Final Budget in Lakhs'!G136-'Provisional Budget Issued'!G136</f>
        <v>0</v>
      </c>
      <c r="H138" s="21">
        <f>+'Final Budget in Lakhs'!H136-'Provisional Budget Issued'!H136</f>
        <v>0</v>
      </c>
      <c r="I138" s="21">
        <f>+'Final Budget in Lakhs'!I136-'Provisional Budget Issued'!I136</f>
        <v>0</v>
      </c>
      <c r="J138" s="21">
        <f>+'Final Budget in Lakhs'!J136-'Provisional Budget Issued'!J136</f>
        <v>0</v>
      </c>
      <c r="K138" s="21">
        <f>+'Final Budget in Lakhs'!K136-'Provisional Budget Issued'!K136</f>
        <v>4.8000000000000001E-2</v>
      </c>
      <c r="L138" s="21">
        <f>+'Final Budget in Lakhs'!L136-'Provisional Budget Issued'!L136</f>
        <v>3.4000000000000002E-2</v>
      </c>
      <c r="M138" s="21">
        <f>+'Final Budget in Lakhs'!M136-'Provisional Budget Issued'!M136</f>
        <v>2.5999999999999995E-2</v>
      </c>
      <c r="N138" s="21">
        <f>+'Final Budget in Lakhs'!N136-'Provisional Budget Issued'!N136</f>
        <v>0</v>
      </c>
      <c r="O138" s="21">
        <f>+'Final Budget in Lakhs'!O136-'Provisional Budget Issued'!O136</f>
        <v>0</v>
      </c>
      <c r="P138" s="21">
        <f>+'Final Budget in Lakhs'!P136-'Provisional Budget Issued'!P136</f>
        <v>0</v>
      </c>
      <c r="Q138" s="21">
        <f>+'Final Budget in Lakhs'!Q136-'Provisional Budget Issued'!Q136</f>
        <v>0</v>
      </c>
      <c r="R138" s="21">
        <f>+'Final Budget in Lakhs'!R136-'Provisional Budget Issued'!R136</f>
        <v>0</v>
      </c>
      <c r="S138" s="21">
        <f>+'Final Budget in Lakhs'!S136-'Provisional Budget Issued'!S136</f>
        <v>1.2E-2</v>
      </c>
      <c r="T138" s="21">
        <f>+'Final Budget in Lakhs'!T136-'Provisional Budget Issued'!T136</f>
        <v>0</v>
      </c>
      <c r="U138" s="21">
        <f>+'Final Budget in Lakhs'!U136-'Provisional Budget Issued'!U136</f>
        <v>0</v>
      </c>
      <c r="V138" s="21">
        <f>+'Final Budget in Lakhs'!V136-'Provisional Budget Issued'!V136</f>
        <v>4.8000000000000001E-2</v>
      </c>
      <c r="W138" s="21">
        <f>+'Final Budget in Lakhs'!W136-'Provisional Budget Issued'!W136</f>
        <v>3.3999999999999989E-2</v>
      </c>
      <c r="X138" s="21">
        <f>+'Final Budget in Lakhs'!X136-'Provisional Budget Issued'!X136</f>
        <v>0</v>
      </c>
      <c r="Y138" s="21">
        <f>+'Final Budget in Lakhs'!Y136-'Provisional Budget Issued'!Y136</f>
        <v>3.304E-2</v>
      </c>
      <c r="Z138" s="21">
        <f>+'Final Budget in Lakhs'!Z136-'Provisional Budget Issued'!Z136</f>
        <v>0</v>
      </c>
      <c r="AA138" s="21">
        <f>+'Final Budget in Lakhs'!AA136-'Provisional Budget Issued'!AA136</f>
        <v>0</v>
      </c>
      <c r="AB138" s="16">
        <f t="shared" si="2"/>
        <v>0.23503999999999997</v>
      </c>
      <c r="AC138" s="106"/>
      <c r="AD138" s="105"/>
      <c r="AE138" s="106"/>
    </row>
    <row r="139" spans="1:31" ht="21.75" customHeight="1" x14ac:dyDescent="0.3">
      <c r="A139" s="26">
        <v>76.133700000000005</v>
      </c>
      <c r="B139" s="238" t="s">
        <v>1504</v>
      </c>
      <c r="C139" s="21">
        <f>+'Final Budget in Lakhs'!C137-'Provisional Budget Issued'!C137</f>
        <v>1.58466</v>
      </c>
      <c r="D139" s="21">
        <f>+'Final Budget in Lakhs'!D137-'Provisional Budget Issued'!D137</f>
        <v>0.56755</v>
      </c>
      <c r="E139" s="21">
        <f>+'Final Budget in Lakhs'!E137-'Provisional Budget Issued'!E137</f>
        <v>33.032899999999998</v>
      </c>
      <c r="F139" s="21">
        <f>+'Final Budget in Lakhs'!F137-'Provisional Budget Issued'!F137</f>
        <v>31.432899999999997</v>
      </c>
      <c r="G139" s="21">
        <f>+'Final Budget in Lakhs'!G137-'Provisional Budget Issued'!G137</f>
        <v>2.7547799999999998</v>
      </c>
      <c r="H139" s="21">
        <f>+'Final Budget in Lakhs'!H137-'Provisional Budget Issued'!H137</f>
        <v>19.258609999999997</v>
      </c>
      <c r="I139" s="21">
        <f>+'Final Budget in Lakhs'!I137-'Provisional Budget Issued'!I137</f>
        <v>11.259060000000002</v>
      </c>
      <c r="J139" s="21">
        <f>+'Final Budget in Lakhs'!J137-'Provisional Budget Issued'!J137</f>
        <v>41.630540000000003</v>
      </c>
      <c r="K139" s="21">
        <f>+'Final Budget in Lakhs'!K137-'Provisional Budget Issued'!K137</f>
        <v>7.5914000000000001</v>
      </c>
      <c r="L139" s="21">
        <f>+'Final Budget in Lakhs'!L137-'Provisional Budget Issued'!L137</f>
        <v>9.2690699999999993</v>
      </c>
      <c r="M139" s="21">
        <f>+'Final Budget in Lakhs'!M137-'Provisional Budget Issued'!M137</f>
        <v>9.5801400000000001</v>
      </c>
      <c r="N139" s="21">
        <f>+'Final Budget in Lakhs'!N137-'Provisional Budget Issued'!N137</f>
        <v>10.32624</v>
      </c>
      <c r="O139" s="21">
        <f>+'Final Budget in Lakhs'!O137-'Provisional Budget Issued'!O137</f>
        <v>6.1538400000000006</v>
      </c>
      <c r="P139" s="21">
        <f>+'Final Budget in Lakhs'!P137-'Provisional Budget Issued'!P137</f>
        <v>8.0914000000000001</v>
      </c>
      <c r="Q139" s="21">
        <f>+'Final Budget in Lakhs'!Q137-'Provisional Budget Issued'!Q137</f>
        <v>17.371690000000001</v>
      </c>
      <c r="R139" s="21">
        <f>+'Final Budget in Lakhs'!R137-'Provisional Budget Issued'!R137</f>
        <v>15.208460000000001</v>
      </c>
      <c r="S139" s="21">
        <f>+'Final Budget in Lakhs'!S137-'Provisional Budget Issued'!S137</f>
        <v>14.87856</v>
      </c>
      <c r="T139" s="21">
        <f>+'Final Budget in Lakhs'!T137-'Provisional Budget Issued'!T137</f>
        <v>17.92343</v>
      </c>
      <c r="U139" s="21">
        <f>+'Final Budget in Lakhs'!U137-'Provisional Budget Issued'!U137</f>
        <v>2.8778999999999999</v>
      </c>
      <c r="V139" s="21">
        <f>+'Final Budget in Lakhs'!V137-'Provisional Budget Issued'!V137</f>
        <v>0.32689999999999997</v>
      </c>
      <c r="W139" s="21">
        <f>+'Final Budget in Lakhs'!W137-'Provisional Budget Issued'!W137</f>
        <v>2.77508</v>
      </c>
      <c r="X139" s="21">
        <f>+'Final Budget in Lakhs'!X137-'Provisional Budget Issued'!X137</f>
        <v>2.6362000000000001</v>
      </c>
      <c r="Y139" s="21">
        <f>+'Final Budget in Lakhs'!Y137-'Provisional Budget Issued'!Y137</f>
        <v>0.68988000000000005</v>
      </c>
      <c r="Z139" s="21">
        <f>+'Final Budget in Lakhs'!Z137-'Provisional Budget Issued'!Z137</f>
        <v>9.44895</v>
      </c>
      <c r="AA139" s="21">
        <f>+'Final Budget in Lakhs'!AA137-'Provisional Budget Issued'!AA137</f>
        <v>0</v>
      </c>
      <c r="AB139" s="16">
        <f t="shared" si="2"/>
        <v>276.67014000000006</v>
      </c>
      <c r="AC139" s="106"/>
      <c r="AD139" s="105"/>
      <c r="AE139" s="106"/>
    </row>
    <row r="140" spans="1:31" ht="21.75" customHeight="1" x14ac:dyDescent="0.3">
      <c r="A140" s="26">
        <v>76.134699999999995</v>
      </c>
      <c r="B140" s="238" t="s">
        <v>1505</v>
      </c>
      <c r="C140" s="21">
        <f>+'Final Budget in Lakhs'!C138-'Provisional Budget Issued'!C138</f>
        <v>0</v>
      </c>
      <c r="D140" s="21">
        <f>+'Final Budget in Lakhs'!D138-'Provisional Budget Issued'!D138</f>
        <v>0</v>
      </c>
      <c r="E140" s="21">
        <f>+'Final Budget in Lakhs'!E138-'Provisional Budget Issued'!E138</f>
        <v>0</v>
      </c>
      <c r="F140" s="21">
        <f>+'Final Budget in Lakhs'!F138-'Provisional Budget Issued'!F138</f>
        <v>0.17999999999999994</v>
      </c>
      <c r="G140" s="21">
        <f>+'Final Budget in Lakhs'!G138-'Provisional Budget Issued'!G138</f>
        <v>0.17999999999999994</v>
      </c>
      <c r="H140" s="21">
        <f>+'Final Budget in Lakhs'!H138-'Provisional Budget Issued'!H138</f>
        <v>0</v>
      </c>
      <c r="I140" s="21">
        <f>+'Final Budget in Lakhs'!I138-'Provisional Budget Issued'!I138</f>
        <v>0</v>
      </c>
      <c r="J140" s="21">
        <f>+'Final Budget in Lakhs'!J138-'Provisional Budget Issued'!J138</f>
        <v>0</v>
      </c>
      <c r="K140" s="21">
        <f>+'Final Budget in Lakhs'!K138-'Provisional Budget Issued'!K138</f>
        <v>0</v>
      </c>
      <c r="L140" s="21">
        <f>+'Final Budget in Lakhs'!L138-'Provisional Budget Issued'!L138</f>
        <v>0</v>
      </c>
      <c r="M140" s="21">
        <f>+'Final Budget in Lakhs'!M138-'Provisional Budget Issued'!M138</f>
        <v>0</v>
      </c>
      <c r="N140" s="21">
        <f>+'Final Budget in Lakhs'!N138-'Provisional Budget Issued'!N138</f>
        <v>0</v>
      </c>
      <c r="O140" s="21">
        <f>+'Final Budget in Lakhs'!O138-'Provisional Budget Issued'!O138</f>
        <v>0</v>
      </c>
      <c r="P140" s="21">
        <f>+'Final Budget in Lakhs'!P138-'Provisional Budget Issued'!P138</f>
        <v>0</v>
      </c>
      <c r="Q140" s="21">
        <f>+'Final Budget in Lakhs'!Q138-'Provisional Budget Issued'!Q138</f>
        <v>0</v>
      </c>
      <c r="R140" s="21">
        <f>+'Final Budget in Lakhs'!R138-'Provisional Budget Issued'!R138</f>
        <v>0</v>
      </c>
      <c r="S140" s="21">
        <f>+'Final Budget in Lakhs'!S138-'Provisional Budget Issued'!S138</f>
        <v>0</v>
      </c>
      <c r="T140" s="21">
        <f>+'Final Budget in Lakhs'!T138-'Provisional Budget Issued'!T138</f>
        <v>0</v>
      </c>
      <c r="U140" s="21">
        <f>+'Final Budget in Lakhs'!U138-'Provisional Budget Issued'!U138</f>
        <v>0</v>
      </c>
      <c r="V140" s="21">
        <f>+'Final Budget in Lakhs'!V138-'Provisional Budget Issued'!V138</f>
        <v>0</v>
      </c>
      <c r="W140" s="21">
        <f>+'Final Budget in Lakhs'!W138-'Provisional Budget Issued'!W138</f>
        <v>0</v>
      </c>
      <c r="X140" s="21">
        <f>+'Final Budget in Lakhs'!X138-'Provisional Budget Issued'!X138</f>
        <v>0</v>
      </c>
      <c r="Y140" s="21">
        <f>+'Final Budget in Lakhs'!Y138-'Provisional Budget Issued'!Y138</f>
        <v>0</v>
      </c>
      <c r="Z140" s="21">
        <f>+'Final Budget in Lakhs'!Z138-'Provisional Budget Issued'!Z138</f>
        <v>0</v>
      </c>
      <c r="AA140" s="21">
        <f>+'Final Budget in Lakhs'!AA138-'Provisional Budget Issued'!AA138</f>
        <v>0</v>
      </c>
      <c r="AB140" s="16">
        <f t="shared" si="2"/>
        <v>0.35999999999999988</v>
      </c>
      <c r="AC140" s="106"/>
      <c r="AD140" s="105"/>
      <c r="AE140" s="106"/>
    </row>
    <row r="141" spans="1:31" ht="21.75" customHeight="1" x14ac:dyDescent="0.3">
      <c r="A141" s="26">
        <v>76.13669999999999</v>
      </c>
      <c r="B141" s="238" t="s">
        <v>1506</v>
      </c>
      <c r="C141" s="21">
        <f>+'Final Budget in Lakhs'!C139-'Provisional Budget Issued'!C139</f>
        <v>8.7310599999999994</v>
      </c>
      <c r="D141" s="21">
        <f>+'Final Budget in Lakhs'!D139-'Provisional Budget Issued'!D139</f>
        <v>5.9795099999999994</v>
      </c>
      <c r="E141" s="21">
        <f>+'Final Budget in Lakhs'!E139-'Provisional Budget Issued'!E139</f>
        <v>6.0385299999999997</v>
      </c>
      <c r="F141" s="21">
        <f>+'Final Budget in Lakhs'!F139-'Provisional Budget Issued'!F139</f>
        <v>7.8485300000000002</v>
      </c>
      <c r="G141" s="21">
        <f>+'Final Budget in Lakhs'!G139-'Provisional Budget Issued'!G139</f>
        <v>1.1755899999999999</v>
      </c>
      <c r="H141" s="21">
        <f>+'Final Budget in Lakhs'!H139-'Provisional Budget Issued'!H139</f>
        <v>0.16929999999999978</v>
      </c>
      <c r="I141" s="21">
        <f>+'Final Budget in Lakhs'!I139-'Provisional Budget Issued'!I139</f>
        <v>1.8965000000000001</v>
      </c>
      <c r="J141" s="21">
        <f>+'Final Budget in Lakhs'!J139-'Provisional Budget Issued'!J139</f>
        <v>6.1069999999999999E-2</v>
      </c>
      <c r="K141" s="21">
        <f>+'Final Budget in Lakhs'!K139-'Provisional Budget Issued'!K139</f>
        <v>0.41282000000000002</v>
      </c>
      <c r="L141" s="21">
        <f>+'Final Budget in Lakhs'!L139-'Provisional Budget Issued'!L139</f>
        <v>2.7734200000000002</v>
      </c>
      <c r="M141" s="21">
        <f>+'Final Budget in Lakhs'!M139-'Provisional Budget Issued'!M139</f>
        <v>1.7512700000000001</v>
      </c>
      <c r="N141" s="21">
        <f>+'Final Budget in Lakhs'!N139-'Provisional Budget Issued'!N139</f>
        <v>2.77359</v>
      </c>
      <c r="O141" s="21">
        <f>+'Final Budget in Lakhs'!O139-'Provisional Budget Issued'!O139</f>
        <v>1.18289</v>
      </c>
      <c r="P141" s="21">
        <f>+'Final Budget in Lakhs'!P139-'Provisional Budget Issued'!P139</f>
        <v>4.7284199999999998</v>
      </c>
      <c r="Q141" s="21">
        <f>+'Final Budget in Lakhs'!Q139-'Provisional Budget Issued'!Q139</f>
        <v>3.3365200000000002</v>
      </c>
      <c r="R141" s="21">
        <f>+'Final Budget in Lakhs'!R139-'Provisional Budget Issued'!R139</f>
        <v>4.6548499999999997</v>
      </c>
      <c r="S141" s="21">
        <f>+'Final Budget in Lakhs'!S139-'Provisional Budget Issued'!S139</f>
        <v>4.5402199999999997</v>
      </c>
      <c r="T141" s="21">
        <f>+'Final Budget in Lakhs'!T139-'Provisional Budget Issued'!T139</f>
        <v>0.54830999999999996</v>
      </c>
      <c r="U141" s="21">
        <f>+'Final Budget in Lakhs'!U139-'Provisional Budget Issued'!U139</f>
        <v>4.9999999999999989E-2</v>
      </c>
      <c r="V141" s="21">
        <f>+'Final Budget in Lakhs'!V139-'Provisional Budget Issued'!V139</f>
        <v>0.42581000000000002</v>
      </c>
      <c r="W141" s="21">
        <f>+'Final Budget in Lakhs'!W139-'Provisional Budget Issued'!W139</f>
        <v>0</v>
      </c>
      <c r="X141" s="21">
        <f>+'Final Budget in Lakhs'!X139-'Provisional Budget Issued'!X139</f>
        <v>0</v>
      </c>
      <c r="Y141" s="21">
        <f>+'Final Budget in Lakhs'!Y139-'Provisional Budget Issued'!Y139</f>
        <v>0</v>
      </c>
      <c r="Z141" s="21">
        <f>+'Final Budget in Lakhs'!Z139-'Provisional Budget Issued'!Z139</f>
        <v>8.5873399999999993</v>
      </c>
      <c r="AA141" s="21">
        <f>+'Final Budget in Lakhs'!AA139-'Provisional Budget Issued'!AA139</f>
        <v>0</v>
      </c>
      <c r="AB141" s="16">
        <f t="shared" si="2"/>
        <v>67.665549999999996</v>
      </c>
      <c r="AC141" s="106"/>
      <c r="AD141" s="105"/>
      <c r="AE141" s="106"/>
    </row>
    <row r="142" spans="1:31" ht="21.75" customHeight="1" x14ac:dyDescent="0.3">
      <c r="A142" s="26">
        <v>76.137699999999995</v>
      </c>
      <c r="B142" s="238" t="s">
        <v>1507</v>
      </c>
      <c r="C142" s="21">
        <f>+'Final Budget in Lakhs'!C140-'Provisional Budget Issued'!C140</f>
        <v>58.117989999999999</v>
      </c>
      <c r="D142" s="21">
        <f>+'Final Budget in Lakhs'!D140-'Provisional Budget Issued'!D140</f>
        <v>38.91189</v>
      </c>
      <c r="E142" s="21">
        <f>+'Final Budget in Lakhs'!E140-'Provisional Budget Issued'!E140</f>
        <v>48.157979999999995</v>
      </c>
      <c r="F142" s="21">
        <f>+'Final Budget in Lakhs'!F140-'Provisional Budget Issued'!F140</f>
        <v>40.799999999999997</v>
      </c>
      <c r="G142" s="21">
        <f>+'Final Budget in Lakhs'!G140-'Provisional Budget Issued'!G140</f>
        <v>30.8</v>
      </c>
      <c r="H142" s="21">
        <f>+'Final Budget in Lakhs'!H140-'Provisional Budget Issued'!H140</f>
        <v>46.344560000000001</v>
      </c>
      <c r="I142" s="21">
        <f>+'Final Budget in Lakhs'!I140-'Provisional Budget Issued'!I140</f>
        <v>30.774740000000001</v>
      </c>
      <c r="J142" s="21">
        <f>+'Final Budget in Lakhs'!J140-'Provisional Budget Issued'!J140</f>
        <v>108.32165999999999</v>
      </c>
      <c r="K142" s="21">
        <f>+'Final Budget in Lakhs'!K140-'Provisional Budget Issued'!K140</f>
        <v>21.020040000000002</v>
      </c>
      <c r="L142" s="21">
        <f>+'Final Budget in Lakhs'!L140-'Provisional Budget Issued'!L140</f>
        <v>19.523019999999999</v>
      </c>
      <c r="M142" s="21">
        <f>+'Final Budget in Lakhs'!M140-'Provisional Budget Issued'!M140</f>
        <v>9.4478699999999982</v>
      </c>
      <c r="N142" s="21">
        <f>+'Final Budget in Lakhs'!N140-'Provisional Budget Issued'!N140</f>
        <v>15.819309999999998</v>
      </c>
      <c r="O142" s="21">
        <f>+'Final Budget in Lakhs'!O140-'Provisional Budget Issued'!O140</f>
        <v>12.85594</v>
      </c>
      <c r="P142" s="21">
        <f>+'Final Budget in Lakhs'!P140-'Provisional Budget Issued'!P140</f>
        <v>15.1813</v>
      </c>
      <c r="Q142" s="21">
        <f>+'Final Budget in Lakhs'!Q140-'Provisional Budget Issued'!Q140</f>
        <v>22.45823</v>
      </c>
      <c r="R142" s="21">
        <f>+'Final Budget in Lakhs'!R140-'Provisional Budget Issued'!R140</f>
        <v>27.882459999999998</v>
      </c>
      <c r="S142" s="21">
        <f>+'Final Budget in Lakhs'!S140-'Provisional Budget Issued'!S140</f>
        <v>17.455200000000001</v>
      </c>
      <c r="T142" s="21">
        <f>+'Final Budget in Lakhs'!T140-'Provisional Budget Issued'!T140</f>
        <v>25.840160000000001</v>
      </c>
      <c r="U142" s="21">
        <f>+'Final Budget in Lakhs'!U140-'Provisional Budget Issued'!U140</f>
        <v>23.729939999999999</v>
      </c>
      <c r="V142" s="21">
        <f>+'Final Budget in Lakhs'!V140-'Provisional Budget Issued'!V140</f>
        <v>8.0236100000000015</v>
      </c>
      <c r="W142" s="21">
        <f>+'Final Budget in Lakhs'!W140-'Provisional Budget Issued'!W140</f>
        <v>16.05142</v>
      </c>
      <c r="X142" s="21">
        <f>+'Final Budget in Lakhs'!X140-'Provisional Budget Issued'!X140</f>
        <v>16.267600000000002</v>
      </c>
      <c r="Y142" s="21">
        <f>+'Final Budget in Lakhs'!Y140-'Provisional Budget Issued'!Y140</f>
        <v>11.5273</v>
      </c>
      <c r="Z142" s="21">
        <f>+'Final Budget in Lakhs'!Z140-'Provisional Budget Issued'!Z140</f>
        <v>62.614830000000005</v>
      </c>
      <c r="AA142" s="21">
        <f>+'Final Budget in Lakhs'!AA140-'Provisional Budget Issued'!AA140</f>
        <v>0</v>
      </c>
      <c r="AB142" s="16">
        <f t="shared" si="2"/>
        <v>727.92704999999989</v>
      </c>
      <c r="AC142" s="106"/>
      <c r="AD142" s="105"/>
      <c r="AE142" s="106"/>
    </row>
    <row r="143" spans="1:31" ht="21.75" customHeight="1" x14ac:dyDescent="0.3">
      <c r="A143" s="26">
        <v>76.1387</v>
      </c>
      <c r="B143" s="238" t="s">
        <v>1508</v>
      </c>
      <c r="C143" s="21">
        <f>+'Final Budget in Lakhs'!C141-'Provisional Budget Issued'!C141</f>
        <v>0.92412000000000005</v>
      </c>
      <c r="D143" s="21">
        <f>+'Final Budget in Lakhs'!D141-'Provisional Budget Issued'!D141</f>
        <v>0.22885</v>
      </c>
      <c r="E143" s="21">
        <f>+'Final Budget in Lakhs'!E141-'Provisional Budget Issued'!E141</f>
        <v>0.75361999999999996</v>
      </c>
      <c r="F143" s="21">
        <f>+'Final Budget in Lakhs'!F141-'Provisional Budget Issued'!F141</f>
        <v>0.85362000000000005</v>
      </c>
      <c r="G143" s="21">
        <f>+'Final Budget in Lakhs'!G141-'Provisional Budget Issued'!G141</f>
        <v>0.16</v>
      </c>
      <c r="H143" s="21">
        <f>+'Final Budget in Lakhs'!H141-'Provisional Budget Issued'!H141</f>
        <v>0.75039999999999996</v>
      </c>
      <c r="I143" s="21">
        <f>+'Final Budget in Lakhs'!I141-'Provisional Budget Issued'!I141</f>
        <v>-4.4200000000000003E-3</v>
      </c>
      <c r="J143" s="21">
        <f>+'Final Budget in Lakhs'!J141-'Provisional Budget Issued'!J141</f>
        <v>9.9249999999999977E-2</v>
      </c>
      <c r="K143" s="21">
        <f>+'Final Budget in Lakhs'!K141-'Provisional Budget Issued'!K141</f>
        <v>0.28871000000000002</v>
      </c>
      <c r="L143" s="21">
        <f>+'Final Budget in Lakhs'!L141-'Provisional Budget Issued'!L141</f>
        <v>0.29222000000000004</v>
      </c>
      <c r="M143" s="21">
        <f>+'Final Budget in Lakhs'!M141-'Provisional Budget Issued'!M141</f>
        <v>1.1849999999999999E-2</v>
      </c>
      <c r="N143" s="21">
        <f>+'Final Budget in Lakhs'!N141-'Provisional Budget Issued'!N141</f>
        <v>0</v>
      </c>
      <c r="O143" s="21">
        <f>+'Final Budget in Lakhs'!O141-'Provisional Budget Issued'!O141</f>
        <v>0.13898999999999995</v>
      </c>
      <c r="P143" s="21">
        <f>+'Final Budget in Lakhs'!P141-'Provisional Budget Issued'!P141</f>
        <v>0.36094000000000004</v>
      </c>
      <c r="Q143" s="21">
        <f>+'Final Budget in Lakhs'!Q141-'Provisional Budget Issued'!Q141</f>
        <v>7.399E-2</v>
      </c>
      <c r="R143" s="21">
        <f>+'Final Budget in Lakhs'!R141-'Provisional Budget Issued'!R141</f>
        <v>0.65994000000000008</v>
      </c>
      <c r="S143" s="21">
        <f>+'Final Budget in Lakhs'!S141-'Provisional Budget Issued'!S141</f>
        <v>0.31220999999999999</v>
      </c>
      <c r="T143" s="21">
        <f>+'Final Budget in Lakhs'!T141-'Provisional Budget Issued'!T141</f>
        <v>0</v>
      </c>
      <c r="U143" s="21">
        <f>+'Final Budget in Lakhs'!U141-'Provisional Budget Issued'!U141</f>
        <v>0</v>
      </c>
      <c r="V143" s="21">
        <f>+'Final Budget in Lakhs'!V141-'Provisional Budget Issued'!V141</f>
        <v>0</v>
      </c>
      <c r="W143" s="21">
        <f>+'Final Budget in Lakhs'!W141-'Provisional Budget Issued'!W141</f>
        <v>0</v>
      </c>
      <c r="X143" s="21">
        <f>+'Final Budget in Lakhs'!X141-'Provisional Budget Issued'!X141</f>
        <v>0</v>
      </c>
      <c r="Y143" s="21">
        <f>+'Final Budget in Lakhs'!Y141-'Provisional Budget Issued'!Y141</f>
        <v>0</v>
      </c>
      <c r="Z143" s="21">
        <f>+'Final Budget in Lakhs'!Z141-'Provisional Budget Issued'!Z141</f>
        <v>0</v>
      </c>
      <c r="AA143" s="21">
        <f>+'Final Budget in Lakhs'!AA141-'Provisional Budget Issued'!AA141</f>
        <v>0</v>
      </c>
      <c r="AB143" s="16">
        <f t="shared" si="2"/>
        <v>5.9042900000000005</v>
      </c>
      <c r="AC143" s="106"/>
      <c r="AD143" s="105"/>
      <c r="AE143" s="106"/>
    </row>
    <row r="144" spans="1:31" ht="21.75" customHeight="1" x14ac:dyDescent="0.3">
      <c r="A144" s="26">
        <v>76.150700000000001</v>
      </c>
      <c r="B144" s="238" t="s">
        <v>1509</v>
      </c>
      <c r="C144" s="21">
        <f>+'Final Budget in Lakhs'!C142-'Provisional Budget Issued'!C142</f>
        <v>0</v>
      </c>
      <c r="D144" s="21">
        <f>+'Final Budget in Lakhs'!D142-'Provisional Budget Issued'!D142</f>
        <v>6.4000000000000003E-3</v>
      </c>
      <c r="E144" s="21">
        <f>+'Final Budget in Lakhs'!E142-'Provisional Budget Issued'!E142</f>
        <v>6.8909999999999999E-2</v>
      </c>
      <c r="F144" s="21">
        <f>+'Final Budget in Lakhs'!F142-'Provisional Budget Issued'!F142</f>
        <v>6.8909999999999999E-2</v>
      </c>
      <c r="G144" s="21">
        <f>+'Final Budget in Lakhs'!G142-'Provisional Budget Issued'!G142</f>
        <v>0</v>
      </c>
      <c r="H144" s="21">
        <f>+'Final Budget in Lakhs'!H142-'Provisional Budget Issued'!H142</f>
        <v>0</v>
      </c>
      <c r="I144" s="21">
        <f>+'Final Budget in Lakhs'!I142-'Provisional Budget Issued'!I142</f>
        <v>0</v>
      </c>
      <c r="J144" s="21">
        <f>+'Final Budget in Lakhs'!J142-'Provisional Budget Issued'!J142</f>
        <v>0</v>
      </c>
      <c r="K144" s="21">
        <f>+'Final Budget in Lakhs'!K142-'Provisional Budget Issued'!K142</f>
        <v>0</v>
      </c>
      <c r="L144" s="21">
        <f>+'Final Budget in Lakhs'!L142-'Provisional Budget Issued'!L142</f>
        <v>0</v>
      </c>
      <c r="M144" s="21">
        <f>+'Final Budget in Lakhs'!M142-'Provisional Budget Issued'!M142</f>
        <v>0</v>
      </c>
      <c r="N144" s="21">
        <f>+'Final Budget in Lakhs'!N142-'Provisional Budget Issued'!N142</f>
        <v>0</v>
      </c>
      <c r="O144" s="21">
        <f>+'Final Budget in Lakhs'!O142-'Provisional Budget Issued'!O142</f>
        <v>0</v>
      </c>
      <c r="P144" s="21">
        <f>+'Final Budget in Lakhs'!P142-'Provisional Budget Issued'!P142</f>
        <v>0</v>
      </c>
      <c r="Q144" s="21">
        <f>+'Final Budget in Lakhs'!Q142-'Provisional Budget Issued'!Q142</f>
        <v>0</v>
      </c>
      <c r="R144" s="21">
        <f>+'Final Budget in Lakhs'!R142-'Provisional Budget Issued'!R142</f>
        <v>0</v>
      </c>
      <c r="S144" s="21">
        <f>+'Final Budget in Lakhs'!S142-'Provisional Budget Issued'!S142</f>
        <v>0</v>
      </c>
      <c r="T144" s="21">
        <f>+'Final Budget in Lakhs'!T142-'Provisional Budget Issued'!T142</f>
        <v>0.16</v>
      </c>
      <c r="U144" s="21">
        <f>+'Final Budget in Lakhs'!U142-'Provisional Budget Issued'!U142</f>
        <v>0</v>
      </c>
      <c r="V144" s="21">
        <f>+'Final Budget in Lakhs'!V142-'Provisional Budget Issued'!V142</f>
        <v>0</v>
      </c>
      <c r="W144" s="21">
        <f>+'Final Budget in Lakhs'!W142-'Provisional Budget Issued'!W142</f>
        <v>0</v>
      </c>
      <c r="X144" s="21">
        <f>+'Final Budget in Lakhs'!X142-'Provisional Budget Issued'!X142</f>
        <v>0</v>
      </c>
      <c r="Y144" s="21">
        <f>+'Final Budget in Lakhs'!Y142-'Provisional Budget Issued'!Y142</f>
        <v>0</v>
      </c>
      <c r="Z144" s="21">
        <f>+'Final Budget in Lakhs'!Z142-'Provisional Budget Issued'!Z142</f>
        <v>0</v>
      </c>
      <c r="AA144" s="21">
        <f>+'Final Budget in Lakhs'!AA142-'Provisional Budget Issued'!AA142</f>
        <v>0</v>
      </c>
      <c r="AB144" s="16">
        <f t="shared" si="2"/>
        <v>0.30422000000000005</v>
      </c>
      <c r="AC144" s="106"/>
      <c r="AD144" s="105"/>
      <c r="AE144" s="106"/>
    </row>
    <row r="145" spans="1:31" ht="21.75" customHeight="1" x14ac:dyDescent="0.3">
      <c r="A145" s="26">
        <v>76.151699999999991</v>
      </c>
      <c r="B145" s="238" t="s">
        <v>1510</v>
      </c>
      <c r="C145" s="21">
        <f>+'Final Budget in Lakhs'!C143-'Provisional Budget Issued'!C143</f>
        <v>0</v>
      </c>
      <c r="D145" s="21">
        <f>+'Final Budget in Lakhs'!D143-'Provisional Budget Issued'!D143</f>
        <v>0</v>
      </c>
      <c r="E145" s="21">
        <f>+'Final Budget in Lakhs'!E143-'Provisional Budget Issued'!E143</f>
        <v>0</v>
      </c>
      <c r="F145" s="21">
        <f>+'Final Budget in Lakhs'!F143-'Provisional Budget Issued'!F143</f>
        <v>0</v>
      </c>
      <c r="G145" s="21">
        <f>+'Final Budget in Lakhs'!G143-'Provisional Budget Issued'!G143</f>
        <v>0</v>
      </c>
      <c r="H145" s="21">
        <f>+'Final Budget in Lakhs'!H143-'Provisional Budget Issued'!H143</f>
        <v>0</v>
      </c>
      <c r="I145" s="21">
        <f>+'Final Budget in Lakhs'!I143-'Provisional Budget Issued'!I143</f>
        <v>0</v>
      </c>
      <c r="J145" s="21">
        <f>+'Final Budget in Lakhs'!J143-'Provisional Budget Issued'!J143</f>
        <v>0</v>
      </c>
      <c r="K145" s="21">
        <f>+'Final Budget in Lakhs'!K143-'Provisional Budget Issued'!K143</f>
        <v>0</v>
      </c>
      <c r="L145" s="21">
        <f>+'Final Budget in Lakhs'!L143-'Provisional Budget Issued'!L143</f>
        <v>0</v>
      </c>
      <c r="M145" s="21">
        <f>+'Final Budget in Lakhs'!M143-'Provisional Budget Issued'!M143</f>
        <v>0</v>
      </c>
      <c r="N145" s="21">
        <f>+'Final Budget in Lakhs'!N143-'Provisional Budget Issued'!N143</f>
        <v>0</v>
      </c>
      <c r="O145" s="21">
        <f>+'Final Budget in Lakhs'!O143-'Provisional Budget Issued'!O143</f>
        <v>0</v>
      </c>
      <c r="P145" s="21">
        <f>+'Final Budget in Lakhs'!P143-'Provisional Budget Issued'!P143</f>
        <v>0</v>
      </c>
      <c r="Q145" s="21">
        <f>+'Final Budget in Lakhs'!Q143-'Provisional Budget Issued'!Q143</f>
        <v>0</v>
      </c>
      <c r="R145" s="21">
        <f>+'Final Budget in Lakhs'!R143-'Provisional Budget Issued'!R143</f>
        <v>0</v>
      </c>
      <c r="S145" s="21">
        <f>+'Final Budget in Lakhs'!S143-'Provisional Budget Issued'!S143</f>
        <v>1.3049200000000001</v>
      </c>
      <c r="T145" s="21">
        <f>+'Final Budget in Lakhs'!T143-'Provisional Budget Issued'!T143</f>
        <v>0</v>
      </c>
      <c r="U145" s="21">
        <f>+'Final Budget in Lakhs'!U143-'Provisional Budget Issued'!U143</f>
        <v>0</v>
      </c>
      <c r="V145" s="21">
        <f>+'Final Budget in Lakhs'!V143-'Provisional Budget Issued'!V143</f>
        <v>0</v>
      </c>
      <c r="W145" s="21">
        <f>+'Final Budget in Lakhs'!W143-'Provisional Budget Issued'!W143</f>
        <v>0</v>
      </c>
      <c r="X145" s="21">
        <f>+'Final Budget in Lakhs'!X143-'Provisional Budget Issued'!X143</f>
        <v>0</v>
      </c>
      <c r="Y145" s="21">
        <f>+'Final Budget in Lakhs'!Y143-'Provisional Budget Issued'!Y143</f>
        <v>0</v>
      </c>
      <c r="Z145" s="21">
        <f>+'Final Budget in Lakhs'!Z143-'Provisional Budget Issued'!Z143</f>
        <v>47.780379999999994</v>
      </c>
      <c r="AA145" s="21">
        <f>+'Final Budget in Lakhs'!AA143-'Provisional Budget Issued'!AA143</f>
        <v>0</v>
      </c>
      <c r="AB145" s="16">
        <f t="shared" si="2"/>
        <v>49.085299999999997</v>
      </c>
      <c r="AC145" s="106"/>
      <c r="AD145" s="105"/>
      <c r="AE145" s="106"/>
    </row>
    <row r="146" spans="1:31" ht="21.75" customHeight="1" x14ac:dyDescent="0.3">
      <c r="A146" s="26">
        <v>76.152699999999996</v>
      </c>
      <c r="B146" s="238" t="s">
        <v>1511</v>
      </c>
      <c r="C146" s="21">
        <f>+'Final Budget in Lakhs'!C144-'Provisional Budget Issued'!C144</f>
        <v>5.5599999999999997E-2</v>
      </c>
      <c r="D146" s="21">
        <f>+'Final Budget in Lakhs'!D144-'Provisional Budget Issued'!D144</f>
        <v>0</v>
      </c>
      <c r="E146" s="21">
        <f>+'Final Budget in Lakhs'!E144-'Provisional Budget Issued'!E144</f>
        <v>0</v>
      </c>
      <c r="F146" s="21">
        <f>+'Final Budget in Lakhs'!F144-'Provisional Budget Issued'!F144</f>
        <v>0</v>
      </c>
      <c r="G146" s="21">
        <f>+'Final Budget in Lakhs'!G144-'Provisional Budget Issued'!G144</f>
        <v>0</v>
      </c>
      <c r="H146" s="21">
        <f>+'Final Budget in Lakhs'!H144-'Provisional Budget Issued'!H144</f>
        <v>0</v>
      </c>
      <c r="I146" s="21">
        <f>+'Final Budget in Lakhs'!I144-'Provisional Budget Issued'!I144</f>
        <v>1.6799999999999999E-2</v>
      </c>
      <c r="J146" s="21">
        <f>+'Final Budget in Lakhs'!J144-'Provisional Budget Issued'!J144</f>
        <v>5.1199999999999996E-2</v>
      </c>
      <c r="K146" s="21">
        <f>+'Final Budget in Lakhs'!K144-'Provisional Budget Issued'!K144</f>
        <v>0</v>
      </c>
      <c r="L146" s="21">
        <f>+'Final Budget in Lakhs'!L144-'Provisional Budget Issued'!L144</f>
        <v>6.1080000000000002E-2</v>
      </c>
      <c r="M146" s="21">
        <f>+'Final Budget in Lakhs'!M144-'Provisional Budget Issued'!M144</f>
        <v>0</v>
      </c>
      <c r="N146" s="21">
        <f>+'Final Budget in Lakhs'!N144-'Provisional Budget Issued'!N144</f>
        <v>0</v>
      </c>
      <c r="O146" s="21">
        <f>+'Final Budget in Lakhs'!O144-'Provisional Budget Issued'!O144</f>
        <v>0</v>
      </c>
      <c r="P146" s="21">
        <f>+'Final Budget in Lakhs'!P144-'Provisional Budget Issued'!P144</f>
        <v>0</v>
      </c>
      <c r="Q146" s="21">
        <f>+'Final Budget in Lakhs'!Q144-'Provisional Budget Issued'!Q144</f>
        <v>6.320000000000001E-3</v>
      </c>
      <c r="R146" s="21">
        <f>+'Final Budget in Lakhs'!R144-'Provisional Budget Issued'!R144</f>
        <v>0</v>
      </c>
      <c r="S146" s="21">
        <f>+'Final Budget in Lakhs'!S144-'Provisional Budget Issued'!S144</f>
        <v>0</v>
      </c>
      <c r="T146" s="21">
        <f>+'Final Budget in Lakhs'!T144-'Provisional Budget Issued'!T144</f>
        <v>2.3189999999999999E-2</v>
      </c>
      <c r="U146" s="21">
        <f>+'Final Budget in Lakhs'!U144-'Provisional Budget Issued'!U144</f>
        <v>0</v>
      </c>
      <c r="V146" s="21">
        <f>+'Final Budget in Lakhs'!V144-'Provisional Budget Issued'!V144</f>
        <v>3.6309999999999995E-2</v>
      </c>
      <c r="W146" s="21">
        <f>+'Final Budget in Lakhs'!W144-'Provisional Budget Issued'!W144</f>
        <v>6.4079999999999998E-2</v>
      </c>
      <c r="X146" s="21">
        <f>+'Final Budget in Lakhs'!X144-'Provisional Budget Issued'!X144</f>
        <v>2.1329999999999995E-2</v>
      </c>
      <c r="Y146" s="21">
        <f>+'Final Budget in Lakhs'!Y144-'Provisional Budget Issued'!Y144</f>
        <v>3.8809999999999997E-2</v>
      </c>
      <c r="Z146" s="21">
        <f>+'Final Budget in Lakhs'!Z144-'Provisional Budget Issued'!Z144</f>
        <v>0.5</v>
      </c>
      <c r="AA146" s="21">
        <f>+'Final Budget in Lakhs'!AA144-'Provisional Budget Issued'!AA144</f>
        <v>0</v>
      </c>
      <c r="AB146" s="16">
        <f t="shared" si="2"/>
        <v>0.87471999999999994</v>
      </c>
      <c r="AC146" s="106"/>
      <c r="AD146" s="105"/>
      <c r="AE146" s="106"/>
    </row>
    <row r="147" spans="1:31" ht="21.75" customHeight="1" x14ac:dyDescent="0.3">
      <c r="A147" s="26">
        <v>76.153700000000001</v>
      </c>
      <c r="B147" s="238" t="s">
        <v>1512</v>
      </c>
      <c r="C147" s="21">
        <f>+'Final Budget in Lakhs'!C145-'Provisional Budget Issued'!C145</f>
        <v>7.7923300000000006</v>
      </c>
      <c r="D147" s="21">
        <f>+'Final Budget in Lakhs'!D145-'Provisional Budget Issued'!D145</f>
        <v>3.6754600000000002</v>
      </c>
      <c r="E147" s="21">
        <f>+'Final Budget in Lakhs'!E145-'Provisional Budget Issued'!E145</f>
        <v>3.0370499999999998</v>
      </c>
      <c r="F147" s="21">
        <f>+'Final Budget in Lakhs'!F145-'Provisional Budget Issued'!F145</f>
        <v>4.2970499999999996</v>
      </c>
      <c r="G147" s="21">
        <f>+'Final Budget in Lakhs'!G145-'Provisional Budget Issued'!G145</f>
        <v>0.98946999999999996</v>
      </c>
      <c r="H147" s="21">
        <f>+'Final Budget in Lakhs'!H145-'Provisional Budget Issued'!H145</f>
        <v>1.7744899999999999</v>
      </c>
      <c r="I147" s="21">
        <f>+'Final Budget in Lakhs'!I145-'Provisional Budget Issued'!I145</f>
        <v>3.7262200000000001</v>
      </c>
      <c r="J147" s="21">
        <f>+'Final Budget in Lakhs'!J145-'Provisional Budget Issued'!J145</f>
        <v>3.7058799999999996</v>
      </c>
      <c r="K147" s="21">
        <f>+'Final Budget in Lakhs'!K145-'Provisional Budget Issued'!K145</f>
        <v>4.0196500000000004</v>
      </c>
      <c r="L147" s="21">
        <f>+'Final Budget in Lakhs'!L145-'Provisional Budget Issued'!L145</f>
        <v>0.60186999999999991</v>
      </c>
      <c r="M147" s="21">
        <f>+'Final Budget in Lakhs'!M145-'Provisional Budget Issued'!M145</f>
        <v>2.0297100000000001</v>
      </c>
      <c r="N147" s="21">
        <f>+'Final Budget in Lakhs'!N145-'Provisional Budget Issued'!N145</f>
        <v>1.1262799999999999</v>
      </c>
      <c r="O147" s="21">
        <f>+'Final Budget in Lakhs'!O145-'Provisional Budget Issued'!O145</f>
        <v>1.23237</v>
      </c>
      <c r="P147" s="21">
        <f>+'Final Budget in Lakhs'!P145-'Provisional Budget Issued'!P145</f>
        <v>2.78098</v>
      </c>
      <c r="Q147" s="21">
        <f>+'Final Budget in Lakhs'!Q145-'Provisional Budget Issued'!Q145</f>
        <v>0.49045000000000005</v>
      </c>
      <c r="R147" s="21">
        <f>+'Final Budget in Lakhs'!R145-'Provisional Budget Issued'!R145</f>
        <v>1.44808</v>
      </c>
      <c r="S147" s="21">
        <f>+'Final Budget in Lakhs'!S145-'Provisional Budget Issued'!S145</f>
        <v>1.3075899999999998</v>
      </c>
      <c r="T147" s="21">
        <f>+'Final Budget in Lakhs'!T145-'Provisional Budget Issued'!T145</f>
        <v>1.6325099999999999</v>
      </c>
      <c r="U147" s="21">
        <f>+'Final Budget in Lakhs'!U145-'Provisional Budget Issued'!U145</f>
        <v>3.3006599999999997</v>
      </c>
      <c r="V147" s="21">
        <f>+'Final Budget in Lakhs'!V145-'Provisional Budget Issued'!V145</f>
        <v>0.53558000000000006</v>
      </c>
      <c r="W147" s="21">
        <f>+'Final Budget in Lakhs'!W145-'Provisional Budget Issued'!W145</f>
        <v>0.56299999999999994</v>
      </c>
      <c r="X147" s="21">
        <f>+'Final Budget in Lakhs'!X145-'Provisional Budget Issued'!X145</f>
        <v>0.59909999999999997</v>
      </c>
      <c r="Y147" s="21">
        <f>+'Final Budget in Lakhs'!Y145-'Provisional Budget Issued'!Y145</f>
        <v>0.75804000000000005</v>
      </c>
      <c r="Z147" s="21">
        <f>+'Final Budget in Lakhs'!Z145-'Provisional Budget Issued'!Z145+40</f>
        <v>42.954619999999998</v>
      </c>
      <c r="AA147" s="21">
        <f>+'Final Budget in Lakhs'!AA145-'Provisional Budget Issued'!AA145</f>
        <v>0</v>
      </c>
      <c r="AB147" s="16">
        <f t="shared" si="2"/>
        <v>94.378440000000012</v>
      </c>
      <c r="AC147" s="106"/>
      <c r="AD147" s="105"/>
      <c r="AE147" s="106"/>
    </row>
    <row r="148" spans="1:31" ht="21.75" customHeight="1" x14ac:dyDescent="0.3">
      <c r="A148" s="26">
        <v>76.153800000000004</v>
      </c>
      <c r="B148" s="238" t="s">
        <v>1513</v>
      </c>
      <c r="C148" s="21">
        <f>+'Final Budget in Lakhs'!C146-'Provisional Budget Issued'!C146</f>
        <v>0</v>
      </c>
      <c r="D148" s="21">
        <f>+'Final Budget in Lakhs'!D146-'Provisional Budget Issued'!D146</f>
        <v>1.3933299999999997</v>
      </c>
      <c r="E148" s="21">
        <f>+'Final Budget in Lakhs'!E146-'Provisional Budget Issued'!E146</f>
        <v>0</v>
      </c>
      <c r="F148" s="21">
        <f>+'Final Budget in Lakhs'!F146-'Provisional Budget Issued'!F146</f>
        <v>0</v>
      </c>
      <c r="G148" s="21">
        <f>+'Final Budget in Lakhs'!G146-'Provisional Budget Issued'!G146</f>
        <v>0</v>
      </c>
      <c r="H148" s="21">
        <f>+'Final Budget in Lakhs'!H146-'Provisional Budget Issued'!H146</f>
        <v>0</v>
      </c>
      <c r="I148" s="21">
        <f>+'Final Budget in Lakhs'!I146-'Provisional Budget Issued'!I146</f>
        <v>0</v>
      </c>
      <c r="J148" s="21">
        <f>+'Final Budget in Lakhs'!J146-'Provisional Budget Issued'!J146</f>
        <v>0</v>
      </c>
      <c r="K148" s="21">
        <f>+'Final Budget in Lakhs'!K146-'Provisional Budget Issued'!K146</f>
        <v>0</v>
      </c>
      <c r="L148" s="21">
        <f>+'Final Budget in Lakhs'!L146-'Provisional Budget Issued'!L146</f>
        <v>0</v>
      </c>
      <c r="M148" s="21">
        <f>+'Final Budget in Lakhs'!M146-'Provisional Budget Issued'!M146</f>
        <v>0</v>
      </c>
      <c r="N148" s="21">
        <f>+'Final Budget in Lakhs'!N146-'Provisional Budget Issued'!N146</f>
        <v>0</v>
      </c>
      <c r="O148" s="21">
        <f>+'Final Budget in Lakhs'!O146-'Provisional Budget Issued'!O146</f>
        <v>0</v>
      </c>
      <c r="P148" s="21">
        <f>+'Final Budget in Lakhs'!P146-'Provisional Budget Issued'!P146</f>
        <v>0</v>
      </c>
      <c r="Q148" s="21">
        <f>+'Final Budget in Lakhs'!Q146-'Provisional Budget Issued'!Q146</f>
        <v>0</v>
      </c>
      <c r="R148" s="21">
        <f>+'Final Budget in Lakhs'!R146-'Provisional Budget Issued'!R146</f>
        <v>0</v>
      </c>
      <c r="S148" s="21">
        <f>+'Final Budget in Lakhs'!S146-'Provisional Budget Issued'!S146</f>
        <v>0</v>
      </c>
      <c r="T148" s="21">
        <f>+'Final Budget in Lakhs'!T146-'Provisional Budget Issued'!T146</f>
        <v>0</v>
      </c>
      <c r="U148" s="21">
        <f>+'Final Budget in Lakhs'!U146-'Provisional Budget Issued'!U146</f>
        <v>0</v>
      </c>
      <c r="V148" s="21">
        <f>+'Final Budget in Lakhs'!V146-'Provisional Budget Issued'!V146</f>
        <v>0</v>
      </c>
      <c r="W148" s="21">
        <f>+'Final Budget in Lakhs'!W146-'Provisional Budget Issued'!W146</f>
        <v>0</v>
      </c>
      <c r="X148" s="21">
        <f>+'Final Budget in Lakhs'!X146-'Provisional Budget Issued'!X146</f>
        <v>0</v>
      </c>
      <c r="Y148" s="21">
        <f>+'Final Budget in Lakhs'!Y146-'Provisional Budget Issued'!Y146</f>
        <v>0</v>
      </c>
      <c r="Z148" s="21">
        <f>+'Final Budget in Lakhs'!Z146-'Provisional Budget Issued'!Z146</f>
        <v>0</v>
      </c>
      <c r="AA148" s="21">
        <f>+'Final Budget in Lakhs'!AA146-'Provisional Budget Issued'!AA146</f>
        <v>0</v>
      </c>
      <c r="AB148" s="16">
        <f t="shared" si="2"/>
        <v>1.3933299999999997</v>
      </c>
      <c r="AC148" s="106"/>
      <c r="AD148" s="105"/>
      <c r="AE148" s="106"/>
    </row>
    <row r="149" spans="1:31" ht="21.75" customHeight="1" x14ac:dyDescent="0.3">
      <c r="A149" s="26">
        <v>76.155699999999996</v>
      </c>
      <c r="B149" s="238" t="s">
        <v>1515</v>
      </c>
      <c r="C149" s="21">
        <f>+'Final Budget in Lakhs'!C147-'Provisional Budget Issued'!C147</f>
        <v>2.2086600000000001</v>
      </c>
      <c r="D149" s="21">
        <f>+'Final Budget in Lakhs'!D147-'Provisional Budget Issued'!D147</f>
        <v>0.57111999999999996</v>
      </c>
      <c r="E149" s="21">
        <f>+'Final Budget in Lakhs'!E147-'Provisional Budget Issued'!E147</f>
        <v>0</v>
      </c>
      <c r="F149" s="21">
        <f>+'Final Budget in Lakhs'!F147-'Provisional Budget Issued'!F147</f>
        <v>0</v>
      </c>
      <c r="G149" s="21">
        <f>+'Final Budget in Lakhs'!G147-'Provisional Budget Issued'!G147</f>
        <v>0</v>
      </c>
      <c r="H149" s="21">
        <f>+'Final Budget in Lakhs'!H147-'Provisional Budget Issued'!H147</f>
        <v>0</v>
      </c>
      <c r="I149" s="21">
        <f>+'Final Budget in Lakhs'!I147-'Provisional Budget Issued'!I147</f>
        <v>0</v>
      </c>
      <c r="J149" s="21">
        <f>+'Final Budget in Lakhs'!J147-'Provisional Budget Issued'!J147</f>
        <v>0</v>
      </c>
      <c r="K149" s="21">
        <f>+'Final Budget in Lakhs'!K147-'Provisional Budget Issued'!K147</f>
        <v>0</v>
      </c>
      <c r="L149" s="21">
        <f>+'Final Budget in Lakhs'!L147-'Provisional Budget Issued'!L147</f>
        <v>6.6259999999999999E-2</v>
      </c>
      <c r="M149" s="21">
        <f>+'Final Budget in Lakhs'!M147-'Provisional Budget Issued'!M147</f>
        <v>0</v>
      </c>
      <c r="N149" s="21">
        <f>+'Final Budget in Lakhs'!N147-'Provisional Budget Issued'!N147</f>
        <v>0</v>
      </c>
      <c r="O149" s="21">
        <f>+'Final Budget in Lakhs'!O147-'Provisional Budget Issued'!O147</f>
        <v>0</v>
      </c>
      <c r="P149" s="21">
        <f>+'Final Budget in Lakhs'!P147-'Provisional Budget Issued'!P147</f>
        <v>0</v>
      </c>
      <c r="Q149" s="21">
        <f>+'Final Budget in Lakhs'!Q147-'Provisional Budget Issued'!Q147</f>
        <v>0</v>
      </c>
      <c r="R149" s="21">
        <f>+'Final Budget in Lakhs'!R147-'Provisional Budget Issued'!R147</f>
        <v>0.55747999999999998</v>
      </c>
      <c r="S149" s="21">
        <f>+'Final Budget in Lakhs'!S147-'Provisional Budget Issued'!S147</f>
        <v>0</v>
      </c>
      <c r="T149" s="21">
        <f>+'Final Budget in Lakhs'!T147-'Provisional Budget Issued'!T147</f>
        <v>0</v>
      </c>
      <c r="U149" s="21">
        <f>+'Final Budget in Lakhs'!U147-'Provisional Budget Issued'!U147</f>
        <v>0</v>
      </c>
      <c r="V149" s="21">
        <f>+'Final Budget in Lakhs'!V147-'Provisional Budget Issued'!V147</f>
        <v>2.9060199999999998</v>
      </c>
      <c r="W149" s="21">
        <f>+'Final Budget in Lakhs'!W147-'Provisional Budget Issued'!W147</f>
        <v>0</v>
      </c>
      <c r="X149" s="21">
        <f>+'Final Budget in Lakhs'!X147-'Provisional Budget Issued'!X147</f>
        <v>0</v>
      </c>
      <c r="Y149" s="21">
        <f>+'Final Budget in Lakhs'!Y147-'Provisional Budget Issued'!Y147</f>
        <v>0</v>
      </c>
      <c r="Z149" s="21">
        <f>+'Final Budget in Lakhs'!Z147-'Provisional Budget Issued'!Z147</f>
        <v>1.7300000000000004</v>
      </c>
      <c r="AA149" s="21">
        <f>+'Final Budget in Lakhs'!AA147-'Provisional Budget Issued'!AA147</f>
        <v>0</v>
      </c>
      <c r="AB149" s="16">
        <f t="shared" si="2"/>
        <v>8.0395400000000006</v>
      </c>
      <c r="AC149" s="106"/>
      <c r="AD149" s="105"/>
      <c r="AE149" s="106"/>
    </row>
    <row r="150" spans="1:31" ht="21.75" customHeight="1" x14ac:dyDescent="0.3">
      <c r="A150" s="26">
        <v>76.156700000000001</v>
      </c>
      <c r="B150" s="238" t="s">
        <v>1516</v>
      </c>
      <c r="C150" s="21">
        <f>+'Final Budget in Lakhs'!C148-'Provisional Budget Issued'!C148</f>
        <v>4.07524</v>
      </c>
      <c r="D150" s="21">
        <f>+'Final Budget in Lakhs'!D148-'Provisional Budget Issued'!D148</f>
        <v>0</v>
      </c>
      <c r="E150" s="21">
        <f>+'Final Budget in Lakhs'!E148-'Provisional Budget Issued'!E148</f>
        <v>2.8879999999999999E-2</v>
      </c>
      <c r="F150" s="21">
        <f>+'Final Budget in Lakhs'!F148-'Provisional Budget Issued'!F148</f>
        <v>4.888E-2</v>
      </c>
      <c r="G150" s="21">
        <f>+'Final Budget in Lakhs'!G148-'Provisional Budget Issued'!G148</f>
        <v>0</v>
      </c>
      <c r="H150" s="21">
        <f>+'Final Budget in Lakhs'!H148-'Provisional Budget Issued'!H148</f>
        <v>0.16675000000000001</v>
      </c>
      <c r="I150" s="21">
        <f>+'Final Budget in Lakhs'!I148-'Provisional Budget Issued'!I148</f>
        <v>3.6999999999999998E-2</v>
      </c>
      <c r="J150" s="21">
        <f>+'Final Budget in Lakhs'!J148-'Provisional Budget Issued'!J148</f>
        <v>0.4511</v>
      </c>
      <c r="K150" s="21">
        <f>+'Final Budget in Lakhs'!K148-'Provisional Budget Issued'!K148</f>
        <v>0</v>
      </c>
      <c r="L150" s="21">
        <f>+'Final Budget in Lakhs'!L148-'Provisional Budget Issued'!L148</f>
        <v>1.0172599999999998</v>
      </c>
      <c r="M150" s="21">
        <f>+'Final Budget in Lakhs'!M148-'Provisional Budget Issued'!M148</f>
        <v>0.16160000000000002</v>
      </c>
      <c r="N150" s="21">
        <f>+'Final Budget in Lakhs'!N148-'Provisional Budget Issued'!N148</f>
        <v>0.30024000000000001</v>
      </c>
      <c r="O150" s="21">
        <f>+'Final Budget in Lakhs'!O148-'Provisional Budget Issued'!O148</f>
        <v>2.6780000000000005E-2</v>
      </c>
      <c r="P150" s="21">
        <f>+'Final Budget in Lakhs'!P148-'Provisional Budget Issued'!P148</f>
        <v>0.23969999999999997</v>
      </c>
      <c r="Q150" s="21">
        <f>+'Final Budget in Lakhs'!Q148-'Provisional Budget Issued'!Q148</f>
        <v>0.13057000000000002</v>
      </c>
      <c r="R150" s="21">
        <f>+'Final Budget in Lakhs'!R148-'Provisional Budget Issued'!R148</f>
        <v>1.3493499999999998</v>
      </c>
      <c r="S150" s="21">
        <f>+'Final Budget in Lakhs'!S148-'Provisional Budget Issued'!S148</f>
        <v>5.8230000000000004E-2</v>
      </c>
      <c r="T150" s="21">
        <f>+'Final Budget in Lakhs'!T148-'Provisional Budget Issued'!T148</f>
        <v>0.19614000000000001</v>
      </c>
      <c r="U150" s="21">
        <f>+'Final Budget in Lakhs'!U148-'Provisional Budget Issued'!U148</f>
        <v>0.74849999999999994</v>
      </c>
      <c r="V150" s="21">
        <f>+'Final Budget in Lakhs'!V148-'Provisional Budget Issued'!V148</f>
        <v>0.44730000000000003</v>
      </c>
      <c r="W150" s="21">
        <f>+'Final Budget in Lakhs'!W148-'Provisional Budget Issued'!W148</f>
        <v>0.36616000000000004</v>
      </c>
      <c r="X150" s="21">
        <f>+'Final Budget in Lakhs'!X148-'Provisional Budget Issued'!X148</f>
        <v>0.50422999999999996</v>
      </c>
      <c r="Y150" s="21">
        <f>+'Final Budget in Lakhs'!Y148-'Provisional Budget Issued'!Y148</f>
        <v>9.1999999999999998E-3</v>
      </c>
      <c r="Z150" s="21">
        <f>+'Final Budget in Lakhs'!Z148-'Provisional Budget Issued'!Z148</f>
        <v>2</v>
      </c>
      <c r="AA150" s="21">
        <f>+'Final Budget in Lakhs'!AA148-'Provisional Budget Issued'!AA148</f>
        <v>0</v>
      </c>
      <c r="AB150" s="16">
        <f t="shared" si="2"/>
        <v>12.363109999999999</v>
      </c>
      <c r="AC150" s="106"/>
      <c r="AD150" s="105"/>
      <c r="AE150" s="106"/>
    </row>
    <row r="151" spans="1:31" ht="21.75" customHeight="1" x14ac:dyDescent="0.3">
      <c r="A151" s="134">
        <v>76.157700000000006</v>
      </c>
      <c r="B151" s="238" t="s">
        <v>1517</v>
      </c>
      <c r="C151" s="21">
        <f>+'Final Budget in Lakhs'!C149-'Provisional Budget Issued'!C149</f>
        <v>0</v>
      </c>
      <c r="D151" s="21">
        <f>+'Final Budget in Lakhs'!D149-'Provisional Budget Issued'!D149</f>
        <v>0</v>
      </c>
      <c r="E151" s="21">
        <f>+'Final Budget in Lakhs'!E149-'Provisional Budget Issued'!E149</f>
        <v>0</v>
      </c>
      <c r="F151" s="21">
        <f>+'Final Budget in Lakhs'!F149-'Provisional Budget Issued'!F149</f>
        <v>0</v>
      </c>
      <c r="G151" s="21">
        <f>+'Final Budget in Lakhs'!G149-'Provisional Budget Issued'!G149</f>
        <v>0</v>
      </c>
      <c r="H151" s="21">
        <f>+'Final Budget in Lakhs'!H149-'Provisional Budget Issued'!H149</f>
        <v>0</v>
      </c>
      <c r="I151" s="21">
        <f>+'Final Budget in Lakhs'!I149-'Provisional Budget Issued'!I149</f>
        <v>0</v>
      </c>
      <c r="J151" s="21">
        <f>+'Final Budget in Lakhs'!J149-'Provisional Budget Issued'!J149</f>
        <v>0</v>
      </c>
      <c r="K151" s="21">
        <f>+'Final Budget in Lakhs'!K149-'Provisional Budget Issued'!K149</f>
        <v>0</v>
      </c>
      <c r="L151" s="21">
        <f>+'Final Budget in Lakhs'!L149-'Provisional Budget Issued'!L149</f>
        <v>0</v>
      </c>
      <c r="M151" s="21">
        <f>+'Final Budget in Lakhs'!M149-'Provisional Budget Issued'!M149</f>
        <v>0</v>
      </c>
      <c r="N151" s="21">
        <f>+'Final Budget in Lakhs'!N149-'Provisional Budget Issued'!N149</f>
        <v>0</v>
      </c>
      <c r="O151" s="21">
        <f>+'Final Budget in Lakhs'!O149-'Provisional Budget Issued'!O149</f>
        <v>0</v>
      </c>
      <c r="P151" s="21">
        <f>+'Final Budget in Lakhs'!P149-'Provisional Budget Issued'!P149</f>
        <v>0</v>
      </c>
      <c r="Q151" s="21">
        <f>+'Final Budget in Lakhs'!Q149-'Provisional Budget Issued'!Q149</f>
        <v>0</v>
      </c>
      <c r="R151" s="21">
        <f>+'Final Budget in Lakhs'!R149-'Provisional Budget Issued'!R149</f>
        <v>0</v>
      </c>
      <c r="S151" s="21">
        <f>+'Final Budget in Lakhs'!S149-'Provisional Budget Issued'!S149</f>
        <v>0</v>
      </c>
      <c r="T151" s="21">
        <f>+'Final Budget in Lakhs'!T149-'Provisional Budget Issued'!T149</f>
        <v>0</v>
      </c>
      <c r="U151" s="21">
        <f>+'Final Budget in Lakhs'!U149-'Provisional Budget Issued'!U149</f>
        <v>0</v>
      </c>
      <c r="V151" s="21">
        <f>+'Final Budget in Lakhs'!V149-'Provisional Budget Issued'!V149</f>
        <v>0</v>
      </c>
      <c r="W151" s="21">
        <f>+'Final Budget in Lakhs'!W149-'Provisional Budget Issued'!W149</f>
        <v>0</v>
      </c>
      <c r="X151" s="21">
        <f>+'Final Budget in Lakhs'!X149-'Provisional Budget Issued'!X149</f>
        <v>0</v>
      </c>
      <c r="Y151" s="21">
        <f>+'Final Budget in Lakhs'!Y149-'Provisional Budget Issued'!Y149</f>
        <v>0</v>
      </c>
      <c r="Z151" s="21">
        <f>+'Final Budget in Lakhs'!Z149-'Provisional Budget Issued'!Z149</f>
        <v>12.7</v>
      </c>
      <c r="AA151" s="21">
        <f>+'Final Budget in Lakhs'!AA149-'Provisional Budget Issued'!AA149</f>
        <v>0</v>
      </c>
      <c r="AB151" s="16">
        <f t="shared" ref="AB151:AB166" si="4">SUM(C151:AA151)</f>
        <v>12.7</v>
      </c>
      <c r="AC151" s="106"/>
      <c r="AD151" s="105"/>
      <c r="AE151" s="106"/>
    </row>
    <row r="152" spans="1:31" ht="21.75" customHeight="1" x14ac:dyDescent="0.3">
      <c r="A152" s="134">
        <v>76.158699999999996</v>
      </c>
      <c r="B152" s="238" t="s">
        <v>1518</v>
      </c>
      <c r="C152" s="21">
        <f>+'Final Budget in Lakhs'!C150-'Provisional Budget Issued'!C150</f>
        <v>3.7932399999999999</v>
      </c>
      <c r="D152" s="21">
        <f>+'Final Budget in Lakhs'!D150-'Provisional Budget Issued'!D150</f>
        <v>28.131630000000001</v>
      </c>
      <c r="E152" s="21">
        <f>+'Final Budget in Lakhs'!E150-'Provisional Budget Issued'!E150</f>
        <v>8.4375599999999995</v>
      </c>
      <c r="F152" s="21">
        <f>+'Final Budget in Lakhs'!F150-'Provisional Budget Issued'!F150</f>
        <v>8.4475599999999993</v>
      </c>
      <c r="G152" s="21">
        <f>+'Final Budget in Lakhs'!G150-'Provisional Budget Issued'!G150</f>
        <v>0.39866000000000001</v>
      </c>
      <c r="H152" s="21">
        <f>+'Final Budget in Lakhs'!H150-'Provisional Budget Issued'!H150</f>
        <v>2.12392</v>
      </c>
      <c r="I152" s="21">
        <f>+'Final Budget in Lakhs'!I150-'Provisional Budget Issued'!I150</f>
        <v>2.2523999999999997</v>
      </c>
      <c r="J152" s="21">
        <f>+'Final Budget in Lakhs'!J150-'Provisional Budget Issued'!J150</f>
        <v>4.7725299999999997</v>
      </c>
      <c r="K152" s="21">
        <f>+'Final Budget in Lakhs'!K150-'Provisional Budget Issued'!K150</f>
        <v>6.6162700000000001</v>
      </c>
      <c r="L152" s="21">
        <f>+'Final Budget in Lakhs'!L150-'Provisional Budget Issued'!L150</f>
        <v>1.9666599999999999</v>
      </c>
      <c r="M152" s="21">
        <f>+'Final Budget in Lakhs'!M150-'Provisional Budget Issued'!M150</f>
        <v>0.92986000000000002</v>
      </c>
      <c r="N152" s="21">
        <f>+'Final Budget in Lakhs'!N150-'Provisional Budget Issued'!N150</f>
        <v>0.95311000000000001</v>
      </c>
      <c r="O152" s="21">
        <f>+'Final Budget in Lakhs'!O150-'Provisional Budget Issued'!O150</f>
        <v>1.3302399999999999</v>
      </c>
      <c r="P152" s="21">
        <f>+'Final Budget in Lakhs'!P150-'Provisional Budget Issued'!P150</f>
        <v>3.9027799999999999</v>
      </c>
      <c r="Q152" s="21">
        <f>+'Final Budget in Lakhs'!Q150-'Provisional Budget Issued'!Q150</f>
        <v>2.4136900000000003</v>
      </c>
      <c r="R152" s="21">
        <f>+'Final Budget in Lakhs'!R150-'Provisional Budget Issued'!R150</f>
        <v>1.1926600000000001</v>
      </c>
      <c r="S152" s="21">
        <f>+'Final Budget in Lakhs'!S150-'Provisional Budget Issued'!S150</f>
        <v>1.6309399999999998</v>
      </c>
      <c r="T152" s="21">
        <f>+'Final Budget in Lakhs'!T150-'Provisional Budget Issued'!T150</f>
        <v>2.2834300000000001</v>
      </c>
      <c r="U152" s="21">
        <f>+'Final Budget in Lakhs'!U150-'Provisional Budget Issued'!U150</f>
        <v>0</v>
      </c>
      <c r="V152" s="21">
        <f>+'Final Budget in Lakhs'!V150-'Provisional Budget Issued'!V150</f>
        <v>0</v>
      </c>
      <c r="W152" s="21">
        <f>+'Final Budget in Lakhs'!W150-'Provisional Budget Issued'!W150</f>
        <v>0</v>
      </c>
      <c r="X152" s="21">
        <f>+'Final Budget in Lakhs'!X150-'Provisional Budget Issued'!X150</f>
        <v>0</v>
      </c>
      <c r="Y152" s="21">
        <f>+'Final Budget in Lakhs'!Y150-'Provisional Budget Issued'!Y150</f>
        <v>0</v>
      </c>
      <c r="Z152" s="21">
        <f>+'Final Budget in Lakhs'!Z150-'Provisional Budget Issued'!Z150</f>
        <v>7.7259999999999995E-2</v>
      </c>
      <c r="AA152" s="21">
        <f>+'Final Budget in Lakhs'!AA150-'Provisional Budget Issued'!AA150</f>
        <v>0</v>
      </c>
      <c r="AB152" s="16">
        <f t="shared" si="4"/>
        <v>81.654399999999995</v>
      </c>
      <c r="AC152" s="106"/>
      <c r="AD152" s="105"/>
      <c r="AE152" s="106"/>
    </row>
    <row r="153" spans="1:31" ht="21.75" customHeight="1" x14ac:dyDescent="0.3">
      <c r="A153" s="26">
        <v>76.159700000000001</v>
      </c>
      <c r="B153" s="238" t="s">
        <v>1519</v>
      </c>
      <c r="C153" s="21">
        <f>+'Final Budget in Lakhs'!C151-'Provisional Budget Issued'!C151</f>
        <v>0</v>
      </c>
      <c r="D153" s="21">
        <f>+'Final Budget in Lakhs'!D151-'Provisional Budget Issued'!D151</f>
        <v>0</v>
      </c>
      <c r="E153" s="21">
        <f>+'Final Budget in Lakhs'!E151-'Provisional Budget Issued'!E151</f>
        <v>0</v>
      </c>
      <c r="F153" s="21">
        <f>+'Final Budget in Lakhs'!F151-'Provisional Budget Issued'!F151</f>
        <v>0</v>
      </c>
      <c r="G153" s="21">
        <f>+'Final Budget in Lakhs'!G151-'Provisional Budget Issued'!G151</f>
        <v>0</v>
      </c>
      <c r="H153" s="21">
        <f>+'Final Budget in Lakhs'!H151-'Provisional Budget Issued'!H151</f>
        <v>0</v>
      </c>
      <c r="I153" s="21">
        <f>+'Final Budget in Lakhs'!I151-'Provisional Budget Issued'!I151</f>
        <v>0</v>
      </c>
      <c r="J153" s="21">
        <f>+'Final Budget in Lakhs'!J151-'Provisional Budget Issued'!J151</f>
        <v>0</v>
      </c>
      <c r="K153" s="21">
        <f>+'Final Budget in Lakhs'!K151-'Provisional Budget Issued'!K151</f>
        <v>0</v>
      </c>
      <c r="L153" s="21">
        <f>+'Final Budget in Lakhs'!L151-'Provisional Budget Issued'!L151</f>
        <v>0</v>
      </c>
      <c r="M153" s="21">
        <f>+'Final Budget in Lakhs'!M151-'Provisional Budget Issued'!M151</f>
        <v>0</v>
      </c>
      <c r="N153" s="21">
        <f>+'Final Budget in Lakhs'!N151-'Provisional Budget Issued'!N151</f>
        <v>0</v>
      </c>
      <c r="O153" s="21">
        <f>+'Final Budget in Lakhs'!O151-'Provisional Budget Issued'!O151</f>
        <v>0</v>
      </c>
      <c r="P153" s="21">
        <f>+'Final Budget in Lakhs'!P151-'Provisional Budget Issued'!P151</f>
        <v>0</v>
      </c>
      <c r="Q153" s="21">
        <f>+'Final Budget in Lakhs'!Q151-'Provisional Budget Issued'!Q151</f>
        <v>0</v>
      </c>
      <c r="R153" s="21">
        <f>+'Final Budget in Lakhs'!R151-'Provisional Budget Issued'!R151</f>
        <v>0</v>
      </c>
      <c r="S153" s="21">
        <f>+'Final Budget in Lakhs'!S151-'Provisional Budget Issued'!S151</f>
        <v>0</v>
      </c>
      <c r="T153" s="21">
        <f>+'Final Budget in Lakhs'!T151-'Provisional Budget Issued'!T151</f>
        <v>0</v>
      </c>
      <c r="U153" s="21">
        <f>+'Final Budget in Lakhs'!U151-'Provisional Budget Issued'!U151</f>
        <v>0</v>
      </c>
      <c r="V153" s="21">
        <f>+'Final Budget in Lakhs'!V151-'Provisional Budget Issued'!V151</f>
        <v>0</v>
      </c>
      <c r="W153" s="21">
        <f>+'Final Budget in Lakhs'!W151-'Provisional Budget Issued'!W151</f>
        <v>0</v>
      </c>
      <c r="X153" s="21">
        <f>+'Final Budget in Lakhs'!X151-'Provisional Budget Issued'!X151</f>
        <v>0</v>
      </c>
      <c r="Y153" s="21">
        <f>+'Final Budget in Lakhs'!Y151-'Provisional Budget Issued'!Y151</f>
        <v>0</v>
      </c>
      <c r="Z153" s="21">
        <f>+'Final Budget in Lakhs'!Z151-'Provisional Budget Issued'!Z151</f>
        <v>0.2</v>
      </c>
      <c r="AA153" s="21">
        <f>+'Final Budget in Lakhs'!AA151-'Provisional Budget Issued'!AA151</f>
        <v>0</v>
      </c>
      <c r="AB153" s="16">
        <f t="shared" si="4"/>
        <v>0.2</v>
      </c>
      <c r="AC153" s="106"/>
      <c r="AD153" s="105"/>
      <c r="AE153" s="106"/>
    </row>
    <row r="154" spans="1:31" ht="21.75" hidden="1" customHeight="1" x14ac:dyDescent="0.3">
      <c r="A154" s="111">
        <v>76.160700000000006</v>
      </c>
      <c r="B154" s="238" t="s">
        <v>1520</v>
      </c>
      <c r="C154" s="21">
        <f>+'Final Budget in Lakhs'!C152-'Provisional Budget Issued'!C152</f>
        <v>0</v>
      </c>
      <c r="D154" s="21">
        <f>+'Final Budget in Lakhs'!D152-'Provisional Budget Issued'!D152</f>
        <v>0</v>
      </c>
      <c r="E154" s="21">
        <f>+'Final Budget in Lakhs'!E152-'Provisional Budget Issued'!E152</f>
        <v>0</v>
      </c>
      <c r="F154" s="21">
        <f>+'Final Budget in Lakhs'!F152-'Provisional Budget Issued'!F152</f>
        <v>0</v>
      </c>
      <c r="G154" s="21">
        <f>+'Final Budget in Lakhs'!G152-'Provisional Budget Issued'!G152</f>
        <v>0</v>
      </c>
      <c r="H154" s="21">
        <f>+'Final Budget in Lakhs'!H152-'Provisional Budget Issued'!H152</f>
        <v>0</v>
      </c>
      <c r="I154" s="21">
        <f>+'Final Budget in Lakhs'!I152-'Provisional Budget Issued'!I152</f>
        <v>0</v>
      </c>
      <c r="J154" s="21">
        <f>+'Final Budget in Lakhs'!J152-'Provisional Budget Issued'!J152</f>
        <v>0</v>
      </c>
      <c r="K154" s="21">
        <f>+'Final Budget in Lakhs'!K152-'Provisional Budget Issued'!K152</f>
        <v>0</v>
      </c>
      <c r="L154" s="21">
        <f>+'Final Budget in Lakhs'!L152-'Provisional Budget Issued'!L152</f>
        <v>0</v>
      </c>
      <c r="M154" s="21">
        <f>+'Final Budget in Lakhs'!M152-'Provisional Budget Issued'!M152</f>
        <v>0</v>
      </c>
      <c r="N154" s="21">
        <f>+'Final Budget in Lakhs'!N152-'Provisional Budget Issued'!N152</f>
        <v>0</v>
      </c>
      <c r="O154" s="21">
        <f>+'Final Budget in Lakhs'!O152-'Provisional Budget Issued'!O152</f>
        <v>0</v>
      </c>
      <c r="P154" s="21">
        <f>+'Final Budget in Lakhs'!P152-'Provisional Budget Issued'!P152</f>
        <v>0</v>
      </c>
      <c r="Q154" s="21">
        <f>+'Final Budget in Lakhs'!Q152-'Provisional Budget Issued'!Q152</f>
        <v>0</v>
      </c>
      <c r="R154" s="21">
        <f>+'Final Budget in Lakhs'!R152-'Provisional Budget Issued'!R152</f>
        <v>0</v>
      </c>
      <c r="S154" s="21">
        <f>+'Final Budget in Lakhs'!S152-'Provisional Budget Issued'!S152</f>
        <v>0</v>
      </c>
      <c r="T154" s="21">
        <f>+'Final Budget in Lakhs'!T152-'Provisional Budget Issued'!T152</f>
        <v>0</v>
      </c>
      <c r="U154" s="21">
        <f>+'Final Budget in Lakhs'!U152-'Provisional Budget Issued'!U152</f>
        <v>0</v>
      </c>
      <c r="V154" s="21">
        <f>+'Final Budget in Lakhs'!V152-'Provisional Budget Issued'!V152</f>
        <v>0</v>
      </c>
      <c r="W154" s="21">
        <f>+'Final Budget in Lakhs'!W152-'Provisional Budget Issued'!W152</f>
        <v>0</v>
      </c>
      <c r="X154" s="21">
        <f>+'Final Budget in Lakhs'!X152-'Provisional Budget Issued'!X152</f>
        <v>0</v>
      </c>
      <c r="Y154" s="21">
        <f>+'Final Budget in Lakhs'!Y152-'Provisional Budget Issued'!Y152</f>
        <v>0</v>
      </c>
      <c r="Z154" s="21">
        <f>+'Final Budget in Lakhs'!Z152-'Provisional Budget Issued'!Z152</f>
        <v>0</v>
      </c>
      <c r="AA154" s="21">
        <f>+'Final Budget in Lakhs'!AA152-'Provisional Budget Issued'!AA152</f>
        <v>0</v>
      </c>
      <c r="AB154" s="16">
        <f t="shared" si="4"/>
        <v>0</v>
      </c>
      <c r="AC154" s="106"/>
      <c r="AD154" s="105"/>
      <c r="AE154" s="106"/>
    </row>
    <row r="155" spans="1:31" ht="21.75" customHeight="1" x14ac:dyDescent="0.3">
      <c r="A155" s="26">
        <v>76.165700000000001</v>
      </c>
      <c r="B155" s="238" t="s">
        <v>1523</v>
      </c>
      <c r="C155" s="21">
        <f>+'Final Budget in Lakhs'!C153-'Provisional Budget Issued'!C153</f>
        <v>0</v>
      </c>
      <c r="D155" s="21">
        <f>+'Final Budget in Lakhs'!D153-'Provisional Budget Issued'!D153</f>
        <v>0</v>
      </c>
      <c r="E155" s="21">
        <f>+'Final Budget in Lakhs'!E153-'Provisional Budget Issued'!E153</f>
        <v>0</v>
      </c>
      <c r="F155" s="21">
        <f>+'Final Budget in Lakhs'!F153-'Provisional Budget Issued'!F153</f>
        <v>0</v>
      </c>
      <c r="G155" s="21">
        <f>+'Final Budget in Lakhs'!G153-'Provisional Budget Issued'!G153</f>
        <v>0</v>
      </c>
      <c r="H155" s="21">
        <f>+'Final Budget in Lakhs'!H153-'Provisional Budget Issued'!H153</f>
        <v>0</v>
      </c>
      <c r="I155" s="21">
        <f>+'Final Budget in Lakhs'!I153-'Provisional Budget Issued'!I153</f>
        <v>0</v>
      </c>
      <c r="J155" s="21">
        <f>+'Final Budget in Lakhs'!J153-'Provisional Budget Issued'!J153</f>
        <v>0</v>
      </c>
      <c r="K155" s="21">
        <f>+'Final Budget in Lakhs'!K153-'Provisional Budget Issued'!K153</f>
        <v>0</v>
      </c>
      <c r="L155" s="21">
        <f>+'Final Budget in Lakhs'!L153-'Provisional Budget Issued'!L153</f>
        <v>229.19596999999999</v>
      </c>
      <c r="M155" s="21">
        <f>+'Final Budget in Lakhs'!M153-'Provisional Budget Issued'!M153</f>
        <v>0</v>
      </c>
      <c r="N155" s="21">
        <f>+'Final Budget in Lakhs'!N153-'Provisional Budget Issued'!N153</f>
        <v>0</v>
      </c>
      <c r="O155" s="21">
        <f>+'Final Budget in Lakhs'!O153-'Provisional Budget Issued'!O153</f>
        <v>0</v>
      </c>
      <c r="P155" s="21">
        <f>+'Final Budget in Lakhs'!P153-'Provisional Budget Issued'!P153</f>
        <v>0</v>
      </c>
      <c r="Q155" s="21">
        <f>+'Final Budget in Lakhs'!Q153-'Provisional Budget Issued'!Q153</f>
        <v>0</v>
      </c>
      <c r="R155" s="21">
        <f>+'Final Budget in Lakhs'!R153-'Provisional Budget Issued'!R153</f>
        <v>0</v>
      </c>
      <c r="S155" s="21">
        <f>+'Final Budget in Lakhs'!S153-'Provisional Budget Issued'!S153</f>
        <v>0</v>
      </c>
      <c r="T155" s="21">
        <f>+'Final Budget in Lakhs'!T153-'Provisional Budget Issued'!T153</f>
        <v>0</v>
      </c>
      <c r="U155" s="21">
        <f>+'Final Budget in Lakhs'!U153-'Provisional Budget Issued'!U153</f>
        <v>0</v>
      </c>
      <c r="V155" s="21">
        <f>+'Final Budget in Lakhs'!V153-'Provisional Budget Issued'!V153</f>
        <v>0</v>
      </c>
      <c r="W155" s="21">
        <f>+'Final Budget in Lakhs'!W153-'Provisional Budget Issued'!W153</f>
        <v>0</v>
      </c>
      <c r="X155" s="21">
        <f>+'Final Budget in Lakhs'!X153-'Provisional Budget Issued'!X153</f>
        <v>0</v>
      </c>
      <c r="Y155" s="21">
        <f>+'Final Budget in Lakhs'!Y153-'Provisional Budget Issued'!Y153</f>
        <v>0</v>
      </c>
      <c r="Z155" s="21">
        <f>+'Final Budget in Lakhs'!Z153-'Provisional Budget Issued'!Z153</f>
        <v>0</v>
      </c>
      <c r="AA155" s="21">
        <f>+'Final Budget in Lakhs'!AA153-'Provisional Budget Issued'!AA153</f>
        <v>0</v>
      </c>
      <c r="AB155" s="16">
        <f t="shared" si="4"/>
        <v>229.19596999999999</v>
      </c>
      <c r="AC155" s="106"/>
      <c r="AD155" s="105"/>
      <c r="AE155" s="106"/>
    </row>
    <row r="156" spans="1:31" ht="21.75" customHeight="1" x14ac:dyDescent="0.3">
      <c r="A156" s="26">
        <v>76.170699999999997</v>
      </c>
      <c r="B156" s="238" t="s">
        <v>1524</v>
      </c>
      <c r="C156" s="21">
        <f>+'Final Budget in Lakhs'!C154-'Provisional Budget Issued'!C154</f>
        <v>0</v>
      </c>
      <c r="D156" s="21">
        <f>+'Final Budget in Lakhs'!D154-'Provisional Budget Issued'!D154</f>
        <v>0</v>
      </c>
      <c r="E156" s="21">
        <f>+'Final Budget in Lakhs'!E154-'Provisional Budget Issued'!E154</f>
        <v>0</v>
      </c>
      <c r="F156" s="21">
        <f>+'Final Budget in Lakhs'!F154-'Provisional Budget Issued'!F154</f>
        <v>0</v>
      </c>
      <c r="G156" s="21">
        <f>+'Final Budget in Lakhs'!G154-'Provisional Budget Issued'!G154</f>
        <v>0</v>
      </c>
      <c r="H156" s="21">
        <f>+'Final Budget in Lakhs'!H154-'Provisional Budget Issued'!H154</f>
        <v>0</v>
      </c>
      <c r="I156" s="21">
        <f>+'Final Budget in Lakhs'!I154-'Provisional Budget Issued'!I154</f>
        <v>0</v>
      </c>
      <c r="J156" s="21">
        <f>+'Final Budget in Lakhs'!J154-'Provisional Budget Issued'!J154</f>
        <v>0</v>
      </c>
      <c r="K156" s="21">
        <f>+'Final Budget in Lakhs'!K154-'Provisional Budget Issued'!K154</f>
        <v>0</v>
      </c>
      <c r="L156" s="21">
        <f>+'Final Budget in Lakhs'!L154-'Provisional Budget Issued'!L154</f>
        <v>0</v>
      </c>
      <c r="M156" s="21">
        <f>+'Final Budget in Lakhs'!M154-'Provisional Budget Issued'!M154</f>
        <v>0</v>
      </c>
      <c r="N156" s="21">
        <f>+'Final Budget in Lakhs'!N154-'Provisional Budget Issued'!N154</f>
        <v>0</v>
      </c>
      <c r="O156" s="21">
        <f>+'Final Budget in Lakhs'!O154-'Provisional Budget Issued'!O154</f>
        <v>0</v>
      </c>
      <c r="P156" s="21">
        <f>+'Final Budget in Lakhs'!P154-'Provisional Budget Issued'!P154</f>
        <v>0</v>
      </c>
      <c r="Q156" s="21">
        <f>+'Final Budget in Lakhs'!Q154-'Provisional Budget Issued'!Q154</f>
        <v>0</v>
      </c>
      <c r="R156" s="21">
        <f>+'Final Budget in Lakhs'!R154-'Provisional Budget Issued'!R154</f>
        <v>0</v>
      </c>
      <c r="S156" s="21">
        <f>+'Final Budget in Lakhs'!S154-'Provisional Budget Issued'!S154</f>
        <v>0</v>
      </c>
      <c r="T156" s="21">
        <f>+'Final Budget in Lakhs'!T154-'Provisional Budget Issued'!T154</f>
        <v>0</v>
      </c>
      <c r="U156" s="21">
        <f>+'Final Budget in Lakhs'!U154-'Provisional Budget Issued'!U154</f>
        <v>0</v>
      </c>
      <c r="V156" s="21">
        <f>+'Final Budget in Lakhs'!V154-'Provisional Budget Issued'!V154</f>
        <v>0</v>
      </c>
      <c r="W156" s="21">
        <f>+'Final Budget in Lakhs'!W154-'Provisional Budget Issued'!W154</f>
        <v>0</v>
      </c>
      <c r="X156" s="21">
        <f>+'Final Budget in Lakhs'!X154-'Provisional Budget Issued'!X154</f>
        <v>0</v>
      </c>
      <c r="Y156" s="21">
        <f>+'Final Budget in Lakhs'!Y154-'Provisional Budget Issued'!Y154</f>
        <v>0</v>
      </c>
      <c r="Z156" s="21">
        <f>+'Final Budget in Lakhs'!Z154-'Provisional Budget Issued'!Z154</f>
        <v>0.5</v>
      </c>
      <c r="AA156" s="21">
        <f>+'Final Budget in Lakhs'!AA154-'Provisional Budget Issued'!AA154</f>
        <v>0</v>
      </c>
      <c r="AB156" s="16">
        <f t="shared" si="4"/>
        <v>0.5</v>
      </c>
      <c r="AC156" s="106"/>
      <c r="AD156" s="105"/>
      <c r="AE156" s="106"/>
    </row>
    <row r="157" spans="1:31" ht="21.75" customHeight="1" x14ac:dyDescent="0.3">
      <c r="A157" s="26">
        <v>76.173699999999997</v>
      </c>
      <c r="B157" s="238" t="s">
        <v>1526</v>
      </c>
      <c r="C157" s="21">
        <f>+'Final Budget in Lakhs'!C155-'Provisional Budget Issued'!C155</f>
        <v>0</v>
      </c>
      <c r="D157" s="21">
        <f>+'Final Budget in Lakhs'!D155-'Provisional Budget Issued'!D155</f>
        <v>6.1454399999999998</v>
      </c>
      <c r="E157" s="21">
        <f>+'Final Budget in Lakhs'!E155-'Provisional Budget Issued'!E155</f>
        <v>4.8053100000000004</v>
      </c>
      <c r="F157" s="21">
        <f>+'Final Budget in Lakhs'!F155-'Provisional Budget Issued'!F155</f>
        <v>2.98</v>
      </c>
      <c r="G157" s="21">
        <f>+'Final Budget in Lakhs'!G155-'Provisional Budget Issued'!G155</f>
        <v>1.98</v>
      </c>
      <c r="H157" s="21">
        <f>+'Final Budget in Lakhs'!H155-'Provisional Budget Issued'!H155</f>
        <v>0</v>
      </c>
      <c r="I157" s="21">
        <f>+'Final Budget in Lakhs'!I155-'Provisional Budget Issued'!I155</f>
        <v>0</v>
      </c>
      <c r="J157" s="21">
        <f>+'Final Budget in Lakhs'!J155-'Provisional Budget Issued'!J155</f>
        <v>7.3612799999999998</v>
      </c>
      <c r="K157" s="21">
        <f>+'Final Budget in Lakhs'!K155-'Provisional Budget Issued'!K155</f>
        <v>0</v>
      </c>
      <c r="L157" s="21">
        <f>+'Final Budget in Lakhs'!L155-'Provisional Budget Issued'!L155</f>
        <v>0</v>
      </c>
      <c r="M157" s="21">
        <f>+'Final Budget in Lakhs'!M155-'Provisional Budget Issued'!M155</f>
        <v>0</v>
      </c>
      <c r="N157" s="21">
        <f>+'Final Budget in Lakhs'!N155-'Provisional Budget Issued'!N155</f>
        <v>0</v>
      </c>
      <c r="O157" s="21">
        <f>+'Final Budget in Lakhs'!O155-'Provisional Budget Issued'!O155</f>
        <v>0</v>
      </c>
      <c r="P157" s="21">
        <f>+'Final Budget in Lakhs'!P155-'Provisional Budget Issued'!P155</f>
        <v>7.6193300000000006</v>
      </c>
      <c r="Q157" s="21">
        <f>+'Final Budget in Lakhs'!Q155-'Provisional Budget Issued'!Q155</f>
        <v>0</v>
      </c>
      <c r="R157" s="21">
        <f>+'Final Budget in Lakhs'!R155-'Provisional Budget Issued'!R155</f>
        <v>0</v>
      </c>
      <c r="S157" s="21">
        <f>+'Final Budget in Lakhs'!S155-'Provisional Budget Issued'!S155</f>
        <v>0</v>
      </c>
      <c r="T157" s="21">
        <f>+'Final Budget in Lakhs'!T155-'Provisional Budget Issued'!T155</f>
        <v>5.70648</v>
      </c>
      <c r="U157" s="21">
        <f>+'Final Budget in Lakhs'!U155-'Provisional Budget Issued'!U155</f>
        <v>5.2675200000000002</v>
      </c>
      <c r="V157" s="21">
        <f>+'Final Budget in Lakhs'!V155-'Provisional Budget Issued'!V155</f>
        <v>4.9042399999999997</v>
      </c>
      <c r="W157" s="21">
        <f>+'Final Budget in Lakhs'!W155-'Provisional Budget Issued'!W155</f>
        <v>3.6361600000000003</v>
      </c>
      <c r="X157" s="21">
        <f>+'Final Budget in Lakhs'!X155-'Provisional Budget Issued'!X155</f>
        <v>0</v>
      </c>
      <c r="Y157" s="21">
        <f>+'Final Budget in Lakhs'!Y155-'Provisional Budget Issued'!Y155</f>
        <v>5.5282999999999998</v>
      </c>
      <c r="Z157" s="21">
        <f>+'Final Budget in Lakhs'!Z155-'Provisional Budget Issued'!Z155</f>
        <v>0</v>
      </c>
      <c r="AA157" s="21">
        <f>+'Final Budget in Lakhs'!AA155-'Provisional Budget Issued'!AA155</f>
        <v>0</v>
      </c>
      <c r="AB157" s="16">
        <f t="shared" si="4"/>
        <v>55.934060000000002</v>
      </c>
      <c r="AC157" s="106"/>
      <c r="AD157" s="105"/>
      <c r="AE157" s="106"/>
    </row>
    <row r="158" spans="1:31" ht="21.75" customHeight="1" x14ac:dyDescent="0.3">
      <c r="A158" s="26">
        <v>76.190699999999993</v>
      </c>
      <c r="B158" s="238" t="s">
        <v>1527</v>
      </c>
      <c r="C158" s="21">
        <f>+'Final Budget in Lakhs'!C156-'Provisional Budget Issued'!C156</f>
        <v>3.3483499999999999</v>
      </c>
      <c r="D158" s="21">
        <f>+'Final Budget in Lakhs'!D156-'Provisional Budget Issued'!D156</f>
        <v>2.0190799999999998</v>
      </c>
      <c r="E158" s="21">
        <f>+'Final Budget in Lakhs'!E156-'Provisional Budget Issued'!E156</f>
        <v>1.1784599999999998</v>
      </c>
      <c r="F158" s="21">
        <f>+'Final Budget in Lakhs'!F156-'Provisional Budget Issued'!F156</f>
        <v>1.2784599999999999</v>
      </c>
      <c r="G158" s="21">
        <f>+'Final Budget in Lakhs'!G156-'Provisional Budget Issued'!G156</f>
        <v>6.3670000000000004E-2</v>
      </c>
      <c r="H158" s="21">
        <f>+'Final Budget in Lakhs'!H156-'Provisional Budget Issued'!H156</f>
        <v>0.39998999999999985</v>
      </c>
      <c r="I158" s="21">
        <f>+'Final Budget in Lakhs'!I156-'Provisional Budget Issued'!I156</f>
        <v>0.56297999999999992</v>
      </c>
      <c r="J158" s="21">
        <f>+'Final Budget in Lakhs'!J156-'Provisional Budget Issued'!J156</f>
        <v>0.68834000000000006</v>
      </c>
      <c r="K158" s="21">
        <f>+'Final Budget in Lakhs'!K156-'Provisional Budget Issued'!K156</f>
        <v>5.4025400000000001</v>
      </c>
      <c r="L158" s="21">
        <f>+'Final Budget in Lakhs'!L156-'Provisional Budget Issued'!L156</f>
        <v>1.4192800000000001</v>
      </c>
      <c r="M158" s="21">
        <f>+'Final Budget in Lakhs'!M156-'Provisional Budget Issued'!M156</f>
        <v>0.62190000000000001</v>
      </c>
      <c r="N158" s="21">
        <f>+'Final Budget in Lakhs'!N156-'Provisional Budget Issued'!N156</f>
        <v>1.15073</v>
      </c>
      <c r="O158" s="21">
        <f>+'Final Budget in Lakhs'!O156-'Provisional Budget Issued'!O156</f>
        <v>0.41554000000000002</v>
      </c>
      <c r="P158" s="21">
        <f>+'Final Budget in Lakhs'!P156-'Provisional Budget Issued'!P156</f>
        <v>1.93574</v>
      </c>
      <c r="Q158" s="21">
        <f>+'Final Budget in Lakhs'!Q156-'Provisional Budget Issued'!Q156</f>
        <v>1.4338500000000001</v>
      </c>
      <c r="R158" s="21">
        <f>+'Final Budget in Lakhs'!R156-'Provisional Budget Issued'!R156</f>
        <v>0.93303999999999998</v>
      </c>
      <c r="S158" s="21">
        <f>+'Final Budget in Lakhs'!S156-'Provisional Budget Issued'!S156</f>
        <v>1.51864</v>
      </c>
      <c r="T158" s="21">
        <f>+'Final Budget in Lakhs'!T156-'Provisional Budget Issued'!T156</f>
        <v>0.63584000000000007</v>
      </c>
      <c r="U158" s="21">
        <f>+'Final Budget in Lakhs'!U156-'Provisional Budget Issued'!U156</f>
        <v>2.2499199999999999</v>
      </c>
      <c r="V158" s="21">
        <f>+'Final Budget in Lakhs'!V156-'Provisional Budget Issued'!V156</f>
        <v>1.0251000000000001</v>
      </c>
      <c r="W158" s="21">
        <f>+'Final Budget in Lakhs'!W156-'Provisional Budget Issued'!W156</f>
        <v>1.41452</v>
      </c>
      <c r="X158" s="21">
        <f>+'Final Budget in Lakhs'!X156-'Provisional Budget Issued'!X156</f>
        <v>1.5106200000000001</v>
      </c>
      <c r="Y158" s="21">
        <f>+'Final Budget in Lakhs'!Y156-'Provisional Budget Issued'!Y156</f>
        <v>1.8433699999999997</v>
      </c>
      <c r="Z158" s="21">
        <f>+'Final Budget in Lakhs'!Z156-'Provisional Budget Issued'!Z156</f>
        <v>5.2193000000000005</v>
      </c>
      <c r="AA158" s="21">
        <f>+'Final Budget in Lakhs'!AA156-'Provisional Budget Issued'!AA156</f>
        <v>0</v>
      </c>
      <c r="AB158" s="16">
        <f t="shared" si="4"/>
        <v>38.269260000000003</v>
      </c>
      <c r="AC158" s="106"/>
      <c r="AD158" s="105"/>
      <c r="AE158" s="106"/>
    </row>
    <row r="159" spans="1:31" ht="21.75" customHeight="1" x14ac:dyDescent="0.3">
      <c r="A159" s="26">
        <v>76.191699999999997</v>
      </c>
      <c r="B159" s="238" t="s">
        <v>1528</v>
      </c>
      <c r="C159" s="21">
        <f>+'Final Budget in Lakhs'!C157-'Provisional Budget Issued'!C157</f>
        <v>0</v>
      </c>
      <c r="D159" s="21">
        <f>+'Final Budget in Lakhs'!D157-'Provisional Budget Issued'!D157</f>
        <v>0</v>
      </c>
      <c r="E159" s="21">
        <f>+'Final Budget in Lakhs'!E157-'Provisional Budget Issued'!E157</f>
        <v>0</v>
      </c>
      <c r="F159" s="21">
        <f>+'Final Budget in Lakhs'!F157-'Provisional Budget Issued'!F157</f>
        <v>0</v>
      </c>
      <c r="G159" s="21">
        <f>+'Final Budget in Lakhs'!G157-'Provisional Budget Issued'!G157</f>
        <v>0</v>
      </c>
      <c r="H159" s="21">
        <f>+'Final Budget in Lakhs'!H157-'Provisional Budget Issued'!H157</f>
        <v>0</v>
      </c>
      <c r="I159" s="21">
        <f>+'Final Budget in Lakhs'!I157-'Provisional Budget Issued'!I157</f>
        <v>0</v>
      </c>
      <c r="J159" s="21">
        <f>+'Final Budget in Lakhs'!J157-'Provisional Budget Issued'!J157</f>
        <v>0</v>
      </c>
      <c r="K159" s="21">
        <f>+'Final Budget in Lakhs'!K157-'Provisional Budget Issued'!K157</f>
        <v>0</v>
      </c>
      <c r="L159" s="21">
        <f>+'Final Budget in Lakhs'!L157-'Provisional Budget Issued'!L157</f>
        <v>0</v>
      </c>
      <c r="M159" s="21">
        <f>+'Final Budget in Lakhs'!M157-'Provisional Budget Issued'!M157</f>
        <v>0</v>
      </c>
      <c r="N159" s="21">
        <f>+'Final Budget in Lakhs'!N157-'Provisional Budget Issued'!N157</f>
        <v>0</v>
      </c>
      <c r="O159" s="21">
        <f>+'Final Budget in Lakhs'!O157-'Provisional Budget Issued'!O157</f>
        <v>0</v>
      </c>
      <c r="P159" s="21">
        <f>+'Final Budget in Lakhs'!P157-'Provisional Budget Issued'!P157</f>
        <v>0</v>
      </c>
      <c r="Q159" s="21">
        <f>+'Final Budget in Lakhs'!Q157-'Provisional Budget Issued'!Q157</f>
        <v>0</v>
      </c>
      <c r="R159" s="21">
        <f>+'Final Budget in Lakhs'!R157-'Provisional Budget Issued'!R157</f>
        <v>0</v>
      </c>
      <c r="S159" s="21">
        <f>+'Final Budget in Lakhs'!S157-'Provisional Budget Issued'!S157</f>
        <v>0</v>
      </c>
      <c r="T159" s="21">
        <f>+'Final Budget in Lakhs'!T157-'Provisional Budget Issued'!T157</f>
        <v>0</v>
      </c>
      <c r="U159" s="21">
        <f>+'Final Budget in Lakhs'!U157-'Provisional Budget Issued'!U157</f>
        <v>0</v>
      </c>
      <c r="V159" s="21">
        <f>+'Final Budget in Lakhs'!V157-'Provisional Budget Issued'!V157</f>
        <v>0</v>
      </c>
      <c r="W159" s="21">
        <f>+'Final Budget in Lakhs'!W157-'Provisional Budget Issued'!W157</f>
        <v>0</v>
      </c>
      <c r="X159" s="21">
        <f>+'Final Budget in Lakhs'!X157-'Provisional Budget Issued'!X157</f>
        <v>0</v>
      </c>
      <c r="Y159" s="21">
        <f>+'Final Budget in Lakhs'!Y157-'Provisional Budget Issued'!Y157</f>
        <v>0</v>
      </c>
      <c r="Z159" s="21">
        <f>+'Final Budget in Lakhs'!Z157-'Provisional Budget Issued'!Z157</f>
        <v>134.85305</v>
      </c>
      <c r="AA159" s="21">
        <f>+'Final Budget in Lakhs'!AA157-'Provisional Budget Issued'!AA157</f>
        <v>0</v>
      </c>
      <c r="AB159" s="16">
        <f t="shared" si="4"/>
        <v>134.85305</v>
      </c>
      <c r="AC159" s="106"/>
      <c r="AD159" s="105"/>
      <c r="AE159" s="106"/>
    </row>
    <row r="160" spans="1:31" ht="21.75" customHeight="1" x14ac:dyDescent="0.3">
      <c r="A160" s="26">
        <v>76.196700000000007</v>
      </c>
      <c r="B160" s="238" t="s">
        <v>1902</v>
      </c>
      <c r="C160" s="21">
        <f>+'Final Budget in Lakhs'!C158-'Provisional Budget Issued'!C158</f>
        <v>0</v>
      </c>
      <c r="D160" s="21">
        <f>+'Final Budget in Lakhs'!D158-'Provisional Budget Issued'!D158</f>
        <v>0</v>
      </c>
      <c r="E160" s="21">
        <f>+'Final Budget in Lakhs'!E158-'Provisional Budget Issued'!E158</f>
        <v>0</v>
      </c>
      <c r="F160" s="21">
        <f>+'Final Budget in Lakhs'!F158-'Provisional Budget Issued'!F158</f>
        <v>0</v>
      </c>
      <c r="G160" s="21">
        <f>+'Final Budget in Lakhs'!G158-'Provisional Budget Issued'!G158</f>
        <v>0</v>
      </c>
      <c r="H160" s="21">
        <f>+'Final Budget in Lakhs'!H158-'Provisional Budget Issued'!H158</f>
        <v>0</v>
      </c>
      <c r="I160" s="21">
        <f>+'Final Budget in Lakhs'!I158-'Provisional Budget Issued'!I158</f>
        <v>0</v>
      </c>
      <c r="J160" s="21">
        <f>+'Final Budget in Lakhs'!J158-'Provisional Budget Issued'!J158</f>
        <v>0</v>
      </c>
      <c r="K160" s="21">
        <f>+'Final Budget in Lakhs'!K158-'Provisional Budget Issued'!K158</f>
        <v>0</v>
      </c>
      <c r="L160" s="21">
        <f>+'Final Budget in Lakhs'!L158-'Provisional Budget Issued'!L158</f>
        <v>0</v>
      </c>
      <c r="M160" s="21">
        <f>+'Final Budget in Lakhs'!M158-'Provisional Budget Issued'!M158</f>
        <v>0</v>
      </c>
      <c r="N160" s="21">
        <f>+'Final Budget in Lakhs'!N158-'Provisional Budget Issued'!N158</f>
        <v>0</v>
      </c>
      <c r="O160" s="21">
        <f>+'Final Budget in Lakhs'!O158-'Provisional Budget Issued'!O158</f>
        <v>0</v>
      </c>
      <c r="P160" s="21">
        <f>+'Final Budget in Lakhs'!P158-'Provisional Budget Issued'!P158</f>
        <v>0</v>
      </c>
      <c r="Q160" s="21">
        <f>+'Final Budget in Lakhs'!Q158-'Provisional Budget Issued'!Q158</f>
        <v>0</v>
      </c>
      <c r="R160" s="21">
        <f>+'Final Budget in Lakhs'!R158-'Provisional Budget Issued'!R158</f>
        <v>0</v>
      </c>
      <c r="S160" s="21">
        <f>+'Final Budget in Lakhs'!S158-'Provisional Budget Issued'!S158</f>
        <v>0</v>
      </c>
      <c r="T160" s="21">
        <f>+'Final Budget in Lakhs'!T158-'Provisional Budget Issued'!T158</f>
        <v>0</v>
      </c>
      <c r="U160" s="21">
        <f>+'Final Budget in Lakhs'!U158-'Provisional Budget Issued'!U158</f>
        <v>0</v>
      </c>
      <c r="V160" s="21">
        <f>+'Final Budget in Lakhs'!V158-'Provisional Budget Issued'!V158</f>
        <v>0</v>
      </c>
      <c r="W160" s="21">
        <f>+'Final Budget in Lakhs'!W158-'Provisional Budget Issued'!W158</f>
        <v>0</v>
      </c>
      <c r="X160" s="21">
        <f>+'Final Budget in Lakhs'!X158-'Provisional Budget Issued'!X158</f>
        <v>0</v>
      </c>
      <c r="Y160" s="21">
        <f>+'Final Budget in Lakhs'!Y158-'Provisional Budget Issued'!Y158</f>
        <v>0</v>
      </c>
      <c r="Z160" s="21">
        <f>+'Final Budget in Lakhs'!Z158-'Provisional Budget Issued'!Z158</f>
        <v>0.30000000000000004</v>
      </c>
      <c r="AA160" s="21">
        <f>+'Final Budget in Lakhs'!AA158-'Provisional Budget Issued'!AA158</f>
        <v>0</v>
      </c>
      <c r="AB160" s="16">
        <f t="shared" si="4"/>
        <v>0.30000000000000004</v>
      </c>
      <c r="AC160" s="106"/>
      <c r="AD160" s="105"/>
      <c r="AE160" s="106"/>
    </row>
    <row r="161" spans="1:31" ht="21.75" hidden="1" customHeight="1" x14ac:dyDescent="0.3">
      <c r="A161" s="26">
        <v>76.197699999999998</v>
      </c>
      <c r="B161" s="238" t="s">
        <v>1903</v>
      </c>
      <c r="C161" s="21">
        <f>+'Final Budget in Lakhs'!C159-'Provisional Budget Issued'!C159</f>
        <v>0</v>
      </c>
      <c r="D161" s="21">
        <f>+'Final Budget in Lakhs'!D159-'Provisional Budget Issued'!D159</f>
        <v>0</v>
      </c>
      <c r="E161" s="21">
        <f>+'Final Budget in Lakhs'!E159-'Provisional Budget Issued'!E159</f>
        <v>0</v>
      </c>
      <c r="F161" s="21">
        <f>+'Final Budget in Lakhs'!F159-'Provisional Budget Issued'!F159</f>
        <v>0</v>
      </c>
      <c r="G161" s="21">
        <f>+'Final Budget in Lakhs'!G159-'Provisional Budget Issued'!G159</f>
        <v>0</v>
      </c>
      <c r="H161" s="21">
        <f>+'Final Budget in Lakhs'!H159-'Provisional Budget Issued'!H159</f>
        <v>0</v>
      </c>
      <c r="I161" s="21">
        <f>+'Final Budget in Lakhs'!I159-'Provisional Budget Issued'!I159</f>
        <v>0</v>
      </c>
      <c r="J161" s="21">
        <f>+'Final Budget in Lakhs'!J159-'Provisional Budget Issued'!J159</f>
        <v>0</v>
      </c>
      <c r="K161" s="21">
        <f>+'Final Budget in Lakhs'!K159-'Provisional Budget Issued'!K159</f>
        <v>0</v>
      </c>
      <c r="L161" s="21">
        <f>+'Final Budget in Lakhs'!L159-'Provisional Budget Issued'!L159</f>
        <v>0</v>
      </c>
      <c r="M161" s="21">
        <f>+'Final Budget in Lakhs'!M159-'Provisional Budget Issued'!M159</f>
        <v>0</v>
      </c>
      <c r="N161" s="21">
        <f>+'Final Budget in Lakhs'!N159-'Provisional Budget Issued'!N159</f>
        <v>0</v>
      </c>
      <c r="O161" s="21">
        <f>+'Final Budget in Lakhs'!O159-'Provisional Budget Issued'!O159</f>
        <v>0</v>
      </c>
      <c r="P161" s="21">
        <f>+'Final Budget in Lakhs'!P159-'Provisional Budget Issued'!P159</f>
        <v>0</v>
      </c>
      <c r="Q161" s="21">
        <f>+'Final Budget in Lakhs'!Q159-'Provisional Budget Issued'!Q159</f>
        <v>0</v>
      </c>
      <c r="R161" s="21">
        <f>+'Final Budget in Lakhs'!R159-'Provisional Budget Issued'!R159</f>
        <v>0</v>
      </c>
      <c r="S161" s="21">
        <f>+'Final Budget in Lakhs'!S159-'Provisional Budget Issued'!S159</f>
        <v>0</v>
      </c>
      <c r="T161" s="21">
        <f>+'Final Budget in Lakhs'!T159-'Provisional Budget Issued'!T159</f>
        <v>0</v>
      </c>
      <c r="U161" s="21">
        <f>+'Final Budget in Lakhs'!U159-'Provisional Budget Issued'!U159</f>
        <v>0</v>
      </c>
      <c r="V161" s="21">
        <f>+'Final Budget in Lakhs'!V159-'Provisional Budget Issued'!V159</f>
        <v>0</v>
      </c>
      <c r="W161" s="21">
        <f>+'Final Budget in Lakhs'!W159-'Provisional Budget Issued'!W159</f>
        <v>0</v>
      </c>
      <c r="X161" s="21">
        <f>+'Final Budget in Lakhs'!X159-'Provisional Budget Issued'!X159</f>
        <v>0</v>
      </c>
      <c r="Y161" s="21">
        <f>+'Final Budget in Lakhs'!Y159-'Provisional Budget Issued'!Y159</f>
        <v>0</v>
      </c>
      <c r="Z161" s="21">
        <f>+'Final Budget in Lakhs'!Z159-'Provisional Budget Issued'!Z159</f>
        <v>0</v>
      </c>
      <c r="AA161" s="21">
        <f>+'Final Budget in Lakhs'!AA159-'Provisional Budget Issued'!AA159</f>
        <v>0</v>
      </c>
      <c r="AB161" s="16">
        <f t="shared" si="4"/>
        <v>0</v>
      </c>
      <c r="AC161" s="106"/>
      <c r="AD161" s="105"/>
      <c r="AE161" s="106"/>
    </row>
    <row r="162" spans="1:31" ht="21.75" customHeight="1" x14ac:dyDescent="0.3">
      <c r="A162" s="26">
        <v>76.201700000000002</v>
      </c>
      <c r="B162" s="238" t="s">
        <v>1533</v>
      </c>
      <c r="C162" s="21">
        <f>+'Final Budget in Lakhs'!C160-'Provisional Budget Issued'!C160</f>
        <v>0</v>
      </c>
      <c r="D162" s="21">
        <f>+'Final Budget in Lakhs'!D160-'Provisional Budget Issued'!D160</f>
        <v>0</v>
      </c>
      <c r="E162" s="21">
        <f>+'Final Budget in Lakhs'!E160-'Provisional Budget Issued'!E160</f>
        <v>0</v>
      </c>
      <c r="F162" s="21">
        <f>+'Final Budget in Lakhs'!F160-'Provisional Budget Issued'!F160</f>
        <v>0</v>
      </c>
      <c r="G162" s="21">
        <f>+'Final Budget in Lakhs'!G160-'Provisional Budget Issued'!G160</f>
        <v>0</v>
      </c>
      <c r="H162" s="21">
        <f>+'Final Budget in Lakhs'!H160-'Provisional Budget Issued'!H160</f>
        <v>0</v>
      </c>
      <c r="I162" s="21">
        <f>+'Final Budget in Lakhs'!I160-'Provisional Budget Issued'!I160</f>
        <v>0</v>
      </c>
      <c r="J162" s="21">
        <f>+'Final Budget in Lakhs'!J160-'Provisional Budget Issued'!J160</f>
        <v>0</v>
      </c>
      <c r="K162" s="21">
        <f>+'Final Budget in Lakhs'!K160-'Provisional Budget Issued'!K160</f>
        <v>0</v>
      </c>
      <c r="L162" s="21">
        <f>+'Final Budget in Lakhs'!L160-'Provisional Budget Issued'!L160</f>
        <v>0</v>
      </c>
      <c r="M162" s="21">
        <f>+'Final Budget in Lakhs'!M160-'Provisional Budget Issued'!M160</f>
        <v>0</v>
      </c>
      <c r="N162" s="21">
        <f>+'Final Budget in Lakhs'!N160-'Provisional Budget Issued'!N160</f>
        <v>0</v>
      </c>
      <c r="O162" s="21">
        <f>+'Final Budget in Lakhs'!O160-'Provisional Budget Issued'!O160</f>
        <v>0</v>
      </c>
      <c r="P162" s="21">
        <f>+'Final Budget in Lakhs'!P160-'Provisional Budget Issued'!P160</f>
        <v>7.0000000000000007E-2</v>
      </c>
      <c r="Q162" s="21">
        <f>+'Final Budget in Lakhs'!Q160-'Provisional Budget Issued'!Q160</f>
        <v>0</v>
      </c>
      <c r="R162" s="21">
        <f>+'Final Budget in Lakhs'!R160-'Provisional Budget Issued'!R160</f>
        <v>0</v>
      </c>
      <c r="S162" s="21">
        <f>+'Final Budget in Lakhs'!S160-'Provisional Budget Issued'!S160</f>
        <v>0</v>
      </c>
      <c r="T162" s="21">
        <f>+'Final Budget in Lakhs'!T160-'Provisional Budget Issued'!T160</f>
        <v>0</v>
      </c>
      <c r="U162" s="21">
        <f>+'Final Budget in Lakhs'!U160-'Provisional Budget Issued'!U160</f>
        <v>0</v>
      </c>
      <c r="V162" s="21">
        <f>+'Final Budget in Lakhs'!V160-'Provisional Budget Issued'!V160</f>
        <v>0</v>
      </c>
      <c r="W162" s="21">
        <f>+'Final Budget in Lakhs'!W160-'Provisional Budget Issued'!W160</f>
        <v>0</v>
      </c>
      <c r="X162" s="21">
        <f>+'Final Budget in Lakhs'!X160-'Provisional Budget Issued'!X160</f>
        <v>0</v>
      </c>
      <c r="Y162" s="21">
        <f>+'Final Budget in Lakhs'!Y160-'Provisional Budget Issued'!Y160</f>
        <v>0</v>
      </c>
      <c r="Z162" s="21">
        <f>+'Final Budget in Lakhs'!Z160-'Provisional Budget Issued'!Z160</f>
        <v>0</v>
      </c>
      <c r="AA162" s="21">
        <f>+'Final Budget in Lakhs'!AA160-'Provisional Budget Issued'!AA160</f>
        <v>0</v>
      </c>
      <c r="AB162" s="16">
        <f t="shared" si="4"/>
        <v>7.0000000000000007E-2</v>
      </c>
      <c r="AC162" s="106"/>
      <c r="AD162" s="105"/>
      <c r="AE162" s="106"/>
    </row>
    <row r="163" spans="1:31" ht="21.75" hidden="1" customHeight="1" x14ac:dyDescent="0.3">
      <c r="A163" s="111">
        <v>76.220699999999994</v>
      </c>
      <c r="B163" s="238" t="s">
        <v>1535</v>
      </c>
      <c r="C163" s="21">
        <f>+'Final Budget in Lakhs'!C161-'Provisional Budget Issued'!C161</f>
        <v>0</v>
      </c>
      <c r="D163" s="21">
        <f>+'Final Budget in Lakhs'!D161-'Provisional Budget Issued'!D161</f>
        <v>0</v>
      </c>
      <c r="E163" s="21">
        <f>+'Final Budget in Lakhs'!E161-'Provisional Budget Issued'!E161</f>
        <v>0</v>
      </c>
      <c r="F163" s="21">
        <f>+'Final Budget in Lakhs'!F161-'Provisional Budget Issued'!F161</f>
        <v>0</v>
      </c>
      <c r="G163" s="21">
        <f>+'Final Budget in Lakhs'!G161-'Provisional Budget Issued'!G161</f>
        <v>0</v>
      </c>
      <c r="H163" s="21">
        <f>+'Final Budget in Lakhs'!H161-'Provisional Budget Issued'!H161</f>
        <v>0</v>
      </c>
      <c r="I163" s="21">
        <f>+'Final Budget in Lakhs'!I161-'Provisional Budget Issued'!I161</f>
        <v>0</v>
      </c>
      <c r="J163" s="21">
        <f>+'Final Budget in Lakhs'!J161-'Provisional Budget Issued'!J161</f>
        <v>0</v>
      </c>
      <c r="K163" s="21">
        <f>+'Final Budget in Lakhs'!K161-'Provisional Budget Issued'!K161</f>
        <v>0</v>
      </c>
      <c r="L163" s="21">
        <f>+'Final Budget in Lakhs'!L161-'Provisional Budget Issued'!L161</f>
        <v>0</v>
      </c>
      <c r="M163" s="21">
        <f>+'Final Budget in Lakhs'!M161-'Provisional Budget Issued'!M161</f>
        <v>0</v>
      </c>
      <c r="N163" s="21">
        <f>+'Final Budget in Lakhs'!N161-'Provisional Budget Issued'!N161</f>
        <v>0</v>
      </c>
      <c r="O163" s="21">
        <f>+'Final Budget in Lakhs'!O161-'Provisional Budget Issued'!O161</f>
        <v>0</v>
      </c>
      <c r="P163" s="21">
        <f>+'Final Budget in Lakhs'!P161-'Provisional Budget Issued'!P161</f>
        <v>0</v>
      </c>
      <c r="Q163" s="21">
        <f>+'Final Budget in Lakhs'!Q161-'Provisional Budget Issued'!Q161</f>
        <v>0</v>
      </c>
      <c r="R163" s="21">
        <f>+'Final Budget in Lakhs'!R161-'Provisional Budget Issued'!R161</f>
        <v>0</v>
      </c>
      <c r="S163" s="21">
        <f>+'Final Budget in Lakhs'!S161-'Provisional Budget Issued'!S161</f>
        <v>0</v>
      </c>
      <c r="T163" s="21">
        <f>+'Final Budget in Lakhs'!T161-'Provisional Budget Issued'!T161</f>
        <v>0</v>
      </c>
      <c r="U163" s="21">
        <f>+'Final Budget in Lakhs'!U161-'Provisional Budget Issued'!U161</f>
        <v>0</v>
      </c>
      <c r="V163" s="21">
        <f>+'Final Budget in Lakhs'!V161-'Provisional Budget Issued'!V161</f>
        <v>0</v>
      </c>
      <c r="W163" s="21">
        <f>+'Final Budget in Lakhs'!W161-'Provisional Budget Issued'!W161</f>
        <v>0</v>
      </c>
      <c r="X163" s="21">
        <f>+'Final Budget in Lakhs'!X161-'Provisional Budget Issued'!X161</f>
        <v>0</v>
      </c>
      <c r="Y163" s="21">
        <f>+'Final Budget in Lakhs'!Y161-'Provisional Budget Issued'!Y161</f>
        <v>0</v>
      </c>
      <c r="Z163" s="21">
        <f>+'Final Budget in Lakhs'!Z161-'Provisional Budget Issued'!Z161</f>
        <v>0</v>
      </c>
      <c r="AA163" s="21">
        <f>+'Final Budget in Lakhs'!AA161-'Provisional Budget Issued'!AA161</f>
        <v>0</v>
      </c>
      <c r="AB163" s="16">
        <f t="shared" si="4"/>
        <v>0</v>
      </c>
      <c r="AC163" s="106"/>
      <c r="AD163" s="105"/>
      <c r="AE163" s="106"/>
    </row>
    <row r="164" spans="1:31" ht="21.75" customHeight="1" x14ac:dyDescent="0.3">
      <c r="A164" s="26">
        <v>76.24069999999999</v>
      </c>
      <c r="B164" s="238" t="s">
        <v>1904</v>
      </c>
      <c r="C164" s="21">
        <f>+'Final Budget in Lakhs'!C162-'Provisional Budget Issued'!C162</f>
        <v>8.2604900000000008</v>
      </c>
      <c r="D164" s="21">
        <f>+'Final Budget in Lakhs'!D162-'Provisional Budget Issued'!D162</f>
        <v>0</v>
      </c>
      <c r="E164" s="21">
        <f>+'Final Budget in Lakhs'!E162-'Provisional Budget Issued'!E162</f>
        <v>0</v>
      </c>
      <c r="F164" s="21">
        <f>+'Final Budget in Lakhs'!F162-'Provisional Budget Issued'!F162</f>
        <v>0</v>
      </c>
      <c r="G164" s="21">
        <f>+'Final Budget in Lakhs'!G162-'Provisional Budget Issued'!G162</f>
        <v>0</v>
      </c>
      <c r="H164" s="21">
        <f>+'Final Budget in Lakhs'!H162-'Provisional Budget Issued'!H162</f>
        <v>1.3846000000000003</v>
      </c>
      <c r="I164" s="21">
        <f>+'Final Budget in Lakhs'!I162-'Provisional Budget Issued'!I162</f>
        <v>0</v>
      </c>
      <c r="J164" s="21">
        <f>+'Final Budget in Lakhs'!J162-'Provisional Budget Issued'!J162</f>
        <v>4.0843600000000002</v>
      </c>
      <c r="K164" s="21">
        <f>+'Final Budget in Lakhs'!K162-'Provisional Budget Issued'!K162</f>
        <v>0</v>
      </c>
      <c r="L164" s="21">
        <f>+'Final Budget in Lakhs'!L162-'Provisional Budget Issued'!L162</f>
        <v>0</v>
      </c>
      <c r="M164" s="21">
        <f>+'Final Budget in Lakhs'!M162-'Provisional Budget Issued'!M162</f>
        <v>0</v>
      </c>
      <c r="N164" s="21">
        <f>+'Final Budget in Lakhs'!N162-'Provisional Budget Issued'!N162</f>
        <v>0</v>
      </c>
      <c r="O164" s="21">
        <f>+'Final Budget in Lakhs'!O162-'Provisional Budget Issued'!O162</f>
        <v>0</v>
      </c>
      <c r="P164" s="21">
        <f>+'Final Budget in Lakhs'!P162-'Provisional Budget Issued'!P162</f>
        <v>0</v>
      </c>
      <c r="Q164" s="21">
        <f>+'Final Budget in Lakhs'!Q162-'Provisional Budget Issued'!Q162</f>
        <v>1.7524599999999999</v>
      </c>
      <c r="R164" s="21">
        <f>+'Final Budget in Lakhs'!R162-'Provisional Budget Issued'!R162</f>
        <v>0</v>
      </c>
      <c r="S164" s="21">
        <f>+'Final Budget in Lakhs'!S162-'Provisional Budget Issued'!S162</f>
        <v>3.2852999999999999</v>
      </c>
      <c r="T164" s="21">
        <f>+'Final Budget in Lakhs'!T162-'Provisional Budget Issued'!T162</f>
        <v>0</v>
      </c>
      <c r="U164" s="21">
        <f>+'Final Budget in Lakhs'!U162-'Provisional Budget Issued'!U162</f>
        <v>0</v>
      </c>
      <c r="V164" s="21">
        <f>+'Final Budget in Lakhs'!V162-'Provisional Budget Issued'!V162</f>
        <v>0</v>
      </c>
      <c r="W164" s="21">
        <f>+'Final Budget in Lakhs'!W162-'Provisional Budget Issued'!W162</f>
        <v>0</v>
      </c>
      <c r="X164" s="21">
        <f>+'Final Budget in Lakhs'!X162-'Provisional Budget Issued'!X162</f>
        <v>0</v>
      </c>
      <c r="Y164" s="21">
        <f>+'Final Budget in Lakhs'!Y162-'Provisional Budget Issued'!Y162</f>
        <v>0</v>
      </c>
      <c r="Z164" s="21">
        <f>+'Final Budget in Lakhs'!Z162-'Provisional Budget Issued'!Z162</f>
        <v>0</v>
      </c>
      <c r="AA164" s="21">
        <f>+'Final Budget in Lakhs'!AA162-'Provisional Budget Issued'!AA162</f>
        <v>0</v>
      </c>
      <c r="AB164" s="16">
        <f t="shared" si="4"/>
        <v>18.767210000000002</v>
      </c>
      <c r="AC164" s="106"/>
      <c r="AD164" s="105"/>
      <c r="AE164" s="106"/>
    </row>
    <row r="165" spans="1:31" ht="21.75" customHeight="1" x14ac:dyDescent="0.3">
      <c r="A165" s="26">
        <v>76.2607</v>
      </c>
      <c r="B165" s="238" t="s">
        <v>1538</v>
      </c>
      <c r="C165" s="21">
        <f>+'Final Budget in Lakhs'!C163-'Provisional Budget Issued'!C163</f>
        <v>0</v>
      </c>
      <c r="D165" s="21">
        <f>+'Final Budget in Lakhs'!D163-'Provisional Budget Issued'!D163</f>
        <v>0</v>
      </c>
      <c r="E165" s="21">
        <f>+'Final Budget in Lakhs'!E163-'Provisional Budget Issued'!E163</f>
        <v>0</v>
      </c>
      <c r="F165" s="21">
        <f>+'Final Budget in Lakhs'!F163-'Provisional Budget Issued'!F163</f>
        <v>0</v>
      </c>
      <c r="G165" s="21">
        <f>+'Final Budget in Lakhs'!G163-'Provisional Budget Issued'!G163</f>
        <v>0</v>
      </c>
      <c r="H165" s="21">
        <f>+'Final Budget in Lakhs'!H163-'Provisional Budget Issued'!H163</f>
        <v>0</v>
      </c>
      <c r="I165" s="21">
        <f>+'Final Budget in Lakhs'!I163-'Provisional Budget Issued'!I163</f>
        <v>0</v>
      </c>
      <c r="J165" s="21">
        <f>+'Final Budget in Lakhs'!J163-'Provisional Budget Issued'!J163</f>
        <v>0</v>
      </c>
      <c r="K165" s="21">
        <f>+'Final Budget in Lakhs'!K163-'Provisional Budget Issued'!K163</f>
        <v>0</v>
      </c>
      <c r="L165" s="21">
        <f>+'Final Budget in Lakhs'!L163-'Provisional Budget Issued'!L163</f>
        <v>0</v>
      </c>
      <c r="M165" s="21">
        <f>+'Final Budget in Lakhs'!M163-'Provisional Budget Issued'!M163</f>
        <v>0</v>
      </c>
      <c r="N165" s="21">
        <f>+'Final Budget in Lakhs'!N163-'Provisional Budget Issued'!N163</f>
        <v>0</v>
      </c>
      <c r="O165" s="21">
        <f>+'Final Budget in Lakhs'!O163-'Provisional Budget Issued'!O163</f>
        <v>0</v>
      </c>
      <c r="P165" s="21">
        <f>+'Final Budget in Lakhs'!P163-'Provisional Budget Issued'!P163</f>
        <v>0</v>
      </c>
      <c r="Q165" s="21">
        <f>+'Final Budget in Lakhs'!Q163-'Provisional Budget Issued'!Q163</f>
        <v>0</v>
      </c>
      <c r="R165" s="21">
        <f>+'Final Budget in Lakhs'!R163-'Provisional Budget Issued'!R163</f>
        <v>0</v>
      </c>
      <c r="S165" s="21">
        <f>+'Final Budget in Lakhs'!S163-'Provisional Budget Issued'!S163</f>
        <v>0</v>
      </c>
      <c r="T165" s="21">
        <f>+'Final Budget in Lakhs'!T163-'Provisional Budget Issued'!T163</f>
        <v>0</v>
      </c>
      <c r="U165" s="21">
        <f>+'Final Budget in Lakhs'!U163-'Provisional Budget Issued'!U163</f>
        <v>9.0611899999999999</v>
      </c>
      <c r="V165" s="21">
        <f>+'Final Budget in Lakhs'!V163-'Provisional Budget Issued'!V163</f>
        <v>0</v>
      </c>
      <c r="W165" s="21">
        <f>+'Final Budget in Lakhs'!W163-'Provisional Budget Issued'!W163</f>
        <v>1.1014999999999999</v>
      </c>
      <c r="X165" s="21">
        <f>+'Final Budget in Lakhs'!X163-'Provisional Budget Issued'!X163</f>
        <v>2.0039799999999999</v>
      </c>
      <c r="Y165" s="21">
        <f>+'Final Budget in Lakhs'!Y163-'Provisional Budget Issued'!Y163</f>
        <v>4.6440099999999997</v>
      </c>
      <c r="Z165" s="21">
        <f>+'Final Budget in Lakhs'!Z163-'Provisional Budget Issued'!Z163</f>
        <v>47.484459999999999</v>
      </c>
      <c r="AA165" s="21">
        <f>+'Final Budget in Lakhs'!AA163-'Provisional Budget Issued'!AA163</f>
        <v>0</v>
      </c>
      <c r="AB165" s="16">
        <f t="shared" si="4"/>
        <v>64.295140000000004</v>
      </c>
      <c r="AC165" s="106"/>
      <c r="AD165" s="105"/>
      <c r="AE165" s="106"/>
    </row>
    <row r="166" spans="1:31" ht="21.75" customHeight="1" x14ac:dyDescent="0.3">
      <c r="A166" s="26">
        <v>76.270700000000005</v>
      </c>
      <c r="B166" s="238" t="s">
        <v>1539</v>
      </c>
      <c r="C166" s="21">
        <f>+'Final Budget in Lakhs'!C164-'Provisional Budget Issued'!C164</f>
        <v>0</v>
      </c>
      <c r="D166" s="21">
        <f>+'Final Budget in Lakhs'!D164-'Provisional Budget Issued'!D164</f>
        <v>0</v>
      </c>
      <c r="E166" s="21">
        <f>+'Final Budget in Lakhs'!E164-'Provisional Budget Issued'!E164</f>
        <v>0</v>
      </c>
      <c r="F166" s="21">
        <f>+'Final Budget in Lakhs'!F164-'Provisional Budget Issued'!F164</f>
        <v>0</v>
      </c>
      <c r="G166" s="21">
        <f>+'Final Budget in Lakhs'!G164-'Provisional Budget Issued'!G164</f>
        <v>0</v>
      </c>
      <c r="H166" s="21">
        <f>+'Final Budget in Lakhs'!H164-'Provisional Budget Issued'!H164</f>
        <v>0</v>
      </c>
      <c r="I166" s="21">
        <f>+'Final Budget in Lakhs'!I164-'Provisional Budget Issued'!I164</f>
        <v>0</v>
      </c>
      <c r="J166" s="21">
        <f>+'Final Budget in Lakhs'!J164-'Provisional Budget Issued'!J164</f>
        <v>0</v>
      </c>
      <c r="K166" s="21">
        <f>+'Final Budget in Lakhs'!K164-'Provisional Budget Issued'!K164</f>
        <v>0</v>
      </c>
      <c r="L166" s="21">
        <f>+'Final Budget in Lakhs'!L164-'Provisional Budget Issued'!L164</f>
        <v>0</v>
      </c>
      <c r="M166" s="21">
        <f>+'Final Budget in Lakhs'!M164-'Provisional Budget Issued'!M164</f>
        <v>0</v>
      </c>
      <c r="N166" s="21">
        <f>+'Final Budget in Lakhs'!N164-'Provisional Budget Issued'!N164</f>
        <v>0</v>
      </c>
      <c r="O166" s="21">
        <f>+'Final Budget in Lakhs'!O164-'Provisional Budget Issued'!O164</f>
        <v>1.0200000000000001E-2</v>
      </c>
      <c r="P166" s="21">
        <f>+'Final Budget in Lakhs'!P164-'Provisional Budget Issued'!P164</f>
        <v>0</v>
      </c>
      <c r="Q166" s="21">
        <f>+'Final Budget in Lakhs'!Q164-'Provisional Budget Issued'!Q164</f>
        <v>0</v>
      </c>
      <c r="R166" s="21">
        <f>+'Final Budget in Lakhs'!R164-'Provisional Budget Issued'!R164</f>
        <v>0</v>
      </c>
      <c r="S166" s="21">
        <f>+'Final Budget in Lakhs'!S164-'Provisional Budget Issued'!S164</f>
        <v>0</v>
      </c>
      <c r="T166" s="21">
        <f>+'Final Budget in Lakhs'!T164-'Provisional Budget Issued'!T164</f>
        <v>0</v>
      </c>
      <c r="U166" s="21">
        <f>+'Final Budget in Lakhs'!U164-'Provisional Budget Issued'!U164</f>
        <v>0</v>
      </c>
      <c r="V166" s="21">
        <f>+'Final Budget in Lakhs'!V164-'Provisional Budget Issued'!V164</f>
        <v>0</v>
      </c>
      <c r="W166" s="21">
        <f>+'Final Budget in Lakhs'!W164-'Provisional Budget Issued'!W164</f>
        <v>0</v>
      </c>
      <c r="X166" s="21">
        <f>+'Final Budget in Lakhs'!X164-'Provisional Budget Issued'!X164</f>
        <v>0</v>
      </c>
      <c r="Y166" s="21">
        <f>+'Final Budget in Lakhs'!Y164-'Provisional Budget Issued'!Y164</f>
        <v>0</v>
      </c>
      <c r="Z166" s="21">
        <f>+'Final Budget in Lakhs'!Z164-'Provisional Budget Issued'!Z164</f>
        <v>0</v>
      </c>
      <c r="AA166" s="21">
        <f>+'Final Budget in Lakhs'!AA164-'Provisional Budget Issued'!AA164</f>
        <v>0</v>
      </c>
      <c r="AB166" s="16">
        <f t="shared" si="4"/>
        <v>1.0200000000000001E-2</v>
      </c>
      <c r="AC166" s="106"/>
      <c r="AD166" s="105"/>
      <c r="AE166" s="106"/>
    </row>
    <row r="167" spans="1:31" ht="21.75" customHeight="1" x14ac:dyDescent="0.3">
      <c r="A167" s="260" t="s">
        <v>1911</v>
      </c>
      <c r="B167" s="261"/>
      <c r="C167" s="82">
        <f>SUM(C113:C166)</f>
        <v>589.38013000000001</v>
      </c>
      <c r="D167" s="82">
        <f t="shared" ref="D167:AB167" si="5">SUM(D113:D166)</f>
        <v>373.90825999999998</v>
      </c>
      <c r="E167" s="82">
        <f t="shared" si="5"/>
        <v>358.3960100000001</v>
      </c>
      <c r="F167" s="82">
        <f t="shared" si="5"/>
        <v>296.44255000000004</v>
      </c>
      <c r="G167" s="82">
        <f t="shared" si="5"/>
        <v>184.09810000000004</v>
      </c>
      <c r="H167" s="82">
        <f t="shared" si="5"/>
        <v>275.08158000000003</v>
      </c>
      <c r="I167" s="82">
        <f t="shared" si="5"/>
        <v>263.78960999999998</v>
      </c>
      <c r="J167" s="82">
        <f t="shared" si="5"/>
        <v>708.08773999999971</v>
      </c>
      <c r="K167" s="82">
        <f t="shared" si="5"/>
        <v>252.97287</v>
      </c>
      <c r="L167" s="82">
        <f t="shared" si="5"/>
        <v>451.23457999999999</v>
      </c>
      <c r="M167" s="82">
        <f t="shared" si="5"/>
        <v>132.19029</v>
      </c>
      <c r="N167" s="82">
        <f t="shared" si="5"/>
        <v>135.09423000000004</v>
      </c>
      <c r="O167" s="82">
        <f t="shared" si="5"/>
        <v>127.80005000000003</v>
      </c>
      <c r="P167" s="82">
        <f t="shared" si="5"/>
        <v>202.25320000000002</v>
      </c>
      <c r="Q167" s="82">
        <f t="shared" si="5"/>
        <v>238.53732000000005</v>
      </c>
      <c r="R167" s="82">
        <f t="shared" si="5"/>
        <v>204.78023000000002</v>
      </c>
      <c r="S167" s="82">
        <f t="shared" si="5"/>
        <v>212.63967000000002</v>
      </c>
      <c r="T167" s="82">
        <f t="shared" si="5"/>
        <v>203.22471000000002</v>
      </c>
      <c r="U167" s="82">
        <f t="shared" si="5"/>
        <v>83.423450000000003</v>
      </c>
      <c r="V167" s="82">
        <f t="shared" si="5"/>
        <v>27.906410000000008</v>
      </c>
      <c r="W167" s="82">
        <f t="shared" si="5"/>
        <v>41.937940000000005</v>
      </c>
      <c r="X167" s="82">
        <f t="shared" si="5"/>
        <v>61.00938</v>
      </c>
      <c r="Y167" s="82">
        <f t="shared" si="5"/>
        <v>42.716730000000005</v>
      </c>
      <c r="Z167" s="82">
        <f t="shared" si="5"/>
        <v>548.18399999999997</v>
      </c>
      <c r="AA167" s="82">
        <f t="shared" si="5"/>
        <v>0</v>
      </c>
      <c r="AB167" s="82">
        <f t="shared" si="5"/>
        <v>6015.0890399999989</v>
      </c>
      <c r="AC167" s="106"/>
      <c r="AD167" s="105"/>
      <c r="AE167" s="106"/>
    </row>
    <row r="168" spans="1:31" s="142" customFormat="1" ht="21.75" customHeight="1" x14ac:dyDescent="0.3">
      <c r="A168" s="267" t="s">
        <v>1876</v>
      </c>
      <c r="B168" s="268"/>
      <c r="C168" s="82">
        <f>+C21+C112+C167</f>
        <v>4104.2693500000005</v>
      </c>
      <c r="D168" s="82">
        <f t="shared" ref="D168:AB168" si="6">+D21+D112+D167</f>
        <v>2421.8002500000002</v>
      </c>
      <c r="E168" s="82">
        <f t="shared" si="6"/>
        <v>2091.5744700000005</v>
      </c>
      <c r="F168" s="82">
        <f t="shared" si="6"/>
        <v>1684.1889299999998</v>
      </c>
      <c r="G168" s="82">
        <f t="shared" si="6"/>
        <v>1275.2424099999998</v>
      </c>
      <c r="H168" s="82">
        <f t="shared" si="6"/>
        <v>1747.4012099999998</v>
      </c>
      <c r="I168" s="82">
        <f t="shared" si="6"/>
        <v>1569.9785299999994</v>
      </c>
      <c r="J168" s="82">
        <f t="shared" si="6"/>
        <v>2607.6181999999999</v>
      </c>
      <c r="K168" s="82">
        <f t="shared" si="6"/>
        <v>1760.01325</v>
      </c>
      <c r="L168" s="82">
        <f t="shared" si="6"/>
        <v>1928.2581500000001</v>
      </c>
      <c r="M168" s="82">
        <f t="shared" si="6"/>
        <v>1573.2280000000001</v>
      </c>
      <c r="N168" s="82">
        <f t="shared" si="6"/>
        <v>1103.3252699999998</v>
      </c>
      <c r="O168" s="82">
        <f t="shared" si="6"/>
        <v>1019.4204100000001</v>
      </c>
      <c r="P168" s="82">
        <f t="shared" si="6"/>
        <v>2257.4404799999998</v>
      </c>
      <c r="Q168" s="82">
        <f t="shared" si="6"/>
        <v>1676.5711899999999</v>
      </c>
      <c r="R168" s="82">
        <f t="shared" si="6"/>
        <v>1883.4824900000003</v>
      </c>
      <c r="S168" s="82">
        <f t="shared" si="6"/>
        <v>1766.6233500000005</v>
      </c>
      <c r="T168" s="82">
        <f t="shared" si="6"/>
        <v>1654.9374</v>
      </c>
      <c r="U168" s="82">
        <f t="shared" si="6"/>
        <v>721.42860999999982</v>
      </c>
      <c r="V168" s="82">
        <f t="shared" si="6"/>
        <v>228.44678000000005</v>
      </c>
      <c r="W168" s="82">
        <f t="shared" si="6"/>
        <v>239.62837000000002</v>
      </c>
      <c r="X168" s="82">
        <f t="shared" si="6"/>
        <v>256.32558</v>
      </c>
      <c r="Y168" s="82">
        <f t="shared" si="6"/>
        <v>2712.2287099999999</v>
      </c>
      <c r="Z168" s="82">
        <f t="shared" si="6"/>
        <v>2221.8224799999998</v>
      </c>
      <c r="AA168" s="82">
        <f t="shared" si="6"/>
        <v>0</v>
      </c>
      <c r="AB168" s="82">
        <f t="shared" si="6"/>
        <v>40505.253869999993</v>
      </c>
      <c r="AC168" s="106"/>
      <c r="AD168" s="105"/>
      <c r="AE168" s="106"/>
    </row>
    <row r="171" spans="1:31" ht="16.5" customHeight="1" x14ac:dyDescent="0.3">
      <c r="A171" s="233"/>
      <c r="X171" s="266" t="s">
        <v>1914</v>
      </c>
      <c r="Y171" s="266"/>
      <c r="Z171" s="266"/>
      <c r="AA171" s="266"/>
    </row>
    <row r="172" spans="1:31" ht="16.5" customHeight="1" x14ac:dyDescent="0.3">
      <c r="X172" s="266" t="s">
        <v>1912</v>
      </c>
      <c r="Y172" s="266"/>
      <c r="Z172" s="266"/>
      <c r="AA172" s="266"/>
    </row>
    <row r="176" spans="1:31" x14ac:dyDescent="0.3">
      <c r="AB176" s="96"/>
    </row>
    <row r="177" spans="26:28" x14ac:dyDescent="0.3">
      <c r="Z177" s="96"/>
      <c r="AA177" s="96"/>
      <c r="AB177" s="96"/>
    </row>
    <row r="178" spans="26:28" x14ac:dyDescent="0.3">
      <c r="Z178" s="96"/>
      <c r="AA178" s="96"/>
      <c r="AB178" s="96"/>
    </row>
  </sheetData>
  <mergeCells count="37">
    <mergeCell ref="X171:AA171"/>
    <mergeCell ref="X172:AA172"/>
    <mergeCell ref="A168:B168"/>
    <mergeCell ref="U5:U6"/>
    <mergeCell ref="V5:V6"/>
    <mergeCell ref="W5:W6"/>
    <mergeCell ref="X5:X6"/>
    <mergeCell ref="T5:T6"/>
    <mergeCell ref="O5:O6"/>
    <mergeCell ref="P5:P6"/>
    <mergeCell ref="AA5:AA6"/>
    <mergeCell ref="AB5:AB6"/>
    <mergeCell ref="A21:B21"/>
    <mergeCell ref="A112:B112"/>
    <mergeCell ref="I5:I6"/>
    <mergeCell ref="J5:J6"/>
    <mergeCell ref="K5:K6"/>
    <mergeCell ref="A167:B167"/>
    <mergeCell ref="L5:L6"/>
    <mergeCell ref="M5:M6"/>
    <mergeCell ref="N5:N6"/>
    <mergeCell ref="Y5:Y6"/>
    <mergeCell ref="Z5:Z6"/>
    <mergeCell ref="S5:S6"/>
    <mergeCell ref="F5:F6"/>
    <mergeCell ref="G5:G6"/>
    <mergeCell ref="H5:H6"/>
    <mergeCell ref="A2:AB2"/>
    <mergeCell ref="A1:AB1"/>
    <mergeCell ref="Z3:AB3"/>
    <mergeCell ref="A5:A6"/>
    <mergeCell ref="B5:B6"/>
    <mergeCell ref="C5:C6"/>
    <mergeCell ref="D5:D6"/>
    <mergeCell ref="E5:E6"/>
    <mergeCell ref="Q5:Q6"/>
    <mergeCell ref="R5:R6"/>
  </mergeCells>
  <pageMargins left="1" right="0.28999999999999998" top="0.25" bottom="0.25" header="0.3" footer="0.3"/>
  <pageSetup paperSize="8" scale="65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25"/>
  <sheetViews>
    <sheetView zoomScale="115" zoomScaleNormal="115" workbookViewId="0">
      <selection activeCell="G5" sqref="G5:H1103"/>
    </sheetView>
  </sheetViews>
  <sheetFormatPr defaultRowHeight="16.5" x14ac:dyDescent="0.3"/>
  <cols>
    <col min="1" max="1" width="24.7109375" style="202" bestFit="1" customWidth="1"/>
    <col min="2" max="3" width="22.85546875" style="202" bestFit="1" customWidth="1"/>
    <col min="4" max="5" width="23.7109375" style="202" customWidth="1"/>
    <col min="6" max="9" width="22.85546875" style="202" bestFit="1" customWidth="1"/>
    <col min="10" max="11" width="21.42578125" style="202" customWidth="1"/>
    <col min="12" max="13" width="22.85546875" style="202" bestFit="1" customWidth="1"/>
    <col min="14" max="15" width="27.7109375" style="202" bestFit="1" customWidth="1"/>
    <col min="16" max="17" width="26.140625" style="202" bestFit="1" customWidth="1"/>
    <col min="18" max="21" width="22.85546875" style="202" bestFit="1" customWidth="1"/>
    <col min="22" max="22" width="24.28515625" style="202" customWidth="1"/>
    <col min="23" max="23" width="22.85546875" style="202" bestFit="1" customWidth="1"/>
    <col min="24" max="27" width="21.42578125" style="202" customWidth="1"/>
    <col min="28" max="29" width="23.28515625" style="202" customWidth="1"/>
    <col min="30" max="31" width="21.42578125" style="202" customWidth="1"/>
    <col min="32" max="33" width="23.7109375" style="202" customWidth="1"/>
    <col min="34" max="35" width="22.85546875" style="202" bestFit="1" customWidth="1"/>
    <col min="36" max="43" width="21.42578125" style="202" customWidth="1"/>
    <col min="44" max="45" width="22.85546875" style="202" bestFit="1" customWidth="1"/>
    <col min="46" max="47" width="21.42578125" style="202" customWidth="1"/>
    <col min="48" max="53" width="24.42578125" style="202" bestFit="1" customWidth="1"/>
    <col min="54" max="55" width="21.42578125" style="202" customWidth="1"/>
    <col min="56" max="57" width="25.140625" style="202" bestFit="1" customWidth="1"/>
    <col min="58" max="59" width="26.85546875" style="202" bestFit="1" customWidth="1"/>
    <col min="60" max="61" width="32" style="202" customWidth="1"/>
    <col min="62" max="234" width="9.140625" style="202"/>
    <col min="235" max="235" width="27.85546875" style="202" customWidth="1"/>
    <col min="236" max="236" width="29.7109375" style="202" customWidth="1"/>
    <col min="237" max="237" width="33.85546875" style="202" customWidth="1"/>
    <col min="238" max="238" width="30.42578125" style="202" customWidth="1"/>
    <col min="239" max="239" width="32.140625" style="202" customWidth="1"/>
    <col min="240" max="241" width="9.140625" style="202"/>
    <col min="242" max="242" width="13.7109375" style="202" bestFit="1" customWidth="1"/>
    <col min="243" max="243" width="15.140625" style="202" customWidth="1"/>
    <col min="244" max="244" width="10.5703125" style="202" bestFit="1" customWidth="1"/>
    <col min="245" max="245" width="33" style="202" bestFit="1" customWidth="1"/>
    <col min="246" max="246" width="22.5703125" style="202" bestFit="1" customWidth="1"/>
    <col min="247" max="247" width="23" style="202" bestFit="1" customWidth="1"/>
    <col min="248" max="16384" width="9.140625" style="202"/>
  </cols>
  <sheetData>
    <row r="1" spans="1:61" s="1" customFormat="1" x14ac:dyDescent="0.2">
      <c r="A1" s="144" t="s">
        <v>0</v>
      </c>
      <c r="B1" s="145"/>
      <c r="C1" s="146"/>
      <c r="D1" s="14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</row>
    <row r="2" spans="1:61" s="1" customFormat="1" x14ac:dyDescent="0.2">
      <c r="A2" s="2" t="s">
        <v>1</v>
      </c>
      <c r="B2" s="3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6"/>
      <c r="AZ2" s="5"/>
      <c r="BA2" s="5"/>
      <c r="BB2" s="5"/>
      <c r="BC2" s="5"/>
      <c r="BD2" s="5"/>
      <c r="BE2" s="5"/>
    </row>
    <row r="3" spans="1:61" ht="29.25" customHeight="1" x14ac:dyDescent="0.3">
      <c r="A3" s="287" t="s">
        <v>1871</v>
      </c>
      <c r="B3" s="286" t="s">
        <v>5</v>
      </c>
      <c r="C3" s="286"/>
      <c r="D3" s="286" t="s">
        <v>6</v>
      </c>
      <c r="E3" s="286"/>
      <c r="F3" s="286" t="s">
        <v>7</v>
      </c>
      <c r="G3" s="286"/>
      <c r="H3" s="286" t="s">
        <v>8</v>
      </c>
      <c r="I3" s="286"/>
      <c r="J3" s="286" t="s">
        <v>9</v>
      </c>
      <c r="K3" s="286"/>
      <c r="L3" s="286" t="s">
        <v>10</v>
      </c>
      <c r="M3" s="286"/>
      <c r="N3" s="286" t="s">
        <v>11</v>
      </c>
      <c r="O3" s="286"/>
      <c r="P3" s="286" t="s">
        <v>12</v>
      </c>
      <c r="Q3" s="286"/>
      <c r="R3" s="286" t="s">
        <v>13</v>
      </c>
      <c r="S3" s="286"/>
      <c r="T3" s="286" t="s">
        <v>14</v>
      </c>
      <c r="U3" s="286"/>
      <c r="V3" s="286" t="s">
        <v>15</v>
      </c>
      <c r="W3" s="286"/>
      <c r="X3" s="271" t="s">
        <v>16</v>
      </c>
      <c r="Y3" s="271"/>
      <c r="Z3" s="286" t="s">
        <v>17</v>
      </c>
      <c r="AA3" s="286"/>
      <c r="AB3" s="286" t="s">
        <v>18</v>
      </c>
      <c r="AC3" s="286"/>
      <c r="AD3" s="286" t="s">
        <v>19</v>
      </c>
      <c r="AE3" s="286"/>
      <c r="AF3" s="286" t="s">
        <v>20</v>
      </c>
      <c r="AG3" s="286"/>
      <c r="AH3" s="286" t="s">
        <v>21</v>
      </c>
      <c r="AI3" s="286"/>
      <c r="AJ3" s="286" t="s">
        <v>22</v>
      </c>
      <c r="AK3" s="286"/>
      <c r="AL3" s="271" t="s">
        <v>23</v>
      </c>
      <c r="AM3" s="271"/>
      <c r="AN3" s="271" t="s">
        <v>24</v>
      </c>
      <c r="AO3" s="271"/>
      <c r="AP3" s="271" t="s">
        <v>25</v>
      </c>
      <c r="AQ3" s="271"/>
      <c r="AR3" s="271" t="s">
        <v>26</v>
      </c>
      <c r="AS3" s="271"/>
      <c r="AT3" s="286" t="s">
        <v>27</v>
      </c>
      <c r="AU3" s="286"/>
      <c r="AV3" s="286" t="s">
        <v>28</v>
      </c>
      <c r="AW3" s="286"/>
      <c r="AX3" s="286" t="s">
        <v>29</v>
      </c>
      <c r="AY3" s="286"/>
      <c r="AZ3" s="271" t="s">
        <v>30</v>
      </c>
      <c r="BA3" s="271"/>
      <c r="BB3" s="271" t="s">
        <v>31</v>
      </c>
      <c r="BC3" s="271"/>
      <c r="BD3" s="286" t="s">
        <v>32</v>
      </c>
      <c r="BE3" s="286"/>
      <c r="BF3" s="282" t="s">
        <v>1872</v>
      </c>
      <c r="BG3" s="282"/>
      <c r="BH3" s="282" t="s">
        <v>34</v>
      </c>
      <c r="BI3" s="282"/>
    </row>
    <row r="4" spans="1:61" ht="23.25" customHeight="1" x14ac:dyDescent="0.3">
      <c r="A4" s="288"/>
      <c r="B4" s="203" t="s">
        <v>35</v>
      </c>
      <c r="C4" s="204" t="s">
        <v>36</v>
      </c>
      <c r="D4" s="203" t="s">
        <v>35</v>
      </c>
      <c r="E4" s="204" t="s">
        <v>36</v>
      </c>
      <c r="F4" s="203" t="s">
        <v>35</v>
      </c>
      <c r="G4" s="204" t="s">
        <v>36</v>
      </c>
      <c r="H4" s="205" t="s">
        <v>35</v>
      </c>
      <c r="I4" s="206" t="s">
        <v>36</v>
      </c>
      <c r="J4" s="203" t="s">
        <v>35</v>
      </c>
      <c r="K4" s="204" t="s">
        <v>36</v>
      </c>
      <c r="L4" s="203" t="s">
        <v>35</v>
      </c>
      <c r="M4" s="204" t="s">
        <v>36</v>
      </c>
      <c r="N4" s="203" t="s">
        <v>35</v>
      </c>
      <c r="O4" s="204" t="s">
        <v>36</v>
      </c>
      <c r="P4" s="203" t="s">
        <v>35</v>
      </c>
      <c r="Q4" s="204" t="s">
        <v>36</v>
      </c>
      <c r="R4" s="203" t="s">
        <v>35</v>
      </c>
      <c r="S4" s="204" t="s">
        <v>36</v>
      </c>
      <c r="T4" s="203" t="s">
        <v>35</v>
      </c>
      <c r="U4" s="204" t="s">
        <v>36</v>
      </c>
      <c r="V4" s="203" t="s">
        <v>35</v>
      </c>
      <c r="W4" s="204" t="s">
        <v>36</v>
      </c>
      <c r="X4" s="9" t="s">
        <v>35</v>
      </c>
      <c r="Y4" s="10" t="s">
        <v>36</v>
      </c>
      <c r="Z4" s="203" t="s">
        <v>35</v>
      </c>
      <c r="AA4" s="204" t="s">
        <v>36</v>
      </c>
      <c r="AB4" s="203" t="s">
        <v>35</v>
      </c>
      <c r="AC4" s="204" t="s">
        <v>36</v>
      </c>
      <c r="AD4" s="203" t="s">
        <v>35</v>
      </c>
      <c r="AE4" s="204" t="s">
        <v>36</v>
      </c>
      <c r="AF4" s="203" t="s">
        <v>35</v>
      </c>
      <c r="AG4" s="204" t="s">
        <v>36</v>
      </c>
      <c r="AH4" s="203" t="s">
        <v>35</v>
      </c>
      <c r="AI4" s="204" t="s">
        <v>36</v>
      </c>
      <c r="AJ4" s="203" t="s">
        <v>35</v>
      </c>
      <c r="AK4" s="204" t="s">
        <v>36</v>
      </c>
      <c r="AL4" s="9" t="s">
        <v>35</v>
      </c>
      <c r="AM4" s="10" t="s">
        <v>36</v>
      </c>
      <c r="AN4" s="9" t="s">
        <v>35</v>
      </c>
      <c r="AO4" s="10" t="s">
        <v>36</v>
      </c>
      <c r="AP4" s="9" t="s">
        <v>35</v>
      </c>
      <c r="AQ4" s="10" t="s">
        <v>36</v>
      </c>
      <c r="AR4" s="9" t="s">
        <v>35</v>
      </c>
      <c r="AS4" s="10" t="s">
        <v>36</v>
      </c>
      <c r="AT4" s="203" t="s">
        <v>35</v>
      </c>
      <c r="AU4" s="204" t="s">
        <v>36</v>
      </c>
      <c r="AV4" s="203" t="s">
        <v>35</v>
      </c>
      <c r="AW4" s="204" t="s">
        <v>36</v>
      </c>
      <c r="AX4" s="203" t="s">
        <v>35</v>
      </c>
      <c r="AY4" s="204" t="s">
        <v>36</v>
      </c>
      <c r="AZ4" s="9" t="s">
        <v>35</v>
      </c>
      <c r="BA4" s="10" t="s">
        <v>36</v>
      </c>
      <c r="BB4" s="9" t="s">
        <v>35</v>
      </c>
      <c r="BC4" s="10" t="s">
        <v>36</v>
      </c>
      <c r="BD4" s="203" t="s">
        <v>35</v>
      </c>
      <c r="BE4" s="204" t="s">
        <v>36</v>
      </c>
      <c r="BF4" s="9" t="s">
        <v>35</v>
      </c>
      <c r="BG4" s="10" t="s">
        <v>36</v>
      </c>
      <c r="BH4" s="9" t="s">
        <v>35</v>
      </c>
      <c r="BI4" s="10" t="s">
        <v>36</v>
      </c>
    </row>
    <row r="5" spans="1:61" ht="36" customHeight="1" x14ac:dyDescent="0.3">
      <c r="A5" s="207" t="s">
        <v>1873</v>
      </c>
      <c r="B5" s="208">
        <f>'Part A'!C1112</f>
        <v>40512216781.879997</v>
      </c>
      <c r="C5" s="208">
        <f>'Part A'!D1112</f>
        <v>40512216781.87999</v>
      </c>
      <c r="D5" s="208">
        <f>'Part A'!E1112</f>
        <v>36740679817.059998</v>
      </c>
      <c r="E5" s="208">
        <f>'Part A'!F1112</f>
        <v>36740679817.05999</v>
      </c>
      <c r="F5" s="208">
        <f>'Part A'!G1112</f>
        <v>31094018385.459988</v>
      </c>
      <c r="G5" s="208">
        <f>'Part A'!H1112</f>
        <v>31094018385.459991</v>
      </c>
      <c r="H5" s="209">
        <f>'Part A'!I1112</f>
        <v>20434926548.040005</v>
      </c>
      <c r="I5" s="209">
        <f>'Part A'!J1112</f>
        <v>20434926548.039993</v>
      </c>
      <c r="J5" s="208">
        <f>'Part A'!K1112</f>
        <v>2970397367.1399989</v>
      </c>
      <c r="K5" s="208">
        <f>'Part A'!L1112</f>
        <v>2970397367.1400003</v>
      </c>
      <c r="L5" s="208">
        <f>'Part A'!M1112</f>
        <v>19043797234.511795</v>
      </c>
      <c r="M5" s="208">
        <f>'Part A'!N1112</f>
        <v>19043797234.509087</v>
      </c>
      <c r="N5" s="210">
        <f>'Part A'!O1112</f>
        <v>10185501943.190001</v>
      </c>
      <c r="O5" s="210">
        <f>'Part A'!P1112</f>
        <v>10185501943.190001</v>
      </c>
      <c r="P5" s="211">
        <f>'Part A'!Q1112</f>
        <v>9221267730.1499977</v>
      </c>
      <c r="Q5" s="211">
        <f>'Part A'!R1112</f>
        <v>9221267730.1499996</v>
      </c>
      <c r="R5" s="208">
        <f>'Part A'!S1112</f>
        <v>10333329165.939999</v>
      </c>
      <c r="S5" s="208">
        <f>'Part A'!T1112</f>
        <v>10333329165.939999</v>
      </c>
      <c r="T5" s="208">
        <f>'Part A'!U1112</f>
        <v>37901147057.01001</v>
      </c>
      <c r="U5" s="208">
        <f>'Part A'!V1112</f>
        <v>37901147057.010002</v>
      </c>
      <c r="V5" s="208">
        <f>'Part A'!W1112</f>
        <v>20871427141.730007</v>
      </c>
      <c r="W5" s="208">
        <f>'Part A'!X1112</f>
        <v>20871427141.729996</v>
      </c>
      <c r="X5" s="212">
        <f>'Part A'!Y1112</f>
        <v>4080125413.7100005</v>
      </c>
      <c r="Y5" s="212">
        <f>'Part A'!Z1112</f>
        <v>4080125413.7099991</v>
      </c>
      <c r="Z5" s="208">
        <f>'Part A'!AA1112</f>
        <v>4815127546.9699984</v>
      </c>
      <c r="AA5" s="208">
        <f>'Part A'!AB1112</f>
        <v>4815127546.9700003</v>
      </c>
      <c r="AB5" s="208">
        <f>'Part A'!AC1112</f>
        <v>21342715970.810005</v>
      </c>
      <c r="AC5" s="208">
        <f>'Part A'!AD1112</f>
        <v>21342715970.810009</v>
      </c>
      <c r="AD5" s="208">
        <f>'Part A'!AE1112</f>
        <v>3517819906.3199987</v>
      </c>
      <c r="AE5" s="208">
        <f>'Part A'!AF1112</f>
        <v>3517819906.3199997</v>
      </c>
      <c r="AF5" s="208">
        <f>'Part A'!AG1112</f>
        <v>8347064703.4800005</v>
      </c>
      <c r="AG5" s="208">
        <f>'Part A'!AH1112</f>
        <v>8347064703.4799986</v>
      </c>
      <c r="AH5" s="208">
        <f>'Part A'!AI1112</f>
        <v>11876347953.439997</v>
      </c>
      <c r="AI5" s="208">
        <f>'Part A'!AJ1112</f>
        <v>11876347953.440002</v>
      </c>
      <c r="AJ5" s="208">
        <f>'Part A'!AK1112</f>
        <v>7341492652.7599983</v>
      </c>
      <c r="AK5" s="208">
        <f>'Part A'!AL1112</f>
        <v>7341492652.7600021</v>
      </c>
      <c r="AL5" s="212">
        <f>'Part A'!AM1112</f>
        <v>744728022.11000001</v>
      </c>
      <c r="AM5" s="212">
        <f>'Part A'!AN1112</f>
        <v>744728022.11000001</v>
      </c>
      <c r="AN5" s="212">
        <f>'Part A'!AO1112</f>
        <v>679538911.50999999</v>
      </c>
      <c r="AO5" s="212">
        <f>'Part A'!AP1112</f>
        <v>679538911.51000011</v>
      </c>
      <c r="AP5" s="212">
        <f>'Part A'!AQ1112</f>
        <v>426550535.13</v>
      </c>
      <c r="AQ5" s="212">
        <f>'Part A'!AR1112</f>
        <v>426550535.13000005</v>
      </c>
      <c r="AR5" s="212">
        <f>'Part A'!AS1112</f>
        <v>594678809.12</v>
      </c>
      <c r="AS5" s="212">
        <f>'Part A'!AT1112</f>
        <v>594678809.12</v>
      </c>
      <c r="AT5" s="208">
        <f>'Part A'!AU1112</f>
        <v>310530075.49000001</v>
      </c>
      <c r="AU5" s="208">
        <f>'Part A'!AV1112</f>
        <v>310530075.49000001</v>
      </c>
      <c r="AV5" s="208">
        <f>'Part A'!AW1112</f>
        <v>3265580406.0600004</v>
      </c>
      <c r="AW5" s="208">
        <f>'Part A'!AX1112</f>
        <v>3265580406.0599999</v>
      </c>
      <c r="AX5" s="208">
        <f>'Part A'!AY1112</f>
        <v>92378935351.950012</v>
      </c>
      <c r="AY5" s="208">
        <f>'Part A'!AZ1112</f>
        <v>92378935351.949982</v>
      </c>
      <c r="AZ5" s="212">
        <f>'Part A'!BA1112</f>
        <v>185328690759.45001</v>
      </c>
      <c r="BA5" s="212">
        <f>'Part A'!BB1112</f>
        <v>185328690759.45001</v>
      </c>
      <c r="BB5" s="212">
        <f>'Part A'!BC1112</f>
        <v>16790135</v>
      </c>
      <c r="BC5" s="212">
        <f>'Part A'!BD1112</f>
        <v>16790135</v>
      </c>
      <c r="BD5" s="208">
        <f>'Part A'!BE1112</f>
        <v>33217965464.280006</v>
      </c>
      <c r="BE5" s="208">
        <f>'Part A'!BF1112</f>
        <v>33217965464.279999</v>
      </c>
      <c r="BF5" s="212">
        <f t="shared" ref="BF5:BG7" si="0">B5+D5+F5+H5+J5+L5+N5+P5+R5+T5+V5+X5+Z5+AB5+AD5+AF5+AH5+AJ5+AL5+AN5+AP5+AR5+AT5+AV5+AX5+AZ5+BB5+BD5</f>
        <v>617593391789.7019</v>
      </c>
      <c r="BG5" s="212">
        <f t="shared" si="0"/>
        <v>617593391789.69897</v>
      </c>
      <c r="BH5" s="212">
        <f>IF(BF5-BG5&gt;0,BF5-BG5,0)</f>
        <v>2.9296875E-3</v>
      </c>
      <c r="BI5" s="212">
        <f>IF(BG5-BF5&gt;0,BG5-BF5,0)</f>
        <v>0</v>
      </c>
    </row>
    <row r="6" spans="1:61" ht="36" customHeight="1" x14ac:dyDescent="0.3">
      <c r="A6" s="207" t="s">
        <v>1874</v>
      </c>
      <c r="B6" s="208">
        <f>'Part B'!C860</f>
        <v>4064620730.2700005</v>
      </c>
      <c r="C6" s="208">
        <f>'Part B'!D860</f>
        <v>4064620730.27</v>
      </c>
      <c r="D6" s="208">
        <f>'Part B'!E860</f>
        <v>5260377838.6600008</v>
      </c>
      <c r="E6" s="208">
        <f>'Part B'!F860</f>
        <v>5260377838.6600018</v>
      </c>
      <c r="F6" s="208">
        <f>'Part B'!G860</f>
        <v>4436334436.04</v>
      </c>
      <c r="G6" s="208">
        <f>'Part B'!H860</f>
        <v>4436334436.04</v>
      </c>
      <c r="H6" s="209">
        <f>'Part B'!I860</f>
        <v>4436334436.04</v>
      </c>
      <c r="I6" s="209">
        <f>'Part B'!J860</f>
        <v>4436334436.04</v>
      </c>
      <c r="J6" s="208">
        <f>'Part B'!K860</f>
        <v>904714885.55999994</v>
      </c>
      <c r="K6" s="208">
        <f>'Part B'!L860</f>
        <v>904714885.55999994</v>
      </c>
      <c r="L6" s="208">
        <f>'Part B'!M860</f>
        <v>2364239344.398488</v>
      </c>
      <c r="M6" s="208">
        <f>'Part B'!N860</f>
        <v>2364239344.4000001</v>
      </c>
      <c r="N6" s="210">
        <f>'Part B'!O860</f>
        <v>1769181609.6800001</v>
      </c>
      <c r="O6" s="210">
        <f>'Part B'!P860</f>
        <v>1769181609.6800003</v>
      </c>
      <c r="P6" s="211">
        <f>'Part B'!Q860</f>
        <v>1427536115.1600001</v>
      </c>
      <c r="Q6" s="211">
        <f>'Part B'!R860</f>
        <v>1427536115.1600006</v>
      </c>
      <c r="R6" s="208">
        <f>'Part B'!S860</f>
        <v>1753612395.7899992</v>
      </c>
      <c r="S6" s="208">
        <f>'Part B'!T860</f>
        <v>1753612395.79</v>
      </c>
      <c r="T6" s="208">
        <f>'Part B'!U860</f>
        <v>4499350643.8499975</v>
      </c>
      <c r="U6" s="208">
        <f>'Part B'!V860</f>
        <v>4499350643.8499985</v>
      </c>
      <c r="V6" s="208">
        <f>'Part B'!W860</f>
        <v>2028979098.47</v>
      </c>
      <c r="W6" s="208">
        <f>'Part B'!X860</f>
        <v>2028979098.47</v>
      </c>
      <c r="X6" s="212">
        <f>'Part B'!Y860</f>
        <v>1522945907.1899998</v>
      </c>
      <c r="Y6" s="212">
        <f>'Part B'!Z860</f>
        <v>1522945907.1899998</v>
      </c>
      <c r="Z6" s="208">
        <f>'Part B'!AA860</f>
        <v>1184722422.2199998</v>
      </c>
      <c r="AA6" s="208">
        <f>'Part B'!AB860</f>
        <v>1184722422.22</v>
      </c>
      <c r="AB6" s="208">
        <f>'Part B'!AC860</f>
        <v>2686419543.52</v>
      </c>
      <c r="AC6" s="208">
        <f>'Part B'!AD860</f>
        <v>2686419543.52</v>
      </c>
      <c r="AD6" s="208">
        <f>'Part B'!AE860</f>
        <v>1023970221.03</v>
      </c>
      <c r="AE6" s="208">
        <f>'Part B'!AF860</f>
        <v>1023970221.0299999</v>
      </c>
      <c r="AF6" s="208">
        <f>'Part B'!AG860</f>
        <v>1281346185.6500001</v>
      </c>
      <c r="AG6" s="208">
        <f>'Part B'!AH860</f>
        <v>1281346185.6499999</v>
      </c>
      <c r="AH6" s="208">
        <f>'Part B'!AI860</f>
        <v>1912923924.5799999</v>
      </c>
      <c r="AI6" s="208">
        <f>'Part B'!AJ860</f>
        <v>1912923924.5799997</v>
      </c>
      <c r="AJ6" s="208">
        <f>'Part B'!AK860</f>
        <v>1196437460.6899998</v>
      </c>
      <c r="AK6" s="208">
        <f>'Part B'!AL860</f>
        <v>1196437460.6900003</v>
      </c>
      <c r="AL6" s="212">
        <f>'Part B'!AM860</f>
        <v>93005618.61999999</v>
      </c>
      <c r="AM6" s="212">
        <f>'Part B'!AN860</f>
        <v>93005618.620000005</v>
      </c>
      <c r="AN6" s="212">
        <f>'Part B'!AO860</f>
        <v>30147463.009999998</v>
      </c>
      <c r="AO6" s="212">
        <f>'Part B'!AP860</f>
        <v>30147463.010000002</v>
      </c>
      <c r="AP6" s="212">
        <f>'Part B'!AQ860</f>
        <v>35156693.649999999</v>
      </c>
      <c r="AQ6" s="212">
        <f>'Part B'!AR860</f>
        <v>35156693.649999999</v>
      </c>
      <c r="AR6" s="212">
        <f>'Part B'!AS860</f>
        <v>34270115.600000001</v>
      </c>
      <c r="AS6" s="212">
        <f>'Part B'!AT860</f>
        <v>34270115.600000001</v>
      </c>
      <c r="AT6" s="208">
        <f>'Part B'!AU860</f>
        <v>35805021</v>
      </c>
      <c r="AU6" s="208">
        <f>'Part B'!AV860</f>
        <v>35805021</v>
      </c>
      <c r="AV6" s="208">
        <f>'Part B'!AW860</f>
        <v>371760612.77999997</v>
      </c>
      <c r="AW6" s="208">
        <f>'Part B'!AX860</f>
        <v>371760612.77999997</v>
      </c>
      <c r="AX6" s="208">
        <f>'Part B'!AY860</f>
        <v>2826521771.4399996</v>
      </c>
      <c r="AY6" s="208">
        <f>'Part B'!AZ860</f>
        <v>2826521771.4400001</v>
      </c>
      <c r="AZ6" s="212">
        <f>'Part B'!BA860</f>
        <v>32419884619.440002</v>
      </c>
      <c r="BA6" s="212">
        <f>'Part B'!BB860</f>
        <v>32419884619.440002</v>
      </c>
      <c r="BB6" s="212">
        <f>'Part B'!BC860</f>
        <v>1420569</v>
      </c>
      <c r="BC6" s="212">
        <f>'Part B'!BD860</f>
        <v>1420569</v>
      </c>
      <c r="BD6" s="208">
        <f>'Part B'!BE860</f>
        <v>0</v>
      </c>
      <c r="BE6" s="208">
        <f>'Part B'!BF860</f>
        <v>0</v>
      </c>
      <c r="BF6" s="212">
        <f t="shared" si="0"/>
        <v>79602019683.338501</v>
      </c>
      <c r="BG6" s="212">
        <f t="shared" si="0"/>
        <v>79602019683.340027</v>
      </c>
      <c r="BH6" s="212">
        <f>IF(BF6-BG6&gt;0,BF6-BG6,0)</f>
        <v>0</v>
      </c>
      <c r="BI6" s="212">
        <f>IF(BG6-BF6&gt;0,BG6-BF6,0)</f>
        <v>1.52587890625E-3</v>
      </c>
    </row>
    <row r="7" spans="1:61" ht="36" customHeight="1" x14ac:dyDescent="0.3">
      <c r="A7" s="207" t="s">
        <v>1875</v>
      </c>
      <c r="B7" s="208">
        <f>'Part C'!C29</f>
        <v>4306315076.3900003</v>
      </c>
      <c r="C7" s="208">
        <f>'Part C'!D29</f>
        <v>4306315076.3899994</v>
      </c>
      <c r="D7" s="208">
        <f>'Part C'!E29</f>
        <v>5694528691.0299997</v>
      </c>
      <c r="E7" s="208">
        <f>'Part C'!F29</f>
        <v>5694528691.0299997</v>
      </c>
      <c r="F7" s="208">
        <f>'Part C'!G29</f>
        <v>4116107867.2299995</v>
      </c>
      <c r="G7" s="208">
        <f>'Part C'!H29</f>
        <v>4116107867.23</v>
      </c>
      <c r="H7" s="209">
        <f>'Part C'!I29</f>
        <v>4309585576.3800011</v>
      </c>
      <c r="I7" s="209">
        <f>'Part C'!J29</f>
        <v>4309585576.3800001</v>
      </c>
      <c r="J7" s="208">
        <f>'Part C'!K29</f>
        <v>1667904036.4499998</v>
      </c>
      <c r="K7" s="208">
        <f>'Part C'!L29</f>
        <v>1667904036.4499998</v>
      </c>
      <c r="L7" s="208">
        <f>'Part C'!M29</f>
        <v>2127281979.6600001</v>
      </c>
      <c r="M7" s="208">
        <f>'Part C'!N29</f>
        <v>2127281979.6600001</v>
      </c>
      <c r="N7" s="210">
        <f>'Part C'!O29</f>
        <v>1630412962.6800001</v>
      </c>
      <c r="O7" s="210">
        <f>'Part C'!P29</f>
        <v>1630412962.6799998</v>
      </c>
      <c r="P7" s="211">
        <f>'Part C'!Q29</f>
        <v>1450076917.3700001</v>
      </c>
      <c r="Q7" s="211">
        <f>'Part C'!R29</f>
        <v>1450076917.3699999</v>
      </c>
      <c r="R7" s="208">
        <f>'Part C'!S29</f>
        <v>1690863714.96</v>
      </c>
      <c r="S7" s="208">
        <f>'Part C'!T29</f>
        <v>1690863714.96</v>
      </c>
      <c r="T7" s="208">
        <f>'Part C'!U29</f>
        <v>4410755869.3800001</v>
      </c>
      <c r="U7" s="208">
        <f>'Part C'!V29</f>
        <v>4410755869.3800001</v>
      </c>
      <c r="V7" s="208">
        <f>'Part C'!W29</f>
        <v>1862540934.5699999</v>
      </c>
      <c r="W7" s="208">
        <f>'Part C'!X29</f>
        <v>1862540934.5699999</v>
      </c>
      <c r="X7" s="212">
        <f>'Part C'!Y29</f>
        <v>1363536488.72</v>
      </c>
      <c r="Y7" s="212">
        <f>'Part C'!Z29</f>
        <v>1363536488.72</v>
      </c>
      <c r="Z7" s="208">
        <f>'Part C'!AA29</f>
        <v>1042412992.61</v>
      </c>
      <c r="AA7" s="208">
        <f>'Part C'!AB29</f>
        <v>1042412992.6100001</v>
      </c>
      <c r="AB7" s="208">
        <f>'Part C'!AC29</f>
        <v>2861819930.4299998</v>
      </c>
      <c r="AC7" s="208">
        <f>'Part C'!AD29</f>
        <v>2861819930.4299998</v>
      </c>
      <c r="AD7" s="208">
        <f>'Part C'!AE29</f>
        <v>963322086.00999999</v>
      </c>
      <c r="AE7" s="208">
        <f>'Part C'!AF29</f>
        <v>963322086.00999999</v>
      </c>
      <c r="AF7" s="208">
        <f>'Part C'!AG29</f>
        <v>1186198268.9300001</v>
      </c>
      <c r="AG7" s="208">
        <f>'Part C'!AH29</f>
        <v>1186198268.9300001</v>
      </c>
      <c r="AH7" s="208">
        <f>'Part C'!AI29</f>
        <v>1602341034.22</v>
      </c>
      <c r="AI7" s="208">
        <f>'Part C'!AJ29</f>
        <v>1602341034.22</v>
      </c>
      <c r="AJ7" s="208">
        <f>'Part C'!AK29</f>
        <v>1133218385.5900002</v>
      </c>
      <c r="AK7" s="208">
        <f>'Part C'!AL29</f>
        <v>1133218385.5899999</v>
      </c>
      <c r="AL7" s="212">
        <f>'Part C'!AM29</f>
        <v>105202702.77</v>
      </c>
      <c r="AM7" s="212">
        <f>'Part C'!AN29</f>
        <v>105202702.77</v>
      </c>
      <c r="AN7" s="212">
        <f>'Part C'!AO29</f>
        <v>37487370.969999999</v>
      </c>
      <c r="AO7" s="212">
        <f>'Part C'!AP29</f>
        <v>37487370.969999999</v>
      </c>
      <c r="AP7" s="212">
        <f>'Part C'!AQ29</f>
        <v>37363211</v>
      </c>
      <c r="AQ7" s="212">
        <f>'Part C'!AR29</f>
        <v>37363211</v>
      </c>
      <c r="AR7" s="212">
        <f>'Part C'!AS29</f>
        <v>50343626</v>
      </c>
      <c r="AS7" s="212">
        <f>'Part C'!AT29</f>
        <v>50343626</v>
      </c>
      <c r="AT7" s="208">
        <f>'Part C'!AU29</f>
        <v>38803349</v>
      </c>
      <c r="AU7" s="208">
        <f>'Part C'!AV29</f>
        <v>38803349</v>
      </c>
      <c r="AV7" s="208">
        <f>'Part C'!AW29</f>
        <v>823200427.78999996</v>
      </c>
      <c r="AW7" s="208">
        <f>'Part C'!AX29</f>
        <v>823200427.78999996</v>
      </c>
      <c r="AX7" s="208">
        <f>'Part C'!AY29</f>
        <v>29713091383.599998</v>
      </c>
      <c r="AY7" s="208">
        <f>'Part C'!AZ29</f>
        <v>29713091383.599998</v>
      </c>
      <c r="AZ7" s="212">
        <f>'Part C'!BA29</f>
        <v>27691985370.440002</v>
      </c>
      <c r="BA7" s="212">
        <f>'Part C'!BB29</f>
        <v>27691985370.440002</v>
      </c>
      <c r="BB7" s="212">
        <f>'Part C'!BC29</f>
        <v>52884328</v>
      </c>
      <c r="BC7" s="212">
        <f>'Part C'!BD29</f>
        <v>52884328</v>
      </c>
      <c r="BD7" s="208">
        <f>'Part C'!BE29</f>
        <v>272446572313.66003</v>
      </c>
      <c r="BE7" s="208">
        <f>'Part C'!BF29</f>
        <v>272446572313.66</v>
      </c>
      <c r="BF7" s="212">
        <f t="shared" si="0"/>
        <v>374416156895.84003</v>
      </c>
      <c r="BG7" s="212">
        <f t="shared" si="0"/>
        <v>374416156895.83997</v>
      </c>
      <c r="BH7" s="212">
        <f>IF(BF7-BG7&gt;0,BF7-BG7,0)</f>
        <v>6.103515625E-5</v>
      </c>
      <c r="BI7" s="212">
        <f>IF(BG7-BF7&gt;0,BG7-BF7,0)</f>
        <v>0</v>
      </c>
    </row>
    <row r="8" spans="1:61" ht="33" customHeight="1" x14ac:dyDescent="0.3">
      <c r="A8" s="213" t="s">
        <v>1876</v>
      </c>
      <c r="B8" s="214">
        <f>SUM(B5:B7)</f>
        <v>48883152588.539993</v>
      </c>
      <c r="C8" s="214">
        <f t="shared" ref="C8:BI8" si="1">SUM(C5:C7)</f>
        <v>48883152588.539986</v>
      </c>
      <c r="D8" s="214">
        <f t="shared" si="1"/>
        <v>47695586346.75</v>
      </c>
      <c r="E8" s="214">
        <f t="shared" si="1"/>
        <v>47695586346.749992</v>
      </c>
      <c r="F8" s="214">
        <f t="shared" si="1"/>
        <v>39646460688.72998</v>
      </c>
      <c r="G8" s="214">
        <f t="shared" si="1"/>
        <v>39646460688.729996</v>
      </c>
      <c r="H8" s="215">
        <f t="shared" si="1"/>
        <v>29180846560.460007</v>
      </c>
      <c r="I8" s="215">
        <f t="shared" si="1"/>
        <v>29180846560.459995</v>
      </c>
      <c r="J8" s="214">
        <f t="shared" si="1"/>
        <v>5543016289.1499987</v>
      </c>
      <c r="K8" s="214">
        <f t="shared" si="1"/>
        <v>5543016289.1499996</v>
      </c>
      <c r="L8" s="214">
        <f t="shared" si="1"/>
        <v>23535318558.570282</v>
      </c>
      <c r="M8" s="214">
        <f t="shared" si="1"/>
        <v>23535318558.569088</v>
      </c>
      <c r="N8" s="216">
        <f t="shared" si="1"/>
        <v>13585096515.550001</v>
      </c>
      <c r="O8" s="216">
        <f t="shared" si="1"/>
        <v>13585096515.550001</v>
      </c>
      <c r="P8" s="217">
        <f t="shared" si="1"/>
        <v>12098880762.679998</v>
      </c>
      <c r="Q8" s="217">
        <f t="shared" si="1"/>
        <v>12098880762.68</v>
      </c>
      <c r="R8" s="214">
        <f t="shared" si="1"/>
        <v>13777805276.689999</v>
      </c>
      <c r="S8" s="214">
        <f t="shared" si="1"/>
        <v>13777805276.689999</v>
      </c>
      <c r="T8" s="214">
        <f t="shared" si="1"/>
        <v>46811253570.240005</v>
      </c>
      <c r="U8" s="214">
        <f t="shared" si="1"/>
        <v>46811253570.239998</v>
      </c>
      <c r="V8" s="214">
        <f t="shared" si="1"/>
        <v>24762947174.770008</v>
      </c>
      <c r="W8" s="214">
        <f t="shared" si="1"/>
        <v>24762947174.769997</v>
      </c>
      <c r="X8" s="218">
        <f t="shared" si="1"/>
        <v>6966607809.6200008</v>
      </c>
      <c r="Y8" s="218">
        <f t="shared" si="1"/>
        <v>6966607809.6199989</v>
      </c>
      <c r="Z8" s="214">
        <f t="shared" si="1"/>
        <v>7042262961.7999983</v>
      </c>
      <c r="AA8" s="214">
        <f t="shared" si="1"/>
        <v>7042262961.8000011</v>
      </c>
      <c r="AB8" s="214">
        <f t="shared" si="1"/>
        <v>26890955444.760006</v>
      </c>
      <c r="AC8" s="214">
        <f t="shared" si="1"/>
        <v>26890955444.76001</v>
      </c>
      <c r="AD8" s="214">
        <f t="shared" si="1"/>
        <v>5505112213.3599987</v>
      </c>
      <c r="AE8" s="214">
        <f t="shared" si="1"/>
        <v>5505112213.3599997</v>
      </c>
      <c r="AF8" s="214">
        <f t="shared" si="1"/>
        <v>10814609158.060001</v>
      </c>
      <c r="AG8" s="214">
        <f t="shared" si="1"/>
        <v>10814609158.059999</v>
      </c>
      <c r="AH8" s="214">
        <f t="shared" si="1"/>
        <v>15391612912.239996</v>
      </c>
      <c r="AI8" s="214">
        <f t="shared" si="1"/>
        <v>15391612912.240002</v>
      </c>
      <c r="AJ8" s="214">
        <f t="shared" si="1"/>
        <v>9671148499.0399971</v>
      </c>
      <c r="AK8" s="214">
        <f t="shared" si="1"/>
        <v>9671148499.0400028</v>
      </c>
      <c r="AL8" s="218">
        <f>SUM(AL5:AL7)</f>
        <v>942936343.5</v>
      </c>
      <c r="AM8" s="218">
        <f>SUM(AM5:AM7)</f>
        <v>942936343.5</v>
      </c>
      <c r="AN8" s="218">
        <f t="shared" si="1"/>
        <v>747173745.49000001</v>
      </c>
      <c r="AO8" s="218">
        <f t="shared" si="1"/>
        <v>747173745.49000013</v>
      </c>
      <c r="AP8" s="218">
        <f t="shared" si="1"/>
        <v>499070439.77999997</v>
      </c>
      <c r="AQ8" s="218">
        <f t="shared" si="1"/>
        <v>499070439.78000003</v>
      </c>
      <c r="AR8" s="219">
        <f t="shared" si="1"/>
        <v>679292550.72000003</v>
      </c>
      <c r="AS8" s="219">
        <f t="shared" si="1"/>
        <v>679292550.72000003</v>
      </c>
      <c r="AT8" s="214">
        <f t="shared" si="1"/>
        <v>385138445.49000001</v>
      </c>
      <c r="AU8" s="214">
        <f t="shared" si="1"/>
        <v>385138445.49000001</v>
      </c>
      <c r="AV8" s="214">
        <f t="shared" si="1"/>
        <v>4460541446.6300001</v>
      </c>
      <c r="AW8" s="214">
        <f t="shared" si="1"/>
        <v>4460541446.6300001</v>
      </c>
      <c r="AX8" s="214">
        <f t="shared" si="1"/>
        <v>124918548506.99002</v>
      </c>
      <c r="AY8" s="214">
        <f t="shared" si="1"/>
        <v>124918548506.98999</v>
      </c>
      <c r="AZ8" s="218">
        <f t="shared" si="1"/>
        <v>245440560749.33002</v>
      </c>
      <c r="BA8" s="218">
        <f t="shared" si="1"/>
        <v>245440560749.33002</v>
      </c>
      <c r="BB8" s="219">
        <f t="shared" si="1"/>
        <v>71095032</v>
      </c>
      <c r="BC8" s="219">
        <f t="shared" si="1"/>
        <v>71095032</v>
      </c>
      <c r="BD8" s="214">
        <f t="shared" si="1"/>
        <v>305664537777.94006</v>
      </c>
      <c r="BE8" s="214">
        <f t="shared" si="1"/>
        <v>305664537777.94</v>
      </c>
      <c r="BF8" s="218">
        <f t="shared" si="1"/>
        <v>1071611568368.8804</v>
      </c>
      <c r="BG8" s="218">
        <f t="shared" si="1"/>
        <v>1071611568368.879</v>
      </c>
      <c r="BH8" s="218">
        <f t="shared" si="1"/>
        <v>2.99072265625E-3</v>
      </c>
      <c r="BI8" s="218">
        <f t="shared" si="1"/>
        <v>1.52587890625E-3</v>
      </c>
    </row>
    <row r="9" spans="1:61" ht="18.75" x14ac:dyDescent="0.3">
      <c r="A9" s="220"/>
      <c r="B9" s="220"/>
      <c r="C9" s="221">
        <f>B8-C8</f>
        <v>0</v>
      </c>
      <c r="E9" s="221">
        <f>D8-E8</f>
        <v>0</v>
      </c>
      <c r="G9" s="221">
        <f>F8-G8</f>
        <v>0</v>
      </c>
      <c r="I9" s="221">
        <f>H8-I8</f>
        <v>0</v>
      </c>
      <c r="K9" s="221">
        <f>J8-K8</f>
        <v>0</v>
      </c>
      <c r="M9" s="221">
        <f>L8-M8</f>
        <v>1.194000244140625E-3</v>
      </c>
      <c r="O9" s="221">
        <f>N8-O8</f>
        <v>0</v>
      </c>
      <c r="Q9" s="221">
        <f>P8-Q8</f>
        <v>0</v>
      </c>
      <c r="S9" s="221">
        <f>R8-S8</f>
        <v>0</v>
      </c>
      <c r="U9" s="221">
        <f>T8-U8</f>
        <v>0</v>
      </c>
      <c r="W9" s="221">
        <f>V8-W8</f>
        <v>0</v>
      </c>
      <c r="Y9" s="221">
        <f>X8-Y8</f>
        <v>0</v>
      </c>
      <c r="AA9" s="221">
        <f>Z8-AA8</f>
        <v>0</v>
      </c>
      <c r="AC9" s="222">
        <f>AB8-AC8</f>
        <v>0</v>
      </c>
      <c r="AE9" s="221">
        <f>AD8-AE8</f>
        <v>0</v>
      </c>
      <c r="AG9" s="221">
        <f>AF8-AG8</f>
        <v>0</v>
      </c>
      <c r="AI9" s="221">
        <f>AH8-AI8</f>
        <v>0</v>
      </c>
      <c r="AK9" s="221">
        <f>AJ8-AK8</f>
        <v>0</v>
      </c>
      <c r="AM9" s="221">
        <f>AL8-AM8</f>
        <v>0</v>
      </c>
      <c r="AO9" s="221">
        <f>AN8-AO8</f>
        <v>0</v>
      </c>
      <c r="AQ9" s="221">
        <f>AP8-AQ8</f>
        <v>0</v>
      </c>
      <c r="AS9" s="221">
        <f>AR8-AS8</f>
        <v>0</v>
      </c>
      <c r="AU9" s="221">
        <f>AT8-AU8</f>
        <v>0</v>
      </c>
      <c r="AW9" s="221">
        <f>AV8-AW8</f>
        <v>0</v>
      </c>
      <c r="AY9" s="221">
        <f>AX8-AY8</f>
        <v>0</v>
      </c>
      <c r="BA9" s="221">
        <f>AZ8-BA8</f>
        <v>0</v>
      </c>
      <c r="BC9" s="221">
        <f>BB8-BC8</f>
        <v>0</v>
      </c>
      <c r="BE9" s="221">
        <f>BD8-BE8</f>
        <v>0</v>
      </c>
      <c r="BG9" s="221">
        <f>BF8-BG8</f>
        <v>1.3427734375E-3</v>
      </c>
      <c r="BI9" s="221">
        <f>BH8-BI8</f>
        <v>1.46484375E-3</v>
      </c>
    </row>
    <row r="10" spans="1:61" x14ac:dyDescent="0.3">
      <c r="D10" s="223"/>
      <c r="E10" s="223"/>
      <c r="F10" s="223"/>
      <c r="G10" s="223"/>
      <c r="H10" s="223"/>
      <c r="I10" s="223"/>
      <c r="J10" s="224"/>
      <c r="K10" s="224"/>
      <c r="L10" s="223"/>
      <c r="M10" s="223"/>
      <c r="N10" s="223"/>
      <c r="O10" s="223"/>
      <c r="P10" s="223"/>
      <c r="Q10" s="223"/>
      <c r="R10" s="223"/>
      <c r="S10" s="223"/>
      <c r="T10" s="224"/>
      <c r="U10" s="224"/>
      <c r="V10" s="223"/>
      <c r="W10" s="223"/>
      <c r="X10" s="224"/>
      <c r="Y10" s="224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V10" s="224"/>
      <c r="AW10" s="224"/>
      <c r="AX10" s="223"/>
      <c r="AY10" s="223"/>
      <c r="AZ10" s="223"/>
      <c r="BA10" s="223"/>
      <c r="BB10" s="224"/>
      <c r="BC10" s="224"/>
      <c r="BF10" s="223"/>
      <c r="BG10" s="223"/>
    </row>
    <row r="11" spans="1:61" x14ac:dyDescent="0.3">
      <c r="D11" s="223"/>
      <c r="E11" s="223"/>
      <c r="F11" s="223"/>
      <c r="G11" s="223"/>
      <c r="H11" s="223"/>
      <c r="I11" s="223"/>
      <c r="J11" s="224"/>
      <c r="K11" s="224"/>
      <c r="L11" s="223"/>
      <c r="M11" s="223"/>
      <c r="N11" s="223"/>
      <c r="O11" s="223"/>
      <c r="P11" s="223"/>
      <c r="Q11" s="223"/>
      <c r="R11" s="223"/>
      <c r="S11" s="223"/>
      <c r="T11" s="224"/>
      <c r="U11" s="224"/>
      <c r="V11" s="223"/>
      <c r="W11" s="223"/>
      <c r="X11" s="223"/>
      <c r="Y11" s="224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4"/>
      <c r="AO11" s="224"/>
      <c r="AP11" s="223"/>
      <c r="AQ11" s="223"/>
      <c r="AR11" s="224"/>
      <c r="AS11" s="224"/>
      <c r="AT11" s="224"/>
      <c r="AU11" s="224"/>
      <c r="AV11" s="224"/>
      <c r="AW11" s="224"/>
      <c r="AX11" s="223"/>
      <c r="AY11" s="223"/>
      <c r="AZ11" s="223"/>
      <c r="BA11" s="223"/>
      <c r="BB11" s="224"/>
      <c r="BC11" s="224"/>
      <c r="BF11" s="223"/>
      <c r="BG11" s="223"/>
    </row>
    <row r="12" spans="1:61" x14ac:dyDescent="0.3">
      <c r="D12" s="223"/>
      <c r="E12" s="223"/>
      <c r="F12" s="223"/>
      <c r="G12" s="223"/>
      <c r="H12" s="223"/>
      <c r="I12" s="223"/>
      <c r="J12" s="224"/>
      <c r="K12" s="224"/>
      <c r="L12" s="223"/>
      <c r="M12" s="223"/>
      <c r="N12" s="223"/>
      <c r="O12" s="223"/>
      <c r="P12" s="223"/>
      <c r="Q12" s="223"/>
      <c r="R12" s="223"/>
      <c r="S12" s="223"/>
      <c r="T12" s="224"/>
      <c r="U12" s="224"/>
      <c r="V12" s="223"/>
      <c r="W12" s="223"/>
      <c r="X12" s="223"/>
      <c r="Y12" s="224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4"/>
      <c r="AO12" s="224"/>
      <c r="AP12" s="223"/>
      <c r="AQ12" s="223"/>
      <c r="AR12" s="224"/>
      <c r="AS12" s="224"/>
      <c r="AT12" s="224"/>
      <c r="AU12" s="224"/>
      <c r="AV12" s="224"/>
      <c r="AW12" s="224"/>
      <c r="AX12" s="223"/>
      <c r="AY12" s="223"/>
      <c r="AZ12" s="223"/>
      <c r="BA12" s="223"/>
      <c r="BB12" s="224"/>
      <c r="BC12" s="224"/>
      <c r="BF12" s="223"/>
      <c r="BG12" s="223"/>
    </row>
    <row r="13" spans="1:61" x14ac:dyDescent="0.3">
      <c r="D13" s="223"/>
      <c r="E13" s="223"/>
      <c r="F13" s="223"/>
      <c r="G13" s="223"/>
      <c r="H13" s="223"/>
      <c r="I13" s="223"/>
      <c r="J13" s="224"/>
      <c r="K13" s="224"/>
      <c r="L13" s="223"/>
      <c r="M13" s="223"/>
      <c r="N13" s="223"/>
      <c r="O13" s="223"/>
      <c r="P13" s="223"/>
      <c r="Q13" s="223"/>
      <c r="R13" s="223"/>
      <c r="S13" s="223"/>
      <c r="T13" s="224"/>
      <c r="U13" s="224"/>
      <c r="V13" s="223"/>
      <c r="W13" s="223"/>
      <c r="X13" s="223"/>
      <c r="Y13" s="224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4"/>
      <c r="AQ13" s="224"/>
      <c r="AR13" s="224"/>
      <c r="AS13" s="224"/>
      <c r="AT13" s="223"/>
      <c r="AU13" s="223"/>
      <c r="AV13" s="224"/>
      <c r="AW13" s="224"/>
      <c r="AX13" s="223"/>
      <c r="AY13" s="223"/>
      <c r="AZ13" s="223"/>
      <c r="BA13" s="223"/>
      <c r="BF13" s="223"/>
      <c r="BG13" s="223"/>
    </row>
    <row r="14" spans="1:61" x14ac:dyDescent="0.3">
      <c r="F14" s="223"/>
      <c r="G14" s="223"/>
      <c r="J14" s="223"/>
      <c r="K14" s="223"/>
      <c r="P14" s="223"/>
      <c r="Q14" s="223"/>
      <c r="T14" s="223"/>
      <c r="U14" s="223"/>
      <c r="X14" s="223"/>
      <c r="Y14" s="223"/>
      <c r="Z14" s="224"/>
      <c r="AA14" s="224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4"/>
      <c r="AO14" s="224"/>
      <c r="AP14" s="223"/>
      <c r="AQ14" s="223"/>
      <c r="AR14" s="224"/>
      <c r="AS14" s="224"/>
      <c r="AT14" s="224"/>
      <c r="AU14" s="224"/>
      <c r="AV14" s="223"/>
      <c r="AW14" s="223"/>
      <c r="AX14" s="223"/>
      <c r="AY14" s="223"/>
    </row>
    <row r="15" spans="1:61" x14ac:dyDescent="0.3">
      <c r="B15" s="224"/>
      <c r="C15" s="224"/>
      <c r="D15" s="224"/>
      <c r="E15" s="224"/>
      <c r="F15" s="223"/>
      <c r="G15" s="223"/>
      <c r="P15" s="223"/>
      <c r="Q15" s="223"/>
      <c r="T15" s="223"/>
      <c r="U15" s="223"/>
      <c r="X15" s="223"/>
      <c r="Y15" s="223"/>
      <c r="AD15" s="223"/>
      <c r="AE15" s="223"/>
      <c r="AF15" s="223"/>
      <c r="AG15" s="223"/>
      <c r="AJ15" s="223"/>
      <c r="AK15" s="223"/>
      <c r="AL15" s="223"/>
      <c r="AM15" s="223"/>
      <c r="AX15" s="223"/>
      <c r="AY15" s="223"/>
    </row>
    <row r="16" spans="1:61" x14ac:dyDescent="0.3">
      <c r="B16" s="224"/>
      <c r="C16" s="224"/>
      <c r="D16" s="224"/>
      <c r="E16" s="224"/>
      <c r="P16" s="223"/>
      <c r="Q16" s="223"/>
      <c r="T16" s="223"/>
      <c r="U16" s="223"/>
      <c r="X16" s="223"/>
      <c r="Y16" s="223"/>
      <c r="AD16" s="224"/>
      <c r="AE16" s="224"/>
      <c r="AF16" s="223"/>
      <c r="AG16" s="223"/>
      <c r="AL16" s="223"/>
      <c r="AM16" s="223"/>
    </row>
    <row r="17" spans="2:45" x14ac:dyDescent="0.3">
      <c r="B17" s="224"/>
      <c r="C17" s="224"/>
      <c r="D17" s="224"/>
      <c r="E17" s="224"/>
      <c r="P17" s="224"/>
      <c r="Q17" s="224"/>
      <c r="R17" s="224"/>
      <c r="S17" s="224"/>
      <c r="AD17" s="224"/>
      <c r="AE17" s="224"/>
      <c r="AF17" s="224"/>
      <c r="AG17" s="224"/>
      <c r="AR17" s="224"/>
      <c r="AS17" s="224"/>
    </row>
    <row r="18" spans="2:45" x14ac:dyDescent="0.3">
      <c r="B18" s="224"/>
      <c r="C18" s="224"/>
      <c r="D18" s="224"/>
      <c r="E18" s="224"/>
      <c r="R18" s="224"/>
      <c r="S18" s="224"/>
      <c r="X18" s="224"/>
      <c r="Y18" s="224"/>
      <c r="AB18" s="224"/>
      <c r="AC18" s="224"/>
      <c r="AD18" s="224"/>
      <c r="AE18" s="224"/>
      <c r="AF18" s="224"/>
      <c r="AG18" s="224"/>
      <c r="AR18" s="224"/>
      <c r="AS18" s="224"/>
    </row>
    <row r="19" spans="2:45" x14ac:dyDescent="0.3">
      <c r="D19" s="224"/>
      <c r="E19" s="224"/>
      <c r="R19" s="224"/>
      <c r="S19" s="224"/>
      <c r="X19" s="224"/>
      <c r="Y19" s="224"/>
      <c r="AB19" s="224"/>
      <c r="AC19" s="224"/>
      <c r="AD19" s="224"/>
      <c r="AE19" s="224"/>
      <c r="AF19" s="224"/>
      <c r="AG19" s="224"/>
      <c r="AR19" s="224"/>
      <c r="AS19" s="224"/>
    </row>
    <row r="20" spans="2:45" x14ac:dyDescent="0.3">
      <c r="D20" s="224"/>
      <c r="E20" s="224"/>
      <c r="R20" s="224"/>
      <c r="S20" s="224"/>
      <c r="X20" s="224"/>
      <c r="Y20" s="224"/>
      <c r="AB20" s="224"/>
      <c r="AC20" s="224"/>
      <c r="AD20" s="225"/>
      <c r="AE20" s="225"/>
      <c r="AF20" s="224"/>
      <c r="AG20" s="224"/>
      <c r="AR20" s="224"/>
      <c r="AS20" s="224"/>
    </row>
    <row r="21" spans="2:45" x14ac:dyDescent="0.3">
      <c r="D21" s="224"/>
      <c r="E21" s="224"/>
      <c r="X21" s="224"/>
      <c r="Y21" s="224"/>
      <c r="AB21" s="224"/>
      <c r="AC21" s="224"/>
      <c r="AD21" s="225"/>
      <c r="AE21" s="225"/>
    </row>
    <row r="22" spans="2:45" x14ac:dyDescent="0.3">
      <c r="D22" s="224"/>
      <c r="E22" s="224"/>
    </row>
    <row r="23" spans="2:45" x14ac:dyDescent="0.3">
      <c r="D23" s="224"/>
      <c r="E23" s="224"/>
    </row>
    <row r="24" spans="2:45" x14ac:dyDescent="0.3">
      <c r="D24" s="224"/>
      <c r="E24" s="224"/>
    </row>
    <row r="25" spans="2:45" x14ac:dyDescent="0.3">
      <c r="D25" s="224"/>
      <c r="E25" s="224"/>
    </row>
  </sheetData>
  <mergeCells count="31">
    <mergeCell ref="L3:M3"/>
    <mergeCell ref="P3:Q3"/>
    <mergeCell ref="AJ3:AK3"/>
    <mergeCell ref="V3:W3"/>
    <mergeCell ref="AN3:AO3"/>
    <mergeCell ref="N3:O3"/>
    <mergeCell ref="R3:S3"/>
    <mergeCell ref="T3:U3"/>
    <mergeCell ref="J3:K3"/>
    <mergeCell ref="A3:A4"/>
    <mergeCell ref="B3:C3"/>
    <mergeCell ref="D3:E3"/>
    <mergeCell ref="F3:G3"/>
    <mergeCell ref="H3:I3"/>
    <mergeCell ref="AT3:AU3"/>
    <mergeCell ref="X3:Y3"/>
    <mergeCell ref="Z3:AA3"/>
    <mergeCell ref="AP3:AQ3"/>
    <mergeCell ref="AD3:AE3"/>
    <mergeCell ref="AF3:AG3"/>
    <mergeCell ref="AB3:AC3"/>
    <mergeCell ref="BH3:BI3"/>
    <mergeCell ref="AV3:AW3"/>
    <mergeCell ref="AX3:AY3"/>
    <mergeCell ref="AZ3:BA3"/>
    <mergeCell ref="BB3:BC3"/>
    <mergeCell ref="AH3:AI3"/>
    <mergeCell ref="BF3:BG3"/>
    <mergeCell ref="AL3:AM3"/>
    <mergeCell ref="AR3:AS3"/>
    <mergeCell ref="BD3:BE3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71"/>
  <sheetViews>
    <sheetView workbookViewId="0">
      <pane xSplit="2" ySplit="6" topLeftCell="C7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AA167" sqref="AA167:AC169"/>
    </sheetView>
  </sheetViews>
  <sheetFormatPr defaultRowHeight="16.5" x14ac:dyDescent="0.3"/>
  <cols>
    <col min="1" max="1" width="13.7109375" style="94" customWidth="1"/>
    <col min="2" max="2" width="47.42578125" style="94" customWidth="1"/>
    <col min="3" max="10" width="16.28515625" style="94" customWidth="1"/>
    <col min="11" max="11" width="16.28515625" style="95" customWidth="1"/>
    <col min="12" max="27" width="16.28515625" style="94" customWidth="1"/>
    <col min="28" max="28" width="16.28515625" style="94" hidden="1" customWidth="1"/>
    <col min="29" max="29" width="16.28515625" style="94" customWidth="1"/>
    <col min="30" max="30" width="13.42578125" style="94" customWidth="1"/>
    <col min="31" max="31" width="14.28515625" style="94" customWidth="1"/>
    <col min="32" max="32" width="12.42578125" style="94" customWidth="1"/>
    <col min="33" max="16384" width="9.140625" style="94"/>
  </cols>
  <sheetData>
    <row r="1" spans="1:35" s="226" customFormat="1" ht="15" customHeight="1" x14ac:dyDescent="0.2">
      <c r="A1" s="255" t="s">
        <v>1905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</row>
    <row r="2" spans="1:35" s="226" customFormat="1" ht="19.5" customHeight="1" x14ac:dyDescent="0.2">
      <c r="A2" s="232" t="s">
        <v>1906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</row>
    <row r="3" spans="1:35" s="230" customFormat="1" ht="15.75" customHeight="1" x14ac:dyDescent="0.2">
      <c r="A3" s="227"/>
      <c r="B3" s="228"/>
      <c r="C3" s="229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56"/>
      <c r="AB3" s="256"/>
      <c r="AC3" s="256"/>
    </row>
    <row r="4" spans="1:35" s="230" customFormat="1" ht="19.5" customHeight="1" x14ac:dyDescent="0.2">
      <c r="A4" s="227"/>
      <c r="B4" s="228" t="s">
        <v>1908</v>
      </c>
      <c r="C4" s="229" t="s">
        <v>1907</v>
      </c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31"/>
    </row>
    <row r="5" spans="1:35" s="8" customFormat="1" ht="15" customHeight="1" x14ac:dyDescent="0.2">
      <c r="A5" s="257" t="s">
        <v>3</v>
      </c>
      <c r="B5" s="257" t="s">
        <v>4</v>
      </c>
      <c r="C5" s="258" t="s">
        <v>1877</v>
      </c>
      <c r="D5" s="258" t="s">
        <v>1878</v>
      </c>
      <c r="E5" s="258" t="s">
        <v>1879</v>
      </c>
      <c r="F5" s="258" t="s">
        <v>1880</v>
      </c>
      <c r="G5" s="258" t="s">
        <v>1881</v>
      </c>
      <c r="H5" s="258" t="s">
        <v>1882</v>
      </c>
      <c r="I5" s="258" t="s">
        <v>1883</v>
      </c>
      <c r="J5" s="258" t="s">
        <v>1884</v>
      </c>
      <c r="K5" s="264" t="s">
        <v>1885</v>
      </c>
      <c r="L5" s="258" t="s">
        <v>1886</v>
      </c>
      <c r="M5" s="258" t="s">
        <v>1887</v>
      </c>
      <c r="N5" s="258" t="s">
        <v>1888</v>
      </c>
      <c r="O5" s="258" t="s">
        <v>1889</v>
      </c>
      <c r="P5" s="258" t="s">
        <v>1890</v>
      </c>
      <c r="Q5" s="258" t="s">
        <v>1891</v>
      </c>
      <c r="R5" s="258" t="s">
        <v>1892</v>
      </c>
      <c r="S5" s="258" t="s">
        <v>1893</v>
      </c>
      <c r="T5" s="258" t="s">
        <v>1894</v>
      </c>
      <c r="U5" s="258" t="s">
        <v>1895</v>
      </c>
      <c r="V5" s="258" t="s">
        <v>1896</v>
      </c>
      <c r="W5" s="258" t="s">
        <v>1897</v>
      </c>
      <c r="X5" s="258" t="s">
        <v>1898</v>
      </c>
      <c r="Y5" s="258" t="s">
        <v>1899</v>
      </c>
      <c r="Z5" s="258" t="s">
        <v>1915</v>
      </c>
      <c r="AA5" s="258" t="s">
        <v>1900</v>
      </c>
      <c r="AB5" s="258" t="s">
        <v>1901</v>
      </c>
      <c r="AC5" s="269" t="s">
        <v>33</v>
      </c>
      <c r="AH5" s="8" t="s">
        <v>1899</v>
      </c>
    </row>
    <row r="6" spans="1:35" s="11" customFormat="1" ht="13.5" x14ac:dyDescent="0.25">
      <c r="A6" s="257"/>
      <c r="B6" s="257"/>
      <c r="C6" s="259"/>
      <c r="D6" s="259"/>
      <c r="E6" s="259"/>
      <c r="F6" s="259"/>
      <c r="G6" s="259"/>
      <c r="H6" s="259"/>
      <c r="I6" s="259"/>
      <c r="J6" s="259"/>
      <c r="K6" s="265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70"/>
    </row>
    <row r="7" spans="1:35" x14ac:dyDescent="0.3">
      <c r="A7" s="26">
        <v>74.110699999999994</v>
      </c>
      <c r="B7" s="107" t="s">
        <v>1362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432</v>
      </c>
      <c r="Z7" s="21">
        <v>288</v>
      </c>
      <c r="AA7" s="21">
        <v>0</v>
      </c>
      <c r="AB7" s="21">
        <v>0</v>
      </c>
      <c r="AC7" s="16">
        <f>SUM(C7:AB7)</f>
        <v>720</v>
      </c>
      <c r="AD7" s="105">
        <v>857.24468000000002</v>
      </c>
      <c r="AE7" s="105"/>
      <c r="AF7" s="106"/>
      <c r="AH7" s="94">
        <v>720</v>
      </c>
      <c r="AI7" s="96">
        <f>+Y7+Z7-AH7</f>
        <v>0</v>
      </c>
    </row>
    <row r="8" spans="1:35" ht="31.5" x14ac:dyDescent="0.3">
      <c r="A8" s="26">
        <v>74.117699999999999</v>
      </c>
      <c r="B8" s="107" t="s">
        <v>1365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f>926.4+500</f>
        <v>1426.4</v>
      </c>
      <c r="Z8" s="21">
        <f>617.6+302.72</f>
        <v>920.32</v>
      </c>
      <c r="AA8" s="21">
        <v>0</v>
      </c>
      <c r="AB8" s="21">
        <v>0</v>
      </c>
      <c r="AC8" s="16">
        <f t="shared" ref="AC8:AC80" si="0">SUM(C8:AB8)</f>
        <v>2346.7200000000003</v>
      </c>
      <c r="AD8" s="105">
        <v>1744.5321799999999</v>
      </c>
      <c r="AE8" s="105"/>
      <c r="AF8" s="106"/>
      <c r="AH8" s="94">
        <v>1544</v>
      </c>
      <c r="AI8" s="96">
        <f t="shared" ref="AI8:AI71" si="1">+Y8+Z8-AH8</f>
        <v>802.72000000000025</v>
      </c>
    </row>
    <row r="9" spans="1:35" x14ac:dyDescent="0.3">
      <c r="A9" s="26">
        <v>74.190700000000007</v>
      </c>
      <c r="B9" s="107" t="s">
        <v>1367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16">
        <f t="shared" si="0"/>
        <v>0</v>
      </c>
      <c r="AD9" s="106"/>
      <c r="AE9" s="105"/>
      <c r="AF9" s="106"/>
      <c r="AH9" s="94">
        <v>0</v>
      </c>
      <c r="AI9" s="96">
        <f t="shared" si="1"/>
        <v>0</v>
      </c>
    </row>
    <row r="10" spans="1:35" x14ac:dyDescent="0.3">
      <c r="A10" s="26">
        <v>74.200699999999998</v>
      </c>
      <c r="B10" s="107" t="s">
        <v>1368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175</v>
      </c>
      <c r="V10" s="21">
        <v>100</v>
      </c>
      <c r="W10" s="21">
        <v>75</v>
      </c>
      <c r="X10" s="21">
        <v>100</v>
      </c>
      <c r="Y10" s="21">
        <v>30</v>
      </c>
      <c r="Z10" s="21">
        <v>25</v>
      </c>
      <c r="AA10" s="21">
        <f>50+50</f>
        <v>100</v>
      </c>
      <c r="AB10" s="21">
        <v>0</v>
      </c>
      <c r="AC10" s="16">
        <f t="shared" si="0"/>
        <v>605</v>
      </c>
      <c r="AD10" s="106"/>
      <c r="AE10" s="105"/>
      <c r="AF10" s="106"/>
      <c r="AH10" s="94">
        <v>0</v>
      </c>
      <c r="AI10" s="96">
        <f t="shared" si="1"/>
        <v>55</v>
      </c>
    </row>
    <row r="11" spans="1:35" x14ac:dyDescent="0.3">
      <c r="A11" s="26">
        <v>74.210699999999989</v>
      </c>
      <c r="B11" s="107" t="s">
        <v>1369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16">
        <f t="shared" si="0"/>
        <v>0</v>
      </c>
      <c r="AD11" s="106"/>
      <c r="AE11" s="105"/>
      <c r="AF11" s="106"/>
      <c r="AH11" s="94">
        <v>0</v>
      </c>
      <c r="AI11" s="96">
        <f t="shared" si="1"/>
        <v>0</v>
      </c>
    </row>
    <row r="12" spans="1:35" x14ac:dyDescent="0.3">
      <c r="A12" s="26">
        <v>74.220699999999994</v>
      </c>
      <c r="B12" s="107" t="s">
        <v>1371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f>20+5.2</f>
        <v>25.2</v>
      </c>
      <c r="AB12" s="21">
        <v>0</v>
      </c>
      <c r="AC12" s="16">
        <f t="shared" si="0"/>
        <v>25.2</v>
      </c>
      <c r="AD12" s="106"/>
      <c r="AE12" s="105"/>
      <c r="AF12" s="106"/>
      <c r="AH12" s="94">
        <v>0</v>
      </c>
      <c r="AI12" s="96">
        <f t="shared" si="1"/>
        <v>0</v>
      </c>
    </row>
    <row r="13" spans="1:35" x14ac:dyDescent="0.3">
      <c r="A13" s="26">
        <v>74.300699999999992</v>
      </c>
      <c r="B13" s="107" t="s">
        <v>1373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50</v>
      </c>
      <c r="V13" s="21">
        <v>35</v>
      </c>
      <c r="W13" s="21">
        <v>25</v>
      </c>
      <c r="X13" s="21">
        <v>40</v>
      </c>
      <c r="Y13" s="21">
        <v>20</v>
      </c>
      <c r="Z13" s="21">
        <v>15</v>
      </c>
      <c r="AA13" s="21">
        <v>25</v>
      </c>
      <c r="AB13" s="21">
        <v>0</v>
      </c>
      <c r="AC13" s="16">
        <f t="shared" si="0"/>
        <v>210</v>
      </c>
      <c r="AD13" s="106"/>
      <c r="AE13" s="105"/>
      <c r="AF13" s="106"/>
      <c r="AH13" s="94">
        <v>0</v>
      </c>
      <c r="AI13" s="96">
        <f t="shared" si="1"/>
        <v>35</v>
      </c>
    </row>
    <row r="14" spans="1:35" x14ac:dyDescent="0.3">
      <c r="A14" s="26">
        <v>74.310699999999997</v>
      </c>
      <c r="B14" s="107" t="s">
        <v>1374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16">
        <f t="shared" si="0"/>
        <v>0</v>
      </c>
      <c r="AD14" s="106"/>
      <c r="AE14" s="105"/>
      <c r="AF14" s="106"/>
      <c r="AH14" s="94">
        <v>0</v>
      </c>
      <c r="AI14" s="96">
        <f t="shared" si="1"/>
        <v>0</v>
      </c>
    </row>
    <row r="15" spans="1:35" x14ac:dyDescent="0.3">
      <c r="A15" s="26">
        <v>74.510599999999997</v>
      </c>
      <c r="B15" s="107" t="s">
        <v>1375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16">
        <f t="shared" si="0"/>
        <v>0</v>
      </c>
      <c r="AD15" s="106"/>
      <c r="AE15" s="105"/>
      <c r="AF15" s="106"/>
      <c r="AH15" s="94">
        <v>0</v>
      </c>
      <c r="AI15" s="96">
        <f t="shared" si="1"/>
        <v>0</v>
      </c>
    </row>
    <row r="16" spans="1:35" x14ac:dyDescent="0.3">
      <c r="A16" s="26">
        <v>74.5107</v>
      </c>
      <c r="B16" s="107" t="s">
        <v>1375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f>918+500</f>
        <v>1418</v>
      </c>
      <c r="Z16" s="21">
        <f>612+250</f>
        <v>862</v>
      </c>
      <c r="AA16" s="21">
        <v>0</v>
      </c>
      <c r="AB16" s="21">
        <v>0</v>
      </c>
      <c r="AC16" s="16">
        <f t="shared" si="0"/>
        <v>2280</v>
      </c>
      <c r="AD16" s="106"/>
      <c r="AE16" s="105"/>
      <c r="AF16" s="106"/>
      <c r="AH16" s="94">
        <v>1530</v>
      </c>
      <c r="AI16" s="96">
        <f t="shared" si="1"/>
        <v>750</v>
      </c>
    </row>
    <row r="17" spans="1:35" x14ac:dyDescent="0.3">
      <c r="A17" s="26">
        <v>74.601699999999994</v>
      </c>
      <c r="B17" s="107" t="s">
        <v>1377</v>
      </c>
      <c r="C17" s="21">
        <v>0</v>
      </c>
      <c r="D17" s="21">
        <v>1.7799199999999999</v>
      </c>
      <c r="E17" s="21">
        <v>0.35560000000000003</v>
      </c>
      <c r="F17" s="21">
        <v>0.35560000000000003</v>
      </c>
      <c r="G17" s="21">
        <v>0</v>
      </c>
      <c r="H17" s="21">
        <v>0.71209999999999996</v>
      </c>
      <c r="I17" s="21">
        <v>7.4120000000000005E-2</v>
      </c>
      <c r="J17" s="21">
        <v>0.19919999999999999</v>
      </c>
      <c r="K17" s="21">
        <v>0.2</v>
      </c>
      <c r="L17" s="21">
        <v>0.34799999999999998</v>
      </c>
      <c r="M17" s="21">
        <v>7.1999999999999995E-2</v>
      </c>
      <c r="N17" s="21">
        <v>0.39760000000000001</v>
      </c>
      <c r="O17" s="21">
        <f>0.102+0.9</f>
        <v>1.002</v>
      </c>
      <c r="P17" s="21">
        <v>0.28511999999999998</v>
      </c>
      <c r="Q17" s="21">
        <v>0.68176000000000003</v>
      </c>
      <c r="R17" s="21">
        <v>0</v>
      </c>
      <c r="S17" s="21">
        <v>0.58248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16">
        <f t="shared" si="0"/>
        <v>7.0454999999999997</v>
      </c>
      <c r="AD17" s="106"/>
      <c r="AE17" s="105"/>
      <c r="AF17" s="106"/>
      <c r="AH17" s="94">
        <v>0</v>
      </c>
      <c r="AI17" s="96">
        <f t="shared" si="1"/>
        <v>0</v>
      </c>
    </row>
    <row r="18" spans="1:35" ht="15.75" customHeight="1" x14ac:dyDescent="0.3">
      <c r="A18" s="26">
        <v>74.701699999999988</v>
      </c>
      <c r="B18" s="107" t="s">
        <v>1378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1.038E-2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16">
        <f t="shared" si="0"/>
        <v>1.038E-2</v>
      </c>
      <c r="AD18" s="106"/>
      <c r="AE18" s="105"/>
      <c r="AF18" s="106"/>
      <c r="AH18" s="94">
        <v>0</v>
      </c>
      <c r="AI18" s="96">
        <f t="shared" si="1"/>
        <v>0</v>
      </c>
    </row>
    <row r="19" spans="1:35" x14ac:dyDescent="0.3">
      <c r="A19" s="26">
        <v>74.801699999999997</v>
      </c>
      <c r="B19" s="107" t="s">
        <v>1379</v>
      </c>
      <c r="C19" s="21">
        <v>0</v>
      </c>
      <c r="D19" s="21">
        <f>0.69513+2</f>
        <v>2.6951299999999998</v>
      </c>
      <c r="E19" s="21">
        <v>0</v>
      </c>
      <c r="F19" s="21">
        <v>0.6</v>
      </c>
      <c r="G19" s="21">
        <v>1.9990000000000001E-2</v>
      </c>
      <c r="H19" s="21">
        <v>0</v>
      </c>
      <c r="I19" s="21">
        <v>0.3</v>
      </c>
      <c r="J19" s="21">
        <v>0.30382999999999999</v>
      </c>
      <c r="K19" s="21">
        <v>0</v>
      </c>
      <c r="L19" s="21">
        <v>0</v>
      </c>
      <c r="M19" s="21">
        <f>0.04675+0.2</f>
        <v>0.24675000000000002</v>
      </c>
      <c r="N19" s="21">
        <v>0</v>
      </c>
      <c r="O19" s="21">
        <v>0</v>
      </c>
      <c r="P19" s="21">
        <v>0.16075999999999999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7.4389999999999998E-2</v>
      </c>
      <c r="X19" s="21">
        <v>0</v>
      </c>
      <c r="Y19" s="21">
        <v>0.6</v>
      </c>
      <c r="Z19" s="21">
        <v>0</v>
      </c>
      <c r="AA19" s="21">
        <v>0</v>
      </c>
      <c r="AB19" s="21">
        <v>0</v>
      </c>
      <c r="AC19" s="16">
        <f t="shared" si="0"/>
        <v>5.0008499999999989</v>
      </c>
      <c r="AD19" s="106"/>
      <c r="AE19" s="105"/>
      <c r="AF19" s="106"/>
      <c r="AH19" s="94">
        <v>0</v>
      </c>
      <c r="AI19" s="96">
        <f t="shared" si="1"/>
        <v>0.6</v>
      </c>
    </row>
    <row r="20" spans="1:35" x14ac:dyDescent="0.3">
      <c r="A20" s="26">
        <v>74.802700000000002</v>
      </c>
      <c r="B20" s="107" t="s">
        <v>1380</v>
      </c>
      <c r="C20" s="21">
        <v>2</v>
      </c>
      <c r="D20" s="21">
        <v>2.8942100000000002</v>
      </c>
      <c r="E20" s="21">
        <v>1</v>
      </c>
      <c r="F20" s="21">
        <v>1</v>
      </c>
      <c r="G20" s="21">
        <v>1</v>
      </c>
      <c r="H20" s="21">
        <v>1</v>
      </c>
      <c r="I20" s="21">
        <v>1</v>
      </c>
      <c r="J20" s="21">
        <v>1</v>
      </c>
      <c r="K20" s="21">
        <v>1</v>
      </c>
      <c r="L20" s="21">
        <v>1.7002999999999999</v>
      </c>
      <c r="M20" s="21">
        <v>1</v>
      </c>
      <c r="N20" s="21">
        <v>1</v>
      </c>
      <c r="O20" s="21">
        <v>1</v>
      </c>
      <c r="P20" s="21">
        <v>1</v>
      </c>
      <c r="Q20" s="21">
        <v>1</v>
      </c>
      <c r="R20" s="21">
        <v>1</v>
      </c>
      <c r="S20" s="21">
        <v>3.0075799999999999</v>
      </c>
      <c r="T20" s="21">
        <v>1</v>
      </c>
      <c r="U20" s="21">
        <v>0.53583999999999998</v>
      </c>
      <c r="V20" s="21">
        <v>0.31968000000000002</v>
      </c>
      <c r="W20" s="21">
        <v>0.50251000000000001</v>
      </c>
      <c r="X20" s="21">
        <v>1</v>
      </c>
      <c r="Y20" s="21">
        <f>0.214482+0.91</f>
        <v>1.124482</v>
      </c>
      <c r="Z20" s="21">
        <v>0.142988</v>
      </c>
      <c r="AA20" s="21">
        <v>0.53961999999999999</v>
      </c>
      <c r="AB20" s="21">
        <v>0</v>
      </c>
      <c r="AC20" s="16">
        <f t="shared" si="0"/>
        <v>27.767210000000002</v>
      </c>
      <c r="AD20" s="106"/>
      <c r="AE20" s="105"/>
      <c r="AF20" s="106"/>
      <c r="AH20" s="94">
        <v>0.35747000000000001</v>
      </c>
      <c r="AI20" s="96">
        <f t="shared" si="1"/>
        <v>0.90999999999999992</v>
      </c>
    </row>
    <row r="21" spans="1:35" x14ac:dyDescent="0.3">
      <c r="A21" s="26">
        <v>75.110699999999994</v>
      </c>
      <c r="B21" s="107" t="s">
        <v>1382</v>
      </c>
      <c r="C21" s="21">
        <v>0</v>
      </c>
      <c r="D21" s="21">
        <v>0</v>
      </c>
      <c r="E21" s="21">
        <v>0</v>
      </c>
      <c r="F21" s="21">
        <v>2</v>
      </c>
      <c r="G21" s="21">
        <v>2</v>
      </c>
      <c r="H21" s="21">
        <v>15.1068</v>
      </c>
      <c r="I21" s="21">
        <v>0</v>
      </c>
      <c r="J21" s="21">
        <v>1</v>
      </c>
      <c r="K21" s="21">
        <v>14.155519999999999</v>
      </c>
      <c r="L21" s="21">
        <v>0</v>
      </c>
      <c r="M21" s="21">
        <v>4.4864800000000002</v>
      </c>
      <c r="N21" s="21">
        <v>0</v>
      </c>
      <c r="O21" s="21">
        <v>0</v>
      </c>
      <c r="P21" s="21">
        <v>26.380569999999999</v>
      </c>
      <c r="Q21" s="21">
        <v>0</v>
      </c>
      <c r="R21" s="21">
        <v>0</v>
      </c>
      <c r="S21" s="21">
        <v>2.0203000000000002</v>
      </c>
      <c r="T21" s="21">
        <v>0</v>
      </c>
      <c r="U21" s="21">
        <v>33.123829999999998</v>
      </c>
      <c r="V21" s="21">
        <v>0</v>
      </c>
      <c r="W21" s="21">
        <v>0.80400000000000005</v>
      </c>
      <c r="X21" s="21">
        <v>0</v>
      </c>
      <c r="Y21" s="21">
        <v>0</v>
      </c>
      <c r="Z21" s="21">
        <v>0</v>
      </c>
      <c r="AA21" s="21">
        <v>104.85</v>
      </c>
      <c r="AB21" s="21">
        <v>0</v>
      </c>
      <c r="AC21" s="16">
        <f t="shared" si="0"/>
        <v>205.92750000000001</v>
      </c>
      <c r="AD21" s="106"/>
      <c r="AE21" s="105"/>
      <c r="AF21" s="106"/>
      <c r="AH21" s="94">
        <v>0</v>
      </c>
      <c r="AI21" s="96">
        <f t="shared" si="1"/>
        <v>0</v>
      </c>
    </row>
    <row r="22" spans="1:35" x14ac:dyDescent="0.3">
      <c r="A22" s="26">
        <v>75.114699999999999</v>
      </c>
      <c r="B22" s="107" t="s">
        <v>1363</v>
      </c>
      <c r="C22" s="21">
        <v>37.18506</v>
      </c>
      <c r="D22" s="21">
        <v>25.21649</v>
      </c>
      <c r="E22" s="21">
        <v>17.931920000000002</v>
      </c>
      <c r="F22" s="21">
        <v>17.931920000000002</v>
      </c>
      <c r="G22" s="21">
        <v>2</v>
      </c>
      <c r="H22" s="21">
        <v>9.2817100000000003</v>
      </c>
      <c r="I22" s="21">
        <v>9.1297200000000007</v>
      </c>
      <c r="J22" s="21">
        <v>12.007440000000001</v>
      </c>
      <c r="K22" s="21">
        <v>12.09024</v>
      </c>
      <c r="L22" s="21">
        <v>3.71136</v>
      </c>
      <c r="M22" s="21">
        <v>16.860880000000002</v>
      </c>
      <c r="N22" s="21">
        <v>0</v>
      </c>
      <c r="O22" s="21">
        <v>10.467779999999999</v>
      </c>
      <c r="P22" s="21">
        <v>9.0948200000000003</v>
      </c>
      <c r="Q22" s="21">
        <v>0</v>
      </c>
      <c r="R22" s="21">
        <v>6.4395199999999999</v>
      </c>
      <c r="S22" s="21">
        <v>16.79158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16">
        <f t="shared" si="0"/>
        <v>206.14044000000004</v>
      </c>
      <c r="AD22" s="106"/>
      <c r="AE22" s="105"/>
      <c r="AF22" s="106"/>
      <c r="AH22" s="94">
        <v>0</v>
      </c>
      <c r="AI22" s="96">
        <f t="shared" si="1"/>
        <v>0</v>
      </c>
    </row>
    <row r="23" spans="1:35" x14ac:dyDescent="0.3">
      <c r="A23" s="26">
        <v>75.11569999999999</v>
      </c>
      <c r="B23" s="107" t="s">
        <v>1384</v>
      </c>
      <c r="C23" s="21">
        <f>1089.68654+400</f>
        <v>1489.6865399999999</v>
      </c>
      <c r="D23" s="21">
        <f>729.68802+150</f>
        <v>879.68802000000005</v>
      </c>
      <c r="E23" s="21">
        <f>336.03407+150</f>
        <v>486.03406999999999</v>
      </c>
      <c r="F23" s="21">
        <v>390</v>
      </c>
      <c r="G23" s="21">
        <v>350</v>
      </c>
      <c r="H23" s="21">
        <v>399.32794000000001</v>
      </c>
      <c r="I23" s="21">
        <v>423.13916</v>
      </c>
      <c r="J23" s="21">
        <v>535.53189999999995</v>
      </c>
      <c r="K23" s="21">
        <v>597.51250000000005</v>
      </c>
      <c r="L23" s="21">
        <v>675.74171000000001</v>
      </c>
      <c r="M23" s="21">
        <v>391.79486000000003</v>
      </c>
      <c r="N23" s="21">
        <v>293.87115999999997</v>
      </c>
      <c r="O23" s="21">
        <v>267.91874999999999</v>
      </c>
      <c r="P23" s="21">
        <v>625.38229999999999</v>
      </c>
      <c r="Q23" s="21">
        <v>457.45961</v>
      </c>
      <c r="R23" s="21">
        <f>277.51142-103.88+150</f>
        <v>323.63141999999999</v>
      </c>
      <c r="S23" s="21">
        <f>247.14545-56.17+150</f>
        <v>340.97545000000002</v>
      </c>
      <c r="T23" s="21">
        <f>234.97704-63.52+150</f>
        <v>321.45704000000001</v>
      </c>
      <c r="U23" s="21">
        <v>226.16802000000001</v>
      </c>
      <c r="V23" s="21">
        <v>95.68956</v>
      </c>
      <c r="W23" s="21">
        <v>54.783630000000002</v>
      </c>
      <c r="X23" s="21">
        <v>63.68224</v>
      </c>
      <c r="Y23" s="21">
        <f>25.74468+50.15</f>
        <v>75.894679999999994</v>
      </c>
      <c r="Z23" s="21">
        <v>17.163120000000003</v>
      </c>
      <c r="AA23" s="21">
        <v>650</v>
      </c>
      <c r="AB23" s="21">
        <v>0</v>
      </c>
      <c r="AC23" s="16">
        <f t="shared" si="0"/>
        <v>10432.533679999999</v>
      </c>
      <c r="AD23" s="106"/>
      <c r="AE23" s="105"/>
      <c r="AF23" s="106"/>
      <c r="AH23" s="94">
        <v>42.907800000000002</v>
      </c>
      <c r="AI23" s="96">
        <f t="shared" si="1"/>
        <v>50.15</v>
      </c>
    </row>
    <row r="24" spans="1:35" x14ac:dyDescent="0.3">
      <c r="A24" s="26">
        <v>75.116699999999994</v>
      </c>
      <c r="B24" s="107" t="s">
        <v>1385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103.88</v>
      </c>
      <c r="S24" s="21">
        <v>56.17</v>
      </c>
      <c r="T24" s="21">
        <v>63.52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5.2942299999999998</v>
      </c>
      <c r="AB24" s="21">
        <v>0</v>
      </c>
      <c r="AC24" s="16">
        <f t="shared" si="0"/>
        <v>228.86423000000002</v>
      </c>
      <c r="AD24" s="106"/>
      <c r="AE24" s="105"/>
      <c r="AF24" s="106"/>
      <c r="AH24" s="94">
        <v>0</v>
      </c>
      <c r="AI24" s="96">
        <f t="shared" si="1"/>
        <v>0</v>
      </c>
    </row>
    <row r="25" spans="1:35" ht="31.5" x14ac:dyDescent="0.3">
      <c r="A25" s="111">
        <v>75.117599999999996</v>
      </c>
      <c r="B25" s="107" t="s">
        <v>1386</v>
      </c>
      <c r="C25" s="21"/>
      <c r="D25" s="21"/>
      <c r="E25" s="21"/>
      <c r="F25" s="21">
        <v>0.51</v>
      </c>
      <c r="G25" s="21">
        <v>0.51</v>
      </c>
      <c r="H25" s="21">
        <v>0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>
        <v>6.1859999999999999</v>
      </c>
      <c r="Z25" s="21">
        <v>4.1240000000000006</v>
      </c>
      <c r="AA25" s="21"/>
      <c r="AB25" s="21"/>
      <c r="AC25" s="16">
        <f t="shared" si="0"/>
        <v>11.33</v>
      </c>
      <c r="AD25" s="106"/>
      <c r="AE25" s="105"/>
      <c r="AF25" s="106"/>
      <c r="AH25" s="94">
        <v>10.31</v>
      </c>
      <c r="AI25" s="96">
        <f t="shared" si="1"/>
        <v>0</v>
      </c>
    </row>
    <row r="26" spans="1:35" ht="31.5" x14ac:dyDescent="0.3">
      <c r="A26" s="26">
        <v>75.117699999999999</v>
      </c>
      <c r="B26" s="107" t="s">
        <v>1387</v>
      </c>
      <c r="C26" s="21">
        <v>616.00477000000001</v>
      </c>
      <c r="D26" s="21">
        <v>553.43186000000003</v>
      </c>
      <c r="E26" s="21">
        <v>581.52038000000005</v>
      </c>
      <c r="F26" s="21">
        <v>470</v>
      </c>
      <c r="G26" s="21">
        <v>420</v>
      </c>
      <c r="H26" s="21">
        <v>561.60658000000001</v>
      </c>
      <c r="I26" s="21">
        <v>471.72037999999998</v>
      </c>
      <c r="J26" s="21">
        <v>684.55355999999995</v>
      </c>
      <c r="K26" s="21">
        <v>486.74610000000001</v>
      </c>
      <c r="L26" s="21">
        <v>497.04777999999999</v>
      </c>
      <c r="M26" s="21">
        <v>515.10874999999999</v>
      </c>
      <c r="N26" s="21">
        <v>345.67998999999998</v>
      </c>
      <c r="O26" s="21">
        <v>328.43723</v>
      </c>
      <c r="P26" s="21">
        <v>697.59416999999996</v>
      </c>
      <c r="Q26" s="21">
        <v>499.06090999999998</v>
      </c>
      <c r="R26" s="21">
        <f>497.7286+150</f>
        <v>647.72859999999991</v>
      </c>
      <c r="S26" s="21">
        <f>378.085+150</f>
        <v>528.08500000000004</v>
      </c>
      <c r="T26" s="21">
        <v>481.62504999999999</v>
      </c>
      <c r="U26" s="21">
        <v>196.27021999999999</v>
      </c>
      <c r="V26" s="21">
        <v>25.981439999999999</v>
      </c>
      <c r="W26" s="21">
        <v>74.298400000000001</v>
      </c>
      <c r="X26" s="21">
        <v>67.314310000000006</v>
      </c>
      <c r="Y26" s="21">
        <f>6.018444+28.57</f>
        <v>34.588444000000003</v>
      </c>
      <c r="Z26" s="21">
        <v>4.012296000000001</v>
      </c>
      <c r="AA26" s="21">
        <v>300</v>
      </c>
      <c r="AB26" s="21">
        <v>0</v>
      </c>
      <c r="AC26" s="16">
        <f t="shared" si="0"/>
        <v>10088.416220000005</v>
      </c>
      <c r="AD26" s="106"/>
      <c r="AE26" s="105"/>
      <c r="AF26" s="106"/>
      <c r="AH26" s="94">
        <v>10.030740000000002</v>
      </c>
      <c r="AI26" s="96">
        <f t="shared" si="1"/>
        <v>28.57</v>
      </c>
    </row>
    <row r="27" spans="1:35" ht="31.5" x14ac:dyDescent="0.3">
      <c r="A27" s="26">
        <v>75.118700000000004</v>
      </c>
      <c r="B27" s="107" t="s">
        <v>1388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27.280239999999999</v>
      </c>
      <c r="I27" s="21">
        <v>0</v>
      </c>
      <c r="J27" s="21">
        <v>10.02759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44.764710000000001</v>
      </c>
      <c r="V27" s="21">
        <v>0</v>
      </c>
      <c r="W27" s="21">
        <v>23.235309999999998</v>
      </c>
      <c r="X27" s="21">
        <v>21.634180000000001</v>
      </c>
      <c r="Y27" s="21">
        <v>0</v>
      </c>
      <c r="Z27" s="21">
        <v>0</v>
      </c>
      <c r="AA27" s="21">
        <v>2.3100100000000001</v>
      </c>
      <c r="AB27" s="21">
        <v>0</v>
      </c>
      <c r="AC27" s="16">
        <f t="shared" si="0"/>
        <v>129.25203999999999</v>
      </c>
      <c r="AD27" s="106"/>
      <c r="AE27" s="105"/>
      <c r="AF27" s="106"/>
      <c r="AH27" s="94">
        <v>0</v>
      </c>
      <c r="AI27" s="96">
        <f t="shared" si="1"/>
        <v>0</v>
      </c>
    </row>
    <row r="28" spans="1:35" ht="47.25" x14ac:dyDescent="0.3">
      <c r="A28" s="26">
        <v>75.119699999999995</v>
      </c>
      <c r="B28" s="107" t="s">
        <v>1389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7.2690099999999997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3.0379700000000001</v>
      </c>
      <c r="V28" s="21">
        <v>0</v>
      </c>
      <c r="W28" s="21">
        <v>3.75624</v>
      </c>
      <c r="X28" s="21">
        <v>6.2868300000000001</v>
      </c>
      <c r="Y28" s="21">
        <v>0</v>
      </c>
      <c r="Z28" s="21">
        <v>0</v>
      </c>
      <c r="AA28" s="21">
        <v>9.8716799999999996</v>
      </c>
      <c r="AB28" s="21">
        <v>0</v>
      </c>
      <c r="AC28" s="16">
        <f t="shared" si="0"/>
        <v>30.221730000000001</v>
      </c>
      <c r="AD28" s="106"/>
      <c r="AE28" s="105"/>
      <c r="AF28" s="106"/>
      <c r="AH28" s="94">
        <v>0</v>
      </c>
      <c r="AI28" s="96">
        <f t="shared" si="1"/>
        <v>0</v>
      </c>
    </row>
    <row r="29" spans="1:35" x14ac:dyDescent="0.3">
      <c r="A29" s="26">
        <v>75.155699999999996</v>
      </c>
      <c r="B29" s="107" t="s">
        <v>1391</v>
      </c>
      <c r="C29" s="21">
        <v>0</v>
      </c>
      <c r="D29" s="21">
        <v>10.897259999999999</v>
      </c>
      <c r="E29" s="21">
        <v>5.5679999999999996</v>
      </c>
      <c r="F29" s="21">
        <v>5.5679999999999996</v>
      </c>
      <c r="G29" s="21">
        <v>3.1406499999999999</v>
      </c>
      <c r="H29" s="21">
        <v>8.3114600000000003</v>
      </c>
      <c r="I29" s="21">
        <v>0.33561999999999997</v>
      </c>
      <c r="J29" s="21">
        <v>0</v>
      </c>
      <c r="K29" s="21">
        <v>11.832000000000001</v>
      </c>
      <c r="L29" s="21">
        <v>13.79223</v>
      </c>
      <c r="M29" s="21">
        <v>10.96874</v>
      </c>
      <c r="N29" s="21">
        <v>5.1840000000000002</v>
      </c>
      <c r="O29" s="21">
        <v>0</v>
      </c>
      <c r="P29" s="21">
        <v>0</v>
      </c>
      <c r="Q29" s="21">
        <v>0</v>
      </c>
      <c r="R29" s="21">
        <v>0</v>
      </c>
      <c r="S29" s="21">
        <v>2.8773399999999998</v>
      </c>
      <c r="T29" s="21">
        <v>1.5</v>
      </c>
      <c r="U29" s="21">
        <v>0.95733999999999997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16">
        <f t="shared" si="0"/>
        <v>80.932640000000006</v>
      </c>
      <c r="AD29" s="106"/>
      <c r="AE29" s="105"/>
      <c r="AF29" s="106"/>
      <c r="AH29" s="94">
        <v>0</v>
      </c>
      <c r="AI29" s="96">
        <f t="shared" si="1"/>
        <v>0</v>
      </c>
    </row>
    <row r="30" spans="1:35" x14ac:dyDescent="0.3">
      <c r="A30" s="26">
        <v>75.156700000000001</v>
      </c>
      <c r="B30" s="107" t="s">
        <v>1392</v>
      </c>
      <c r="C30" s="21">
        <v>0</v>
      </c>
      <c r="D30" s="21">
        <v>0</v>
      </c>
      <c r="E30" s="21">
        <v>0</v>
      </c>
      <c r="F30" s="21">
        <v>2</v>
      </c>
      <c r="G30" s="21">
        <v>2</v>
      </c>
      <c r="H30" s="21">
        <v>1.44</v>
      </c>
      <c r="I30" s="21">
        <v>2.7839999999999998</v>
      </c>
      <c r="J30" s="21">
        <v>2.3039999999999998</v>
      </c>
      <c r="K30" s="21">
        <v>0</v>
      </c>
      <c r="L30" s="21">
        <v>0</v>
      </c>
      <c r="M30" s="21">
        <v>4</v>
      </c>
      <c r="N30" s="21">
        <v>0</v>
      </c>
      <c r="O30" s="21">
        <v>1.296</v>
      </c>
      <c r="P30" s="21">
        <v>19.178190000000001</v>
      </c>
      <c r="Q30" s="21">
        <v>8.5971399999999996</v>
      </c>
      <c r="R30" s="21">
        <v>16.368780000000001</v>
      </c>
      <c r="S30" s="21">
        <v>9.2591999999999999</v>
      </c>
      <c r="T30" s="21">
        <v>36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16">
        <f t="shared" si="0"/>
        <v>105.22730999999999</v>
      </c>
      <c r="AD30" s="106"/>
      <c r="AE30" s="105"/>
      <c r="AF30" s="106"/>
      <c r="AH30" s="94">
        <v>0</v>
      </c>
      <c r="AI30" s="96">
        <f t="shared" si="1"/>
        <v>0</v>
      </c>
    </row>
    <row r="31" spans="1:35" ht="31.5" x14ac:dyDescent="0.3">
      <c r="A31" s="26">
        <v>75.157700000000006</v>
      </c>
      <c r="B31" s="107" t="s">
        <v>1393</v>
      </c>
      <c r="C31" s="21">
        <v>137.48249999999999</v>
      </c>
      <c r="D31" s="21">
        <v>122.18597</v>
      </c>
      <c r="E31" s="21">
        <v>186.43276</v>
      </c>
      <c r="F31" s="21">
        <v>140</v>
      </c>
      <c r="G31" s="21">
        <v>100</v>
      </c>
      <c r="H31" s="21">
        <v>157.38701</v>
      </c>
      <c r="I31" s="21">
        <v>120.92615000000001</v>
      </c>
      <c r="J31" s="21">
        <v>181.24540999999999</v>
      </c>
      <c r="K31" s="21">
        <v>126.30067</v>
      </c>
      <c r="L31" s="21">
        <v>192.19038</v>
      </c>
      <c r="M31" s="21">
        <v>125.46572999999999</v>
      </c>
      <c r="N31" s="21">
        <v>69.954139999999995</v>
      </c>
      <c r="O31" s="21">
        <v>67.324380000000005</v>
      </c>
      <c r="P31" s="21">
        <v>123.79934</v>
      </c>
      <c r="Q31" s="21">
        <v>126.30807</v>
      </c>
      <c r="R31" s="21">
        <v>156.86645999999999</v>
      </c>
      <c r="S31" s="21">
        <v>109.27491000000001</v>
      </c>
      <c r="T31" s="21">
        <v>101.42227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16">
        <f t="shared" si="0"/>
        <v>2344.5661500000001</v>
      </c>
      <c r="AD31" s="106"/>
      <c r="AE31" s="105"/>
      <c r="AF31" s="106"/>
      <c r="AH31" s="94">
        <v>0</v>
      </c>
      <c r="AI31" s="96">
        <f t="shared" si="1"/>
        <v>0</v>
      </c>
    </row>
    <row r="32" spans="1:35" x14ac:dyDescent="0.3">
      <c r="A32" s="26">
        <v>75.170699999999997</v>
      </c>
      <c r="B32" s="107" t="s">
        <v>1394</v>
      </c>
      <c r="C32" s="21">
        <v>0.77846000000000004</v>
      </c>
      <c r="D32" s="21">
        <v>1.4612099999999999</v>
      </c>
      <c r="E32" s="21">
        <v>0.79525000000000001</v>
      </c>
      <c r="F32" s="21">
        <v>0.79525000000000001</v>
      </c>
      <c r="G32" s="21">
        <v>0.5</v>
      </c>
      <c r="H32" s="21">
        <v>0</v>
      </c>
      <c r="I32" s="21">
        <v>0</v>
      </c>
      <c r="J32" s="21">
        <v>0</v>
      </c>
      <c r="K32" s="21">
        <v>1.8190599999999999</v>
      </c>
      <c r="L32" s="21">
        <v>0</v>
      </c>
      <c r="M32" s="21">
        <v>1.8250999999999999</v>
      </c>
      <c r="N32" s="21">
        <v>3.9093900000000001</v>
      </c>
      <c r="O32" s="21">
        <v>0</v>
      </c>
      <c r="P32" s="21">
        <v>2.02563</v>
      </c>
      <c r="Q32" s="21">
        <v>2.7244899999999999</v>
      </c>
      <c r="R32" s="21">
        <v>6.0542499999999997</v>
      </c>
      <c r="S32" s="21">
        <v>0.68761000000000005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0.179532</v>
      </c>
      <c r="Z32" s="21">
        <v>0.119688</v>
      </c>
      <c r="AA32" s="21">
        <v>0</v>
      </c>
      <c r="AB32" s="21">
        <v>0</v>
      </c>
      <c r="AC32" s="16">
        <f t="shared" si="0"/>
        <v>23.674919999999997</v>
      </c>
      <c r="AD32" s="106"/>
      <c r="AE32" s="105"/>
      <c r="AF32" s="106"/>
      <c r="AH32" s="94">
        <v>0.29921999999999999</v>
      </c>
      <c r="AI32" s="96">
        <f t="shared" si="1"/>
        <v>0</v>
      </c>
    </row>
    <row r="33" spans="1:35" ht="31.5" x14ac:dyDescent="0.3">
      <c r="A33" s="26">
        <v>75.180700000000002</v>
      </c>
      <c r="B33" s="107" t="s">
        <v>1398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5.7040899999999999</v>
      </c>
      <c r="I33" s="21">
        <v>0</v>
      </c>
      <c r="J33" s="21">
        <v>1</v>
      </c>
      <c r="K33" s="21">
        <v>6.4054000000000002</v>
      </c>
      <c r="L33" s="21">
        <v>0</v>
      </c>
      <c r="M33" s="21">
        <v>2.0301399999999998</v>
      </c>
      <c r="N33" s="21">
        <v>0</v>
      </c>
      <c r="O33" s="21">
        <v>0</v>
      </c>
      <c r="P33" s="21">
        <v>9.8889399999999998</v>
      </c>
      <c r="Q33" s="21">
        <v>0</v>
      </c>
      <c r="R33" s="21">
        <v>0</v>
      </c>
      <c r="S33" s="21">
        <v>0.91418999999999995</v>
      </c>
      <c r="T33" s="21">
        <v>0</v>
      </c>
      <c r="U33" s="21">
        <v>14.687049999999999</v>
      </c>
      <c r="V33" s="21">
        <v>0</v>
      </c>
      <c r="W33" s="21">
        <v>0.36381000000000002</v>
      </c>
      <c r="X33" s="21">
        <v>0</v>
      </c>
      <c r="Y33" s="21">
        <v>0</v>
      </c>
      <c r="Z33" s="21">
        <v>0</v>
      </c>
      <c r="AA33" s="21">
        <v>78.55</v>
      </c>
      <c r="AB33" s="21">
        <v>0</v>
      </c>
      <c r="AC33" s="16">
        <f t="shared" si="0"/>
        <v>119.54362</v>
      </c>
      <c r="AD33" s="106"/>
      <c r="AE33" s="105"/>
      <c r="AF33" s="106"/>
      <c r="AH33" s="94">
        <v>0</v>
      </c>
      <c r="AI33" s="96">
        <f t="shared" si="1"/>
        <v>0</v>
      </c>
    </row>
    <row r="34" spans="1:35" ht="31.5" x14ac:dyDescent="0.3">
      <c r="A34" s="111">
        <v>75.181700000000006</v>
      </c>
      <c r="B34" s="107" t="s">
        <v>1399</v>
      </c>
      <c r="C34" s="21"/>
      <c r="D34" s="21"/>
      <c r="E34" s="21"/>
      <c r="F34" s="21"/>
      <c r="G34" s="21"/>
      <c r="H34" s="21"/>
      <c r="I34" s="21">
        <v>0.09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>
        <v>0</v>
      </c>
      <c r="Z34" s="21">
        <v>0</v>
      </c>
      <c r="AA34" s="21"/>
      <c r="AB34" s="21"/>
      <c r="AC34" s="16"/>
      <c r="AD34" s="106"/>
      <c r="AE34" s="105"/>
      <c r="AF34" s="106"/>
      <c r="AI34" s="96">
        <f t="shared" si="1"/>
        <v>0</v>
      </c>
    </row>
    <row r="35" spans="1:35" x14ac:dyDescent="0.3">
      <c r="A35" s="26">
        <v>75.184700000000007</v>
      </c>
      <c r="B35" s="107" t="s">
        <v>1401</v>
      </c>
      <c r="C35" s="21">
        <v>14.0991</v>
      </c>
      <c r="D35" s="21">
        <v>9.4467800000000004</v>
      </c>
      <c r="E35" s="21">
        <v>6.7434599999999998</v>
      </c>
      <c r="F35" s="21">
        <v>6.7434599999999998</v>
      </c>
      <c r="G35" s="21">
        <v>0</v>
      </c>
      <c r="H35" s="21">
        <v>3.4864700000000002</v>
      </c>
      <c r="I35" s="21">
        <v>3.0416599999999998</v>
      </c>
      <c r="J35" s="21">
        <v>5.43337</v>
      </c>
      <c r="K35" s="21">
        <v>5.4708899999999998</v>
      </c>
      <c r="L35" s="21">
        <v>1.5241</v>
      </c>
      <c r="M35" s="21">
        <v>7.6294599999999999</v>
      </c>
      <c r="N35" s="21">
        <v>0</v>
      </c>
      <c r="O35" s="21">
        <v>4.7359799999999996</v>
      </c>
      <c r="P35" s="21">
        <v>2.9857</v>
      </c>
      <c r="Q35" s="21">
        <v>0</v>
      </c>
      <c r="R35" s="21">
        <v>2.9138600000000001</v>
      </c>
      <c r="S35" s="21">
        <v>6.3304900000000002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16">
        <f t="shared" si="0"/>
        <v>80.584779999999981</v>
      </c>
      <c r="AD35" s="106"/>
      <c r="AE35" s="105"/>
      <c r="AF35" s="106"/>
      <c r="AH35" s="94">
        <v>0</v>
      </c>
      <c r="AI35" s="96">
        <f t="shared" si="1"/>
        <v>0</v>
      </c>
    </row>
    <row r="36" spans="1:35" x14ac:dyDescent="0.3">
      <c r="A36" s="111">
        <v>75.185599999999994</v>
      </c>
      <c r="B36" s="107" t="s">
        <v>1402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>
        <v>6.76</v>
      </c>
      <c r="R36" s="21"/>
      <c r="S36" s="21"/>
      <c r="T36" s="21">
        <v>11.76</v>
      </c>
      <c r="U36" s="21"/>
      <c r="V36" s="21"/>
      <c r="W36" s="21"/>
      <c r="X36" s="21"/>
      <c r="Y36" s="21">
        <v>0</v>
      </c>
      <c r="Z36" s="21">
        <v>0</v>
      </c>
      <c r="AA36" s="21"/>
      <c r="AB36" s="21"/>
      <c r="AC36" s="16"/>
      <c r="AD36" s="106"/>
      <c r="AE36" s="105"/>
      <c r="AF36" s="106"/>
      <c r="AI36" s="96">
        <f t="shared" si="1"/>
        <v>0</v>
      </c>
    </row>
    <row r="37" spans="1:35" x14ac:dyDescent="0.3">
      <c r="A37" s="26">
        <v>75.185699999999997</v>
      </c>
      <c r="B37" s="107" t="s">
        <v>1402</v>
      </c>
      <c r="C37" s="21">
        <v>524.10776999999996</v>
      </c>
      <c r="D37" s="21">
        <v>394.54773</v>
      </c>
      <c r="E37" s="21">
        <v>183.72694000000001</v>
      </c>
      <c r="F37" s="21">
        <v>170</v>
      </c>
      <c r="G37" s="21">
        <v>150</v>
      </c>
      <c r="H37" s="21">
        <v>194.48826</v>
      </c>
      <c r="I37" s="21">
        <v>199.08879999999999</v>
      </c>
      <c r="J37" s="21">
        <v>220</v>
      </c>
      <c r="K37" s="21">
        <v>250</v>
      </c>
      <c r="L37" s="21">
        <v>254.49894</v>
      </c>
      <c r="M37" s="21">
        <v>150</v>
      </c>
      <c r="N37" s="21">
        <v>100</v>
      </c>
      <c r="O37" s="21">
        <v>80</v>
      </c>
      <c r="P37" s="21">
        <v>220</v>
      </c>
      <c r="Q37" s="21">
        <v>120</v>
      </c>
      <c r="R37" s="21">
        <v>146</v>
      </c>
      <c r="S37" s="21">
        <v>130</v>
      </c>
      <c r="T37" s="21">
        <v>125</v>
      </c>
      <c r="U37" s="21">
        <v>55</v>
      </c>
      <c r="V37" s="21">
        <v>50</v>
      </c>
      <c r="W37" s="21">
        <v>20.264620000000001</v>
      </c>
      <c r="X37" s="21">
        <v>24.29128</v>
      </c>
      <c r="Y37" s="21">
        <v>18.397764000000002</v>
      </c>
      <c r="Z37" s="21">
        <v>12.265176000000002</v>
      </c>
      <c r="AA37" s="21">
        <v>160</v>
      </c>
      <c r="AB37" s="21">
        <v>0</v>
      </c>
      <c r="AC37" s="16">
        <f t="shared" si="0"/>
        <v>3951.6772799999994</v>
      </c>
      <c r="AD37" s="106"/>
      <c r="AE37" s="105"/>
      <c r="AF37" s="106"/>
      <c r="AH37" s="94">
        <v>30.662940000000003</v>
      </c>
      <c r="AI37" s="96">
        <f t="shared" si="1"/>
        <v>0</v>
      </c>
    </row>
    <row r="38" spans="1:35" x14ac:dyDescent="0.3">
      <c r="A38" s="26">
        <v>75.186700000000002</v>
      </c>
      <c r="B38" s="107" t="s">
        <v>1403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2.4222999999999999</v>
      </c>
      <c r="AB38" s="21">
        <v>0</v>
      </c>
      <c r="AC38" s="16">
        <f t="shared" si="0"/>
        <v>2.4222999999999999</v>
      </c>
      <c r="AD38" s="106"/>
      <c r="AE38" s="105"/>
      <c r="AF38" s="106"/>
      <c r="AH38" s="94">
        <v>0</v>
      </c>
      <c r="AI38" s="96">
        <f t="shared" si="1"/>
        <v>0</v>
      </c>
    </row>
    <row r="39" spans="1:35" ht="31.5" x14ac:dyDescent="0.3">
      <c r="A39" s="111">
        <v>75.187600000000003</v>
      </c>
      <c r="B39" s="107" t="s">
        <v>1404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>
        <v>6.34</v>
      </c>
      <c r="R39" s="21"/>
      <c r="S39" s="21">
        <v>10.48</v>
      </c>
      <c r="T39" s="21">
        <v>14.14</v>
      </c>
      <c r="U39" s="21"/>
      <c r="V39" s="21"/>
      <c r="W39" s="21"/>
      <c r="X39" s="21"/>
      <c r="Y39" s="21">
        <v>0</v>
      </c>
      <c r="Z39" s="21">
        <v>0</v>
      </c>
      <c r="AA39" s="21"/>
      <c r="AB39" s="21"/>
      <c r="AC39" s="16"/>
      <c r="AD39" s="106"/>
      <c r="AE39" s="105"/>
      <c r="AF39" s="106"/>
      <c r="AI39" s="96">
        <f t="shared" si="1"/>
        <v>0</v>
      </c>
    </row>
    <row r="40" spans="1:35" ht="31.5" x14ac:dyDescent="0.3">
      <c r="A40" s="26">
        <v>75.187700000000007</v>
      </c>
      <c r="B40" s="107" t="s">
        <v>1405</v>
      </c>
      <c r="C40" s="21">
        <f>234.14686+50+50</f>
        <v>334.14686</v>
      </c>
      <c r="D40" s="21">
        <v>265.70979999999997</v>
      </c>
      <c r="E40" s="21">
        <v>225.91890000000001</v>
      </c>
      <c r="F40" s="21">
        <v>160</v>
      </c>
      <c r="G40" s="21">
        <v>130</v>
      </c>
      <c r="H40" s="21">
        <v>187.51168999999999</v>
      </c>
      <c r="I40" s="21">
        <v>167.34317999999999</v>
      </c>
      <c r="J40" s="21">
        <v>221.14538999999999</v>
      </c>
      <c r="K40" s="21">
        <v>180</v>
      </c>
      <c r="L40" s="21">
        <v>182.80857</v>
      </c>
      <c r="M40" s="21">
        <v>190</v>
      </c>
      <c r="N40" s="21">
        <v>120</v>
      </c>
      <c r="O40" s="21">
        <v>90</v>
      </c>
      <c r="P40" s="21">
        <v>280</v>
      </c>
      <c r="Q40" s="21">
        <v>180</v>
      </c>
      <c r="R40" s="21">
        <v>260</v>
      </c>
      <c r="S40" s="21">
        <v>200</v>
      </c>
      <c r="T40" s="21">
        <v>175</v>
      </c>
      <c r="U40" s="21">
        <v>70</v>
      </c>
      <c r="V40" s="21">
        <v>10</v>
      </c>
      <c r="W40" s="21">
        <v>24.570060000000002</v>
      </c>
      <c r="X40" s="21">
        <v>16.878579999999999</v>
      </c>
      <c r="Y40" s="21">
        <f>7.3389+5.25</f>
        <v>12.588899999999999</v>
      </c>
      <c r="Z40" s="21">
        <v>4.8926000000000007</v>
      </c>
      <c r="AA40" s="21">
        <v>150</v>
      </c>
      <c r="AB40" s="21">
        <v>0</v>
      </c>
      <c r="AC40" s="16">
        <f t="shared" si="0"/>
        <v>3838.5145300000004</v>
      </c>
      <c r="AD40" s="106"/>
      <c r="AE40" s="105"/>
      <c r="AF40" s="106"/>
      <c r="AH40" s="94">
        <v>12.2315</v>
      </c>
      <c r="AI40" s="96">
        <f t="shared" si="1"/>
        <v>5.25</v>
      </c>
    </row>
    <row r="41" spans="1:35" x14ac:dyDescent="0.3">
      <c r="A41" s="26">
        <v>75.214699999999993</v>
      </c>
      <c r="B41" s="107" t="s">
        <v>1407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0.16139000000000001</v>
      </c>
      <c r="J41" s="21">
        <v>0</v>
      </c>
      <c r="K41" s="21">
        <v>0</v>
      </c>
      <c r="L41" s="21">
        <v>0</v>
      </c>
      <c r="M41" s="21">
        <v>0</v>
      </c>
      <c r="N41" s="21">
        <v>1.2777400000000001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16">
        <f t="shared" si="0"/>
        <v>1.43913</v>
      </c>
      <c r="AD41" s="106"/>
      <c r="AE41" s="105"/>
      <c r="AF41" s="106"/>
      <c r="AH41" s="94">
        <v>0</v>
      </c>
      <c r="AI41" s="96">
        <f t="shared" si="1"/>
        <v>0</v>
      </c>
    </row>
    <row r="42" spans="1:35" ht="31.5" x14ac:dyDescent="0.3">
      <c r="A42" s="26">
        <v>75.215699999999998</v>
      </c>
      <c r="B42" s="107" t="s">
        <v>1408</v>
      </c>
      <c r="C42" s="21">
        <v>43.219099999999997</v>
      </c>
      <c r="D42" s="21">
        <v>60.5413</v>
      </c>
      <c r="E42" s="21">
        <v>12.56423</v>
      </c>
      <c r="F42" s="21">
        <v>12.56423</v>
      </c>
      <c r="G42" s="21">
        <v>18.366900000000001</v>
      </c>
      <c r="H42" s="21">
        <v>8.0495800000000006</v>
      </c>
      <c r="I42" s="21">
        <v>3.9310800000000001</v>
      </c>
      <c r="J42" s="21">
        <v>16.26943</v>
      </c>
      <c r="K42" s="21">
        <v>13.446249999999999</v>
      </c>
      <c r="L42" s="21">
        <v>18.9603</v>
      </c>
      <c r="M42" s="21">
        <v>8.1279000000000003</v>
      </c>
      <c r="N42" s="21">
        <v>1.1049199999999999</v>
      </c>
      <c r="O42" s="21">
        <v>7.4491699999999996</v>
      </c>
      <c r="P42" s="21">
        <v>15.07999</v>
      </c>
      <c r="Q42" s="21">
        <v>21.44848</v>
      </c>
      <c r="R42" s="21">
        <v>0</v>
      </c>
      <c r="S42" s="21">
        <v>7.4973299999999998</v>
      </c>
      <c r="T42" s="21">
        <v>0</v>
      </c>
      <c r="U42" s="21">
        <v>0</v>
      </c>
      <c r="V42" s="21">
        <v>0.25189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16">
        <f t="shared" si="0"/>
        <v>268.87207999999998</v>
      </c>
      <c r="AD42" s="106"/>
      <c r="AE42" s="105"/>
      <c r="AF42" s="106"/>
      <c r="AH42" s="94">
        <v>0</v>
      </c>
      <c r="AI42" s="96">
        <f t="shared" si="1"/>
        <v>0</v>
      </c>
    </row>
    <row r="43" spans="1:35" ht="31.5" x14ac:dyDescent="0.3">
      <c r="A43" s="26">
        <v>75.217699999999994</v>
      </c>
      <c r="B43" s="107" t="s">
        <v>1409</v>
      </c>
      <c r="C43" s="21">
        <v>29.591180000000001</v>
      </c>
      <c r="D43" s="21">
        <v>0</v>
      </c>
      <c r="E43" s="21">
        <v>15.262269999999999</v>
      </c>
      <c r="F43" s="21">
        <v>15.262269999999999</v>
      </c>
      <c r="G43" s="21">
        <v>0</v>
      </c>
      <c r="H43" s="21">
        <v>13.399430000000001</v>
      </c>
      <c r="I43" s="21">
        <v>8.2505699999999997</v>
      </c>
      <c r="J43" s="21">
        <v>25.389209999999999</v>
      </c>
      <c r="K43" s="21">
        <v>8.2068300000000001</v>
      </c>
      <c r="L43" s="21">
        <v>9.8499999999999994E-3</v>
      </c>
      <c r="M43" s="21">
        <v>0</v>
      </c>
      <c r="N43" s="21">
        <v>4.0007000000000001</v>
      </c>
      <c r="O43" s="21">
        <v>0</v>
      </c>
      <c r="P43" s="21">
        <v>0</v>
      </c>
      <c r="Q43" s="21">
        <v>0</v>
      </c>
      <c r="R43" s="21">
        <v>0</v>
      </c>
      <c r="S43" s="21">
        <v>11.300660000000001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16">
        <f t="shared" si="0"/>
        <v>130.67296999999999</v>
      </c>
      <c r="AD43" s="106"/>
      <c r="AE43" s="105"/>
      <c r="AF43" s="106"/>
      <c r="AH43" s="94">
        <v>0</v>
      </c>
      <c r="AI43" s="96">
        <f t="shared" si="1"/>
        <v>0</v>
      </c>
    </row>
    <row r="44" spans="1:35" x14ac:dyDescent="0.3">
      <c r="A44" s="26">
        <v>75.220699999999994</v>
      </c>
      <c r="B44" s="107" t="s">
        <v>1410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2.5529799999999998</v>
      </c>
      <c r="O44" s="21">
        <v>0</v>
      </c>
      <c r="P44" s="21">
        <v>0</v>
      </c>
      <c r="Q44" s="21">
        <v>0</v>
      </c>
      <c r="R44" s="21">
        <v>0</v>
      </c>
      <c r="S44" s="21">
        <v>0.25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16">
        <f t="shared" si="0"/>
        <v>2.8029799999999998</v>
      </c>
      <c r="AD44" s="106"/>
      <c r="AE44" s="105"/>
      <c r="AF44" s="106"/>
      <c r="AH44" s="94">
        <v>0</v>
      </c>
      <c r="AI44" s="96">
        <f t="shared" si="1"/>
        <v>0</v>
      </c>
    </row>
    <row r="45" spans="1:35" x14ac:dyDescent="0.3">
      <c r="A45" s="26">
        <v>75.310699999999997</v>
      </c>
      <c r="B45" s="107" t="s">
        <v>1411</v>
      </c>
      <c r="C45" s="21">
        <v>0</v>
      </c>
      <c r="D45" s="21">
        <v>0</v>
      </c>
      <c r="E45" s="21">
        <v>0</v>
      </c>
      <c r="F45" s="21">
        <v>1</v>
      </c>
      <c r="G45" s="21">
        <v>1</v>
      </c>
      <c r="H45" s="21">
        <v>2.5</v>
      </c>
      <c r="I45" s="21">
        <v>0</v>
      </c>
      <c r="J45" s="21">
        <v>0</v>
      </c>
      <c r="K45" s="21">
        <v>1.7744800000000001</v>
      </c>
      <c r="L45" s="21">
        <v>0</v>
      </c>
      <c r="M45" s="21">
        <v>0.85528000000000004</v>
      </c>
      <c r="N45" s="21">
        <v>0</v>
      </c>
      <c r="O45" s="21">
        <v>0</v>
      </c>
      <c r="P45" s="21">
        <v>3.0550199999999998</v>
      </c>
      <c r="Q45" s="21">
        <v>0</v>
      </c>
      <c r="R45" s="21">
        <v>0</v>
      </c>
      <c r="S45" s="21">
        <v>0.10639</v>
      </c>
      <c r="T45" s="21">
        <v>0</v>
      </c>
      <c r="U45" s="21">
        <v>3.5213399999999999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16">
        <f t="shared" si="0"/>
        <v>13.81251</v>
      </c>
      <c r="AD45" s="106"/>
      <c r="AE45" s="105"/>
      <c r="AF45" s="106"/>
      <c r="AH45" s="94">
        <v>0</v>
      </c>
      <c r="AI45" s="96">
        <f t="shared" si="1"/>
        <v>0</v>
      </c>
    </row>
    <row r="46" spans="1:35" x14ac:dyDescent="0.3">
      <c r="A46" s="26">
        <v>75.314699999999988</v>
      </c>
      <c r="B46" s="107" t="s">
        <v>1412</v>
      </c>
      <c r="C46" s="21">
        <v>4.9696600000000002</v>
      </c>
      <c r="D46" s="21">
        <v>3.0983100000000001</v>
      </c>
      <c r="E46" s="21">
        <v>2.9567299999999999</v>
      </c>
      <c r="F46" s="21">
        <v>2.9567299999999999</v>
      </c>
      <c r="G46" s="21">
        <v>0.8</v>
      </c>
      <c r="H46" s="21">
        <v>1.5</v>
      </c>
      <c r="I46" s="21">
        <v>1.0677099999999999</v>
      </c>
      <c r="J46" s="21">
        <v>1.2</v>
      </c>
      <c r="K46" s="21">
        <v>1.69326</v>
      </c>
      <c r="L46" s="21">
        <v>0.39118999999999998</v>
      </c>
      <c r="M46" s="21">
        <v>0.51268999999999998</v>
      </c>
      <c r="N46" s="21">
        <v>0</v>
      </c>
      <c r="O46" s="21">
        <v>0.76937999999999995</v>
      </c>
      <c r="P46" s="21">
        <v>1.98278</v>
      </c>
      <c r="Q46" s="21">
        <v>0</v>
      </c>
      <c r="R46" s="21">
        <v>0.4</v>
      </c>
      <c r="S46" s="21">
        <v>2.2284199999999998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16">
        <f t="shared" si="0"/>
        <v>26.526859999999992</v>
      </c>
      <c r="AD46" s="106"/>
      <c r="AE46" s="105"/>
      <c r="AF46" s="106"/>
      <c r="AH46" s="94">
        <v>0</v>
      </c>
      <c r="AI46" s="96">
        <f t="shared" si="1"/>
        <v>0</v>
      </c>
    </row>
    <row r="47" spans="1:35" x14ac:dyDescent="0.3">
      <c r="A47" s="111">
        <v>75.315600000000003</v>
      </c>
      <c r="B47" s="107" t="s">
        <v>1413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4.7</v>
      </c>
      <c r="Q47" s="21">
        <v>0</v>
      </c>
      <c r="R47" s="21">
        <v>0</v>
      </c>
      <c r="S47" s="21">
        <v>0</v>
      </c>
      <c r="T47" s="21">
        <v>14.56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16">
        <f t="shared" si="0"/>
        <v>19.260000000000002</v>
      </c>
      <c r="AD47" s="106"/>
      <c r="AE47" s="105"/>
      <c r="AF47" s="106"/>
      <c r="AH47" s="94">
        <v>0</v>
      </c>
      <c r="AI47" s="96">
        <f t="shared" si="1"/>
        <v>0</v>
      </c>
    </row>
    <row r="48" spans="1:35" x14ac:dyDescent="0.3">
      <c r="A48" s="26">
        <v>75.315699999999993</v>
      </c>
      <c r="B48" s="107" t="s">
        <v>1413</v>
      </c>
      <c r="C48" s="21">
        <v>32.046700000000001</v>
      </c>
      <c r="D48" s="21">
        <v>81.324579999999997</v>
      </c>
      <c r="E48" s="21">
        <v>21.686520000000002</v>
      </c>
      <c r="F48" s="21">
        <v>41.686520000000002</v>
      </c>
      <c r="G48" s="21">
        <v>39.530740000000002</v>
      </c>
      <c r="H48" s="21">
        <v>15.744149999999999</v>
      </c>
      <c r="I48" s="21">
        <v>35</v>
      </c>
      <c r="J48" s="21">
        <v>30</v>
      </c>
      <c r="K48" s="21">
        <v>45.955460000000002</v>
      </c>
      <c r="L48" s="21">
        <v>62.43289</v>
      </c>
      <c r="M48" s="21">
        <v>11.94326</v>
      </c>
      <c r="N48" s="21">
        <v>9.5654199999999996</v>
      </c>
      <c r="O48" s="21">
        <v>9.1357199999999992</v>
      </c>
      <c r="P48" s="21">
        <v>39.587380000000003</v>
      </c>
      <c r="Q48" s="21">
        <v>15</v>
      </c>
      <c r="R48" s="21">
        <v>18.540590000000002</v>
      </c>
      <c r="S48" s="21">
        <v>12.96848</v>
      </c>
      <c r="T48" s="21">
        <v>13.421139999999999</v>
      </c>
      <c r="U48" s="21">
        <v>8.8890600000000006</v>
      </c>
      <c r="V48" s="21">
        <v>7.6853699999999998</v>
      </c>
      <c r="W48" s="21">
        <v>2.4049900000000002</v>
      </c>
      <c r="X48" s="21">
        <v>3.0785100000000001</v>
      </c>
      <c r="Y48" s="21">
        <v>5.4242999999999997</v>
      </c>
      <c r="Z48" s="21">
        <v>3.6162000000000001</v>
      </c>
      <c r="AA48" s="21">
        <v>39.605759999999997</v>
      </c>
      <c r="AB48" s="21">
        <v>0</v>
      </c>
      <c r="AC48" s="16">
        <f t="shared" si="0"/>
        <v>606.2737400000002</v>
      </c>
      <c r="AD48" s="106"/>
      <c r="AE48" s="105"/>
      <c r="AF48" s="106"/>
      <c r="AH48" s="94">
        <v>9.0404999999999998</v>
      </c>
      <c r="AI48" s="96">
        <f t="shared" si="1"/>
        <v>0</v>
      </c>
    </row>
    <row r="49" spans="1:35" ht="31.5" x14ac:dyDescent="0.3">
      <c r="A49" s="26">
        <v>75.316699999999997</v>
      </c>
      <c r="B49" s="107" t="s">
        <v>1414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0.42177999999999999</v>
      </c>
      <c r="AB49" s="21">
        <v>0</v>
      </c>
      <c r="AC49" s="16">
        <f t="shared" si="0"/>
        <v>0.42177999999999999</v>
      </c>
      <c r="AD49" s="106"/>
      <c r="AE49" s="105"/>
      <c r="AF49" s="106"/>
      <c r="AH49" s="94">
        <v>0</v>
      </c>
      <c r="AI49" s="96">
        <f t="shared" si="1"/>
        <v>0</v>
      </c>
    </row>
    <row r="50" spans="1:35" ht="31.5" x14ac:dyDescent="0.3">
      <c r="A50" s="111">
        <v>75.317599999999999</v>
      </c>
      <c r="B50" s="107" t="s">
        <v>1415</v>
      </c>
      <c r="C50" s="21">
        <v>0</v>
      </c>
      <c r="D50" s="21">
        <v>0</v>
      </c>
      <c r="E50" s="21">
        <v>0</v>
      </c>
      <c r="F50" s="21">
        <v>0.23</v>
      </c>
      <c r="G50" s="21">
        <v>0.23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15.12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16">
        <f t="shared" si="0"/>
        <v>15.58</v>
      </c>
      <c r="AD50" s="106"/>
      <c r="AE50" s="105"/>
      <c r="AF50" s="106"/>
      <c r="AH50" s="94">
        <v>0</v>
      </c>
      <c r="AI50" s="96">
        <f t="shared" si="1"/>
        <v>0</v>
      </c>
    </row>
    <row r="51" spans="1:35" ht="47.25" x14ac:dyDescent="0.3">
      <c r="A51" s="26">
        <v>75.317700000000002</v>
      </c>
      <c r="B51" s="107" t="s">
        <v>1416</v>
      </c>
      <c r="C51" s="21">
        <v>17.64593</v>
      </c>
      <c r="D51" s="21">
        <v>45.283850000000001</v>
      </c>
      <c r="E51" s="21">
        <v>31.050139999999999</v>
      </c>
      <c r="F51" s="21">
        <v>41.050139999999999</v>
      </c>
      <c r="G51" s="21">
        <v>39.192340000000002</v>
      </c>
      <c r="H51" s="21">
        <v>27.78791</v>
      </c>
      <c r="I51" s="21">
        <v>30</v>
      </c>
      <c r="J51" s="21">
        <v>35.482849999999999</v>
      </c>
      <c r="K51" s="21">
        <v>32.327660000000002</v>
      </c>
      <c r="L51" s="21">
        <v>34.539299999999997</v>
      </c>
      <c r="M51" s="21">
        <v>46.906570000000002</v>
      </c>
      <c r="N51" s="21">
        <v>24.157579999999999</v>
      </c>
      <c r="O51" s="21">
        <v>13.970090000000001</v>
      </c>
      <c r="P51" s="21">
        <v>64.382689999999997</v>
      </c>
      <c r="Q51" s="21">
        <v>34.406089999999999</v>
      </c>
      <c r="R51" s="21">
        <v>60.875680000000003</v>
      </c>
      <c r="S51" s="21">
        <v>36.823810000000002</v>
      </c>
      <c r="T51" s="21">
        <v>27.268190000000001</v>
      </c>
      <c r="U51" s="21">
        <v>15.29725</v>
      </c>
      <c r="V51" s="21">
        <v>3.5789200000000001</v>
      </c>
      <c r="W51" s="21">
        <v>3.12582</v>
      </c>
      <c r="X51" s="21">
        <v>2.1379199999999998</v>
      </c>
      <c r="Y51" s="21">
        <v>1.0446299999999999</v>
      </c>
      <c r="Z51" s="21">
        <v>0.69642000000000004</v>
      </c>
      <c r="AA51" s="21">
        <v>17.073540000000001</v>
      </c>
      <c r="AB51" s="21">
        <v>0</v>
      </c>
      <c r="AC51" s="16">
        <f t="shared" si="0"/>
        <v>686.10531999999978</v>
      </c>
      <c r="AD51" s="106"/>
      <c r="AE51" s="105"/>
      <c r="AF51" s="106"/>
      <c r="AH51" s="94">
        <v>1.74105</v>
      </c>
      <c r="AI51" s="96">
        <f t="shared" si="1"/>
        <v>0</v>
      </c>
    </row>
    <row r="52" spans="1:35" ht="31.5" x14ac:dyDescent="0.3">
      <c r="A52" s="26">
        <v>75.318700000000007</v>
      </c>
      <c r="B52" s="107" t="s">
        <v>1417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1.65</v>
      </c>
      <c r="I52" s="21">
        <v>0</v>
      </c>
      <c r="J52" s="21">
        <v>1.00983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2.9397099999999998</v>
      </c>
      <c r="V52" s="21">
        <v>0</v>
      </c>
      <c r="W52" s="21">
        <v>0.86133000000000004</v>
      </c>
      <c r="X52" s="21">
        <v>1</v>
      </c>
      <c r="Y52" s="21">
        <v>0</v>
      </c>
      <c r="Z52" s="21">
        <v>0</v>
      </c>
      <c r="AA52" s="21">
        <v>0.57545999999999997</v>
      </c>
      <c r="AB52" s="21">
        <v>0</v>
      </c>
      <c r="AC52" s="16">
        <f t="shared" si="0"/>
        <v>8.0363299999999995</v>
      </c>
      <c r="AD52" s="106"/>
      <c r="AE52" s="105"/>
      <c r="AF52" s="106"/>
      <c r="AH52" s="94">
        <v>0</v>
      </c>
      <c r="AI52" s="96">
        <f t="shared" si="1"/>
        <v>0</v>
      </c>
    </row>
    <row r="53" spans="1:35" ht="47.25" x14ac:dyDescent="0.3">
      <c r="A53" s="26">
        <v>75.319699999999997</v>
      </c>
      <c r="B53" s="107" t="s">
        <v>1418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0.54578000000000004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0.16042000000000001</v>
      </c>
      <c r="V53" s="21">
        <v>0</v>
      </c>
      <c r="W53" s="21">
        <v>0.16381999999999999</v>
      </c>
      <c r="X53" s="21">
        <v>0.25412000000000001</v>
      </c>
      <c r="Y53" s="21">
        <v>0</v>
      </c>
      <c r="Z53" s="21">
        <v>0</v>
      </c>
      <c r="AA53" s="21">
        <v>0.64624999999999999</v>
      </c>
      <c r="AB53" s="21">
        <v>0</v>
      </c>
      <c r="AC53" s="16">
        <f t="shared" si="0"/>
        <v>1.7703900000000001</v>
      </c>
      <c r="AD53" s="106"/>
      <c r="AE53" s="105"/>
      <c r="AF53" s="106"/>
      <c r="AH53" s="94">
        <v>0</v>
      </c>
      <c r="AI53" s="96">
        <f t="shared" si="1"/>
        <v>0</v>
      </c>
    </row>
    <row r="54" spans="1:35" ht="31.5" x14ac:dyDescent="0.3">
      <c r="A54" s="26">
        <v>75.408699999999996</v>
      </c>
      <c r="B54" s="107" t="s">
        <v>1419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2.1437200000000001</v>
      </c>
      <c r="I54" s="21">
        <v>0</v>
      </c>
      <c r="J54" s="21">
        <v>0.67911999999999995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1.8120099999999999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16">
        <f t="shared" si="0"/>
        <v>4.6348500000000001</v>
      </c>
      <c r="AD54" s="106"/>
      <c r="AE54" s="105"/>
      <c r="AF54" s="106"/>
      <c r="AH54" s="94">
        <v>0</v>
      </c>
      <c r="AI54" s="96">
        <f t="shared" si="1"/>
        <v>0</v>
      </c>
    </row>
    <row r="55" spans="1:35" ht="31.5" x14ac:dyDescent="0.3">
      <c r="A55" s="26">
        <v>75.409700000000001</v>
      </c>
      <c r="B55" s="107" t="s">
        <v>1420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0.75858000000000003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7.5101500000000003</v>
      </c>
      <c r="V55" s="21">
        <v>0</v>
      </c>
      <c r="W55" s="21">
        <v>0.37980999999999998</v>
      </c>
      <c r="X55" s="21">
        <v>2.8153000000000001</v>
      </c>
      <c r="Y55" s="21">
        <v>0</v>
      </c>
      <c r="Z55" s="21">
        <v>0</v>
      </c>
      <c r="AA55" s="21">
        <v>9.5999999999999992E-3</v>
      </c>
      <c r="AB55" s="21">
        <v>0</v>
      </c>
      <c r="AC55" s="16">
        <f t="shared" si="0"/>
        <v>11.473440000000002</v>
      </c>
      <c r="AD55" s="106"/>
      <c r="AE55" s="105"/>
      <c r="AF55" s="106"/>
      <c r="AH55" s="94">
        <v>0</v>
      </c>
      <c r="AI55" s="96">
        <f t="shared" si="1"/>
        <v>0</v>
      </c>
    </row>
    <row r="56" spans="1:35" x14ac:dyDescent="0.3">
      <c r="A56" s="26">
        <v>75.410699999999991</v>
      </c>
      <c r="B56" s="107" t="s">
        <v>1422</v>
      </c>
      <c r="C56" s="21">
        <v>0</v>
      </c>
      <c r="D56" s="21">
        <v>0.91520000000000001</v>
      </c>
      <c r="E56" s="21">
        <v>0</v>
      </c>
      <c r="F56" s="21">
        <v>0.1</v>
      </c>
      <c r="G56" s="21">
        <v>0.1</v>
      </c>
      <c r="H56" s="21">
        <v>0.23709</v>
      </c>
      <c r="I56" s="21">
        <v>0</v>
      </c>
      <c r="J56" s="21">
        <v>0.2</v>
      </c>
      <c r="K56" s="21">
        <v>0.29246</v>
      </c>
      <c r="L56" s="21">
        <v>0</v>
      </c>
      <c r="M56" s="21">
        <v>0.18345</v>
      </c>
      <c r="N56" s="21">
        <v>0</v>
      </c>
      <c r="O56" s="21">
        <v>0</v>
      </c>
      <c r="P56" s="21">
        <v>1.0165</v>
      </c>
      <c r="Q56" s="21">
        <v>0</v>
      </c>
      <c r="R56" s="21">
        <v>0</v>
      </c>
      <c r="S56" s="21">
        <v>6.8000000000000005E-2</v>
      </c>
      <c r="T56" s="21">
        <v>2.5</v>
      </c>
      <c r="U56" s="21">
        <v>1.03166</v>
      </c>
      <c r="V56" s="21">
        <v>0</v>
      </c>
      <c r="W56" s="21">
        <v>2.112E-2</v>
      </c>
      <c r="X56" s="21">
        <v>0</v>
      </c>
      <c r="Y56" s="21">
        <v>0</v>
      </c>
      <c r="Z56" s="21">
        <v>0</v>
      </c>
      <c r="AA56" s="21">
        <v>39.590000000000003</v>
      </c>
      <c r="AB56" s="21">
        <v>0</v>
      </c>
      <c r="AC56" s="16">
        <f t="shared" si="0"/>
        <v>46.255480000000006</v>
      </c>
      <c r="AD56" s="106"/>
      <c r="AE56" s="105"/>
      <c r="AF56" s="106"/>
      <c r="AH56" s="94">
        <v>0</v>
      </c>
      <c r="AI56" s="96">
        <f t="shared" si="1"/>
        <v>0</v>
      </c>
    </row>
    <row r="57" spans="1:35" ht="47.25" x14ac:dyDescent="0.3">
      <c r="A57" s="12">
        <v>75.411699999999996</v>
      </c>
      <c r="B57" s="107" t="s">
        <v>1423</v>
      </c>
      <c r="C57" s="21">
        <v>21.901019999999999</v>
      </c>
      <c r="D57" s="21">
        <v>12.96814</v>
      </c>
      <c r="E57" s="21">
        <v>13.98715</v>
      </c>
      <c r="F57" s="21">
        <v>13.98715</v>
      </c>
      <c r="G57" s="21">
        <v>2.5219499999999999</v>
      </c>
      <c r="H57" s="21">
        <v>12.249409999999999</v>
      </c>
      <c r="I57" s="21">
        <v>9.4274000000000004</v>
      </c>
      <c r="J57" s="21">
        <v>14.5869</v>
      </c>
      <c r="K57" s="21">
        <v>8.1229099999999992</v>
      </c>
      <c r="L57" s="21">
        <v>6.3892600000000002</v>
      </c>
      <c r="M57" s="21">
        <v>7.49092</v>
      </c>
      <c r="N57" s="21">
        <v>3.3978799999999998</v>
      </c>
      <c r="O57" s="21">
        <v>5.0768700000000004</v>
      </c>
      <c r="P57" s="21">
        <v>14.14034</v>
      </c>
      <c r="Q57" s="21">
        <v>11.905799999999999</v>
      </c>
      <c r="R57" s="21">
        <v>24.395579999999999</v>
      </c>
      <c r="S57" s="21">
        <v>11.308339999999999</v>
      </c>
      <c r="T57" s="21">
        <v>20.622979999999998</v>
      </c>
      <c r="U57" s="21">
        <v>7.8163999999999998</v>
      </c>
      <c r="V57" s="21">
        <v>0</v>
      </c>
      <c r="W57" s="21">
        <v>0.55406</v>
      </c>
      <c r="X57" s="21">
        <v>0.38925999999999999</v>
      </c>
      <c r="Y57" s="21">
        <f>0.078702+0.01</f>
        <v>8.8701999999999989E-2</v>
      </c>
      <c r="Z57" s="21">
        <v>5.2468000000000008E-2</v>
      </c>
      <c r="AA57" s="21">
        <v>3.14194</v>
      </c>
      <c r="AB57" s="21">
        <v>0</v>
      </c>
      <c r="AC57" s="16">
        <f t="shared" si="0"/>
        <v>226.52283000000003</v>
      </c>
      <c r="AD57" s="106"/>
      <c r="AE57" s="105"/>
      <c r="AF57" s="106"/>
      <c r="AH57" s="94">
        <v>0.13117000000000001</v>
      </c>
      <c r="AI57" s="96">
        <f t="shared" si="1"/>
        <v>9.9999999999999811E-3</v>
      </c>
    </row>
    <row r="58" spans="1:35" x14ac:dyDescent="0.3">
      <c r="A58" s="26">
        <v>75.414699999999996</v>
      </c>
      <c r="B58" s="107" t="s">
        <v>1424</v>
      </c>
      <c r="C58" s="21">
        <v>9.2810000000000004E-2</v>
      </c>
      <c r="D58" s="21">
        <v>0</v>
      </c>
      <c r="E58" s="21">
        <v>0.50610999999999995</v>
      </c>
      <c r="F58" s="21">
        <v>0.50610999999999995</v>
      </c>
      <c r="G58" s="21">
        <v>0.2</v>
      </c>
      <c r="H58" s="21">
        <v>0.10033</v>
      </c>
      <c r="I58" s="21">
        <v>0.49553000000000003</v>
      </c>
      <c r="J58" s="21">
        <v>0.1608</v>
      </c>
      <c r="K58" s="21">
        <v>5.2319999999999998E-2</v>
      </c>
      <c r="L58" s="21">
        <v>1.2E-2</v>
      </c>
      <c r="M58" s="21">
        <v>1.20404</v>
      </c>
      <c r="N58" s="21">
        <v>0</v>
      </c>
      <c r="O58" s="21">
        <v>1.8419999999999999E-2</v>
      </c>
      <c r="P58" s="21">
        <v>6.3659999999999994E-2</v>
      </c>
      <c r="Q58" s="21">
        <v>0</v>
      </c>
      <c r="R58" s="21">
        <v>1.6799999999999999E-2</v>
      </c>
      <c r="S58" s="21">
        <v>0.49592000000000003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16">
        <f t="shared" si="0"/>
        <v>3.9248499999999993</v>
      </c>
      <c r="AD58" s="106"/>
      <c r="AE58" s="105"/>
      <c r="AF58" s="106"/>
      <c r="AH58" s="94">
        <v>0</v>
      </c>
      <c r="AI58" s="96">
        <f t="shared" si="1"/>
        <v>0</v>
      </c>
    </row>
    <row r="59" spans="1:35" ht="31.5" x14ac:dyDescent="0.3">
      <c r="A59" s="111">
        <v>75.415599999999998</v>
      </c>
      <c r="B59" s="107" t="s">
        <v>1425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1.7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16">
        <f t="shared" si="0"/>
        <v>1.7</v>
      </c>
      <c r="AD59" s="106"/>
      <c r="AE59" s="105"/>
      <c r="AF59" s="106"/>
      <c r="AH59" s="94">
        <v>0</v>
      </c>
      <c r="AI59" s="96">
        <f t="shared" si="1"/>
        <v>0</v>
      </c>
    </row>
    <row r="60" spans="1:35" ht="31.5" x14ac:dyDescent="0.3">
      <c r="A60" s="26">
        <v>75.415700000000001</v>
      </c>
      <c r="B60" s="107" t="s">
        <v>1425</v>
      </c>
      <c r="C60" s="21">
        <v>19.916499999999999</v>
      </c>
      <c r="D60" s="21">
        <v>39.997709999999998</v>
      </c>
      <c r="E60" s="21">
        <v>1.2578199999999999</v>
      </c>
      <c r="F60" s="21">
        <v>2</v>
      </c>
      <c r="G60" s="21">
        <v>4.5846400000000003</v>
      </c>
      <c r="H60" s="21">
        <v>4.6847799999999999</v>
      </c>
      <c r="I60" s="21">
        <v>7.5481299999999996</v>
      </c>
      <c r="J60" s="21">
        <v>7.5296200000000004</v>
      </c>
      <c r="K60" s="21">
        <v>8.1366300000000003</v>
      </c>
      <c r="L60" s="21">
        <v>17.685949999999998</v>
      </c>
      <c r="M60" s="21">
        <v>5.8508300000000002</v>
      </c>
      <c r="N60" s="21">
        <v>4.6345400000000003</v>
      </c>
      <c r="O60" s="21">
        <v>5.0457200000000002</v>
      </c>
      <c r="P60" s="21">
        <v>10.063560000000001</v>
      </c>
      <c r="Q60" s="21">
        <v>6.7310299999999996</v>
      </c>
      <c r="R60" s="21">
        <v>14.371270000000001</v>
      </c>
      <c r="S60" s="21">
        <v>7.3721300000000003</v>
      </c>
      <c r="T60" s="21">
        <v>9.1068999999999996</v>
      </c>
      <c r="U60" s="21">
        <v>0.80196000000000001</v>
      </c>
      <c r="V60" s="21">
        <v>1.0075799999999999</v>
      </c>
      <c r="W60" s="21">
        <v>0.25479000000000002</v>
      </c>
      <c r="X60" s="21">
        <v>0.57686000000000004</v>
      </c>
      <c r="Y60" s="21">
        <v>0.37162800000000001</v>
      </c>
      <c r="Z60" s="21">
        <v>0.24775200000000003</v>
      </c>
      <c r="AA60" s="21">
        <v>7.7575000000000003</v>
      </c>
      <c r="AB60" s="21">
        <v>0</v>
      </c>
      <c r="AC60" s="16">
        <f t="shared" si="0"/>
        <v>187.53583</v>
      </c>
      <c r="AD60" s="106"/>
      <c r="AE60" s="105"/>
      <c r="AF60" s="106"/>
      <c r="AH60" s="94">
        <v>0.61938000000000004</v>
      </c>
      <c r="AI60" s="96">
        <f t="shared" si="1"/>
        <v>0</v>
      </c>
    </row>
    <row r="61" spans="1:35" x14ac:dyDescent="0.3">
      <c r="A61" s="26">
        <v>75.416699999999992</v>
      </c>
      <c r="B61" s="107" t="s">
        <v>1426</v>
      </c>
      <c r="C61" s="21">
        <v>0</v>
      </c>
      <c r="D61" s="21">
        <v>0</v>
      </c>
      <c r="E61" s="21">
        <v>0</v>
      </c>
      <c r="F61" s="21">
        <v>0.25</v>
      </c>
      <c r="G61" s="21">
        <v>0.25</v>
      </c>
      <c r="H61" s="21">
        <v>1.7554099999999999</v>
      </c>
      <c r="I61" s="21">
        <v>0</v>
      </c>
      <c r="J61" s="21">
        <v>0.46566999999999997</v>
      </c>
      <c r="K61" s="21">
        <v>1.71767</v>
      </c>
      <c r="L61" s="21">
        <v>0</v>
      </c>
      <c r="M61" s="21">
        <v>0.52134999999999998</v>
      </c>
      <c r="N61" s="21">
        <v>0</v>
      </c>
      <c r="O61" s="21">
        <v>0</v>
      </c>
      <c r="P61" s="21">
        <v>3.8088299999999999</v>
      </c>
      <c r="Q61" s="21">
        <v>0</v>
      </c>
      <c r="R61" s="21">
        <v>0</v>
      </c>
      <c r="S61" s="21">
        <v>0.24757999999999999</v>
      </c>
      <c r="T61" s="21">
        <v>0</v>
      </c>
      <c r="U61" s="21">
        <v>7.5956299999999999</v>
      </c>
      <c r="V61" s="21">
        <v>0</v>
      </c>
      <c r="W61" s="21">
        <v>8.0399999999999999E-2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16">
        <f t="shared" si="0"/>
        <v>16.692539999999997</v>
      </c>
      <c r="AD61" s="106"/>
      <c r="AE61" s="105"/>
      <c r="AF61" s="106"/>
      <c r="AH61" s="94">
        <v>0</v>
      </c>
      <c r="AI61" s="96">
        <f t="shared" si="1"/>
        <v>0</v>
      </c>
    </row>
    <row r="62" spans="1:35" x14ac:dyDescent="0.3">
      <c r="A62" s="26">
        <v>75.417699999999996</v>
      </c>
      <c r="B62" s="107" t="s">
        <v>1427</v>
      </c>
      <c r="C62" s="21">
        <v>0.24504999999999999</v>
      </c>
      <c r="D62" s="21">
        <v>0</v>
      </c>
      <c r="E62" s="21">
        <v>0</v>
      </c>
      <c r="F62" s="21">
        <v>0</v>
      </c>
      <c r="G62" s="21">
        <v>0</v>
      </c>
      <c r="H62" s="21">
        <v>0.5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16">
        <f t="shared" si="0"/>
        <v>0.74504999999999999</v>
      </c>
      <c r="AD62" s="106"/>
      <c r="AE62" s="105"/>
      <c r="AF62" s="106"/>
      <c r="AH62" s="94">
        <v>0</v>
      </c>
      <c r="AI62" s="96">
        <f t="shared" si="1"/>
        <v>0</v>
      </c>
    </row>
    <row r="63" spans="1:35" ht="31.5" x14ac:dyDescent="0.3">
      <c r="A63" s="26">
        <v>75.418700000000001</v>
      </c>
      <c r="B63" s="107" t="s">
        <v>1428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1.2603599999999999</v>
      </c>
      <c r="AB63" s="21">
        <v>0</v>
      </c>
      <c r="AC63" s="16">
        <f t="shared" si="0"/>
        <v>1.2603599999999999</v>
      </c>
      <c r="AD63" s="106"/>
      <c r="AE63" s="105"/>
      <c r="AF63" s="106"/>
      <c r="AH63" s="94">
        <v>0</v>
      </c>
      <c r="AI63" s="96">
        <f t="shared" si="1"/>
        <v>0</v>
      </c>
    </row>
    <row r="64" spans="1:35" x14ac:dyDescent="0.3">
      <c r="A64" s="26">
        <v>75.419699999999992</v>
      </c>
      <c r="B64" s="107" t="s">
        <v>1429</v>
      </c>
      <c r="C64" s="21">
        <v>8.2676499999999997</v>
      </c>
      <c r="D64" s="21">
        <v>1.3301000000000001</v>
      </c>
      <c r="E64" s="21">
        <v>2.2511399999999999</v>
      </c>
      <c r="F64" s="21">
        <v>2.2511399999999999</v>
      </c>
      <c r="G64" s="21">
        <v>0.25</v>
      </c>
      <c r="H64" s="21">
        <v>2</v>
      </c>
      <c r="I64" s="21">
        <v>1.10246</v>
      </c>
      <c r="J64" s="21">
        <v>1.39533</v>
      </c>
      <c r="K64" s="21">
        <v>1.40486</v>
      </c>
      <c r="L64" s="21">
        <v>0.43123</v>
      </c>
      <c r="M64" s="21">
        <v>1.95926</v>
      </c>
      <c r="N64" s="21">
        <v>7</v>
      </c>
      <c r="O64" s="21">
        <v>1.2342500000000001</v>
      </c>
      <c r="P64" s="21">
        <v>1.2562500000000001</v>
      </c>
      <c r="Q64" s="21">
        <v>0</v>
      </c>
      <c r="R64" s="21">
        <v>0.75241000000000002</v>
      </c>
      <c r="S64" s="21">
        <v>1.9513100000000001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16">
        <f t="shared" si="0"/>
        <v>34.837389999999992</v>
      </c>
      <c r="AD64" s="106"/>
      <c r="AE64" s="105"/>
      <c r="AF64" s="106"/>
      <c r="AH64" s="94">
        <v>0</v>
      </c>
      <c r="AI64" s="96">
        <f t="shared" si="1"/>
        <v>0</v>
      </c>
    </row>
    <row r="65" spans="1:35" x14ac:dyDescent="0.3">
      <c r="A65" s="111">
        <v>75.420599999999993</v>
      </c>
      <c r="B65" s="107" t="s">
        <v>1430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6.86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16">
        <f t="shared" si="0"/>
        <v>6.86</v>
      </c>
      <c r="AD65" s="106"/>
      <c r="AE65" s="105"/>
      <c r="AF65" s="106"/>
      <c r="AH65" s="94">
        <v>0</v>
      </c>
      <c r="AI65" s="96">
        <f t="shared" si="1"/>
        <v>0</v>
      </c>
    </row>
    <row r="66" spans="1:35" x14ac:dyDescent="0.3">
      <c r="A66" s="134">
        <v>75.420699999999997</v>
      </c>
      <c r="B66" s="107" t="s">
        <v>1430</v>
      </c>
      <c r="C66" s="21">
        <v>253.44229999999999</v>
      </c>
      <c r="D66" s="21">
        <v>144.31106</v>
      </c>
      <c r="E66" s="21">
        <v>39.052840000000003</v>
      </c>
      <c r="F66" s="21">
        <v>30</v>
      </c>
      <c r="G66" s="21">
        <v>20</v>
      </c>
      <c r="H66" s="21">
        <v>31.38158</v>
      </c>
      <c r="I66" s="21">
        <v>33.145339999999997</v>
      </c>
      <c r="J66" s="21">
        <v>46.092790000000001</v>
      </c>
      <c r="K66" s="21">
        <v>53.181510000000003</v>
      </c>
      <c r="L66" s="21">
        <v>55.959020000000002</v>
      </c>
      <c r="M66" s="21">
        <v>30.322800000000001</v>
      </c>
      <c r="N66" s="21">
        <v>18.643740000000001</v>
      </c>
      <c r="O66" s="21">
        <v>14.85162</v>
      </c>
      <c r="P66" s="21">
        <v>43.708260000000003</v>
      </c>
      <c r="Q66" s="21">
        <v>25.52562</v>
      </c>
      <c r="R66" s="21">
        <v>32.301650000000002</v>
      </c>
      <c r="S66" s="21">
        <v>26.667829999999999</v>
      </c>
      <c r="T66" s="21">
        <v>27.334630000000001</v>
      </c>
      <c r="U66" s="21">
        <v>22.393529999999998</v>
      </c>
      <c r="V66" s="21">
        <v>19.91113</v>
      </c>
      <c r="W66" s="21">
        <v>5.2583099999999998</v>
      </c>
      <c r="X66" s="21">
        <v>6.0673599999999999</v>
      </c>
      <c r="Y66" s="21">
        <v>12.499896</v>
      </c>
      <c r="Z66" s="21">
        <v>8.3332639999999998</v>
      </c>
      <c r="AA66" s="21">
        <v>113.21102</v>
      </c>
      <c r="AB66" s="21">
        <v>0</v>
      </c>
      <c r="AC66" s="16">
        <f t="shared" si="0"/>
        <v>1113.5971</v>
      </c>
      <c r="AD66" s="106"/>
      <c r="AE66" s="105"/>
      <c r="AF66" s="106"/>
      <c r="AH66" s="94">
        <v>20.833159999999999</v>
      </c>
      <c r="AI66" s="96">
        <f t="shared" si="1"/>
        <v>0</v>
      </c>
    </row>
    <row r="67" spans="1:35" x14ac:dyDescent="0.3">
      <c r="A67" s="26">
        <v>75.421700000000001</v>
      </c>
      <c r="B67" s="107" t="s">
        <v>1431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0.28228999999999999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16">
        <f t="shared" si="0"/>
        <v>0.28228999999999999</v>
      </c>
      <c r="AD67" s="106"/>
      <c r="AE67" s="105"/>
      <c r="AF67" s="106"/>
      <c r="AH67" s="94">
        <v>0</v>
      </c>
      <c r="AI67" s="96">
        <f t="shared" si="1"/>
        <v>0</v>
      </c>
    </row>
    <row r="68" spans="1:35" ht="31.5" x14ac:dyDescent="0.3">
      <c r="A68" s="26">
        <v>75.422700000000006</v>
      </c>
      <c r="B68" s="107" t="s">
        <v>1432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0.12533</v>
      </c>
      <c r="AB68" s="21">
        <v>0</v>
      </c>
      <c r="AC68" s="16">
        <f t="shared" si="0"/>
        <v>0.12533</v>
      </c>
      <c r="AD68" s="106"/>
      <c r="AE68" s="105"/>
      <c r="AF68" s="106"/>
      <c r="AH68" s="94">
        <v>0</v>
      </c>
      <c r="AI68" s="96">
        <f t="shared" si="1"/>
        <v>0</v>
      </c>
    </row>
    <row r="69" spans="1:35" x14ac:dyDescent="0.3">
      <c r="A69" s="26">
        <v>75.423699999999997</v>
      </c>
      <c r="B69" s="107" t="s">
        <v>1433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16">
        <f t="shared" si="0"/>
        <v>0</v>
      </c>
      <c r="AD69" s="106"/>
      <c r="AE69" s="105"/>
      <c r="AF69" s="106"/>
      <c r="AH69" s="94">
        <v>0</v>
      </c>
      <c r="AI69" s="96">
        <f t="shared" si="1"/>
        <v>0</v>
      </c>
    </row>
    <row r="70" spans="1:35" x14ac:dyDescent="0.3">
      <c r="A70" s="26">
        <v>75.424700000000001</v>
      </c>
      <c r="B70" s="107" t="s">
        <v>1434</v>
      </c>
      <c r="C70" s="21">
        <v>0.24</v>
      </c>
      <c r="D70" s="21">
        <v>0.18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1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16">
        <f t="shared" si="0"/>
        <v>1.42</v>
      </c>
      <c r="AD70" s="106"/>
      <c r="AE70" s="105"/>
      <c r="AF70" s="106"/>
      <c r="AH70" s="94">
        <v>0</v>
      </c>
      <c r="AI70" s="96">
        <f t="shared" si="1"/>
        <v>0</v>
      </c>
    </row>
    <row r="71" spans="1:35" x14ac:dyDescent="0.3">
      <c r="A71" s="26">
        <v>75.425699999999992</v>
      </c>
      <c r="B71" s="107" t="s">
        <v>1435</v>
      </c>
      <c r="C71" s="21">
        <v>9.7261799999999994</v>
      </c>
      <c r="D71" s="21">
        <v>7.7348499999999998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0.71275999999999995</v>
      </c>
      <c r="V71" s="21">
        <v>0.66285000000000005</v>
      </c>
      <c r="W71" s="21">
        <v>0</v>
      </c>
      <c r="X71" s="21">
        <v>0</v>
      </c>
      <c r="Y71" s="21">
        <v>0.31841999999999998</v>
      </c>
      <c r="Z71" s="21">
        <v>0.21228</v>
      </c>
      <c r="AA71" s="21">
        <v>3.0764399999999998</v>
      </c>
      <c r="AB71" s="21">
        <v>0</v>
      </c>
      <c r="AC71" s="16">
        <f t="shared" si="0"/>
        <v>22.443779999999997</v>
      </c>
      <c r="AD71" s="106"/>
      <c r="AE71" s="105"/>
      <c r="AF71" s="106"/>
      <c r="AH71" s="94">
        <v>0.53069999999999995</v>
      </c>
      <c r="AI71" s="96">
        <f t="shared" si="1"/>
        <v>0</v>
      </c>
    </row>
    <row r="72" spans="1:35" ht="31.5" x14ac:dyDescent="0.3">
      <c r="A72" s="111">
        <v>75.426599999999993</v>
      </c>
      <c r="B72" s="107" t="s">
        <v>1436</v>
      </c>
      <c r="C72" s="21">
        <v>0</v>
      </c>
      <c r="D72" s="21">
        <v>0</v>
      </c>
      <c r="E72" s="21">
        <v>0</v>
      </c>
      <c r="F72" s="21">
        <v>0.02</v>
      </c>
      <c r="G72" s="21">
        <v>0.02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7.7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16">
        <f t="shared" si="0"/>
        <v>7.74</v>
      </c>
      <c r="AD72" s="106"/>
      <c r="AE72" s="105"/>
      <c r="AF72" s="106"/>
      <c r="AH72" s="94">
        <v>0</v>
      </c>
      <c r="AI72" s="96">
        <f t="shared" ref="AI72:AI135" si="2">+Y72+Z72-AH72</f>
        <v>0</v>
      </c>
    </row>
    <row r="73" spans="1:35" ht="47.25" x14ac:dyDescent="0.3">
      <c r="A73" s="26">
        <v>75.426699999999997</v>
      </c>
      <c r="B73" s="107" t="s">
        <v>1437</v>
      </c>
      <c r="C73" s="21">
        <v>119.93181</v>
      </c>
      <c r="D73" s="21">
        <v>111.60089000000001</v>
      </c>
      <c r="E73" s="21">
        <v>50.595100000000002</v>
      </c>
      <c r="F73" s="21">
        <v>35</v>
      </c>
      <c r="G73" s="21">
        <v>25</v>
      </c>
      <c r="H73" s="21">
        <v>48.394190000000002</v>
      </c>
      <c r="I73" s="21">
        <v>37.198219999999999</v>
      </c>
      <c r="J73" s="21">
        <v>55.891039999999997</v>
      </c>
      <c r="K73" s="21">
        <v>40.408209999999997</v>
      </c>
      <c r="L73" s="21">
        <v>45.738700000000001</v>
      </c>
      <c r="M73" s="21">
        <v>43.633020000000002</v>
      </c>
      <c r="N73" s="21">
        <v>27.875499999999999</v>
      </c>
      <c r="O73" s="21">
        <v>20.82554</v>
      </c>
      <c r="P73" s="21">
        <v>65.897490000000005</v>
      </c>
      <c r="Q73" s="21">
        <v>40.039090000000002</v>
      </c>
      <c r="R73" s="21">
        <v>60.005699999999997</v>
      </c>
      <c r="S73" s="21">
        <v>41.631570000000004</v>
      </c>
      <c r="T73" s="21">
        <v>38.849220000000003</v>
      </c>
      <c r="U73" s="21">
        <v>31.5565</v>
      </c>
      <c r="V73" s="21">
        <v>3.94658</v>
      </c>
      <c r="W73" s="21">
        <v>7.3083</v>
      </c>
      <c r="X73" s="21">
        <v>4.3254099999999998</v>
      </c>
      <c r="Y73" s="21">
        <v>3.7297079999999996</v>
      </c>
      <c r="Z73" s="21">
        <v>2.486472</v>
      </c>
      <c r="AA73" s="21">
        <v>61.224299999999999</v>
      </c>
      <c r="AB73" s="21">
        <v>0</v>
      </c>
      <c r="AC73" s="16">
        <f t="shared" si="0"/>
        <v>1023.0925600000002</v>
      </c>
      <c r="AD73" s="106"/>
      <c r="AE73" s="105"/>
      <c r="AF73" s="106"/>
      <c r="AH73" s="94">
        <v>6.2161799999999996</v>
      </c>
      <c r="AI73" s="96">
        <f t="shared" si="2"/>
        <v>0</v>
      </c>
    </row>
    <row r="74" spans="1:35" ht="47.25" x14ac:dyDescent="0.3">
      <c r="A74" s="26">
        <v>75.427700000000002</v>
      </c>
      <c r="B74" s="107" t="s">
        <v>1438</v>
      </c>
      <c r="C74" s="21">
        <v>7.9720800000000001</v>
      </c>
      <c r="D74" s="21">
        <v>6.7376699999999996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1.4488099999999999</v>
      </c>
      <c r="V74" s="21">
        <v>0.19520000000000001</v>
      </c>
      <c r="W74" s="21">
        <v>0</v>
      </c>
      <c r="X74" s="21">
        <v>0</v>
      </c>
      <c r="Y74" s="21">
        <v>0.15035999999999999</v>
      </c>
      <c r="Z74" s="21">
        <v>0.10024</v>
      </c>
      <c r="AA74" s="21">
        <v>2.4289399999999999</v>
      </c>
      <c r="AB74" s="21">
        <v>0</v>
      </c>
      <c r="AC74" s="16">
        <f t="shared" si="0"/>
        <v>19.033300000000001</v>
      </c>
      <c r="AD74" s="106"/>
      <c r="AE74" s="105"/>
      <c r="AF74" s="106"/>
      <c r="AH74" s="94">
        <v>0.25059999999999999</v>
      </c>
      <c r="AI74" s="96">
        <f t="shared" si="2"/>
        <v>0</v>
      </c>
    </row>
    <row r="75" spans="1:35" ht="31.5" x14ac:dyDescent="0.3">
      <c r="A75" s="26">
        <v>75.428700000000006</v>
      </c>
      <c r="B75" s="107" t="s">
        <v>1439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1.85154</v>
      </c>
      <c r="I75" s="21">
        <v>0</v>
      </c>
      <c r="J75" s="21">
        <v>0.85021999999999998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7.8382300000000003</v>
      </c>
      <c r="V75" s="21">
        <v>0</v>
      </c>
      <c r="W75" s="21">
        <v>1.85883</v>
      </c>
      <c r="X75" s="21">
        <v>1.7307399999999999</v>
      </c>
      <c r="Y75" s="21">
        <v>0</v>
      </c>
      <c r="Z75" s="21">
        <v>0</v>
      </c>
      <c r="AA75" s="21">
        <v>0.28449999999999998</v>
      </c>
      <c r="AB75" s="21">
        <v>0</v>
      </c>
      <c r="AC75" s="16">
        <f t="shared" si="0"/>
        <v>14.414059999999997</v>
      </c>
      <c r="AD75" s="106"/>
      <c r="AE75" s="105"/>
      <c r="AF75" s="106"/>
      <c r="AH75" s="94">
        <v>0</v>
      </c>
      <c r="AI75" s="96">
        <f t="shared" si="2"/>
        <v>0</v>
      </c>
    </row>
    <row r="76" spans="1:35" ht="31.5" x14ac:dyDescent="0.3">
      <c r="A76" s="26">
        <v>75.429699999999997</v>
      </c>
      <c r="B76" s="107" t="s">
        <v>1440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0.54454000000000002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1.39907</v>
      </c>
      <c r="AB76" s="21">
        <v>0</v>
      </c>
      <c r="AC76" s="16">
        <f t="shared" si="0"/>
        <v>1.9436100000000001</v>
      </c>
      <c r="AD76" s="106"/>
      <c r="AE76" s="105"/>
      <c r="AF76" s="106"/>
      <c r="AH76" s="94">
        <v>0</v>
      </c>
      <c r="AI76" s="96">
        <f t="shared" si="2"/>
        <v>0</v>
      </c>
    </row>
    <row r="77" spans="1:35" ht="47.25" x14ac:dyDescent="0.3">
      <c r="A77" s="26">
        <v>75.430700000000002</v>
      </c>
      <c r="B77" s="107" t="s">
        <v>1441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0.59858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7.9409999999999994E-2</v>
      </c>
      <c r="X77" s="21">
        <v>0.50300999999999996</v>
      </c>
      <c r="Y77" s="21">
        <v>0</v>
      </c>
      <c r="Z77" s="21">
        <v>0</v>
      </c>
      <c r="AA77" s="21">
        <v>5.28E-3</v>
      </c>
      <c r="AB77" s="21">
        <v>0</v>
      </c>
      <c r="AC77" s="16">
        <f t="shared" si="0"/>
        <v>1.18628</v>
      </c>
      <c r="AD77" s="106"/>
      <c r="AE77" s="105"/>
      <c r="AF77" s="106"/>
      <c r="AH77" s="94">
        <v>0</v>
      </c>
      <c r="AI77" s="96">
        <f t="shared" si="2"/>
        <v>0</v>
      </c>
    </row>
    <row r="78" spans="1:35" ht="63" x14ac:dyDescent="0.3">
      <c r="A78" s="26">
        <v>75.431700000000006</v>
      </c>
      <c r="B78" s="107" t="s">
        <v>1442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5.2679999999999998E-2</v>
      </c>
      <c r="AB78" s="21">
        <v>0</v>
      </c>
      <c r="AC78" s="16">
        <f t="shared" si="0"/>
        <v>5.2679999999999998E-2</v>
      </c>
      <c r="AD78" s="106"/>
      <c r="AE78" s="105"/>
      <c r="AF78" s="106"/>
      <c r="AH78" s="94">
        <v>0</v>
      </c>
      <c r="AI78" s="96">
        <f t="shared" si="2"/>
        <v>0</v>
      </c>
    </row>
    <row r="79" spans="1:35" x14ac:dyDescent="0.3">
      <c r="A79" s="26">
        <v>75.5107</v>
      </c>
      <c r="B79" s="107" t="s">
        <v>1444</v>
      </c>
      <c r="C79" s="21">
        <v>0</v>
      </c>
      <c r="D79" s="21">
        <v>1.1200000000000001</v>
      </c>
      <c r="E79" s="21">
        <v>13.469150000000001</v>
      </c>
      <c r="F79" s="21">
        <v>13.469150000000001</v>
      </c>
      <c r="G79" s="21">
        <v>0</v>
      </c>
      <c r="H79" s="21">
        <v>7.98</v>
      </c>
      <c r="I79" s="21">
        <v>0</v>
      </c>
      <c r="J79" s="21">
        <v>15.26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6.7035499999999999</v>
      </c>
      <c r="Q79" s="21">
        <v>6.5</v>
      </c>
      <c r="R79" s="21">
        <v>11.402010000000001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16">
        <f t="shared" si="0"/>
        <v>75.903860000000009</v>
      </c>
      <c r="AD79" s="106"/>
      <c r="AE79" s="105"/>
      <c r="AF79" s="106"/>
      <c r="AH79" s="94">
        <v>0</v>
      </c>
      <c r="AI79" s="96">
        <f t="shared" si="2"/>
        <v>0</v>
      </c>
    </row>
    <row r="80" spans="1:35" x14ac:dyDescent="0.3">
      <c r="A80" s="26">
        <v>75.520700000000005</v>
      </c>
      <c r="B80" s="107" t="s">
        <v>1445</v>
      </c>
      <c r="C80" s="21">
        <v>10.01</v>
      </c>
      <c r="D80" s="21">
        <v>0</v>
      </c>
      <c r="E80" s="21">
        <v>0</v>
      </c>
      <c r="F80" s="21">
        <v>0</v>
      </c>
      <c r="G80" s="21">
        <v>7.6626099999999999</v>
      </c>
      <c r="H80" s="21">
        <v>8</v>
      </c>
      <c r="I80" s="21">
        <v>5.1100000000000003</v>
      </c>
      <c r="J80" s="21">
        <v>0</v>
      </c>
      <c r="K80" s="21">
        <v>6.4626299999999999</v>
      </c>
      <c r="L80" s="21">
        <v>9.6017700000000001</v>
      </c>
      <c r="M80" s="21">
        <v>0.25</v>
      </c>
      <c r="N80" s="21">
        <v>3.5</v>
      </c>
      <c r="O80" s="21">
        <v>2.8274400000000002</v>
      </c>
      <c r="P80" s="21">
        <v>0</v>
      </c>
      <c r="Q80" s="21">
        <v>0</v>
      </c>
      <c r="R80" s="21">
        <v>0</v>
      </c>
      <c r="S80" s="21">
        <v>9.5</v>
      </c>
      <c r="T80" s="21">
        <v>4.0839800000000004</v>
      </c>
      <c r="U80" s="21">
        <v>6.9809999999999997E-2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16">
        <f t="shared" si="0"/>
        <v>67.078240000000008</v>
      </c>
      <c r="AD80" s="106"/>
      <c r="AE80" s="105"/>
      <c r="AF80" s="106"/>
      <c r="AH80" s="94">
        <v>0</v>
      </c>
      <c r="AI80" s="96">
        <f t="shared" si="2"/>
        <v>0</v>
      </c>
    </row>
    <row r="81" spans="1:35" x14ac:dyDescent="0.3">
      <c r="A81" s="26">
        <v>75.530699999999996</v>
      </c>
      <c r="B81" s="107" t="s">
        <v>1446</v>
      </c>
      <c r="C81" s="21">
        <v>33.436390000000003</v>
      </c>
      <c r="D81" s="21">
        <v>24.64</v>
      </c>
      <c r="E81" s="21">
        <v>17.19998</v>
      </c>
      <c r="F81" s="21">
        <v>17.19998</v>
      </c>
      <c r="G81" s="21">
        <v>14.08841</v>
      </c>
      <c r="H81" s="21">
        <v>21.641660000000002</v>
      </c>
      <c r="I81" s="21">
        <v>17.22</v>
      </c>
      <c r="J81" s="21">
        <v>41.755000000000003</v>
      </c>
      <c r="K81" s="21">
        <v>19.070350000000001</v>
      </c>
      <c r="L81" s="21">
        <v>23.113679999999999</v>
      </c>
      <c r="M81" s="21">
        <v>22.343430000000001</v>
      </c>
      <c r="N81" s="21">
        <v>10.394830000000001</v>
      </c>
      <c r="O81" s="21">
        <v>8.8113200000000003</v>
      </c>
      <c r="P81" s="21">
        <v>26.091609999999999</v>
      </c>
      <c r="Q81" s="21">
        <v>23.1</v>
      </c>
      <c r="R81" s="21">
        <v>16.60745</v>
      </c>
      <c r="S81" s="21">
        <v>17.529170000000001</v>
      </c>
      <c r="T81" s="21">
        <v>16.936350000000001</v>
      </c>
      <c r="U81" s="21">
        <v>5.3696900000000003</v>
      </c>
      <c r="V81" s="21">
        <v>1.61</v>
      </c>
      <c r="W81" s="21">
        <v>2.0087000000000002</v>
      </c>
      <c r="X81" s="21">
        <v>1.9555800000000001</v>
      </c>
      <c r="Y81" s="21">
        <v>0.83113199999999987</v>
      </c>
      <c r="Z81" s="21">
        <v>0.55408800000000002</v>
      </c>
      <c r="AA81" s="21">
        <v>10.28768</v>
      </c>
      <c r="AB81" s="21">
        <v>0</v>
      </c>
      <c r="AC81" s="16">
        <f t="shared" ref="AC81:AC148" si="3">SUM(C81:AB81)</f>
        <v>393.79648000000009</v>
      </c>
      <c r="AD81" s="106"/>
      <c r="AE81" s="105"/>
      <c r="AF81" s="106"/>
      <c r="AH81" s="94">
        <v>1.3852199999999999</v>
      </c>
      <c r="AI81" s="96">
        <f t="shared" si="2"/>
        <v>0</v>
      </c>
    </row>
    <row r="82" spans="1:35" x14ac:dyDescent="0.3">
      <c r="A82" s="135">
        <v>75.611699999999999</v>
      </c>
      <c r="B82" s="107" t="s">
        <v>1447</v>
      </c>
      <c r="C82" s="21">
        <v>21.526039999999998</v>
      </c>
      <c r="D82" s="21">
        <v>11.14301</v>
      </c>
      <c r="E82" s="21">
        <v>12.7507</v>
      </c>
      <c r="F82" s="21">
        <v>12.7507</v>
      </c>
      <c r="G82" s="21">
        <v>8.1188099999999999</v>
      </c>
      <c r="H82" s="21">
        <v>14.208460000000001</v>
      </c>
      <c r="I82" s="21">
        <v>2.04304</v>
      </c>
      <c r="J82" s="21">
        <v>14.014390000000001</v>
      </c>
      <c r="K82" s="21">
        <v>5.0089100000000002</v>
      </c>
      <c r="L82" s="21">
        <v>12.132</v>
      </c>
      <c r="M82" s="21">
        <v>6.5072999999999999</v>
      </c>
      <c r="N82" s="21">
        <v>9.3548299999999998</v>
      </c>
      <c r="O82" s="21">
        <v>9.0240399999999994</v>
      </c>
      <c r="P82" s="21">
        <v>11.8491</v>
      </c>
      <c r="Q82" s="21">
        <v>22.437899999999999</v>
      </c>
      <c r="R82" s="21">
        <v>4.9705000000000004</v>
      </c>
      <c r="S82" s="21">
        <v>9.3116199999999996</v>
      </c>
      <c r="T82" s="21">
        <v>9.3729600000000008</v>
      </c>
      <c r="U82" s="21">
        <v>1.6207400000000001</v>
      </c>
      <c r="V82" s="21">
        <v>0</v>
      </c>
      <c r="W82" s="21">
        <v>2.5692699999999999</v>
      </c>
      <c r="X82" s="21">
        <v>1.2529999999999999E-2</v>
      </c>
      <c r="Y82" s="21">
        <v>9.8525999999999989E-2</v>
      </c>
      <c r="Z82" s="21">
        <v>6.5684000000000006E-2</v>
      </c>
      <c r="AA82" s="21">
        <v>24.385300000000001</v>
      </c>
      <c r="AB82" s="21">
        <v>0</v>
      </c>
      <c r="AC82" s="16">
        <f t="shared" si="3"/>
        <v>225.27636000000001</v>
      </c>
      <c r="AD82" s="106"/>
      <c r="AE82" s="105"/>
      <c r="AF82" s="106"/>
      <c r="AH82" s="94">
        <v>0.16420999999999999</v>
      </c>
      <c r="AI82" s="96">
        <f t="shared" si="2"/>
        <v>0</v>
      </c>
    </row>
    <row r="83" spans="1:35" ht="31.5" x14ac:dyDescent="0.3">
      <c r="A83" s="26">
        <v>75.615700000000004</v>
      </c>
      <c r="B83" s="107" t="s">
        <v>1449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2.5613000000000001</v>
      </c>
      <c r="V83" s="21">
        <v>0</v>
      </c>
      <c r="W83" s="21">
        <v>3.4257399999999998</v>
      </c>
      <c r="X83" s="21">
        <v>0.99104999999999999</v>
      </c>
      <c r="Y83" s="21">
        <v>0</v>
      </c>
      <c r="Z83" s="21">
        <v>0</v>
      </c>
      <c r="AA83" s="21">
        <v>0</v>
      </c>
      <c r="AB83" s="21">
        <v>0</v>
      </c>
      <c r="AC83" s="16">
        <f t="shared" si="3"/>
        <v>6.9780899999999999</v>
      </c>
      <c r="AD83" s="106"/>
      <c r="AE83" s="105"/>
      <c r="AF83" s="106"/>
      <c r="AH83" s="94">
        <v>0</v>
      </c>
      <c r="AI83" s="96">
        <f t="shared" si="2"/>
        <v>0</v>
      </c>
    </row>
    <row r="84" spans="1:35" ht="47.25" x14ac:dyDescent="0.3">
      <c r="A84" s="26">
        <v>75.616699999999994</v>
      </c>
      <c r="B84" s="107" t="s">
        <v>1451</v>
      </c>
      <c r="C84" s="21">
        <v>74.566969999999998</v>
      </c>
      <c r="D84" s="21">
        <v>53.979840000000003</v>
      </c>
      <c r="E84" s="21">
        <v>19.573619999999998</v>
      </c>
      <c r="F84" s="21">
        <v>19.573619999999998</v>
      </c>
      <c r="G84" s="21">
        <v>11.18698</v>
      </c>
      <c r="H84" s="21">
        <v>27.279209999999999</v>
      </c>
      <c r="I84" s="21">
        <v>21.02908</v>
      </c>
      <c r="J84" s="21">
        <v>48.021210000000004</v>
      </c>
      <c r="K84" s="21">
        <v>25.706620000000001</v>
      </c>
      <c r="L84" s="21">
        <v>19.366150000000001</v>
      </c>
      <c r="M84" s="21">
        <v>21.833379999999998</v>
      </c>
      <c r="N84" s="21">
        <v>16.455069999999999</v>
      </c>
      <c r="O84" s="21">
        <v>11.608079999999999</v>
      </c>
      <c r="P84" s="21">
        <v>34.097340000000003</v>
      </c>
      <c r="Q84" s="21">
        <v>17.0441</v>
      </c>
      <c r="R84" s="21">
        <v>23.94435</v>
      </c>
      <c r="S84" s="21">
        <v>30.895</v>
      </c>
      <c r="T84" s="21">
        <v>26.90738</v>
      </c>
      <c r="U84" s="21">
        <v>8.1355000000000004</v>
      </c>
      <c r="V84" s="21">
        <v>0.49892999999999998</v>
      </c>
      <c r="W84" s="21">
        <v>2.8889900000000002</v>
      </c>
      <c r="X84" s="21">
        <v>2.3973499999999999</v>
      </c>
      <c r="Y84" s="21">
        <v>1.051752</v>
      </c>
      <c r="Z84" s="21">
        <v>0.70116800000000001</v>
      </c>
      <c r="AA84" s="21">
        <v>10.41005</v>
      </c>
      <c r="AB84" s="21">
        <v>0</v>
      </c>
      <c r="AC84" s="16">
        <f t="shared" si="3"/>
        <v>529.15173999999979</v>
      </c>
      <c r="AD84" s="106"/>
      <c r="AE84" s="105"/>
      <c r="AF84" s="106"/>
      <c r="AH84" s="94">
        <v>1.75292</v>
      </c>
      <c r="AI84" s="96">
        <f t="shared" si="2"/>
        <v>0</v>
      </c>
    </row>
    <row r="85" spans="1:35" x14ac:dyDescent="0.3">
      <c r="A85" s="26">
        <v>75.617699999999999</v>
      </c>
      <c r="B85" s="107" t="s">
        <v>1452</v>
      </c>
      <c r="C85" s="21">
        <v>113.89658</v>
      </c>
      <c r="D85" s="21">
        <v>61.614669999999997</v>
      </c>
      <c r="E85" s="21">
        <v>13.51646</v>
      </c>
      <c r="F85" s="21">
        <v>13.51646</v>
      </c>
      <c r="G85" s="21">
        <v>10.24025</v>
      </c>
      <c r="H85" s="21">
        <v>20.57103</v>
      </c>
      <c r="I85" s="21">
        <v>18.49399</v>
      </c>
      <c r="J85" s="21">
        <v>29.473949999999999</v>
      </c>
      <c r="K85" s="21">
        <v>49.29569</v>
      </c>
      <c r="L85" s="21">
        <v>41.583649999999999</v>
      </c>
      <c r="M85" s="21">
        <v>20.595929999999999</v>
      </c>
      <c r="N85" s="21">
        <v>17.511389999999999</v>
      </c>
      <c r="O85" s="21">
        <v>5.8718899999999996</v>
      </c>
      <c r="P85" s="21">
        <v>19.318999999999999</v>
      </c>
      <c r="Q85" s="21">
        <v>8.3722999999999992</v>
      </c>
      <c r="R85" s="21">
        <v>17.527069999999998</v>
      </c>
      <c r="S85" s="21">
        <v>13.396100000000001</v>
      </c>
      <c r="T85" s="21">
        <v>14.77962</v>
      </c>
      <c r="U85" s="21">
        <v>12.0921</v>
      </c>
      <c r="V85" s="21">
        <v>3.2246199999999998</v>
      </c>
      <c r="W85" s="21">
        <v>4.3468600000000004</v>
      </c>
      <c r="X85" s="21">
        <v>0.95455999999999996</v>
      </c>
      <c r="Y85" s="21">
        <v>4.2056759999999995</v>
      </c>
      <c r="Z85" s="21">
        <v>2.8037840000000003</v>
      </c>
      <c r="AA85" s="21">
        <v>27.78426</v>
      </c>
      <c r="AB85" s="21">
        <v>0</v>
      </c>
      <c r="AC85" s="16">
        <f t="shared" si="3"/>
        <v>544.98788999999999</v>
      </c>
      <c r="AD85" s="106"/>
      <c r="AE85" s="105"/>
      <c r="AF85" s="106"/>
      <c r="AH85" s="94">
        <v>7.0094599999999998</v>
      </c>
      <c r="AI85" s="96">
        <f t="shared" si="2"/>
        <v>0</v>
      </c>
    </row>
    <row r="86" spans="1:35" x14ac:dyDescent="0.3">
      <c r="A86" s="26">
        <v>75.61869999999999</v>
      </c>
      <c r="B86" s="107" t="s">
        <v>1453</v>
      </c>
      <c r="C86" s="21">
        <v>76.554820000000007</v>
      </c>
      <c r="D86" s="21">
        <v>52.165790000000001</v>
      </c>
      <c r="E86" s="21">
        <v>40.892470000000003</v>
      </c>
      <c r="F86" s="21">
        <v>30</v>
      </c>
      <c r="G86" s="21">
        <v>18</v>
      </c>
      <c r="H86" s="21">
        <v>22</v>
      </c>
      <c r="I86" s="21">
        <v>26.792149999999999</v>
      </c>
      <c r="J86" s="21">
        <v>36.034820000000003</v>
      </c>
      <c r="K86" s="21">
        <v>46.642000000000003</v>
      </c>
      <c r="L86" s="21">
        <v>46.387090000000001</v>
      </c>
      <c r="M86" s="21">
        <v>0.73685999999999996</v>
      </c>
      <c r="N86" s="21">
        <v>25.52683</v>
      </c>
      <c r="O86" s="21">
        <v>7.1109400000000003</v>
      </c>
      <c r="P86" s="21">
        <v>30.889240000000001</v>
      </c>
      <c r="Q86" s="21">
        <v>24.122109999999999</v>
      </c>
      <c r="R86" s="21">
        <v>31.518809999999998</v>
      </c>
      <c r="S86" s="21">
        <v>28.6525</v>
      </c>
      <c r="T86" s="21">
        <v>8.1616</v>
      </c>
      <c r="U86" s="21">
        <v>9.5098199999999995</v>
      </c>
      <c r="V86" s="21">
        <v>15.52664</v>
      </c>
      <c r="W86" s="21">
        <v>4.2634699999999999</v>
      </c>
      <c r="X86" s="21">
        <v>0</v>
      </c>
      <c r="Y86" s="21">
        <f>2.584536+37.4</f>
        <v>39.984535999999999</v>
      </c>
      <c r="Z86" s="21">
        <v>1.7230239999999999</v>
      </c>
      <c r="AA86" s="21">
        <f>59.92447+45</f>
        <v>104.92447</v>
      </c>
      <c r="AB86" s="21">
        <v>0</v>
      </c>
      <c r="AC86" s="16">
        <f t="shared" si="3"/>
        <v>728.11999000000026</v>
      </c>
      <c r="AD86" s="106"/>
      <c r="AE86" s="105"/>
      <c r="AF86" s="106"/>
      <c r="AH86" s="94">
        <v>4.3075599999999996</v>
      </c>
      <c r="AI86" s="96">
        <f t="shared" si="2"/>
        <v>37.4</v>
      </c>
    </row>
    <row r="87" spans="1:35" ht="31.5" x14ac:dyDescent="0.3">
      <c r="A87" s="26">
        <v>75.6297</v>
      </c>
      <c r="B87" s="107" t="s">
        <v>1454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0.19717999999999999</v>
      </c>
      <c r="T87" s="21">
        <v>3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16">
        <f t="shared" si="3"/>
        <v>3.1971799999999999</v>
      </c>
      <c r="AD87" s="106"/>
      <c r="AE87" s="105"/>
      <c r="AF87" s="106"/>
      <c r="AH87" s="94">
        <v>0</v>
      </c>
      <c r="AI87" s="96">
        <f t="shared" si="2"/>
        <v>0</v>
      </c>
    </row>
    <row r="88" spans="1:35" ht="31.5" x14ac:dyDescent="0.3">
      <c r="A88" s="26">
        <v>75.63069999999999</v>
      </c>
      <c r="B88" s="107" t="s">
        <v>1455</v>
      </c>
      <c r="C88" s="21">
        <v>6.4463999999999997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8.0080299999999998</v>
      </c>
      <c r="K88" s="21">
        <v>0</v>
      </c>
      <c r="L88" s="21">
        <v>0</v>
      </c>
      <c r="M88" s="21">
        <v>3.30606</v>
      </c>
      <c r="N88" s="21">
        <v>0</v>
      </c>
      <c r="O88" s="21">
        <v>1.1947399999999999</v>
      </c>
      <c r="P88" s="21">
        <v>5.36</v>
      </c>
      <c r="Q88" s="21">
        <v>0</v>
      </c>
      <c r="R88" s="21">
        <v>0</v>
      </c>
      <c r="S88" s="21">
        <v>0.64</v>
      </c>
      <c r="T88" s="21">
        <v>5.6479999999999997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16">
        <f t="shared" si="3"/>
        <v>30.603229999999996</v>
      </c>
      <c r="AD88" s="106"/>
      <c r="AE88" s="105"/>
      <c r="AF88" s="106"/>
      <c r="AH88" s="94">
        <v>0</v>
      </c>
      <c r="AI88" s="96">
        <f t="shared" si="2"/>
        <v>0</v>
      </c>
    </row>
    <row r="89" spans="1:35" x14ac:dyDescent="0.3">
      <c r="A89" s="26">
        <v>75.710700000000003</v>
      </c>
      <c r="B89" s="107" t="s">
        <v>1456</v>
      </c>
      <c r="C89" s="21">
        <v>0</v>
      </c>
      <c r="D89" s="21">
        <v>7.0515400000000001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2.7040000000000002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16">
        <f t="shared" si="3"/>
        <v>9.7555399999999999</v>
      </c>
      <c r="AD89" s="106"/>
      <c r="AE89" s="105"/>
      <c r="AF89" s="106"/>
      <c r="AH89" s="94">
        <v>0</v>
      </c>
      <c r="AI89" s="96">
        <f t="shared" si="2"/>
        <v>0</v>
      </c>
    </row>
    <row r="90" spans="1:35" x14ac:dyDescent="0.3">
      <c r="A90" s="26">
        <v>75.740600000000001</v>
      </c>
      <c r="B90" s="107" t="s">
        <v>1457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16">
        <f t="shared" si="3"/>
        <v>0</v>
      </c>
      <c r="AD90" s="106"/>
      <c r="AE90" s="105"/>
      <c r="AF90" s="106"/>
      <c r="AH90" s="94">
        <v>0</v>
      </c>
      <c r="AI90" s="96">
        <f t="shared" si="2"/>
        <v>0</v>
      </c>
    </row>
    <row r="91" spans="1:35" x14ac:dyDescent="0.3">
      <c r="A91" s="26">
        <v>75.74069999999999</v>
      </c>
      <c r="B91" s="107" t="s">
        <v>1458</v>
      </c>
      <c r="C91" s="21">
        <v>11.891629999999999</v>
      </c>
      <c r="D91" s="21">
        <v>6.6392100000000003</v>
      </c>
      <c r="E91" s="21">
        <v>7.8517000000000001</v>
      </c>
      <c r="F91" s="21">
        <v>7.8517000000000001</v>
      </c>
      <c r="G91" s="21">
        <v>4.1584199999999996</v>
      </c>
      <c r="H91" s="21">
        <v>7.1835100000000001</v>
      </c>
      <c r="I91" s="21">
        <v>1.5308299999999999</v>
      </c>
      <c r="J91" s="21">
        <v>10.41282</v>
      </c>
      <c r="K91" s="21">
        <v>3.0531199999999998</v>
      </c>
      <c r="L91" s="21">
        <v>9.2658500000000004</v>
      </c>
      <c r="M91" s="21">
        <v>4.9901200000000001</v>
      </c>
      <c r="N91" s="21">
        <v>2.8316400000000002</v>
      </c>
      <c r="O91" s="21">
        <v>1.06711</v>
      </c>
      <c r="P91" s="21">
        <v>4.10947</v>
      </c>
      <c r="Q91" s="21">
        <v>3.0942799999999999</v>
      </c>
      <c r="R91" s="21">
        <v>3.9166599999999998</v>
      </c>
      <c r="S91" s="21">
        <v>2.8856799999999998</v>
      </c>
      <c r="T91" s="21">
        <v>2.79358</v>
      </c>
      <c r="U91" s="21">
        <v>0.38280999999999998</v>
      </c>
      <c r="V91" s="21">
        <v>9.4399999999999998E-2</v>
      </c>
      <c r="W91" s="21">
        <v>0.14574000000000001</v>
      </c>
      <c r="X91" s="21">
        <v>0.10780000000000001</v>
      </c>
      <c r="Y91" s="21">
        <v>1.0691999999999998E-2</v>
      </c>
      <c r="Z91" s="21">
        <v>7.1279999999999998E-3</v>
      </c>
      <c r="AA91" s="21">
        <v>0</v>
      </c>
      <c r="AB91" s="21">
        <v>0</v>
      </c>
      <c r="AC91" s="16">
        <f t="shared" si="3"/>
        <v>96.275899999999993</v>
      </c>
      <c r="AD91" s="106"/>
      <c r="AE91" s="105"/>
      <c r="AF91" s="106"/>
      <c r="AH91" s="94">
        <v>1.7819999999999999E-2</v>
      </c>
      <c r="AI91" s="96">
        <f t="shared" si="2"/>
        <v>0</v>
      </c>
    </row>
    <row r="92" spans="1:35" x14ac:dyDescent="0.3">
      <c r="A92" s="26">
        <v>75.76169999999999</v>
      </c>
      <c r="B92" s="107" t="s">
        <v>1461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23.39762</v>
      </c>
      <c r="AB92" s="21">
        <v>0</v>
      </c>
      <c r="AC92" s="16">
        <f t="shared" si="3"/>
        <v>23.39762</v>
      </c>
      <c r="AD92" s="106"/>
      <c r="AE92" s="105"/>
      <c r="AF92" s="106"/>
      <c r="AH92" s="94">
        <v>0</v>
      </c>
      <c r="AI92" s="96">
        <f t="shared" si="2"/>
        <v>0</v>
      </c>
    </row>
    <row r="93" spans="1:35" x14ac:dyDescent="0.3">
      <c r="A93" s="26">
        <v>75.762699999999995</v>
      </c>
      <c r="B93" s="107" t="s">
        <v>1462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0.79525000000000001</v>
      </c>
      <c r="I93" s="21">
        <v>0.39961999999999998</v>
      </c>
      <c r="J93" s="21">
        <v>0</v>
      </c>
      <c r="K93" s="21">
        <v>0</v>
      </c>
      <c r="L93" s="21">
        <v>0</v>
      </c>
      <c r="M93" s="21">
        <v>2</v>
      </c>
      <c r="N93" s="21">
        <v>0</v>
      </c>
      <c r="O93" s="21">
        <v>0</v>
      </c>
      <c r="P93" s="21">
        <v>2.9542600000000001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0.104</v>
      </c>
      <c r="X93" s="21">
        <v>0</v>
      </c>
      <c r="Y93" s="21">
        <v>0</v>
      </c>
      <c r="Z93" s="21">
        <v>0</v>
      </c>
      <c r="AA93" s="21">
        <v>28.153199999999998</v>
      </c>
      <c r="AB93" s="21">
        <v>0</v>
      </c>
      <c r="AC93" s="16">
        <f t="shared" si="3"/>
        <v>34.406329999999997</v>
      </c>
      <c r="AD93" s="106"/>
      <c r="AE93" s="105"/>
      <c r="AF93" s="106"/>
      <c r="AH93" s="94">
        <v>0</v>
      </c>
      <c r="AI93" s="96">
        <f t="shared" si="2"/>
        <v>0</v>
      </c>
    </row>
    <row r="94" spans="1:35" x14ac:dyDescent="0.3">
      <c r="A94" s="26">
        <v>75.7637</v>
      </c>
      <c r="B94" s="107" t="s">
        <v>1463</v>
      </c>
      <c r="C94" s="21">
        <v>0.18304000000000001</v>
      </c>
      <c r="D94" s="21">
        <v>0.21456</v>
      </c>
      <c r="E94" s="21">
        <v>0.13184000000000001</v>
      </c>
      <c r="F94" s="21">
        <v>0.13184000000000001</v>
      </c>
      <c r="G94" s="21">
        <v>9.2799999999999994E-2</v>
      </c>
      <c r="H94" s="21">
        <v>0.12703999999999999</v>
      </c>
      <c r="I94" s="21">
        <v>9.2799999999999994E-2</v>
      </c>
      <c r="J94" s="21">
        <v>0.14943999999999999</v>
      </c>
      <c r="K94" s="21">
        <v>0.10592</v>
      </c>
      <c r="L94" s="21">
        <v>0.13791999999999999</v>
      </c>
      <c r="M94" s="21">
        <v>5.824E-2</v>
      </c>
      <c r="N94" s="21">
        <v>5.7599999999999998E-2</v>
      </c>
      <c r="O94" s="21">
        <v>4.9599999999999998E-2</v>
      </c>
      <c r="P94" s="21">
        <v>0.13728000000000001</v>
      </c>
      <c r="Q94" s="21">
        <v>9.6000000000000002E-2</v>
      </c>
      <c r="R94" s="21">
        <v>0.11904000000000001</v>
      </c>
      <c r="S94" s="21">
        <v>9.6320000000000003E-2</v>
      </c>
      <c r="T94" s="21">
        <v>5.8560000000000001E-2</v>
      </c>
      <c r="U94" s="21">
        <v>1.504E-2</v>
      </c>
      <c r="V94" s="21">
        <v>4.7999999999999996E-3</v>
      </c>
      <c r="W94" s="21">
        <v>5.7600000000000004E-3</v>
      </c>
      <c r="X94" s="21">
        <v>2.5600000000000002E-3</v>
      </c>
      <c r="Y94" s="21">
        <v>1.92E-3</v>
      </c>
      <c r="Z94" s="21">
        <v>1.2800000000000001E-3</v>
      </c>
      <c r="AA94" s="21">
        <v>0.2</v>
      </c>
      <c r="AB94" s="21">
        <v>0</v>
      </c>
      <c r="AC94" s="16">
        <f t="shared" si="3"/>
        <v>2.2712000000000008</v>
      </c>
      <c r="AD94" s="106"/>
      <c r="AE94" s="105"/>
      <c r="AF94" s="106"/>
      <c r="AH94" s="94">
        <v>3.2000000000000002E-3</v>
      </c>
      <c r="AI94" s="96">
        <f t="shared" si="2"/>
        <v>0</v>
      </c>
    </row>
    <row r="95" spans="1:35" x14ac:dyDescent="0.3">
      <c r="A95" s="111">
        <v>75.764700000000005</v>
      </c>
      <c r="B95" s="107" t="s">
        <v>1464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>
        <v>0</v>
      </c>
      <c r="Z95" s="21">
        <v>0</v>
      </c>
      <c r="AA95" s="21">
        <v>2.66</v>
      </c>
      <c r="AB95" s="21"/>
      <c r="AC95" s="16"/>
      <c r="AD95" s="106"/>
      <c r="AE95" s="105"/>
      <c r="AF95" s="106"/>
      <c r="AI95" s="96">
        <f t="shared" si="2"/>
        <v>0</v>
      </c>
    </row>
    <row r="96" spans="1:35" x14ac:dyDescent="0.3">
      <c r="A96" s="26">
        <v>75.767699999999991</v>
      </c>
      <c r="B96" s="107" t="s">
        <v>1465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7.0099999999999996E-2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0.19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16">
        <f t="shared" si="3"/>
        <v>0.2601</v>
      </c>
      <c r="AD96" s="106"/>
      <c r="AE96" s="105"/>
      <c r="AF96" s="106"/>
      <c r="AH96" s="94">
        <v>0</v>
      </c>
      <c r="AI96" s="96">
        <f t="shared" si="2"/>
        <v>0</v>
      </c>
    </row>
    <row r="97" spans="1:35" x14ac:dyDescent="0.3">
      <c r="A97" s="26">
        <v>75.7697</v>
      </c>
      <c r="B97" s="107" t="s">
        <v>1466</v>
      </c>
      <c r="C97" s="21">
        <v>31.086490000000001</v>
      </c>
      <c r="D97" s="21">
        <v>22.526319999999998</v>
      </c>
      <c r="E97" s="21">
        <v>2.70459</v>
      </c>
      <c r="F97" s="21">
        <v>2.70459</v>
      </c>
      <c r="G97" s="21">
        <v>0.47210999999999997</v>
      </c>
      <c r="H97" s="21">
        <v>0.98060999999999998</v>
      </c>
      <c r="I97" s="21">
        <v>2.2872300000000001</v>
      </c>
      <c r="J97" s="21">
        <v>4.4332399999999996</v>
      </c>
      <c r="K97" s="21">
        <v>8.6830999999999996</v>
      </c>
      <c r="L97" s="21">
        <v>5.5336999999999996</v>
      </c>
      <c r="M97" s="21">
        <v>1.0309999999999999</v>
      </c>
      <c r="N97" s="21">
        <v>0.85285</v>
      </c>
      <c r="O97" s="21">
        <v>0.60038000000000002</v>
      </c>
      <c r="P97" s="21">
        <v>9.0484799999999996</v>
      </c>
      <c r="Q97" s="21">
        <v>0.73409999999999997</v>
      </c>
      <c r="R97" s="21">
        <v>1.40727</v>
      </c>
      <c r="S97" s="21">
        <v>1.4056599999999999</v>
      </c>
      <c r="T97" s="21">
        <v>1.0009600000000001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16">
        <f t="shared" si="3"/>
        <v>97.492680000000007</v>
      </c>
      <c r="AD97" s="106"/>
      <c r="AE97" s="105"/>
      <c r="AF97" s="106"/>
      <c r="AH97" s="94">
        <v>0</v>
      </c>
      <c r="AI97" s="96">
        <f t="shared" si="2"/>
        <v>0</v>
      </c>
    </row>
    <row r="98" spans="1:35" x14ac:dyDescent="0.3">
      <c r="A98" s="26">
        <v>75.770699999999991</v>
      </c>
      <c r="B98" s="107" t="s">
        <v>1467</v>
      </c>
      <c r="C98" s="21">
        <v>0.88239999999999996</v>
      </c>
      <c r="D98" s="21">
        <v>0.50319999999999998</v>
      </c>
      <c r="E98" s="21">
        <v>0.47199999999999998</v>
      </c>
      <c r="F98" s="21">
        <v>0.47199999999999998</v>
      </c>
      <c r="G98" s="21">
        <v>0</v>
      </c>
      <c r="H98" s="21">
        <v>0.2072</v>
      </c>
      <c r="I98" s="21">
        <v>0.3412</v>
      </c>
      <c r="J98" s="21">
        <v>0.3392</v>
      </c>
      <c r="K98" s="21">
        <v>0.31119999999999998</v>
      </c>
      <c r="L98" s="21">
        <v>0.42080000000000001</v>
      </c>
      <c r="M98" s="21">
        <v>0.23680000000000001</v>
      </c>
      <c r="N98" s="21">
        <v>0.188</v>
      </c>
      <c r="O98" s="21">
        <v>0.1696</v>
      </c>
      <c r="P98" s="21">
        <v>0.2016</v>
      </c>
      <c r="Q98" s="21">
        <v>0.14480000000000001</v>
      </c>
      <c r="R98" s="21">
        <v>0.2792</v>
      </c>
      <c r="S98" s="21">
        <v>0.16719999999999999</v>
      </c>
      <c r="T98" s="21">
        <v>0.34639999999999999</v>
      </c>
      <c r="U98" s="21">
        <v>5.7599999999999998E-2</v>
      </c>
      <c r="V98" s="21">
        <v>2.8799999999999999E-2</v>
      </c>
      <c r="W98" s="21">
        <v>2.8760000000000001E-2</v>
      </c>
      <c r="X98" s="21">
        <v>0</v>
      </c>
      <c r="Y98" s="21">
        <v>1.728E-2</v>
      </c>
      <c r="Z98" s="21">
        <v>1.1520000000000001E-2</v>
      </c>
      <c r="AA98" s="21">
        <v>0.1152</v>
      </c>
      <c r="AB98" s="21">
        <v>0</v>
      </c>
      <c r="AC98" s="16">
        <f t="shared" si="3"/>
        <v>5.9419600000000008</v>
      </c>
      <c r="AD98" s="106"/>
      <c r="AE98" s="105"/>
      <c r="AF98" s="106"/>
      <c r="AH98" s="94">
        <v>2.8799999999999999E-2</v>
      </c>
      <c r="AI98" s="96">
        <f t="shared" si="2"/>
        <v>0</v>
      </c>
    </row>
    <row r="99" spans="1:35" x14ac:dyDescent="0.3">
      <c r="A99" s="26">
        <v>75.810699999999997</v>
      </c>
      <c r="B99" s="107" t="s">
        <v>1468</v>
      </c>
      <c r="C99" s="21">
        <v>0.73860999999999999</v>
      </c>
      <c r="D99" s="21">
        <v>1.5319499999999999</v>
      </c>
      <c r="E99" s="21">
        <v>0.75782000000000005</v>
      </c>
      <c r="F99" s="21">
        <v>0.75782000000000005</v>
      </c>
      <c r="G99" s="21">
        <v>0.35671000000000003</v>
      </c>
      <c r="H99" s="21">
        <v>1.09846</v>
      </c>
      <c r="I99" s="21">
        <v>0.77290000000000003</v>
      </c>
      <c r="J99" s="21">
        <v>0</v>
      </c>
      <c r="K99" s="21">
        <v>1.41439</v>
      </c>
      <c r="L99" s="21">
        <v>1.4937</v>
      </c>
      <c r="M99" s="21">
        <v>1.9936199999999999</v>
      </c>
      <c r="N99" s="21">
        <v>0.81679000000000002</v>
      </c>
      <c r="O99" s="21">
        <v>0.30010999999999999</v>
      </c>
      <c r="P99" s="21">
        <v>0</v>
      </c>
      <c r="Q99" s="21">
        <v>0</v>
      </c>
      <c r="R99" s="21">
        <v>0</v>
      </c>
      <c r="S99" s="21">
        <v>1.62148</v>
      </c>
      <c r="T99" s="21">
        <v>0.78556999999999999</v>
      </c>
      <c r="U99" s="21">
        <v>0.12790000000000001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16">
        <f t="shared" si="3"/>
        <v>14.567829999999999</v>
      </c>
      <c r="AD99" s="106"/>
      <c r="AE99" s="105"/>
      <c r="AF99" s="106"/>
      <c r="AH99" s="94">
        <v>0</v>
      </c>
      <c r="AI99" s="96">
        <f t="shared" si="2"/>
        <v>0</v>
      </c>
    </row>
    <row r="100" spans="1:35" x14ac:dyDescent="0.3">
      <c r="A100" s="111">
        <v>75.813699999999997</v>
      </c>
      <c r="B100" s="107" t="s">
        <v>1469</v>
      </c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>
        <v>4.1399999999999997</v>
      </c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>
        <v>0</v>
      </c>
      <c r="Z100" s="21">
        <v>0</v>
      </c>
      <c r="AA100" s="21"/>
      <c r="AB100" s="21">
        <v>0</v>
      </c>
      <c r="AC100" s="16"/>
      <c r="AD100" s="106"/>
      <c r="AE100" s="105"/>
      <c r="AF100" s="106"/>
      <c r="AI100" s="96">
        <f t="shared" si="2"/>
        <v>0</v>
      </c>
    </row>
    <row r="101" spans="1:35" ht="31.5" x14ac:dyDescent="0.3">
      <c r="A101" s="26">
        <v>75.830699999999993</v>
      </c>
      <c r="B101" s="107" t="s">
        <v>1470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1.12531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3.6831</v>
      </c>
      <c r="Q101" s="21">
        <v>1.15324</v>
      </c>
      <c r="R101" s="21">
        <v>2.2562600000000002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16">
        <f t="shared" si="3"/>
        <v>18.21791</v>
      </c>
      <c r="AD101" s="106"/>
      <c r="AE101" s="105"/>
      <c r="AF101" s="106"/>
      <c r="AH101" s="94">
        <v>0</v>
      </c>
      <c r="AI101" s="96">
        <f t="shared" si="2"/>
        <v>0</v>
      </c>
    </row>
    <row r="102" spans="1:35" x14ac:dyDescent="0.3">
      <c r="A102" s="26">
        <v>75.831699999999998</v>
      </c>
      <c r="B102" s="107" t="s">
        <v>1471</v>
      </c>
      <c r="C102" s="21">
        <v>69.920820000000006</v>
      </c>
      <c r="D102" s="21">
        <v>75.945329999999998</v>
      </c>
      <c r="E102" s="21">
        <v>75.850800000000007</v>
      </c>
      <c r="F102" s="21">
        <v>60</v>
      </c>
      <c r="G102" s="21">
        <v>60</v>
      </c>
      <c r="H102" s="21">
        <v>82.120050000000006</v>
      </c>
      <c r="I102" s="21">
        <v>69.41874</v>
      </c>
      <c r="J102" s="21">
        <v>93.530860000000004</v>
      </c>
      <c r="K102" s="21">
        <v>72.475800000000007</v>
      </c>
      <c r="L102" s="21">
        <v>69.642430000000004</v>
      </c>
      <c r="M102" s="21">
        <v>77.706280000000007</v>
      </c>
      <c r="N102" s="21">
        <v>53.205129999999997</v>
      </c>
      <c r="O102" s="21">
        <v>47.417769999999997</v>
      </c>
      <c r="P102" s="21">
        <v>98.448459999999997</v>
      </c>
      <c r="Q102" s="21">
        <v>76.669110000000003</v>
      </c>
      <c r="R102" s="21">
        <v>98.866290000000006</v>
      </c>
      <c r="S102" s="21">
        <v>79.075329999999994</v>
      </c>
      <c r="T102" s="21">
        <v>71.101119999999995</v>
      </c>
      <c r="U102" s="21">
        <v>30.589030000000001</v>
      </c>
      <c r="V102" s="21">
        <v>3.5619800000000001</v>
      </c>
      <c r="W102" s="21">
        <v>9.1995000000000005</v>
      </c>
      <c r="X102" s="21">
        <v>7.62148</v>
      </c>
      <c r="Y102" s="21">
        <v>3.0542279999999997</v>
      </c>
      <c r="Z102" s="21">
        <v>2.036152</v>
      </c>
      <c r="AA102" s="21">
        <v>60.244390000000003</v>
      </c>
      <c r="AB102" s="21">
        <v>0</v>
      </c>
      <c r="AC102" s="16">
        <f t="shared" si="3"/>
        <v>1447.7010799999998</v>
      </c>
      <c r="AD102" s="106"/>
      <c r="AE102" s="105"/>
      <c r="AF102" s="106"/>
      <c r="AH102" s="94">
        <v>5.0903799999999997</v>
      </c>
      <c r="AI102" s="96">
        <f t="shared" si="2"/>
        <v>0</v>
      </c>
    </row>
    <row r="103" spans="1:35" x14ac:dyDescent="0.3">
      <c r="A103" s="111">
        <v>75.832700000000003</v>
      </c>
      <c r="B103" s="107" t="s">
        <v>1471</v>
      </c>
      <c r="C103" s="21"/>
      <c r="D103" s="21"/>
      <c r="E103" s="21"/>
      <c r="F103" s="21"/>
      <c r="G103" s="21"/>
      <c r="H103" s="21"/>
      <c r="I103" s="21"/>
      <c r="J103" s="21">
        <v>0.32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>
        <v>0</v>
      </c>
      <c r="Z103" s="21">
        <v>0</v>
      </c>
      <c r="AA103" s="21"/>
      <c r="AB103" s="21">
        <v>0</v>
      </c>
      <c r="AC103" s="16"/>
      <c r="AD103" s="106"/>
      <c r="AE103" s="105"/>
      <c r="AF103" s="106"/>
      <c r="AI103" s="96">
        <f t="shared" si="2"/>
        <v>0</v>
      </c>
    </row>
    <row r="104" spans="1:35" x14ac:dyDescent="0.3">
      <c r="A104" s="26">
        <v>75.840699999999998</v>
      </c>
      <c r="B104" s="107" t="s">
        <v>1472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16">
        <f t="shared" si="3"/>
        <v>0</v>
      </c>
      <c r="AD104" s="106"/>
      <c r="AE104" s="105"/>
      <c r="AF104" s="106"/>
      <c r="AH104" s="94">
        <v>0</v>
      </c>
      <c r="AI104" s="96">
        <f t="shared" si="2"/>
        <v>0</v>
      </c>
    </row>
    <row r="105" spans="1:35" x14ac:dyDescent="0.3">
      <c r="A105" s="26">
        <v>75.860699999999994</v>
      </c>
      <c r="B105" s="107" t="s">
        <v>1473</v>
      </c>
      <c r="C105" s="21">
        <v>0</v>
      </c>
      <c r="D105" s="21">
        <v>1.1485300000000001</v>
      </c>
      <c r="E105" s="21">
        <v>0</v>
      </c>
      <c r="F105" s="21">
        <v>2</v>
      </c>
      <c r="G105" s="21">
        <v>2</v>
      </c>
      <c r="H105" s="21">
        <v>2.3628999999999998</v>
      </c>
      <c r="I105" s="21">
        <v>0</v>
      </c>
      <c r="J105" s="21">
        <v>2.8195600000000001</v>
      </c>
      <c r="K105" s="21">
        <v>1.1577599999999999</v>
      </c>
      <c r="L105" s="21">
        <v>2.6237699999999999</v>
      </c>
      <c r="M105" s="21">
        <v>5.1057899999999998</v>
      </c>
      <c r="N105" s="21">
        <v>1.1488</v>
      </c>
      <c r="O105" s="21">
        <v>1.24444</v>
      </c>
      <c r="P105" s="21">
        <v>2.7065000000000001</v>
      </c>
      <c r="Q105" s="21">
        <v>1.40784</v>
      </c>
      <c r="R105" s="21">
        <v>1.1447799999999999</v>
      </c>
      <c r="S105" s="21">
        <v>0</v>
      </c>
      <c r="T105" s="21">
        <v>3.7471899999999998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2.3444799999999999</v>
      </c>
      <c r="AB105" s="21">
        <v>0</v>
      </c>
      <c r="AC105" s="16">
        <f t="shared" si="3"/>
        <v>32.962339999999998</v>
      </c>
      <c r="AD105" s="106"/>
      <c r="AE105" s="105"/>
      <c r="AF105" s="106"/>
      <c r="AH105" s="94">
        <v>0</v>
      </c>
      <c r="AI105" s="96">
        <f t="shared" si="2"/>
        <v>0</v>
      </c>
    </row>
    <row r="106" spans="1:35" x14ac:dyDescent="0.3">
      <c r="A106" s="26">
        <v>75.861699999999999</v>
      </c>
      <c r="B106" s="107" t="s">
        <v>1473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2.6865399999999999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16">
        <f t="shared" si="3"/>
        <v>2.6865399999999999</v>
      </c>
      <c r="AD106" s="106"/>
      <c r="AE106" s="105"/>
      <c r="AF106" s="106"/>
      <c r="AH106" s="94">
        <v>0</v>
      </c>
      <c r="AI106" s="96">
        <f t="shared" si="2"/>
        <v>0</v>
      </c>
    </row>
    <row r="107" spans="1:35" x14ac:dyDescent="0.3">
      <c r="A107" s="26">
        <v>75.870699999999999</v>
      </c>
      <c r="B107" s="107" t="s">
        <v>1474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0.252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16">
        <f t="shared" si="3"/>
        <v>0.252</v>
      </c>
      <c r="AD107" s="106"/>
      <c r="AE107" s="105"/>
      <c r="AF107" s="106"/>
      <c r="AH107" s="94">
        <v>0</v>
      </c>
      <c r="AI107" s="96">
        <f t="shared" si="2"/>
        <v>0</v>
      </c>
    </row>
    <row r="108" spans="1:35" x14ac:dyDescent="0.3">
      <c r="A108" s="26">
        <v>75.88069999999999</v>
      </c>
      <c r="B108" s="107" t="s">
        <v>1475</v>
      </c>
      <c r="C108" s="21">
        <v>0</v>
      </c>
      <c r="D108" s="21">
        <v>0</v>
      </c>
      <c r="E108" s="21">
        <v>0</v>
      </c>
      <c r="F108" s="21">
        <v>0</v>
      </c>
      <c r="G108" s="21">
        <v>0</v>
      </c>
      <c r="H108" s="21">
        <v>0.16800000000000001</v>
      </c>
      <c r="I108" s="21">
        <v>0</v>
      </c>
      <c r="J108" s="21">
        <v>8.4000000000000005E-2</v>
      </c>
      <c r="K108" s="21">
        <v>0</v>
      </c>
      <c r="L108" s="21">
        <v>0.16800000000000001</v>
      </c>
      <c r="M108" s="21">
        <v>0.33600000000000002</v>
      </c>
      <c r="N108" s="21">
        <v>0</v>
      </c>
      <c r="O108" s="21">
        <v>8.4000000000000005E-2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16">
        <f t="shared" si="3"/>
        <v>0.84</v>
      </c>
      <c r="AD108" s="106"/>
      <c r="AE108" s="105"/>
      <c r="AF108" s="106"/>
      <c r="AH108" s="94">
        <v>0</v>
      </c>
      <c r="AI108" s="96">
        <f t="shared" si="2"/>
        <v>0</v>
      </c>
    </row>
    <row r="109" spans="1:35" ht="47.25" x14ac:dyDescent="0.3">
      <c r="A109" s="26">
        <v>75.883700000000005</v>
      </c>
      <c r="B109" s="107" t="s">
        <v>1476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3.0067200000000001</v>
      </c>
      <c r="J109" s="21">
        <v>5.15923</v>
      </c>
      <c r="K109" s="21">
        <v>0</v>
      </c>
      <c r="L109" s="21">
        <v>0</v>
      </c>
      <c r="M109" s="21">
        <v>3.1526399999999999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16">
        <f t="shared" si="3"/>
        <v>11.31859</v>
      </c>
      <c r="AD109" s="106"/>
      <c r="AE109" s="105"/>
      <c r="AF109" s="106"/>
      <c r="AH109" s="94">
        <v>0</v>
      </c>
      <c r="AI109" s="96">
        <f t="shared" si="2"/>
        <v>0</v>
      </c>
    </row>
    <row r="110" spans="1:35" ht="31.5" x14ac:dyDescent="0.3">
      <c r="A110" s="26">
        <v>75.890699999999995</v>
      </c>
      <c r="B110" s="107" t="s">
        <v>1477</v>
      </c>
      <c r="C110" s="21">
        <v>0</v>
      </c>
      <c r="D110" s="21">
        <v>0</v>
      </c>
      <c r="E110" s="21">
        <v>0</v>
      </c>
      <c r="F110" s="21">
        <v>0</v>
      </c>
      <c r="G110" s="21">
        <v>0</v>
      </c>
      <c r="H110" s="21">
        <v>17.642779999999998</v>
      </c>
      <c r="I110" s="21">
        <v>0</v>
      </c>
      <c r="J110" s="21">
        <v>0.75285000000000002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11.13822</v>
      </c>
      <c r="V110" s="21">
        <v>0</v>
      </c>
      <c r="W110" s="21">
        <v>5.2876700000000003</v>
      </c>
      <c r="X110" s="21">
        <v>2.3873799999999998</v>
      </c>
      <c r="Y110" s="21">
        <v>0</v>
      </c>
      <c r="Z110" s="21">
        <v>0</v>
      </c>
      <c r="AA110" s="21">
        <v>1.0542400000000001</v>
      </c>
      <c r="AB110" s="21">
        <v>0</v>
      </c>
      <c r="AC110" s="16">
        <f t="shared" si="3"/>
        <v>38.26314</v>
      </c>
      <c r="AD110" s="106"/>
      <c r="AE110" s="105"/>
      <c r="AF110" s="106"/>
      <c r="AH110" s="94">
        <v>0</v>
      </c>
      <c r="AI110" s="96">
        <f t="shared" si="2"/>
        <v>0</v>
      </c>
    </row>
    <row r="111" spans="1:35" x14ac:dyDescent="0.3">
      <c r="A111" s="26">
        <v>76.101699999999994</v>
      </c>
      <c r="B111" s="107" t="s">
        <v>1479</v>
      </c>
      <c r="C111" s="21">
        <v>6.4919599999999997</v>
      </c>
      <c r="D111" s="21">
        <v>6.4503399999999997</v>
      </c>
      <c r="E111" s="21">
        <v>5.4492599999999998</v>
      </c>
      <c r="F111" s="21">
        <v>5.4492599999999998</v>
      </c>
      <c r="G111" s="21">
        <v>2.5</v>
      </c>
      <c r="H111" s="21">
        <v>0</v>
      </c>
      <c r="I111" s="21">
        <v>52.832070000000002</v>
      </c>
      <c r="J111" s="21">
        <v>2.6315</v>
      </c>
      <c r="K111" s="21">
        <v>12.595269999999999</v>
      </c>
      <c r="L111" s="21">
        <v>3.55592</v>
      </c>
      <c r="M111" s="21">
        <v>1.75997</v>
      </c>
      <c r="N111" s="21">
        <v>1.72838</v>
      </c>
      <c r="O111" s="21">
        <v>3.33386</v>
      </c>
      <c r="P111" s="21">
        <v>5.4532699999999998</v>
      </c>
      <c r="Q111" s="21">
        <v>1.3286199999999999</v>
      </c>
      <c r="R111" s="21">
        <v>2.52949</v>
      </c>
      <c r="S111" s="21">
        <v>10.113759999999999</v>
      </c>
      <c r="T111" s="21">
        <v>1.50485</v>
      </c>
      <c r="U111" s="21">
        <v>0.12</v>
      </c>
      <c r="V111" s="21">
        <v>0</v>
      </c>
      <c r="W111" s="21">
        <v>0</v>
      </c>
      <c r="X111" s="21">
        <v>0</v>
      </c>
      <c r="Y111" s="21">
        <v>88.75</v>
      </c>
      <c r="Z111" s="21">
        <v>0</v>
      </c>
      <c r="AA111" s="21">
        <v>5.9247500000000004</v>
      </c>
      <c r="AB111" s="21">
        <v>0</v>
      </c>
      <c r="AC111" s="16">
        <f t="shared" si="3"/>
        <v>220.50253000000001</v>
      </c>
      <c r="AD111" s="106"/>
      <c r="AE111" s="105"/>
      <c r="AF111" s="106"/>
      <c r="AH111" s="94">
        <v>0</v>
      </c>
      <c r="AI111" s="96">
        <f t="shared" si="2"/>
        <v>88.75</v>
      </c>
    </row>
    <row r="112" spans="1:35" x14ac:dyDescent="0.3">
      <c r="A112" s="26">
        <v>76.102699999999999</v>
      </c>
      <c r="B112" s="107" t="s">
        <v>1480</v>
      </c>
      <c r="C112" s="21">
        <v>6.21645</v>
      </c>
      <c r="D112" s="21">
        <v>6.6382500000000002</v>
      </c>
      <c r="E112" s="21">
        <v>4.3039699999999996</v>
      </c>
      <c r="F112" s="21">
        <v>4.3039699999999996</v>
      </c>
      <c r="G112" s="21">
        <v>0.50466</v>
      </c>
      <c r="H112" s="21">
        <v>4.4499399999999998</v>
      </c>
      <c r="I112" s="21">
        <v>0.20593</v>
      </c>
      <c r="J112" s="21">
        <v>1.91395</v>
      </c>
      <c r="K112" s="21">
        <v>0.87890000000000001</v>
      </c>
      <c r="L112" s="21">
        <v>1.0863499999999999</v>
      </c>
      <c r="M112" s="21">
        <v>2.38252</v>
      </c>
      <c r="N112" s="21">
        <v>0.93608999999999998</v>
      </c>
      <c r="O112" s="21">
        <v>0.77717999999999998</v>
      </c>
      <c r="P112" s="21">
        <v>3.93086</v>
      </c>
      <c r="Q112" s="21">
        <v>3.01397</v>
      </c>
      <c r="R112" s="21">
        <v>0</v>
      </c>
      <c r="S112" s="21">
        <v>1.8868199999999999</v>
      </c>
      <c r="T112" s="21">
        <v>0.39471000000000001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8.5</v>
      </c>
      <c r="AB112" s="21">
        <v>0</v>
      </c>
      <c r="AC112" s="16">
        <f t="shared" si="3"/>
        <v>52.324520000000007</v>
      </c>
      <c r="AD112" s="106"/>
      <c r="AE112" s="105"/>
      <c r="AF112" s="106"/>
      <c r="AH112" s="94">
        <v>0</v>
      </c>
      <c r="AI112" s="96">
        <f t="shared" si="2"/>
        <v>0</v>
      </c>
    </row>
    <row r="113" spans="1:35" ht="31.5" x14ac:dyDescent="0.3">
      <c r="A113" s="26">
        <v>76.108699999999999</v>
      </c>
      <c r="B113" s="107" t="s">
        <v>1481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16">
        <f t="shared" si="3"/>
        <v>0</v>
      </c>
      <c r="AD113" s="106"/>
      <c r="AE113" s="105"/>
      <c r="AF113" s="106"/>
      <c r="AH113" s="94">
        <v>0</v>
      </c>
      <c r="AI113" s="96">
        <f t="shared" si="2"/>
        <v>0</v>
      </c>
    </row>
    <row r="114" spans="1:35" x14ac:dyDescent="0.3">
      <c r="A114" s="26">
        <v>76.111699999999999</v>
      </c>
      <c r="B114" s="107" t="s">
        <v>1483</v>
      </c>
      <c r="C114" s="21">
        <v>0</v>
      </c>
      <c r="D114" s="21">
        <v>0</v>
      </c>
      <c r="E114" s="21">
        <v>0</v>
      </c>
      <c r="F114" s="21">
        <v>2</v>
      </c>
      <c r="G114" s="21">
        <v>2</v>
      </c>
      <c r="H114" s="21">
        <v>0</v>
      </c>
      <c r="I114" s="21">
        <v>0</v>
      </c>
      <c r="J114" s="21">
        <v>6.6459200000000003</v>
      </c>
      <c r="K114" s="21">
        <v>1.491E-2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16">
        <f t="shared" si="3"/>
        <v>10.660830000000001</v>
      </c>
      <c r="AD114" s="106"/>
      <c r="AE114" s="105"/>
      <c r="AF114" s="106"/>
      <c r="AH114" s="94">
        <v>0</v>
      </c>
      <c r="AI114" s="96">
        <f t="shared" si="2"/>
        <v>0</v>
      </c>
    </row>
    <row r="115" spans="1:35" ht="31.5" x14ac:dyDescent="0.3">
      <c r="A115" s="26">
        <v>76.111800000000002</v>
      </c>
      <c r="B115" s="107" t="s">
        <v>1484</v>
      </c>
      <c r="C115" s="21">
        <v>0</v>
      </c>
      <c r="D115" s="21">
        <v>17.125060000000001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1.7762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16">
        <f t="shared" si="3"/>
        <v>18.901260000000001</v>
      </c>
      <c r="AD115" s="106"/>
      <c r="AE115" s="105"/>
      <c r="AF115" s="106"/>
      <c r="AH115" s="94">
        <v>0</v>
      </c>
      <c r="AI115" s="96">
        <f t="shared" si="2"/>
        <v>0</v>
      </c>
    </row>
    <row r="116" spans="1:35" x14ac:dyDescent="0.3">
      <c r="A116" s="26">
        <v>76.1126</v>
      </c>
      <c r="B116" s="107" t="s">
        <v>1485</v>
      </c>
      <c r="C116" s="21">
        <v>0</v>
      </c>
      <c r="D116" s="21">
        <v>0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0.22606000000000001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16">
        <f t="shared" si="3"/>
        <v>0.22606000000000001</v>
      </c>
      <c r="AD116" s="106"/>
      <c r="AE116" s="105"/>
      <c r="AF116" s="106"/>
      <c r="AH116" s="94">
        <v>0</v>
      </c>
      <c r="AI116" s="96">
        <f t="shared" si="2"/>
        <v>0</v>
      </c>
    </row>
    <row r="117" spans="1:35" x14ac:dyDescent="0.3">
      <c r="A117" s="26">
        <v>76.11269999999999</v>
      </c>
      <c r="B117" s="107" t="s">
        <v>1485</v>
      </c>
      <c r="C117" s="21">
        <v>4.0568600000000004</v>
      </c>
      <c r="D117" s="21">
        <v>1.71648</v>
      </c>
      <c r="E117" s="21">
        <v>3.08894</v>
      </c>
      <c r="F117" s="21">
        <v>3.08894</v>
      </c>
      <c r="G117" s="21">
        <v>0.78510000000000002</v>
      </c>
      <c r="H117" s="21">
        <v>1.69946</v>
      </c>
      <c r="I117" s="21">
        <v>0.98919999999999997</v>
      </c>
      <c r="J117" s="21">
        <v>5.37331</v>
      </c>
      <c r="K117" s="21">
        <v>5.55633</v>
      </c>
      <c r="L117" s="21">
        <v>1.6252200000000001</v>
      </c>
      <c r="M117" s="21">
        <v>1.78603</v>
      </c>
      <c r="N117" s="21">
        <v>1.78209</v>
      </c>
      <c r="O117" s="21">
        <v>1.7698700000000001</v>
      </c>
      <c r="P117" s="21">
        <v>2.0152800000000002</v>
      </c>
      <c r="Q117" s="21">
        <v>1.64279</v>
      </c>
      <c r="R117" s="21">
        <v>2.6151800000000001</v>
      </c>
      <c r="S117" s="21">
        <v>1.7442</v>
      </c>
      <c r="T117" s="21">
        <v>1.69113</v>
      </c>
      <c r="U117" s="21">
        <v>4.4019399999999997</v>
      </c>
      <c r="V117" s="21">
        <v>1.2566600000000001</v>
      </c>
      <c r="W117" s="21">
        <v>0.72597</v>
      </c>
      <c r="X117" s="21">
        <v>1.2314700000000001</v>
      </c>
      <c r="Y117" s="21">
        <v>0.269202</v>
      </c>
      <c r="Z117" s="21">
        <v>0.17946800000000002</v>
      </c>
      <c r="AA117" s="21">
        <v>15.224410000000001</v>
      </c>
      <c r="AB117" s="21">
        <v>0</v>
      </c>
      <c r="AC117" s="16">
        <f t="shared" si="3"/>
        <v>66.315529999999995</v>
      </c>
      <c r="AD117" s="106"/>
      <c r="AE117" s="105"/>
      <c r="AF117" s="106"/>
      <c r="AH117" s="94">
        <v>0.44867000000000001</v>
      </c>
      <c r="AI117" s="96">
        <f t="shared" si="2"/>
        <v>0</v>
      </c>
    </row>
    <row r="118" spans="1:35" x14ac:dyDescent="0.3">
      <c r="A118" s="26">
        <v>76.112799999999993</v>
      </c>
      <c r="B118" s="107" t="s">
        <v>1486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0.81010000000000004</v>
      </c>
      <c r="Q118" s="21">
        <v>0</v>
      </c>
      <c r="R118" s="21">
        <v>0</v>
      </c>
      <c r="S118" s="21">
        <v>9.2485700000000008</v>
      </c>
      <c r="T118" s="21">
        <v>8.2205399999999997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16">
        <f t="shared" si="3"/>
        <v>18.279209999999999</v>
      </c>
      <c r="AD118" s="106"/>
      <c r="AE118" s="105"/>
      <c r="AF118" s="106"/>
      <c r="AH118" s="94">
        <v>0</v>
      </c>
      <c r="AI118" s="96">
        <f t="shared" si="2"/>
        <v>0</v>
      </c>
    </row>
    <row r="119" spans="1:35" x14ac:dyDescent="0.3">
      <c r="A119" s="26">
        <v>76.113699999999994</v>
      </c>
      <c r="B119" s="107" t="s">
        <v>1487</v>
      </c>
      <c r="C119" s="21">
        <v>0.87705999999999995</v>
      </c>
      <c r="D119" s="21">
        <v>0.6</v>
      </c>
      <c r="E119" s="21">
        <v>0.23644000000000001</v>
      </c>
      <c r="F119" s="21">
        <v>0.23644000000000001</v>
      </c>
      <c r="G119" s="21">
        <v>0.24</v>
      </c>
      <c r="H119" s="21">
        <v>0.23205999999999999</v>
      </c>
      <c r="I119" s="21">
        <v>0.13188</v>
      </c>
      <c r="J119" s="21">
        <v>0.69179999999999997</v>
      </c>
      <c r="K119" s="21">
        <v>0.26435999999999998</v>
      </c>
      <c r="L119" s="21">
        <v>0.54464999999999997</v>
      </c>
      <c r="M119" s="21">
        <v>0.28967999999999999</v>
      </c>
      <c r="N119" s="21">
        <v>9.1499999999999998E-2</v>
      </c>
      <c r="O119" s="21">
        <v>8.9730000000000004E-2</v>
      </c>
      <c r="P119" s="21">
        <v>0.44030000000000002</v>
      </c>
      <c r="Q119" s="21">
        <v>0.18964</v>
      </c>
      <c r="R119" s="21">
        <v>0.52710000000000001</v>
      </c>
      <c r="S119" s="21">
        <v>0.38289000000000001</v>
      </c>
      <c r="T119" s="21">
        <v>0.22387000000000001</v>
      </c>
      <c r="U119" s="21">
        <v>0.65158000000000005</v>
      </c>
      <c r="V119" s="21">
        <v>0.48243999999999998</v>
      </c>
      <c r="W119" s="21">
        <v>0.60721000000000003</v>
      </c>
      <c r="X119" s="21">
        <v>0.77161999999999997</v>
      </c>
      <c r="Y119" s="21">
        <v>0.341922</v>
      </c>
      <c r="Z119" s="21">
        <v>0.22794800000000001</v>
      </c>
      <c r="AA119" s="21">
        <v>1.6995899999999999</v>
      </c>
      <c r="AB119" s="21">
        <v>0</v>
      </c>
      <c r="AC119" s="16">
        <f t="shared" si="3"/>
        <v>11.071709999999999</v>
      </c>
      <c r="AD119" s="106"/>
      <c r="AE119" s="105"/>
      <c r="AF119" s="106"/>
      <c r="AH119" s="94">
        <v>0.56986999999999999</v>
      </c>
      <c r="AI119" s="96">
        <f t="shared" si="2"/>
        <v>0</v>
      </c>
    </row>
    <row r="120" spans="1:35" x14ac:dyDescent="0.3">
      <c r="A120" s="26">
        <v>76.114599999999996</v>
      </c>
      <c r="B120" s="107" t="s">
        <v>1488</v>
      </c>
      <c r="C120" s="21">
        <v>0</v>
      </c>
      <c r="D120" s="21">
        <v>0</v>
      </c>
      <c r="E120" s="21">
        <v>0</v>
      </c>
      <c r="F120" s="21">
        <v>0</v>
      </c>
      <c r="G120" s="21">
        <v>0</v>
      </c>
      <c r="H120" s="21">
        <v>1.5</v>
      </c>
      <c r="I120" s="21">
        <v>0</v>
      </c>
      <c r="J120" s="21">
        <v>0.13907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16">
        <f t="shared" si="3"/>
        <v>1.63907</v>
      </c>
      <c r="AD120" s="106"/>
      <c r="AE120" s="105"/>
      <c r="AF120" s="106"/>
      <c r="AH120" s="94">
        <v>0</v>
      </c>
      <c r="AI120" s="96">
        <f t="shared" si="2"/>
        <v>0</v>
      </c>
    </row>
    <row r="121" spans="1:35" x14ac:dyDescent="0.3">
      <c r="A121" s="26">
        <v>76.114699999999999</v>
      </c>
      <c r="B121" s="107" t="s">
        <v>1488</v>
      </c>
      <c r="C121" s="21">
        <v>2.9824999999999999</v>
      </c>
      <c r="D121" s="21">
        <v>1.7718499999999999</v>
      </c>
      <c r="E121" s="21">
        <v>1.50268</v>
      </c>
      <c r="F121" s="21">
        <v>1.50268</v>
      </c>
      <c r="G121" s="21">
        <v>0.75117999999999996</v>
      </c>
      <c r="H121" s="21">
        <v>1.7526600000000001</v>
      </c>
      <c r="I121" s="21">
        <v>1.5</v>
      </c>
      <c r="J121" s="21">
        <v>2.1103700000000001</v>
      </c>
      <c r="K121" s="21">
        <v>1.5577000000000001</v>
      </c>
      <c r="L121" s="21">
        <v>0.96340999999999999</v>
      </c>
      <c r="M121" s="21">
        <v>1.2634399999999999</v>
      </c>
      <c r="N121" s="21">
        <v>0.81957000000000002</v>
      </c>
      <c r="O121" s="21">
        <v>0.48782999999999999</v>
      </c>
      <c r="P121" s="21">
        <v>1.2136100000000001</v>
      </c>
      <c r="Q121" s="21">
        <v>1.01912</v>
      </c>
      <c r="R121" s="21">
        <v>1.3110299999999999</v>
      </c>
      <c r="S121" s="21">
        <v>1.08222</v>
      </c>
      <c r="T121" s="21">
        <v>0.90237999999999996</v>
      </c>
      <c r="U121" s="21">
        <v>1.13252</v>
      </c>
      <c r="V121" s="21">
        <v>0.317</v>
      </c>
      <c r="W121" s="21">
        <v>0.51646999999999998</v>
      </c>
      <c r="X121" s="21">
        <v>0.57757999999999998</v>
      </c>
      <c r="Y121" s="21">
        <v>0.319332</v>
      </c>
      <c r="Z121" s="21">
        <v>0.21288800000000002</v>
      </c>
      <c r="AA121" s="21">
        <v>6.45242</v>
      </c>
      <c r="AB121" s="21">
        <v>0</v>
      </c>
      <c r="AC121" s="16">
        <f t="shared" si="3"/>
        <v>34.022440000000003</v>
      </c>
      <c r="AD121" s="106"/>
      <c r="AE121" s="105"/>
      <c r="AF121" s="106"/>
      <c r="AH121" s="94">
        <v>0.53222000000000003</v>
      </c>
      <c r="AI121" s="96">
        <f t="shared" si="2"/>
        <v>0</v>
      </c>
    </row>
    <row r="122" spans="1:35" x14ac:dyDescent="0.3">
      <c r="A122" s="26">
        <v>76.115700000000004</v>
      </c>
      <c r="B122" s="107" t="s">
        <v>1489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16">
        <f t="shared" si="3"/>
        <v>0</v>
      </c>
      <c r="AD122" s="106"/>
      <c r="AE122" s="105"/>
      <c r="AF122" s="106"/>
      <c r="AH122" s="94">
        <v>0</v>
      </c>
      <c r="AI122" s="96">
        <f t="shared" si="2"/>
        <v>0</v>
      </c>
    </row>
    <row r="123" spans="1:35" x14ac:dyDescent="0.3">
      <c r="A123" s="26">
        <v>76.116699999999994</v>
      </c>
      <c r="B123" s="107" t="s">
        <v>1490</v>
      </c>
      <c r="C123" s="21">
        <v>30.6267</v>
      </c>
      <c r="D123" s="21">
        <v>24.50206</v>
      </c>
      <c r="E123" s="21">
        <v>109.61861</v>
      </c>
      <c r="F123" s="21">
        <v>90</v>
      </c>
      <c r="G123" s="21">
        <v>70</v>
      </c>
      <c r="H123" s="21">
        <v>0</v>
      </c>
      <c r="I123" s="21">
        <v>71.148380000000003</v>
      </c>
      <c r="J123" s="21">
        <v>149.23718</v>
      </c>
      <c r="K123" s="21">
        <v>49.692459999999997</v>
      </c>
      <c r="L123" s="21">
        <v>100.74279</v>
      </c>
      <c r="M123" s="21">
        <v>74.298959999999994</v>
      </c>
      <c r="N123" s="21">
        <v>73.204570000000004</v>
      </c>
      <c r="O123" s="21">
        <v>43.105179999999997</v>
      </c>
      <c r="P123" s="21">
        <v>98.97569</v>
      </c>
      <c r="Q123" s="21">
        <v>91.894639999999995</v>
      </c>
      <c r="R123" s="21">
        <v>83.971739999999997</v>
      </c>
      <c r="S123" s="21">
        <v>52.999400000000001</v>
      </c>
      <c r="T123" s="21">
        <v>79.292619999999999</v>
      </c>
      <c r="U123" s="21">
        <v>0</v>
      </c>
      <c r="V123" s="21">
        <v>0</v>
      </c>
      <c r="W123" s="21">
        <v>0</v>
      </c>
      <c r="X123" s="21">
        <v>0</v>
      </c>
      <c r="Y123" s="21">
        <v>4.2977999999999995E-2</v>
      </c>
      <c r="Z123" s="21">
        <v>2.8652E-2</v>
      </c>
      <c r="AA123" s="21">
        <v>2.5505800000000001</v>
      </c>
      <c r="AB123" s="21">
        <v>0</v>
      </c>
      <c r="AC123" s="16">
        <f t="shared" si="3"/>
        <v>1295.9331899999997</v>
      </c>
      <c r="AD123" s="106"/>
      <c r="AE123" s="105"/>
      <c r="AF123" s="106"/>
      <c r="AH123" s="94">
        <v>7.1629999999999999E-2</v>
      </c>
      <c r="AI123" s="96">
        <f t="shared" si="2"/>
        <v>0</v>
      </c>
    </row>
    <row r="124" spans="1:35" x14ac:dyDescent="0.3">
      <c r="A124" s="26">
        <v>76.117699999999999</v>
      </c>
      <c r="B124" s="107" t="s">
        <v>1491</v>
      </c>
      <c r="C124" s="21">
        <v>44.003700000000002</v>
      </c>
      <c r="D124" s="21">
        <v>0</v>
      </c>
      <c r="E124" s="21">
        <v>0</v>
      </c>
      <c r="F124" s="21">
        <v>0</v>
      </c>
      <c r="G124" s="21">
        <v>1.7949900000000001</v>
      </c>
      <c r="H124" s="21">
        <v>0</v>
      </c>
      <c r="I124" s="21">
        <v>2.6971699999999998</v>
      </c>
      <c r="J124" s="21">
        <v>1.7600000000000001E-2</v>
      </c>
      <c r="K124" s="21">
        <v>0</v>
      </c>
      <c r="L124" s="21">
        <v>6.4110500000000004</v>
      </c>
      <c r="M124" s="21">
        <v>0</v>
      </c>
      <c r="N124" s="21">
        <v>0</v>
      </c>
      <c r="O124" s="21">
        <v>0</v>
      </c>
      <c r="P124" s="21">
        <v>5.04</v>
      </c>
      <c r="Q124" s="21">
        <v>0.5</v>
      </c>
      <c r="R124" s="21">
        <v>1.6799999999999999E-2</v>
      </c>
      <c r="S124" s="21">
        <v>0</v>
      </c>
      <c r="T124" s="21">
        <v>0</v>
      </c>
      <c r="U124" s="21">
        <v>2.4723199999999999</v>
      </c>
      <c r="V124" s="21">
        <v>1.43354</v>
      </c>
      <c r="W124" s="21">
        <v>1.43354</v>
      </c>
      <c r="X124" s="21">
        <v>1.3989100000000001</v>
      </c>
      <c r="Y124" s="21">
        <v>1.014534</v>
      </c>
      <c r="Z124" s="21">
        <v>0.67635600000000007</v>
      </c>
      <c r="AA124" s="21">
        <v>5.7084999999999999</v>
      </c>
      <c r="AB124" s="21">
        <v>0</v>
      </c>
      <c r="AC124" s="16">
        <f t="shared" si="3"/>
        <v>74.619009999999989</v>
      </c>
      <c r="AD124" s="106"/>
      <c r="AE124" s="105"/>
      <c r="AF124" s="106"/>
      <c r="AH124" s="94">
        <v>1.69089</v>
      </c>
      <c r="AI124" s="96">
        <f t="shared" si="2"/>
        <v>0</v>
      </c>
    </row>
    <row r="125" spans="1:35" x14ac:dyDescent="0.3">
      <c r="A125" s="26">
        <v>76.12169999999999</v>
      </c>
      <c r="B125" s="107" t="s">
        <v>1492</v>
      </c>
      <c r="C125" s="21">
        <v>0.62656000000000001</v>
      </c>
      <c r="D125" s="21">
        <v>0.60699000000000003</v>
      </c>
      <c r="E125" s="21">
        <v>1.8460000000000001</v>
      </c>
      <c r="F125" s="21">
        <v>1.8460000000000001</v>
      </c>
      <c r="G125" s="21">
        <v>0.5</v>
      </c>
      <c r="H125" s="21">
        <v>0.60589999999999999</v>
      </c>
      <c r="I125" s="21">
        <v>0.78656999999999999</v>
      </c>
      <c r="J125" s="21">
        <v>0.21407999999999999</v>
      </c>
      <c r="K125" s="21">
        <v>1.38192</v>
      </c>
      <c r="L125" s="21">
        <v>0.68723000000000001</v>
      </c>
      <c r="M125" s="21">
        <v>0.42373</v>
      </c>
      <c r="N125" s="21">
        <v>0</v>
      </c>
      <c r="O125" s="21">
        <v>7.5520000000000004E-2</v>
      </c>
      <c r="P125" s="21">
        <v>9.4400000000000005E-3</v>
      </c>
      <c r="Q125" s="21">
        <v>6.608E-2</v>
      </c>
      <c r="R125" s="21">
        <v>0.98826000000000003</v>
      </c>
      <c r="S125" s="21">
        <v>0.33040000000000003</v>
      </c>
      <c r="T125" s="21">
        <v>0.11328000000000001</v>
      </c>
      <c r="U125" s="21">
        <v>7.1999999999999995E-2</v>
      </c>
      <c r="V125" s="21">
        <v>0.40272000000000002</v>
      </c>
      <c r="W125" s="21">
        <v>4.437E-2</v>
      </c>
      <c r="X125" s="21">
        <v>0</v>
      </c>
      <c r="Y125" s="21">
        <v>7.1999999999999995E-2</v>
      </c>
      <c r="Z125" s="21">
        <v>4.8000000000000001E-2</v>
      </c>
      <c r="AA125" s="21">
        <v>3.0586600000000002</v>
      </c>
      <c r="AB125" s="21">
        <v>0</v>
      </c>
      <c r="AC125" s="16">
        <f t="shared" si="3"/>
        <v>14.805709999999998</v>
      </c>
      <c r="AD125" s="106"/>
      <c r="AE125" s="105"/>
      <c r="AF125" s="106"/>
      <c r="AH125" s="94">
        <v>0.12</v>
      </c>
      <c r="AI125" s="96">
        <f t="shared" si="2"/>
        <v>0</v>
      </c>
    </row>
    <row r="126" spans="1:35" x14ac:dyDescent="0.3">
      <c r="A126" s="26">
        <v>76.122699999999995</v>
      </c>
      <c r="B126" s="107" t="s">
        <v>1493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0.6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0.112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8.76084</v>
      </c>
      <c r="AB126" s="21">
        <v>0</v>
      </c>
      <c r="AC126" s="16">
        <f t="shared" si="3"/>
        <v>9.4728399999999997</v>
      </c>
      <c r="AD126" s="106"/>
      <c r="AE126" s="105"/>
      <c r="AF126" s="106"/>
      <c r="AH126" s="94">
        <v>0</v>
      </c>
      <c r="AI126" s="96">
        <f t="shared" si="2"/>
        <v>0</v>
      </c>
    </row>
    <row r="127" spans="1:35" x14ac:dyDescent="0.3">
      <c r="A127" s="12">
        <v>76.123699999999999</v>
      </c>
      <c r="B127" s="107" t="s">
        <v>1494</v>
      </c>
      <c r="C127" s="21">
        <v>0</v>
      </c>
      <c r="D127" s="21">
        <v>0</v>
      </c>
      <c r="E127" s="21">
        <v>0</v>
      </c>
      <c r="F127" s="21">
        <v>0.2</v>
      </c>
      <c r="G127" s="21">
        <v>0.2</v>
      </c>
      <c r="H127" s="21">
        <v>0</v>
      </c>
      <c r="I127" s="21">
        <v>0</v>
      </c>
      <c r="J127" s="21">
        <v>0.55000000000000004</v>
      </c>
      <c r="K127" s="21">
        <v>0.26</v>
      </c>
      <c r="L127" s="21">
        <v>0</v>
      </c>
      <c r="M127" s="21">
        <v>0.28320000000000001</v>
      </c>
      <c r="N127" s="21">
        <v>0</v>
      </c>
      <c r="O127" s="21">
        <v>0.184</v>
      </c>
      <c r="P127" s="21">
        <v>0.03</v>
      </c>
      <c r="Q127" s="21">
        <v>0</v>
      </c>
      <c r="R127" s="21">
        <v>0</v>
      </c>
      <c r="S127" s="21">
        <v>0.01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22.231860000000001</v>
      </c>
      <c r="AB127" s="21">
        <v>0</v>
      </c>
      <c r="AC127" s="16">
        <f t="shared" si="3"/>
        <v>23.949059999999999</v>
      </c>
      <c r="AD127" s="106"/>
      <c r="AE127" s="105"/>
      <c r="AF127" s="106"/>
      <c r="AH127" s="94">
        <v>0</v>
      </c>
      <c r="AI127" s="96">
        <f t="shared" si="2"/>
        <v>0</v>
      </c>
    </row>
    <row r="128" spans="1:35" x14ac:dyDescent="0.3">
      <c r="A128" s="26">
        <v>76.125699999999995</v>
      </c>
      <c r="B128" s="107" t="s">
        <v>1495</v>
      </c>
      <c r="C128" s="21">
        <v>0.49768000000000001</v>
      </c>
      <c r="D128" s="21">
        <v>0.41566999999999998</v>
      </c>
      <c r="E128" s="21">
        <v>0</v>
      </c>
      <c r="F128" s="21">
        <v>0</v>
      </c>
      <c r="G128" s="21">
        <v>0</v>
      </c>
      <c r="H128" s="21">
        <v>0.61729999999999996</v>
      </c>
      <c r="I128" s="21">
        <v>0.57637000000000005</v>
      </c>
      <c r="J128" s="21">
        <v>0.27794000000000002</v>
      </c>
      <c r="K128" s="21">
        <v>0</v>
      </c>
      <c r="L128" s="21">
        <v>0.24</v>
      </c>
      <c r="M128" s="21">
        <v>0</v>
      </c>
      <c r="N128" s="21">
        <v>0</v>
      </c>
      <c r="O128" s="21">
        <v>0</v>
      </c>
      <c r="P128" s="21">
        <v>0</v>
      </c>
      <c r="Q128" s="21">
        <v>1.32013</v>
      </c>
      <c r="R128" s="21">
        <v>0.45805000000000001</v>
      </c>
      <c r="S128" s="21">
        <v>0.10664</v>
      </c>
      <c r="T128" s="21">
        <v>0.12856000000000001</v>
      </c>
      <c r="U128" s="21">
        <v>0.49828</v>
      </c>
      <c r="V128" s="21">
        <v>0.1492</v>
      </c>
      <c r="W128" s="21">
        <v>1.0264</v>
      </c>
      <c r="X128" s="21">
        <v>1.0511699999999999</v>
      </c>
      <c r="Y128" s="21">
        <v>0</v>
      </c>
      <c r="Z128" s="21">
        <v>0</v>
      </c>
      <c r="AA128" s="21">
        <v>4.3128900000000003</v>
      </c>
      <c r="AB128" s="21">
        <v>0</v>
      </c>
      <c r="AC128" s="16">
        <f t="shared" si="3"/>
        <v>11.676280000000002</v>
      </c>
      <c r="AD128" s="106"/>
      <c r="AE128" s="105"/>
      <c r="AF128" s="106"/>
      <c r="AH128" s="94">
        <v>0</v>
      </c>
      <c r="AI128" s="96">
        <f t="shared" si="2"/>
        <v>0</v>
      </c>
    </row>
    <row r="129" spans="1:35" ht="31.5" x14ac:dyDescent="0.3">
      <c r="A129" s="26">
        <v>76.127600000000001</v>
      </c>
      <c r="B129" s="107" t="s">
        <v>1497</v>
      </c>
      <c r="C129" s="21">
        <v>0</v>
      </c>
      <c r="D129" s="21">
        <v>0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43.423870000000001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16">
        <f t="shared" si="3"/>
        <v>43.423870000000001</v>
      </c>
      <c r="AD129" s="106"/>
      <c r="AE129" s="105"/>
      <c r="AF129" s="106"/>
      <c r="AH129" s="94">
        <v>0</v>
      </c>
      <c r="AI129" s="96">
        <f t="shared" si="2"/>
        <v>0</v>
      </c>
    </row>
    <row r="130" spans="1:35" ht="31.5" x14ac:dyDescent="0.3">
      <c r="A130" s="111">
        <v>76.127700000000004</v>
      </c>
      <c r="B130" s="107" t="s">
        <v>1497</v>
      </c>
      <c r="C130" s="21"/>
      <c r="D130" s="21"/>
      <c r="E130" s="21"/>
      <c r="F130" s="21"/>
      <c r="G130" s="21"/>
      <c r="H130" s="21"/>
      <c r="I130" s="21"/>
      <c r="J130" s="21">
        <v>66.28</v>
      </c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>
        <v>0</v>
      </c>
      <c r="Z130" s="21">
        <v>0</v>
      </c>
      <c r="AA130" s="21"/>
      <c r="AB130" s="21">
        <v>0</v>
      </c>
      <c r="AC130" s="16"/>
      <c r="AD130" s="106"/>
      <c r="AE130" s="105"/>
      <c r="AF130" s="106"/>
      <c r="AI130" s="96">
        <f t="shared" si="2"/>
        <v>0</v>
      </c>
    </row>
    <row r="131" spans="1:35" ht="47.25" x14ac:dyDescent="0.3">
      <c r="A131" s="26">
        <v>76.128699999999995</v>
      </c>
      <c r="B131" s="107" t="s">
        <v>1498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3.8211400000000002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0.5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16">
        <f t="shared" si="3"/>
        <v>4.3211399999999998</v>
      </c>
      <c r="AD131" s="106"/>
      <c r="AE131" s="105"/>
      <c r="AF131" s="106"/>
      <c r="AH131" s="94">
        <v>0</v>
      </c>
      <c r="AI131" s="96">
        <f t="shared" si="2"/>
        <v>0</v>
      </c>
    </row>
    <row r="132" spans="1:35" ht="31.5" x14ac:dyDescent="0.3">
      <c r="A132" s="26">
        <v>76.1297</v>
      </c>
      <c r="B132" s="107" t="s">
        <v>1499</v>
      </c>
      <c r="C132" s="21">
        <v>395.92293999999998</v>
      </c>
      <c r="D132" s="21">
        <v>283.57130000000001</v>
      </c>
      <c r="E132" s="21">
        <v>108.25935</v>
      </c>
      <c r="F132" s="21">
        <v>78.259349999999998</v>
      </c>
      <c r="G132" s="21">
        <v>63</v>
      </c>
      <c r="H132" s="21">
        <v>235.18527</v>
      </c>
      <c r="I132" s="21">
        <v>113.89962</v>
      </c>
      <c r="J132" s="21">
        <v>367.71787999999998</v>
      </c>
      <c r="K132" s="21">
        <v>123.26652</v>
      </c>
      <c r="L132" s="21">
        <v>89.532070000000004</v>
      </c>
      <c r="M132" s="21">
        <v>50.528179999999999</v>
      </c>
      <c r="N132" s="21">
        <v>15.785740000000001</v>
      </c>
      <c r="O132" s="21">
        <v>46.433329999999998</v>
      </c>
      <c r="P132" s="21">
        <v>73.065060000000003</v>
      </c>
      <c r="Q132" s="21">
        <v>74.930660000000003</v>
      </c>
      <c r="R132" s="21">
        <v>67.443600000000004</v>
      </c>
      <c r="S132" s="21">
        <v>80.493840000000006</v>
      </c>
      <c r="T132" s="21">
        <v>45.43665</v>
      </c>
      <c r="U132" s="21">
        <v>39.849179999999997</v>
      </c>
      <c r="V132" s="21">
        <f>7.84598+21</f>
        <v>28.845980000000001</v>
      </c>
      <c r="W132" s="21">
        <v>15.568059999999999</v>
      </c>
      <c r="X132" s="21">
        <v>39.924599999999998</v>
      </c>
      <c r="Y132" s="21">
        <v>12.306900000000001</v>
      </c>
      <c r="Z132" s="21">
        <v>8.204600000000001</v>
      </c>
      <c r="AA132" s="21">
        <v>172.32930999999999</v>
      </c>
      <c r="AB132" s="21">
        <v>0</v>
      </c>
      <c r="AC132" s="16">
        <f t="shared" si="3"/>
        <v>2629.7599900000005</v>
      </c>
      <c r="AD132" s="106"/>
      <c r="AE132" s="105"/>
      <c r="AF132" s="106"/>
      <c r="AH132" s="94">
        <v>20.511500000000002</v>
      </c>
      <c r="AI132" s="96">
        <f t="shared" si="2"/>
        <v>0</v>
      </c>
    </row>
    <row r="133" spans="1:35" ht="31.5" x14ac:dyDescent="0.3">
      <c r="A133" s="26">
        <v>76.129800000000003</v>
      </c>
      <c r="B133" s="107" t="s">
        <v>1500</v>
      </c>
      <c r="C133" s="21">
        <v>6.4659800000000001</v>
      </c>
      <c r="D133" s="21">
        <v>0</v>
      </c>
      <c r="E133" s="21">
        <v>0</v>
      </c>
      <c r="F133" s="21">
        <v>0</v>
      </c>
      <c r="G133" s="21">
        <v>0</v>
      </c>
      <c r="H133" s="21">
        <v>3.7295099999999999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16">
        <f t="shared" si="3"/>
        <v>10.195489999999999</v>
      </c>
      <c r="AD133" s="106"/>
      <c r="AE133" s="105"/>
      <c r="AF133" s="106"/>
      <c r="AH133" s="94">
        <v>0</v>
      </c>
      <c r="AI133" s="96">
        <f t="shared" si="2"/>
        <v>0</v>
      </c>
    </row>
    <row r="134" spans="1:35" x14ac:dyDescent="0.3">
      <c r="A134" s="26">
        <v>76.13069999999999</v>
      </c>
      <c r="B134" s="107" t="s">
        <v>1501</v>
      </c>
      <c r="C134" s="21">
        <v>0</v>
      </c>
      <c r="D134" s="21">
        <v>0</v>
      </c>
      <c r="E134" s="21">
        <v>69.341560000000001</v>
      </c>
      <c r="F134" s="21">
        <v>50</v>
      </c>
      <c r="G134" s="21">
        <v>42</v>
      </c>
      <c r="H134" s="21">
        <v>60.716859999999997</v>
      </c>
      <c r="I134" s="21">
        <v>0</v>
      </c>
      <c r="J134" s="21">
        <v>0</v>
      </c>
      <c r="K134" s="21">
        <v>48.128869999999999</v>
      </c>
      <c r="L134" s="21">
        <v>81.825779999999995</v>
      </c>
      <c r="M134" s="21">
        <v>24.694379999999999</v>
      </c>
      <c r="N134" s="21">
        <v>32.014789999999998</v>
      </c>
      <c r="O134" s="21">
        <v>28.14676</v>
      </c>
      <c r="P134" s="21">
        <v>12.619</v>
      </c>
      <c r="Q134" s="21">
        <v>43.283900000000003</v>
      </c>
      <c r="R134" s="21">
        <v>46.292659999999998</v>
      </c>
      <c r="S134" s="21">
        <v>11.637119999999999</v>
      </c>
      <c r="T134" s="21">
        <v>30.346630000000001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16">
        <f t="shared" si="3"/>
        <v>581.04831000000001</v>
      </c>
      <c r="AD134" s="106"/>
      <c r="AE134" s="105"/>
      <c r="AF134" s="106"/>
      <c r="AH134" s="94">
        <v>0</v>
      </c>
      <c r="AI134" s="96">
        <f t="shared" si="2"/>
        <v>0</v>
      </c>
    </row>
    <row r="135" spans="1:35" x14ac:dyDescent="0.3">
      <c r="A135" s="26">
        <v>76.131699999999995</v>
      </c>
      <c r="B135" s="107" t="s">
        <v>1502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1.1709700000000001</v>
      </c>
      <c r="Y135" s="21">
        <v>0</v>
      </c>
      <c r="Z135" s="21">
        <v>0</v>
      </c>
      <c r="AA135" s="21">
        <v>0</v>
      </c>
      <c r="AB135" s="21">
        <v>0</v>
      </c>
      <c r="AC135" s="16">
        <f t="shared" si="3"/>
        <v>1.1709700000000001</v>
      </c>
      <c r="AD135" s="106"/>
      <c r="AE135" s="105"/>
      <c r="AF135" s="106"/>
      <c r="AH135" s="94">
        <v>0</v>
      </c>
      <c r="AI135" s="96">
        <f t="shared" si="2"/>
        <v>0</v>
      </c>
    </row>
    <row r="136" spans="1:35" x14ac:dyDescent="0.3">
      <c r="A136" s="26">
        <v>76.1327</v>
      </c>
      <c r="B136" s="107" t="s">
        <v>1503</v>
      </c>
      <c r="C136" s="21">
        <v>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7.0000000000000007E-2</v>
      </c>
      <c r="J136" s="21">
        <v>0</v>
      </c>
      <c r="K136" s="21">
        <v>4.8000000000000001E-2</v>
      </c>
      <c r="L136" s="21">
        <v>5.3999999999999999E-2</v>
      </c>
      <c r="M136" s="21">
        <v>9.6000000000000002E-2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1.2E-2</v>
      </c>
      <c r="T136" s="21">
        <v>0</v>
      </c>
      <c r="U136" s="21">
        <v>0</v>
      </c>
      <c r="V136" s="21">
        <v>4.8000000000000001E-2</v>
      </c>
      <c r="W136" s="21">
        <v>0.14399999999999999</v>
      </c>
      <c r="X136" s="21">
        <v>0</v>
      </c>
      <c r="Y136" s="21">
        <v>8.5823999999999998E-2</v>
      </c>
      <c r="Z136" s="21">
        <v>5.7216000000000003E-2</v>
      </c>
      <c r="AA136" s="21">
        <v>0.1</v>
      </c>
      <c r="AB136" s="21">
        <v>0</v>
      </c>
      <c r="AC136" s="16">
        <f t="shared" si="3"/>
        <v>0.71504000000000001</v>
      </c>
      <c r="AD136" s="106"/>
      <c r="AE136" s="105"/>
      <c r="AF136" s="106"/>
      <c r="AH136" s="94">
        <v>0.14304</v>
      </c>
      <c r="AI136" s="96">
        <f t="shared" ref="AI136:AI167" si="4">+Y136+Z136-AH136</f>
        <v>0</v>
      </c>
    </row>
    <row r="137" spans="1:35" x14ac:dyDescent="0.3">
      <c r="A137" s="26">
        <v>76.133700000000005</v>
      </c>
      <c r="B137" s="107" t="s">
        <v>1504</v>
      </c>
      <c r="C137" s="21">
        <v>1.58466</v>
      </c>
      <c r="D137" s="21">
        <v>0.56755</v>
      </c>
      <c r="E137" s="21">
        <v>33.032899999999998</v>
      </c>
      <c r="F137" s="21">
        <v>33.032899999999998</v>
      </c>
      <c r="G137" s="21">
        <v>4.3547799999999999</v>
      </c>
      <c r="H137" s="21">
        <v>29.158609999999999</v>
      </c>
      <c r="I137" s="21">
        <v>19.029060000000001</v>
      </c>
      <c r="J137" s="21">
        <v>45.710540000000002</v>
      </c>
      <c r="K137" s="21">
        <v>10.5914</v>
      </c>
      <c r="L137" s="21">
        <v>14.959070000000001</v>
      </c>
      <c r="M137" s="21">
        <v>11.390140000000001</v>
      </c>
      <c r="N137" s="21">
        <v>10.33624</v>
      </c>
      <c r="O137" s="21">
        <v>6.1738400000000002</v>
      </c>
      <c r="P137" s="21">
        <v>13.8414</v>
      </c>
      <c r="Q137" s="21">
        <v>17.66169</v>
      </c>
      <c r="R137" s="21">
        <v>15.208460000000001</v>
      </c>
      <c r="S137" s="21">
        <v>15.028560000000001</v>
      </c>
      <c r="T137" s="21">
        <v>17.92343</v>
      </c>
      <c r="U137" s="21">
        <v>3.6478999999999999</v>
      </c>
      <c r="V137" s="21">
        <v>0.34689999999999999</v>
      </c>
      <c r="W137" s="21">
        <v>2.77508</v>
      </c>
      <c r="X137" s="21">
        <v>2.9962</v>
      </c>
      <c r="Y137" s="21">
        <v>0.46192800000000001</v>
      </c>
      <c r="Z137" s="21">
        <v>0.307952</v>
      </c>
      <c r="AA137" s="21">
        <v>16.94895</v>
      </c>
      <c r="AB137" s="21">
        <v>0</v>
      </c>
      <c r="AC137" s="16">
        <f t="shared" si="3"/>
        <v>327.07014000000004</v>
      </c>
      <c r="AD137" s="106"/>
      <c r="AE137" s="105"/>
      <c r="AF137" s="106"/>
      <c r="AH137" s="94">
        <v>0.76988000000000001</v>
      </c>
      <c r="AI137" s="96">
        <f t="shared" si="4"/>
        <v>0</v>
      </c>
    </row>
    <row r="138" spans="1:35" x14ac:dyDescent="0.3">
      <c r="A138" s="26">
        <v>76.134699999999995</v>
      </c>
      <c r="B138" s="107" t="s">
        <v>1505</v>
      </c>
      <c r="C138" s="21">
        <v>0</v>
      </c>
      <c r="D138" s="21">
        <v>0</v>
      </c>
      <c r="E138" s="21">
        <v>0</v>
      </c>
      <c r="F138" s="21">
        <v>1.5</v>
      </c>
      <c r="G138" s="21">
        <v>1.5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0.01</v>
      </c>
      <c r="T138" s="21">
        <v>0</v>
      </c>
      <c r="U138" s="21">
        <v>0</v>
      </c>
      <c r="V138" s="21">
        <v>0</v>
      </c>
      <c r="W138" s="21">
        <v>0</v>
      </c>
      <c r="X138" s="21">
        <v>0.4</v>
      </c>
      <c r="Y138" s="21">
        <v>0</v>
      </c>
      <c r="Z138" s="21">
        <v>0</v>
      </c>
      <c r="AA138" s="21">
        <v>0</v>
      </c>
      <c r="AB138" s="21">
        <v>0</v>
      </c>
      <c r="AC138" s="16">
        <f t="shared" si="3"/>
        <v>3.4099999999999997</v>
      </c>
      <c r="AD138" s="106"/>
      <c r="AE138" s="105"/>
      <c r="AF138" s="106"/>
      <c r="AH138" s="94">
        <v>0</v>
      </c>
      <c r="AI138" s="96">
        <f t="shared" si="4"/>
        <v>0</v>
      </c>
    </row>
    <row r="139" spans="1:35" x14ac:dyDescent="0.3">
      <c r="A139" s="26">
        <v>76.13669999999999</v>
      </c>
      <c r="B139" s="107" t="s">
        <v>1506</v>
      </c>
      <c r="C139" s="21">
        <v>8.7310599999999994</v>
      </c>
      <c r="D139" s="21">
        <v>9.4495100000000001</v>
      </c>
      <c r="E139" s="21">
        <f>7.84853+3</f>
        <v>10.84853</v>
      </c>
      <c r="F139" s="21">
        <v>7.8485300000000002</v>
      </c>
      <c r="G139" s="21">
        <v>1.1755899999999999</v>
      </c>
      <c r="H139" s="21">
        <v>1.5392999999999999</v>
      </c>
      <c r="I139" s="21">
        <f>2.7965+1.2</f>
        <v>3.9965000000000002</v>
      </c>
      <c r="J139" s="21">
        <v>6.1069999999999999E-2</v>
      </c>
      <c r="K139" s="21">
        <v>0.41282000000000002</v>
      </c>
      <c r="L139" s="21">
        <v>5.3334200000000003</v>
      </c>
      <c r="M139" s="21">
        <v>1.7512700000000001</v>
      </c>
      <c r="N139" s="21">
        <f>2.77359+1</f>
        <v>3.77359</v>
      </c>
      <c r="O139" s="21">
        <v>1.18289</v>
      </c>
      <c r="P139" s="21">
        <v>6.5684199999999997</v>
      </c>
      <c r="Q139" s="21">
        <v>5.0065200000000001</v>
      </c>
      <c r="R139" s="21">
        <v>5.9048499999999997</v>
      </c>
      <c r="S139" s="21">
        <v>6.9402200000000001</v>
      </c>
      <c r="T139" s="21">
        <v>0.54830999999999996</v>
      </c>
      <c r="U139" s="21">
        <v>0.5</v>
      </c>
      <c r="V139" s="21">
        <v>0.82581000000000004</v>
      </c>
      <c r="W139" s="21">
        <v>0.4</v>
      </c>
      <c r="X139" s="21">
        <v>0</v>
      </c>
      <c r="Y139" s="21">
        <v>0</v>
      </c>
      <c r="Z139" s="21">
        <v>0</v>
      </c>
      <c r="AA139" s="21">
        <v>12.587339999999999</v>
      </c>
      <c r="AB139" s="21">
        <v>0</v>
      </c>
      <c r="AC139" s="16">
        <f t="shared" si="3"/>
        <v>95.385549999999981</v>
      </c>
      <c r="AD139" s="106"/>
      <c r="AE139" s="105"/>
      <c r="AF139" s="106"/>
      <c r="AH139" s="94">
        <v>0</v>
      </c>
      <c r="AI139" s="96">
        <f t="shared" si="4"/>
        <v>0</v>
      </c>
    </row>
    <row r="140" spans="1:35" x14ac:dyDescent="0.3">
      <c r="A140" s="26">
        <v>76.137699999999995</v>
      </c>
      <c r="B140" s="107" t="s">
        <v>1507</v>
      </c>
      <c r="C140" s="21">
        <v>58.117989999999999</v>
      </c>
      <c r="D140" s="21">
        <v>50.831890000000001</v>
      </c>
      <c r="E140" s="21">
        <v>66.16798</v>
      </c>
      <c r="F140" s="21">
        <v>46</v>
      </c>
      <c r="G140" s="21">
        <v>36</v>
      </c>
      <c r="H140" s="21">
        <v>60.584560000000003</v>
      </c>
      <c r="I140" s="21">
        <v>35.74474</v>
      </c>
      <c r="J140" s="21">
        <v>131.18165999999999</v>
      </c>
      <c r="K140" s="21">
        <v>26.42004</v>
      </c>
      <c r="L140" s="21">
        <v>28.753019999999999</v>
      </c>
      <c r="M140" s="21">
        <v>16.387869999999999</v>
      </c>
      <c r="N140" s="21">
        <v>16.139309999999998</v>
      </c>
      <c r="O140" s="21">
        <v>14.315939999999999</v>
      </c>
      <c r="P140" s="21">
        <v>19.141300000000001</v>
      </c>
      <c r="Q140" s="21">
        <v>27.698229999999999</v>
      </c>
      <c r="R140" s="21">
        <v>35.082459999999998</v>
      </c>
      <c r="S140" s="21">
        <v>17.455200000000001</v>
      </c>
      <c r="T140" s="21">
        <v>25.840160000000001</v>
      </c>
      <c r="U140" s="21">
        <v>31.149940000000001</v>
      </c>
      <c r="V140" s="21">
        <v>10.223610000000001</v>
      </c>
      <c r="W140" s="21">
        <v>17.66142</v>
      </c>
      <c r="X140" s="21">
        <v>18.5976</v>
      </c>
      <c r="Y140" s="21">
        <v>11.002379999999999</v>
      </c>
      <c r="Z140" s="21">
        <v>7.3349200000000003</v>
      </c>
      <c r="AA140" s="21">
        <v>89.264830000000003</v>
      </c>
      <c r="AB140" s="21">
        <v>0</v>
      </c>
      <c r="AC140" s="16">
        <f t="shared" si="3"/>
        <v>897.09704999999985</v>
      </c>
      <c r="AD140" s="106"/>
      <c r="AE140" s="105"/>
      <c r="AF140" s="106"/>
      <c r="AH140" s="94">
        <v>18.337299999999999</v>
      </c>
      <c r="AI140" s="96">
        <f t="shared" si="4"/>
        <v>0</v>
      </c>
    </row>
    <row r="141" spans="1:35" x14ac:dyDescent="0.3">
      <c r="A141" s="26">
        <v>76.1387</v>
      </c>
      <c r="B141" s="107" t="s">
        <v>1508</v>
      </c>
      <c r="C141" s="21">
        <v>0.92412000000000005</v>
      </c>
      <c r="D141" s="21">
        <v>0.59884999999999999</v>
      </c>
      <c r="E141" s="21">
        <v>0.94362000000000001</v>
      </c>
      <c r="F141" s="21">
        <v>0.94362000000000001</v>
      </c>
      <c r="G141" s="21">
        <v>0.25</v>
      </c>
      <c r="H141" s="21">
        <v>0.81040000000000001</v>
      </c>
      <c r="I141" s="21">
        <v>4.5580000000000002E-2</v>
      </c>
      <c r="J141" s="21">
        <v>0.32924999999999999</v>
      </c>
      <c r="K141" s="21">
        <v>0.28871000000000002</v>
      </c>
      <c r="L141" s="21">
        <v>0.52222000000000002</v>
      </c>
      <c r="M141" s="21">
        <v>0.16184999999999999</v>
      </c>
      <c r="N141" s="21">
        <v>0</v>
      </c>
      <c r="O141" s="21">
        <v>0.53898999999999997</v>
      </c>
      <c r="P141" s="21">
        <v>0.74094000000000004</v>
      </c>
      <c r="Q141" s="21">
        <v>0.20399</v>
      </c>
      <c r="R141" s="21">
        <v>1.0499400000000001</v>
      </c>
      <c r="S141" s="21">
        <v>0.31220999999999999</v>
      </c>
      <c r="T141" s="21">
        <v>4.95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16">
        <f t="shared" si="3"/>
        <v>13.61429</v>
      </c>
      <c r="AD141" s="106"/>
      <c r="AE141" s="105"/>
      <c r="AF141" s="106"/>
      <c r="AH141" s="94">
        <v>0</v>
      </c>
      <c r="AI141" s="96">
        <f t="shared" si="4"/>
        <v>0</v>
      </c>
    </row>
    <row r="142" spans="1:35" x14ac:dyDescent="0.3">
      <c r="A142" s="26">
        <v>76.150700000000001</v>
      </c>
      <c r="B142" s="107" t="s">
        <v>1509</v>
      </c>
      <c r="C142" s="21">
        <v>0</v>
      </c>
      <c r="D142" s="21">
        <v>6.4000000000000003E-3</v>
      </c>
      <c r="E142" s="21">
        <v>6.8909999999999999E-2</v>
      </c>
      <c r="F142" s="21">
        <v>6.8909999999999999E-2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0.2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16">
        <f t="shared" si="3"/>
        <v>0.34422000000000003</v>
      </c>
      <c r="AD142" s="106"/>
      <c r="AE142" s="105"/>
      <c r="AF142" s="106"/>
      <c r="AH142" s="94">
        <v>0</v>
      </c>
      <c r="AI142" s="96">
        <f t="shared" si="4"/>
        <v>0</v>
      </c>
    </row>
    <row r="143" spans="1:35" x14ac:dyDescent="0.3">
      <c r="A143" s="26">
        <v>76.151699999999991</v>
      </c>
      <c r="B143" s="107" t="s">
        <v>1510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1.3149200000000001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77.780379999999994</v>
      </c>
      <c r="AB143" s="21">
        <v>0</v>
      </c>
      <c r="AC143" s="16">
        <f t="shared" si="3"/>
        <v>79.095299999999995</v>
      </c>
      <c r="AD143" s="106"/>
      <c r="AE143" s="105"/>
      <c r="AF143" s="106"/>
      <c r="AH143" s="94">
        <v>0</v>
      </c>
      <c r="AI143" s="96">
        <f t="shared" si="4"/>
        <v>0</v>
      </c>
    </row>
    <row r="144" spans="1:35" x14ac:dyDescent="0.3">
      <c r="A144" s="26">
        <v>76.152699999999996</v>
      </c>
      <c r="B144" s="107" t="s">
        <v>1511</v>
      </c>
      <c r="C144" s="21">
        <v>5.5599999999999997E-2</v>
      </c>
      <c r="D144" s="21">
        <v>0</v>
      </c>
      <c r="E144" s="21">
        <v>0</v>
      </c>
      <c r="F144" s="21">
        <v>0</v>
      </c>
      <c r="G144" s="21">
        <v>0</v>
      </c>
      <c r="H144" s="21">
        <v>0</v>
      </c>
      <c r="I144" s="21">
        <v>1.6799999999999999E-2</v>
      </c>
      <c r="J144" s="21">
        <v>7.1199999999999999E-2</v>
      </c>
      <c r="K144" s="21">
        <v>0</v>
      </c>
      <c r="L144" s="21">
        <v>7.1080000000000004E-2</v>
      </c>
      <c r="M144" s="21">
        <v>0</v>
      </c>
      <c r="N144" s="21">
        <v>0</v>
      </c>
      <c r="O144" s="21">
        <v>0</v>
      </c>
      <c r="P144" s="21">
        <v>0</v>
      </c>
      <c r="Q144" s="21">
        <v>1.6320000000000001E-2</v>
      </c>
      <c r="R144" s="21">
        <v>0</v>
      </c>
      <c r="S144" s="21">
        <v>0</v>
      </c>
      <c r="T144" s="21">
        <v>2.3189999999999999E-2</v>
      </c>
      <c r="U144" s="21">
        <v>0</v>
      </c>
      <c r="V144" s="21">
        <v>5.6309999999999999E-2</v>
      </c>
      <c r="W144" s="21">
        <v>7.4079999999999993E-2</v>
      </c>
      <c r="X144" s="21">
        <v>3.1329999999999997E-2</v>
      </c>
      <c r="Y144" s="21">
        <v>2.3285999999999998E-2</v>
      </c>
      <c r="Z144" s="21">
        <v>1.5524E-2</v>
      </c>
      <c r="AA144" s="21">
        <v>3.5</v>
      </c>
      <c r="AB144" s="21">
        <v>0</v>
      </c>
      <c r="AC144" s="16">
        <f t="shared" si="3"/>
        <v>3.95472</v>
      </c>
      <c r="AD144" s="106"/>
      <c r="AE144" s="105"/>
      <c r="AF144" s="106"/>
      <c r="AH144" s="94">
        <v>3.8809999999999997E-2</v>
      </c>
      <c r="AI144" s="96">
        <f t="shared" si="4"/>
        <v>0</v>
      </c>
    </row>
    <row r="145" spans="1:35" x14ac:dyDescent="0.3">
      <c r="A145" s="26">
        <v>76.153700000000001</v>
      </c>
      <c r="B145" s="107" t="s">
        <v>1512</v>
      </c>
      <c r="C145" s="21">
        <v>14.922330000000001</v>
      </c>
      <c r="D145" s="21">
        <v>5.51546</v>
      </c>
      <c r="E145" s="21">
        <v>4.2970499999999996</v>
      </c>
      <c r="F145" s="21">
        <v>4.2970499999999996</v>
      </c>
      <c r="G145" s="21">
        <v>0.98946999999999996</v>
      </c>
      <c r="H145" s="21">
        <v>3.2844899999999999</v>
      </c>
      <c r="I145" s="21">
        <v>3.7862200000000001</v>
      </c>
      <c r="J145" s="21">
        <v>4.1658799999999996</v>
      </c>
      <c r="K145" s="21">
        <v>7.61965</v>
      </c>
      <c r="L145" s="21">
        <v>2.1018699999999999</v>
      </c>
      <c r="M145" s="21">
        <v>2.5297100000000001</v>
      </c>
      <c r="N145" s="21">
        <v>1.1262799999999999</v>
      </c>
      <c r="O145" s="21">
        <v>1.3523700000000001</v>
      </c>
      <c r="P145" s="21">
        <v>6.6709800000000001</v>
      </c>
      <c r="Q145" s="21">
        <v>1.6204499999999999</v>
      </c>
      <c r="R145" s="21">
        <v>1.8480799999999999</v>
      </c>
      <c r="S145" s="21">
        <v>2.3075899999999998</v>
      </c>
      <c r="T145" s="21">
        <v>1.6325099999999999</v>
      </c>
      <c r="U145" s="21">
        <v>4.37066</v>
      </c>
      <c r="V145" s="21">
        <v>0.64558000000000004</v>
      </c>
      <c r="W145" s="21">
        <v>0.753</v>
      </c>
      <c r="X145" s="21">
        <v>0.70909999999999995</v>
      </c>
      <c r="Y145" s="21">
        <v>0.45482400000000001</v>
      </c>
      <c r="Z145" s="21">
        <v>0.30321600000000004</v>
      </c>
      <c r="AA145" s="21">
        <v>6.67462</v>
      </c>
      <c r="AB145" s="21">
        <v>0</v>
      </c>
      <c r="AC145" s="16">
        <f t="shared" si="3"/>
        <v>83.97844000000002</v>
      </c>
      <c r="AD145" s="106"/>
      <c r="AE145" s="105"/>
      <c r="AF145" s="106"/>
      <c r="AH145" s="94">
        <v>0.75804000000000005</v>
      </c>
      <c r="AI145" s="96">
        <f t="shared" si="4"/>
        <v>0</v>
      </c>
    </row>
    <row r="146" spans="1:35" x14ac:dyDescent="0.3">
      <c r="A146" s="26">
        <v>76.153800000000004</v>
      </c>
      <c r="B146" s="107" t="s">
        <v>1513</v>
      </c>
      <c r="C146" s="21">
        <v>0</v>
      </c>
      <c r="D146" s="21">
        <v>5.5633299999999997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0.12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16">
        <f t="shared" si="3"/>
        <v>5.6833299999999998</v>
      </c>
      <c r="AD146" s="106"/>
      <c r="AE146" s="105"/>
      <c r="AF146" s="106"/>
      <c r="AH146" s="94">
        <v>0</v>
      </c>
      <c r="AI146" s="96">
        <f t="shared" si="4"/>
        <v>0</v>
      </c>
    </row>
    <row r="147" spans="1:35" x14ac:dyDescent="0.3">
      <c r="A147" s="26">
        <v>76.155699999999996</v>
      </c>
      <c r="B147" s="107" t="s">
        <v>1515</v>
      </c>
      <c r="C147" s="21">
        <v>2.2086600000000001</v>
      </c>
      <c r="D147" s="21">
        <v>0.57111999999999996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6.6259999999999999E-2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0.55747999999999998</v>
      </c>
      <c r="S147" s="21">
        <v>0</v>
      </c>
      <c r="T147" s="21">
        <v>0</v>
      </c>
      <c r="U147" s="21">
        <v>0</v>
      </c>
      <c r="V147" s="21">
        <v>3.4460199999999999</v>
      </c>
      <c r="W147" s="21">
        <v>0</v>
      </c>
      <c r="X147" s="21">
        <v>0</v>
      </c>
      <c r="Y147" s="21">
        <v>0</v>
      </c>
      <c r="Z147" s="21">
        <v>0</v>
      </c>
      <c r="AA147" s="21">
        <v>6</v>
      </c>
      <c r="AB147" s="21">
        <v>0</v>
      </c>
      <c r="AC147" s="16">
        <f t="shared" si="3"/>
        <v>12.849540000000001</v>
      </c>
      <c r="AD147" s="106"/>
      <c r="AE147" s="105"/>
      <c r="AF147" s="106"/>
      <c r="AH147" s="94">
        <v>0</v>
      </c>
      <c r="AI147" s="96">
        <f t="shared" si="4"/>
        <v>0</v>
      </c>
    </row>
    <row r="148" spans="1:35" x14ac:dyDescent="0.3">
      <c r="A148" s="26">
        <v>76.156700000000001</v>
      </c>
      <c r="B148" s="107" t="s">
        <v>1516</v>
      </c>
      <c r="C148" s="21">
        <v>4.07524</v>
      </c>
      <c r="D148" s="21">
        <v>0</v>
      </c>
      <c r="E148" s="21">
        <v>4.888E-2</v>
      </c>
      <c r="F148" s="21">
        <v>4.888E-2</v>
      </c>
      <c r="G148" s="21">
        <v>0</v>
      </c>
      <c r="H148" s="21">
        <v>0.22675000000000001</v>
      </c>
      <c r="I148" s="21">
        <v>4.7E-2</v>
      </c>
      <c r="J148" s="21">
        <v>0.50109999999999999</v>
      </c>
      <c r="K148" s="21">
        <v>0</v>
      </c>
      <c r="L148" s="21">
        <v>1.15726</v>
      </c>
      <c r="M148" s="21">
        <v>0.18160000000000001</v>
      </c>
      <c r="N148" s="21">
        <v>0.42024</v>
      </c>
      <c r="O148" s="21">
        <v>6.6780000000000006E-2</v>
      </c>
      <c r="P148" s="21">
        <v>0.30969999999999998</v>
      </c>
      <c r="Q148" s="21">
        <v>0.24057000000000001</v>
      </c>
      <c r="R148" s="21">
        <v>1.4593499999999999</v>
      </c>
      <c r="S148" s="21">
        <v>0.35822999999999999</v>
      </c>
      <c r="T148" s="21">
        <v>0.19614000000000001</v>
      </c>
      <c r="U148" s="21">
        <v>0.8085</v>
      </c>
      <c r="V148" s="21">
        <v>0.48730000000000001</v>
      </c>
      <c r="W148" s="21">
        <v>0.40616000000000002</v>
      </c>
      <c r="X148" s="21">
        <v>0.50422999999999996</v>
      </c>
      <c r="Y148" s="21">
        <v>5.5199999999999997E-3</v>
      </c>
      <c r="Z148" s="21">
        <v>3.6800000000000001E-3</v>
      </c>
      <c r="AA148" s="21">
        <v>2.5</v>
      </c>
      <c r="AB148" s="21">
        <v>0</v>
      </c>
      <c r="AC148" s="16">
        <f t="shared" si="3"/>
        <v>14.053109999999998</v>
      </c>
      <c r="AD148" s="106"/>
      <c r="AE148" s="105"/>
      <c r="AF148" s="106"/>
      <c r="AH148" s="94">
        <v>9.1999999999999998E-3</v>
      </c>
      <c r="AI148" s="96">
        <f t="shared" si="4"/>
        <v>0</v>
      </c>
    </row>
    <row r="149" spans="1:35" x14ac:dyDescent="0.3">
      <c r="A149" s="134">
        <v>76.157700000000006</v>
      </c>
      <c r="B149" s="107" t="s">
        <v>1517</v>
      </c>
      <c r="C149" s="21">
        <v>0</v>
      </c>
      <c r="D149" s="2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0.14000000000000001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15.2</v>
      </c>
      <c r="AB149" s="21">
        <v>0</v>
      </c>
      <c r="AC149" s="16">
        <f t="shared" ref="AC149:AC164" si="5">SUM(C149:AB149)</f>
        <v>15.34</v>
      </c>
      <c r="AD149" s="106"/>
      <c r="AE149" s="105"/>
      <c r="AF149" s="106"/>
      <c r="AH149" s="94">
        <v>0</v>
      </c>
      <c r="AI149" s="96">
        <f t="shared" si="4"/>
        <v>0</v>
      </c>
    </row>
    <row r="150" spans="1:35" x14ac:dyDescent="0.3">
      <c r="A150" s="134">
        <v>76.158699999999996</v>
      </c>
      <c r="B150" s="107" t="s">
        <v>1518</v>
      </c>
      <c r="C150" s="21">
        <v>6.2832400000000002</v>
      </c>
      <c r="D150" s="21">
        <v>35.951630000000002</v>
      </c>
      <c r="E150" s="21">
        <v>8.6975599999999993</v>
      </c>
      <c r="F150" s="21">
        <v>8.6975599999999993</v>
      </c>
      <c r="G150" s="21">
        <v>0.64866000000000001</v>
      </c>
      <c r="H150" s="21">
        <v>3.3839199999999998</v>
      </c>
      <c r="I150" s="21">
        <v>2.5623999999999998</v>
      </c>
      <c r="J150" s="21">
        <v>6.6825299999999999</v>
      </c>
      <c r="K150" s="21">
        <v>7.8162700000000003</v>
      </c>
      <c r="L150" s="21">
        <v>2.2466599999999999</v>
      </c>
      <c r="M150" s="21">
        <v>1.30986</v>
      </c>
      <c r="N150" s="21">
        <v>1.03311</v>
      </c>
      <c r="O150" s="21">
        <v>1.8602399999999999</v>
      </c>
      <c r="P150" s="21">
        <v>5.2627800000000002</v>
      </c>
      <c r="Q150" s="21">
        <v>2.7536900000000002</v>
      </c>
      <c r="R150" s="21">
        <v>1.5626599999999999</v>
      </c>
      <c r="S150" s="21">
        <v>1.7609399999999999</v>
      </c>
      <c r="T150" s="21">
        <v>2.2834300000000001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0.32726</v>
      </c>
      <c r="AB150" s="21">
        <v>0</v>
      </c>
      <c r="AC150" s="16">
        <f t="shared" si="5"/>
        <v>101.12439999999999</v>
      </c>
      <c r="AD150" s="106"/>
      <c r="AE150" s="105"/>
      <c r="AF150" s="106"/>
      <c r="AH150" s="94">
        <v>0</v>
      </c>
      <c r="AI150" s="96">
        <f t="shared" si="4"/>
        <v>0</v>
      </c>
    </row>
    <row r="151" spans="1:35" ht="47.25" x14ac:dyDescent="0.3">
      <c r="A151" s="26">
        <v>76.159700000000001</v>
      </c>
      <c r="B151" s="107" t="s">
        <v>1519</v>
      </c>
      <c r="C151" s="21">
        <v>0</v>
      </c>
      <c r="D151" s="21">
        <v>0</v>
      </c>
      <c r="E151" s="21">
        <v>0</v>
      </c>
      <c r="F151" s="21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0.34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0.5</v>
      </c>
      <c r="AB151" s="21">
        <v>0</v>
      </c>
      <c r="AC151" s="16">
        <f t="shared" si="5"/>
        <v>0.84000000000000008</v>
      </c>
      <c r="AD151" s="106"/>
      <c r="AE151" s="105"/>
      <c r="AF151" s="106"/>
      <c r="AH151" s="94">
        <v>0</v>
      </c>
      <c r="AI151" s="96">
        <f t="shared" si="4"/>
        <v>0</v>
      </c>
    </row>
    <row r="152" spans="1:35" x14ac:dyDescent="0.3">
      <c r="A152" s="111">
        <v>76.160700000000006</v>
      </c>
      <c r="B152" s="107" t="s">
        <v>1520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0.13</v>
      </c>
      <c r="M152" s="21">
        <v>0</v>
      </c>
      <c r="N152" s="21">
        <v>0</v>
      </c>
      <c r="O152" s="21">
        <v>0.01</v>
      </c>
      <c r="P152" s="21">
        <v>0</v>
      </c>
      <c r="Q152" s="21">
        <v>0</v>
      </c>
      <c r="R152" s="21">
        <v>0.01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0.3</v>
      </c>
      <c r="AB152" s="21">
        <v>0</v>
      </c>
      <c r="AC152" s="16">
        <f t="shared" si="5"/>
        <v>0.45</v>
      </c>
      <c r="AD152" s="106"/>
      <c r="AE152" s="105"/>
      <c r="AF152" s="106"/>
      <c r="AH152" s="94">
        <v>0</v>
      </c>
      <c r="AI152" s="96">
        <f t="shared" si="4"/>
        <v>0</v>
      </c>
    </row>
    <row r="153" spans="1:35" ht="31.5" x14ac:dyDescent="0.3">
      <c r="A153" s="26">
        <v>76.165700000000001</v>
      </c>
      <c r="B153" s="107" t="s">
        <v>1523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269.49597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16">
        <f t="shared" si="5"/>
        <v>269.49597</v>
      </c>
      <c r="AD153" s="106"/>
      <c r="AE153" s="105"/>
      <c r="AF153" s="106"/>
      <c r="AH153" s="94">
        <v>0</v>
      </c>
      <c r="AI153" s="96">
        <f t="shared" si="4"/>
        <v>0</v>
      </c>
    </row>
    <row r="154" spans="1:35" ht="31.5" x14ac:dyDescent="0.3">
      <c r="A154" s="26">
        <v>76.170699999999997</v>
      </c>
      <c r="B154" s="107" t="s">
        <v>1524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7</v>
      </c>
      <c r="AB154" s="21">
        <v>0</v>
      </c>
      <c r="AC154" s="16">
        <f t="shared" si="5"/>
        <v>7</v>
      </c>
      <c r="AD154" s="106"/>
      <c r="AE154" s="105"/>
      <c r="AF154" s="106"/>
      <c r="AH154" s="94">
        <v>0</v>
      </c>
      <c r="AI154" s="96">
        <f t="shared" si="4"/>
        <v>0</v>
      </c>
    </row>
    <row r="155" spans="1:35" x14ac:dyDescent="0.3">
      <c r="A155" s="26">
        <v>76.173699999999997</v>
      </c>
      <c r="B155" s="107" t="s">
        <v>1526</v>
      </c>
      <c r="C155" s="21">
        <v>0</v>
      </c>
      <c r="D155" s="21">
        <v>6.1454399999999998</v>
      </c>
      <c r="E155" s="21">
        <v>4.8053100000000004</v>
      </c>
      <c r="F155" s="21">
        <v>3</v>
      </c>
      <c r="G155" s="21">
        <v>2</v>
      </c>
      <c r="H155" s="21">
        <v>0</v>
      </c>
      <c r="I155" s="21">
        <v>0</v>
      </c>
      <c r="J155" s="21">
        <v>7.3612799999999998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8.3293300000000006</v>
      </c>
      <c r="Q155" s="21">
        <v>0</v>
      </c>
      <c r="R155" s="21">
        <v>0</v>
      </c>
      <c r="S155" s="21">
        <v>0</v>
      </c>
      <c r="T155" s="21">
        <v>5.70648</v>
      </c>
      <c r="U155" s="21">
        <v>5.2675200000000002</v>
      </c>
      <c r="V155" s="21">
        <v>4.9042399999999997</v>
      </c>
      <c r="W155" s="21">
        <v>4.9661600000000004</v>
      </c>
      <c r="X155" s="21">
        <v>0</v>
      </c>
      <c r="Y155" s="21">
        <v>3.7189799999999997</v>
      </c>
      <c r="Z155" s="21">
        <v>2.47932</v>
      </c>
      <c r="AA155" s="21">
        <v>0</v>
      </c>
      <c r="AB155" s="21">
        <v>0</v>
      </c>
      <c r="AC155" s="16">
        <f t="shared" si="5"/>
        <v>58.684060000000002</v>
      </c>
      <c r="AD155" s="106"/>
      <c r="AE155" s="105"/>
      <c r="AF155" s="106"/>
      <c r="AH155" s="94">
        <v>6.1982999999999997</v>
      </c>
      <c r="AI155" s="96">
        <f t="shared" si="4"/>
        <v>0</v>
      </c>
    </row>
    <row r="156" spans="1:35" x14ac:dyDescent="0.3">
      <c r="A156" s="26">
        <v>76.190699999999993</v>
      </c>
      <c r="B156" s="107" t="s">
        <v>1527</v>
      </c>
      <c r="C156" s="21">
        <v>4.13835</v>
      </c>
      <c r="D156" s="21">
        <v>2.52908</v>
      </c>
      <c r="E156" s="21">
        <v>1.2784599999999999</v>
      </c>
      <c r="F156" s="21">
        <v>1.2784599999999999</v>
      </c>
      <c r="G156" s="21">
        <v>6.3670000000000004E-2</v>
      </c>
      <c r="H156" s="21">
        <v>2.4199899999999999</v>
      </c>
      <c r="I156" s="21">
        <v>0.72297999999999996</v>
      </c>
      <c r="J156" s="21">
        <v>1.51834</v>
      </c>
      <c r="K156" s="21">
        <v>5.4025400000000001</v>
      </c>
      <c r="L156" s="21">
        <v>1.84928</v>
      </c>
      <c r="M156" s="21">
        <v>0.62190000000000001</v>
      </c>
      <c r="N156" s="21">
        <v>1.15073</v>
      </c>
      <c r="O156" s="21">
        <v>0.54554000000000002</v>
      </c>
      <c r="P156" s="21">
        <v>1.93574</v>
      </c>
      <c r="Q156" s="21">
        <v>1.83385</v>
      </c>
      <c r="R156" s="21">
        <v>1.07304</v>
      </c>
      <c r="S156" s="21">
        <v>1.51864</v>
      </c>
      <c r="T156" s="21">
        <v>1.2958400000000001</v>
      </c>
      <c r="U156" s="21">
        <v>2.63992</v>
      </c>
      <c r="V156" s="21">
        <v>1.4951000000000001</v>
      </c>
      <c r="W156" s="21">
        <v>1.7845200000000001</v>
      </c>
      <c r="X156" s="21">
        <v>1.92062</v>
      </c>
      <c r="Y156" s="21">
        <v>1.2920219999999998</v>
      </c>
      <c r="Z156" s="21">
        <v>0.861348</v>
      </c>
      <c r="AA156" s="21">
        <v>26.6693</v>
      </c>
      <c r="AB156" s="21">
        <v>0</v>
      </c>
      <c r="AC156" s="16">
        <f t="shared" si="5"/>
        <v>67.839259999999996</v>
      </c>
      <c r="AD156" s="106"/>
      <c r="AE156" s="105"/>
      <c r="AF156" s="106"/>
      <c r="AH156" s="94">
        <v>2.1533699999999998</v>
      </c>
      <c r="AI156" s="96">
        <f t="shared" si="4"/>
        <v>0</v>
      </c>
    </row>
    <row r="157" spans="1:35" x14ac:dyDescent="0.3">
      <c r="A157" s="26">
        <v>76.191699999999997</v>
      </c>
      <c r="B157" s="107" t="s">
        <v>1528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144.85305</v>
      </c>
      <c r="AB157" s="21">
        <v>0</v>
      </c>
      <c r="AC157" s="16">
        <f t="shared" si="5"/>
        <v>144.85305</v>
      </c>
      <c r="AD157" s="106"/>
      <c r="AE157" s="105"/>
      <c r="AF157" s="106"/>
      <c r="AH157" s="94">
        <v>0</v>
      </c>
      <c r="AI157" s="96">
        <f t="shared" si="4"/>
        <v>0</v>
      </c>
    </row>
    <row r="158" spans="1:35" ht="31.5" x14ac:dyDescent="0.3">
      <c r="A158" s="26">
        <v>76.196700000000007</v>
      </c>
      <c r="B158" s="107" t="s">
        <v>1902</v>
      </c>
      <c r="C158" s="21">
        <v>0</v>
      </c>
      <c r="D158" s="21">
        <v>0</v>
      </c>
      <c r="E158" s="21">
        <v>0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1.8</v>
      </c>
      <c r="AB158" s="21">
        <v>0</v>
      </c>
      <c r="AC158" s="16">
        <f t="shared" si="5"/>
        <v>1.8</v>
      </c>
      <c r="AD158" s="106"/>
      <c r="AE158" s="105"/>
      <c r="AF158" s="106"/>
      <c r="AH158" s="94">
        <v>0</v>
      </c>
      <c r="AI158" s="96">
        <f t="shared" si="4"/>
        <v>0</v>
      </c>
    </row>
    <row r="159" spans="1:35" ht="31.5" x14ac:dyDescent="0.3">
      <c r="A159" s="26">
        <v>76.197699999999998</v>
      </c>
      <c r="B159" s="107" t="s">
        <v>1903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16">
        <f t="shared" si="5"/>
        <v>0</v>
      </c>
      <c r="AD159" s="106"/>
      <c r="AE159" s="105"/>
      <c r="AF159" s="106"/>
      <c r="AH159" s="94">
        <v>0</v>
      </c>
      <c r="AI159" s="96">
        <f t="shared" si="4"/>
        <v>0</v>
      </c>
    </row>
    <row r="160" spans="1:35" x14ac:dyDescent="0.3">
      <c r="A160" s="26">
        <v>76.201700000000002</v>
      </c>
      <c r="B160" s="107" t="s">
        <v>1533</v>
      </c>
      <c r="C160" s="21">
        <v>0</v>
      </c>
      <c r="D160" s="21">
        <v>0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7.0000000000000007E-2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16">
        <f t="shared" si="5"/>
        <v>7.0000000000000007E-2</v>
      </c>
      <c r="AD160" s="106"/>
      <c r="AE160" s="105"/>
      <c r="AF160" s="106"/>
      <c r="AH160" s="94">
        <v>0</v>
      </c>
      <c r="AI160" s="96">
        <f t="shared" si="4"/>
        <v>0</v>
      </c>
    </row>
    <row r="161" spans="1:35" x14ac:dyDescent="0.3">
      <c r="A161" s="111">
        <v>76.220699999999994</v>
      </c>
      <c r="B161" s="107" t="s">
        <v>1535</v>
      </c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>
        <v>0.66</v>
      </c>
      <c r="T161" s="21"/>
      <c r="U161" s="21"/>
      <c r="V161" s="21"/>
      <c r="W161" s="21"/>
      <c r="X161" s="21"/>
      <c r="Y161" s="21">
        <v>0</v>
      </c>
      <c r="Z161" s="21">
        <v>0</v>
      </c>
      <c r="AA161" s="21"/>
      <c r="AB161" s="21">
        <v>0</v>
      </c>
      <c r="AC161" s="16">
        <f t="shared" si="5"/>
        <v>0.66</v>
      </c>
      <c r="AD161" s="106"/>
      <c r="AE161" s="105"/>
      <c r="AF161" s="106"/>
      <c r="AI161" s="96">
        <f t="shared" si="4"/>
        <v>0</v>
      </c>
    </row>
    <row r="162" spans="1:35" x14ac:dyDescent="0.3">
      <c r="A162" s="26">
        <v>76.24069999999999</v>
      </c>
      <c r="B162" s="107" t="s">
        <v>1904</v>
      </c>
      <c r="C162" s="21">
        <v>8.2604900000000008</v>
      </c>
      <c r="D162" s="21">
        <v>0</v>
      </c>
      <c r="E162" s="21">
        <v>0</v>
      </c>
      <c r="F162" s="21">
        <v>0</v>
      </c>
      <c r="G162" s="21">
        <v>0</v>
      </c>
      <c r="H162" s="21">
        <v>2.0746000000000002</v>
      </c>
      <c r="I162" s="21">
        <v>0</v>
      </c>
      <c r="J162" s="21">
        <f>4.57436+1.33</f>
        <v>5.9043600000000005</v>
      </c>
      <c r="K162" s="21">
        <v>0</v>
      </c>
      <c r="L162" s="21">
        <v>0</v>
      </c>
      <c r="M162" s="21">
        <v>0</v>
      </c>
      <c r="N162" s="21">
        <v>1</v>
      </c>
      <c r="O162" s="21">
        <v>0</v>
      </c>
      <c r="P162" s="21">
        <v>0</v>
      </c>
      <c r="Q162" s="21">
        <v>1.7524599999999999</v>
      </c>
      <c r="R162" s="21">
        <v>0</v>
      </c>
      <c r="S162" s="21">
        <v>3.2852999999999999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16">
        <f t="shared" si="5"/>
        <v>22.27721</v>
      </c>
      <c r="AD162" s="106"/>
      <c r="AE162" s="105"/>
      <c r="AF162" s="106"/>
      <c r="AH162" s="94">
        <v>0</v>
      </c>
      <c r="AI162" s="96">
        <f t="shared" si="4"/>
        <v>0</v>
      </c>
    </row>
    <row r="163" spans="1:35" x14ac:dyDescent="0.3">
      <c r="A163" s="26">
        <v>76.2607</v>
      </c>
      <c r="B163" s="107" t="s">
        <v>1538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9.0611899999999999</v>
      </c>
      <c r="V163" s="21">
        <v>0</v>
      </c>
      <c r="W163" s="21">
        <v>2.2814999999999999</v>
      </c>
      <c r="X163" s="21">
        <v>2.0039799999999999</v>
      </c>
      <c r="Y163" s="21">
        <v>3.2844059999999997</v>
      </c>
      <c r="Z163" s="21">
        <v>2.1896040000000001</v>
      </c>
      <c r="AA163" s="21">
        <v>60.484459999999999</v>
      </c>
      <c r="AB163" s="21">
        <v>0</v>
      </c>
      <c r="AC163" s="16">
        <f t="shared" si="5"/>
        <v>79.305139999999994</v>
      </c>
      <c r="AD163" s="106"/>
      <c r="AE163" s="105"/>
      <c r="AF163" s="106"/>
      <c r="AH163" s="94">
        <v>5.4740099999999998</v>
      </c>
      <c r="AI163" s="96">
        <f t="shared" si="4"/>
        <v>0</v>
      </c>
    </row>
    <row r="164" spans="1:35" x14ac:dyDescent="0.3">
      <c r="A164" s="26">
        <v>76.270700000000005</v>
      </c>
      <c r="B164" s="107" t="s">
        <v>1539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3.0200000000000001E-2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16">
        <f t="shared" si="5"/>
        <v>3.0200000000000001E-2</v>
      </c>
      <c r="AD164" s="106"/>
      <c r="AE164" s="105"/>
      <c r="AF164" s="106"/>
      <c r="AH164" s="94">
        <v>0</v>
      </c>
      <c r="AI164" s="96">
        <f t="shared" si="4"/>
        <v>0</v>
      </c>
    </row>
    <row r="165" spans="1:35" s="142" customFormat="1" x14ac:dyDescent="0.3">
      <c r="A165" s="82"/>
      <c r="B165" s="82" t="s">
        <v>1070</v>
      </c>
      <c r="C165" s="82">
        <f t="shared" ref="C165:AC165" si="6">SUM(C7:C164)</f>
        <v>4783.9093499999999</v>
      </c>
      <c r="D165" s="82">
        <f t="shared" si="6"/>
        <v>3567.3302499999977</v>
      </c>
      <c r="E165" s="82">
        <f t="shared" si="6"/>
        <v>2526.2044700000006</v>
      </c>
      <c r="F165" s="82">
        <f t="shared" si="6"/>
        <v>2090.3989299999998</v>
      </c>
      <c r="G165" s="82">
        <f t="shared" si="6"/>
        <v>1680.8524100000002</v>
      </c>
      <c r="H165" s="82">
        <f t="shared" si="6"/>
        <v>2397.5112099999997</v>
      </c>
      <c r="I165" s="82">
        <f t="shared" si="6"/>
        <v>2049.4485299999997</v>
      </c>
      <c r="J165" s="82">
        <f t="shared" si="6"/>
        <v>3284.8282000000004</v>
      </c>
      <c r="K165" s="82">
        <f t="shared" si="6"/>
        <v>2453.6132499999994</v>
      </c>
      <c r="L165" s="82">
        <f t="shared" si="6"/>
        <v>2921.3381499999996</v>
      </c>
      <c r="M165" s="82">
        <f t="shared" si="6"/>
        <v>1948.0280000000002</v>
      </c>
      <c r="N165" s="82">
        <f t="shared" si="6"/>
        <v>1351.6452700000009</v>
      </c>
      <c r="O165" s="82">
        <f t="shared" si="6"/>
        <v>1178.4204100000004</v>
      </c>
      <c r="P165" s="82">
        <f t="shared" si="6"/>
        <v>2809.0904799999994</v>
      </c>
      <c r="Q165" s="82">
        <f t="shared" si="6"/>
        <v>2026.8411899999992</v>
      </c>
      <c r="R165" s="82">
        <f t="shared" si="6"/>
        <v>2366.4124900000006</v>
      </c>
      <c r="S165" s="82">
        <f t="shared" si="6"/>
        <v>1997.43335</v>
      </c>
      <c r="T165" s="82">
        <f t="shared" si="6"/>
        <v>1926.0874000000003</v>
      </c>
      <c r="U165" s="82">
        <f t="shared" si="6"/>
        <v>1179.2086100000001</v>
      </c>
      <c r="V165" s="82">
        <f t="shared" si="6"/>
        <v>434.14677999999992</v>
      </c>
      <c r="W165" s="82">
        <f t="shared" si="6"/>
        <v>412.25836999999996</v>
      </c>
      <c r="X165" s="82">
        <f t="shared" si="6"/>
        <v>453.68558000000007</v>
      </c>
      <c r="Y165" s="82">
        <f t="shared" si="6"/>
        <v>3672.2892260000003</v>
      </c>
      <c r="Z165" s="21">
        <f>+AH165*0.4</f>
        <v>1607.0994840000003</v>
      </c>
      <c r="AA165" s="82">
        <f t="shared" si="6"/>
        <v>2931.1324800000007</v>
      </c>
      <c r="AB165" s="82">
        <f t="shared" si="6"/>
        <v>0</v>
      </c>
      <c r="AC165" s="82">
        <f t="shared" si="6"/>
        <v>54518.963870000007</v>
      </c>
      <c r="AD165" s="106"/>
      <c r="AE165" s="105"/>
      <c r="AF165" s="106"/>
      <c r="AH165" s="142">
        <v>4017.7487100000003</v>
      </c>
      <c r="AI165" s="96">
        <f t="shared" si="4"/>
        <v>1261.6400000000008</v>
      </c>
    </row>
    <row r="166" spans="1:35" x14ac:dyDescent="0.3">
      <c r="AI166" s="96">
        <f t="shared" si="4"/>
        <v>0</v>
      </c>
    </row>
    <row r="167" spans="1:35" x14ac:dyDescent="0.3">
      <c r="C167" s="94">
        <v>4783.9093499999999</v>
      </c>
      <c r="D167" s="94">
        <v>3565.3302499999977</v>
      </c>
      <c r="E167" s="94">
        <v>2523.2044700000006</v>
      </c>
      <c r="F167" s="94">
        <v>2089.7989299999995</v>
      </c>
      <c r="G167" s="94">
        <v>1680.8524100000002</v>
      </c>
      <c r="H167" s="94">
        <v>2397.5112099999997</v>
      </c>
      <c r="I167" s="94">
        <v>2047.9485299999997</v>
      </c>
      <c r="J167" s="94">
        <v>3283.4982000000005</v>
      </c>
      <c r="K167" s="95">
        <v>2453.6132499999994</v>
      </c>
      <c r="L167" s="94">
        <v>2921.3381499999996</v>
      </c>
      <c r="M167" s="94">
        <v>1947.8280000000004</v>
      </c>
      <c r="N167" s="94">
        <v>1349.6452700000009</v>
      </c>
      <c r="O167" s="94">
        <v>1177.5204100000003</v>
      </c>
      <c r="P167" s="94">
        <v>2809.0904799999994</v>
      </c>
      <c r="Q167" s="94">
        <v>2026.8411899999992</v>
      </c>
      <c r="R167" s="94">
        <v>2366.4124900000006</v>
      </c>
      <c r="S167" s="94">
        <v>1997.43335</v>
      </c>
      <c r="T167" s="94">
        <v>1926.0874000000003</v>
      </c>
      <c r="U167" s="94">
        <v>954.20860999999957</v>
      </c>
      <c r="V167" s="94">
        <v>278.14677999999998</v>
      </c>
      <c r="W167" s="94">
        <v>312.25837000000007</v>
      </c>
      <c r="X167" s="94">
        <v>313.68558000000007</v>
      </c>
      <c r="Y167" s="94">
        <v>2410.6492259999995</v>
      </c>
      <c r="AA167" s="94">
        <v>2865.9324800000004</v>
      </c>
      <c r="AB167" s="94">
        <v>0</v>
      </c>
      <c r="AC167" s="94">
        <v>51966.87387000001</v>
      </c>
      <c r="AH167" s="94">
        <v>4017.7487100000003</v>
      </c>
      <c r="AI167" s="96">
        <f t="shared" si="4"/>
        <v>-1607.0994840000008</v>
      </c>
    </row>
    <row r="168" spans="1:35" x14ac:dyDescent="0.3">
      <c r="C168" s="96">
        <f>+C165-C167</f>
        <v>0</v>
      </c>
      <c r="D168" s="96">
        <f t="shared" ref="D168:AC168" si="7">+D165-D167</f>
        <v>2</v>
      </c>
      <c r="E168" s="96">
        <f t="shared" si="7"/>
        <v>3</v>
      </c>
      <c r="F168" s="96">
        <f t="shared" si="7"/>
        <v>0.6000000000003638</v>
      </c>
      <c r="G168" s="96">
        <f t="shared" si="7"/>
        <v>0</v>
      </c>
      <c r="H168" s="96">
        <f t="shared" si="7"/>
        <v>0</v>
      </c>
      <c r="I168" s="96">
        <f t="shared" si="7"/>
        <v>1.5</v>
      </c>
      <c r="J168" s="96">
        <f t="shared" si="7"/>
        <v>1.3299999999999272</v>
      </c>
      <c r="K168" s="96">
        <f t="shared" si="7"/>
        <v>0</v>
      </c>
      <c r="L168" s="96">
        <f t="shared" si="7"/>
        <v>0</v>
      </c>
      <c r="M168" s="96">
        <f t="shared" si="7"/>
        <v>0.1999999999998181</v>
      </c>
      <c r="N168" s="96">
        <f t="shared" si="7"/>
        <v>2</v>
      </c>
      <c r="O168" s="96">
        <f t="shared" si="7"/>
        <v>0.90000000000009095</v>
      </c>
      <c r="P168" s="96">
        <f t="shared" si="7"/>
        <v>0</v>
      </c>
      <c r="Q168" s="96">
        <f t="shared" si="7"/>
        <v>0</v>
      </c>
      <c r="R168" s="96">
        <f t="shared" si="7"/>
        <v>0</v>
      </c>
      <c r="S168" s="96">
        <f t="shared" si="7"/>
        <v>0</v>
      </c>
      <c r="T168" s="96">
        <f t="shared" si="7"/>
        <v>0</v>
      </c>
      <c r="U168" s="96">
        <f t="shared" si="7"/>
        <v>225.00000000000057</v>
      </c>
      <c r="V168" s="96">
        <f t="shared" si="7"/>
        <v>155.99999999999994</v>
      </c>
      <c r="W168" s="96">
        <f t="shared" si="7"/>
        <v>99.999999999999886</v>
      </c>
      <c r="X168" s="96">
        <f t="shared" si="7"/>
        <v>140</v>
      </c>
      <c r="Y168" s="96">
        <f t="shared" si="7"/>
        <v>1261.6400000000008</v>
      </c>
      <c r="Z168" s="96"/>
      <c r="AA168" s="96">
        <f t="shared" si="7"/>
        <v>65.200000000000273</v>
      </c>
      <c r="AB168" s="96">
        <f t="shared" si="7"/>
        <v>0</v>
      </c>
      <c r="AC168" s="96">
        <f t="shared" si="7"/>
        <v>2552.0899999999965</v>
      </c>
      <c r="AH168" s="94">
        <v>0</v>
      </c>
    </row>
    <row r="170" spans="1:35" x14ac:dyDescent="0.3">
      <c r="Y170" s="94">
        <v>1261.6400000000001</v>
      </c>
    </row>
    <row r="171" spans="1:35" x14ac:dyDescent="0.3">
      <c r="Y171" s="96">
        <f>+Y168-Y170</f>
        <v>0</v>
      </c>
      <c r="AA171" s="94">
        <v>2712.2287099999999</v>
      </c>
    </row>
  </sheetData>
  <mergeCells count="31">
    <mergeCell ref="A1:AC1"/>
    <mergeCell ref="AA3:AC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AB5:AB6"/>
    <mergeCell ref="AC5:AC6"/>
    <mergeCell ref="Z5:Z6"/>
    <mergeCell ref="U5:U6"/>
    <mergeCell ref="V5:V6"/>
    <mergeCell ref="W5:W6"/>
    <mergeCell ref="X5:X6"/>
    <mergeCell ref="Y5:Y6"/>
    <mergeCell ref="AA5:AA6"/>
  </mergeCells>
  <pageMargins left="0.5" right="0.28999999999999998" top="0.25" bottom="0.25" header="0.3" footer="0.3"/>
  <pageSetup paperSize="9" scale="85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73"/>
  <sheetViews>
    <sheetView topLeftCell="A154" zoomScaleNormal="100" workbookViewId="0">
      <selection activeCell="D10" sqref="D10"/>
    </sheetView>
  </sheetViews>
  <sheetFormatPr defaultRowHeight="16.5" x14ac:dyDescent="0.3"/>
  <cols>
    <col min="1" max="1" width="12.5703125" style="94" customWidth="1"/>
    <col min="2" max="2" width="47.42578125" style="94" customWidth="1"/>
    <col min="3" max="10" width="13" style="94" customWidth="1"/>
    <col min="11" max="11" width="13" style="95" customWidth="1"/>
    <col min="12" max="29" width="13" style="94" customWidth="1"/>
    <col min="30" max="16384" width="9.140625" style="94"/>
  </cols>
  <sheetData>
    <row r="1" spans="1:29" s="226" customFormat="1" ht="15" customHeight="1" x14ac:dyDescent="0.2">
      <c r="A1" s="255" t="s">
        <v>1905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</row>
    <row r="2" spans="1:29" s="226" customFormat="1" ht="19.5" customHeight="1" x14ac:dyDescent="0.2">
      <c r="A2" s="232" t="s">
        <v>1918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</row>
    <row r="3" spans="1:29" s="230" customFormat="1" ht="15.75" customHeight="1" x14ac:dyDescent="0.2">
      <c r="A3" s="227"/>
      <c r="B3" s="228"/>
      <c r="C3" s="229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56"/>
      <c r="AB3" s="256"/>
      <c r="AC3" s="256"/>
    </row>
    <row r="4" spans="1:29" s="230" customFormat="1" ht="19.5" customHeight="1" x14ac:dyDescent="0.2">
      <c r="A4" s="227"/>
      <c r="B4" s="228" t="s">
        <v>1908</v>
      </c>
      <c r="C4" s="229" t="s">
        <v>1916</v>
      </c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31"/>
    </row>
    <row r="5" spans="1:29" s="241" customFormat="1" ht="24.75" customHeight="1" x14ac:dyDescent="0.2">
      <c r="A5" s="289" t="s">
        <v>3</v>
      </c>
      <c r="B5" s="289" t="s">
        <v>4</v>
      </c>
      <c r="C5" s="258" t="s">
        <v>1877</v>
      </c>
      <c r="D5" s="258" t="s">
        <v>1878</v>
      </c>
      <c r="E5" s="258" t="s">
        <v>1879</v>
      </c>
      <c r="F5" s="258" t="s">
        <v>1880</v>
      </c>
      <c r="G5" s="258" t="s">
        <v>1881</v>
      </c>
      <c r="H5" s="258" t="s">
        <v>1882</v>
      </c>
      <c r="I5" s="258" t="s">
        <v>1883</v>
      </c>
      <c r="J5" s="258" t="s">
        <v>1884</v>
      </c>
      <c r="K5" s="264" t="s">
        <v>1885</v>
      </c>
      <c r="L5" s="258" t="s">
        <v>1886</v>
      </c>
      <c r="M5" s="258" t="s">
        <v>1887</v>
      </c>
      <c r="N5" s="258" t="s">
        <v>1888</v>
      </c>
      <c r="O5" s="258" t="s">
        <v>1889</v>
      </c>
      <c r="P5" s="258" t="s">
        <v>1890</v>
      </c>
      <c r="Q5" s="258" t="s">
        <v>1891</v>
      </c>
      <c r="R5" s="258" t="s">
        <v>1892</v>
      </c>
      <c r="S5" s="258" t="s">
        <v>1893</v>
      </c>
      <c r="T5" s="258" t="s">
        <v>1894</v>
      </c>
      <c r="U5" s="258" t="s">
        <v>1895</v>
      </c>
      <c r="V5" s="258" t="s">
        <v>1896</v>
      </c>
      <c r="W5" s="258" t="s">
        <v>1897</v>
      </c>
      <c r="X5" s="258" t="s">
        <v>1898</v>
      </c>
      <c r="Y5" s="258" t="s">
        <v>1899</v>
      </c>
      <c r="Z5" s="258" t="s">
        <v>1915</v>
      </c>
      <c r="AA5" s="258" t="s">
        <v>1900</v>
      </c>
      <c r="AB5" s="258" t="s">
        <v>1901</v>
      </c>
      <c r="AC5" s="258" t="s">
        <v>33</v>
      </c>
    </row>
    <row r="6" spans="1:29" s="242" customFormat="1" ht="24.75" customHeight="1" x14ac:dyDescent="0.25">
      <c r="A6" s="289"/>
      <c r="B6" s="289"/>
      <c r="C6" s="259"/>
      <c r="D6" s="259"/>
      <c r="E6" s="259"/>
      <c r="F6" s="259"/>
      <c r="G6" s="259"/>
      <c r="H6" s="259"/>
      <c r="I6" s="259"/>
      <c r="J6" s="259"/>
      <c r="K6" s="265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</row>
    <row r="7" spans="1:29" x14ac:dyDescent="0.3">
      <c r="A7" s="26">
        <v>74.110699999999994</v>
      </c>
      <c r="B7" s="243" t="s">
        <v>1362</v>
      </c>
      <c r="C7" s="21">
        <f>ROUND('Total Budget'!C7*30%,0)</f>
        <v>0</v>
      </c>
      <c r="D7" s="21">
        <f>ROUND('Total Budget'!D7*30%,0)</f>
        <v>0</v>
      </c>
      <c r="E7" s="21">
        <f>ROUND('Total Budget'!E7*30%,0)</f>
        <v>0</v>
      </c>
      <c r="F7" s="21">
        <f>ROUND('Total Budget'!F7*30%,0)</f>
        <v>0</v>
      </c>
      <c r="G7" s="21">
        <f>ROUND('Total Budget'!G7*30%,0)</f>
        <v>0</v>
      </c>
      <c r="H7" s="21">
        <f>ROUND('Total Budget'!H7*30%,0)</f>
        <v>0</v>
      </c>
      <c r="I7" s="21">
        <f>ROUND('Total Budget'!I7*30%,0)</f>
        <v>0</v>
      </c>
      <c r="J7" s="21">
        <f>ROUND('Total Budget'!J7*30%,0)</f>
        <v>0</v>
      </c>
      <c r="K7" s="21">
        <f>ROUND('Total Budget'!K7*30%,0)</f>
        <v>0</v>
      </c>
      <c r="L7" s="21">
        <f>ROUND('Total Budget'!L7*30%,0)</f>
        <v>0</v>
      </c>
      <c r="M7" s="21">
        <f>ROUND('Total Budget'!M7*30%,0)</f>
        <v>0</v>
      </c>
      <c r="N7" s="21">
        <f>ROUND('Total Budget'!N7*30%,0)</f>
        <v>0</v>
      </c>
      <c r="O7" s="21">
        <f>ROUND('Total Budget'!O7*30%,0)</f>
        <v>0</v>
      </c>
      <c r="P7" s="21">
        <f>ROUND('Total Budget'!P7*30%,0)</f>
        <v>0</v>
      </c>
      <c r="Q7" s="21">
        <f>ROUND('Total Budget'!Q7*30%,0)</f>
        <v>0</v>
      </c>
      <c r="R7" s="21">
        <f>ROUND('Total Budget'!R7*30%,0)</f>
        <v>0</v>
      </c>
      <c r="S7" s="21">
        <f>ROUND('Total Budget'!S7*30%,0)</f>
        <v>0</v>
      </c>
      <c r="T7" s="21">
        <f>ROUND('Total Budget'!T7*30%,0)</f>
        <v>0</v>
      </c>
      <c r="U7" s="21">
        <f>ROUND('Total Budget'!U7*30%,0)</f>
        <v>0</v>
      </c>
      <c r="V7" s="21">
        <f>ROUND('Total Budget'!V7*30%,0)</f>
        <v>0</v>
      </c>
      <c r="W7" s="21">
        <f>ROUND('Total Budget'!W7*30%,0)</f>
        <v>0</v>
      </c>
      <c r="X7" s="21">
        <f>ROUND('Total Budget'!X7*30%,0)</f>
        <v>0</v>
      </c>
      <c r="Y7" s="21">
        <f>ROUND('Total Budget'!Y7*30%,0)</f>
        <v>130</v>
      </c>
      <c r="Z7" s="21">
        <f>ROUND('Total Budget'!Z7*30%,0)</f>
        <v>86</v>
      </c>
      <c r="AA7" s="21">
        <f>ROUND('Total Budget'!AA7*30%,0)</f>
        <v>0</v>
      </c>
      <c r="AB7" s="21">
        <f>ROUND('Total Budget'!AB7*30%,0)</f>
        <v>0</v>
      </c>
      <c r="AC7" s="16">
        <f>SUM(C7:AB7)</f>
        <v>216</v>
      </c>
    </row>
    <row r="8" spans="1:29" x14ac:dyDescent="0.3">
      <c r="A8" s="26">
        <v>74.117699999999999</v>
      </c>
      <c r="B8" s="243" t="s">
        <v>1365</v>
      </c>
      <c r="C8" s="21">
        <f>ROUND('Total Budget'!C8*30%,0)</f>
        <v>0</v>
      </c>
      <c r="D8" s="21">
        <f>ROUND('Total Budget'!D8*30%,0)</f>
        <v>0</v>
      </c>
      <c r="E8" s="21">
        <f>ROUND('Total Budget'!E8*30%,0)</f>
        <v>0</v>
      </c>
      <c r="F8" s="21">
        <f>ROUND('Total Budget'!F8*30%,0)</f>
        <v>0</v>
      </c>
      <c r="G8" s="21">
        <f>ROUND('Total Budget'!G8*30%,0)</f>
        <v>0</v>
      </c>
      <c r="H8" s="21">
        <f>ROUND('Total Budget'!H8*30%,0)</f>
        <v>0</v>
      </c>
      <c r="I8" s="21">
        <f>ROUND('Total Budget'!I8*30%,0)</f>
        <v>0</v>
      </c>
      <c r="J8" s="21">
        <f>ROUND('Total Budget'!J8*30%,0)</f>
        <v>0</v>
      </c>
      <c r="K8" s="21">
        <f>ROUND('Total Budget'!K8*30%,0)</f>
        <v>0</v>
      </c>
      <c r="L8" s="21">
        <f>ROUND('Total Budget'!L8*30%,0)</f>
        <v>0</v>
      </c>
      <c r="M8" s="21">
        <f>ROUND('Total Budget'!M8*30%,0)</f>
        <v>0</v>
      </c>
      <c r="N8" s="21">
        <f>ROUND('Total Budget'!N8*30%,0)</f>
        <v>0</v>
      </c>
      <c r="O8" s="21">
        <f>ROUND('Total Budget'!O8*30%,0)</f>
        <v>0</v>
      </c>
      <c r="P8" s="21">
        <f>ROUND('Total Budget'!P8*30%,0)</f>
        <v>0</v>
      </c>
      <c r="Q8" s="21">
        <f>ROUND('Total Budget'!Q8*30%,0)</f>
        <v>0</v>
      </c>
      <c r="R8" s="21">
        <f>ROUND('Total Budget'!R8*30%,0)</f>
        <v>0</v>
      </c>
      <c r="S8" s="21">
        <f>ROUND('Total Budget'!S8*30%,0)</f>
        <v>0</v>
      </c>
      <c r="T8" s="21">
        <f>ROUND('Total Budget'!T8*30%,0)</f>
        <v>0</v>
      </c>
      <c r="U8" s="21">
        <f>ROUND('Total Budget'!U8*30%,0)</f>
        <v>0</v>
      </c>
      <c r="V8" s="21">
        <f>ROUND('Total Budget'!V8*30%,0)</f>
        <v>0</v>
      </c>
      <c r="W8" s="21">
        <f>ROUND('Total Budget'!W8*30%,0)</f>
        <v>0</v>
      </c>
      <c r="X8" s="21">
        <f>ROUND('Total Budget'!X8*30%,0)</f>
        <v>0</v>
      </c>
      <c r="Y8" s="21">
        <f>ROUND('Total Budget'!Y8*30%,0)+100</f>
        <v>528</v>
      </c>
      <c r="Z8" s="21">
        <f>ROUND('Total Budget'!Z8*30%,0)+100</f>
        <v>376</v>
      </c>
      <c r="AA8" s="21">
        <f>ROUND('Total Budget'!AA8*30%,0)</f>
        <v>0</v>
      </c>
      <c r="AB8" s="21">
        <f>ROUND('Total Budget'!AB8*30%,0)</f>
        <v>0</v>
      </c>
      <c r="AC8" s="16">
        <f t="shared" ref="AC8:AC72" si="0">SUM(C8:AB8)</f>
        <v>904</v>
      </c>
    </row>
    <row r="9" spans="1:29" x14ac:dyDescent="0.3">
      <c r="A9" s="26">
        <v>74.190700000000007</v>
      </c>
      <c r="B9" s="243" t="s">
        <v>1367</v>
      </c>
      <c r="C9" s="21">
        <f>ROUND('Total Budget'!C9*30%,0)</f>
        <v>0</v>
      </c>
      <c r="D9" s="21">
        <f>ROUND('Total Budget'!D9*30%,0)</f>
        <v>0</v>
      </c>
      <c r="E9" s="21">
        <f>ROUND('Total Budget'!E9*30%,0)</f>
        <v>0</v>
      </c>
      <c r="F9" s="21">
        <f>ROUND('Total Budget'!F9*30%,0)</f>
        <v>0</v>
      </c>
      <c r="G9" s="21">
        <f>ROUND('Total Budget'!G9*30%,0)</f>
        <v>0</v>
      </c>
      <c r="H9" s="21">
        <f>ROUND('Total Budget'!H9*30%,0)</f>
        <v>0</v>
      </c>
      <c r="I9" s="21">
        <f>ROUND('Total Budget'!I9*30%,0)</f>
        <v>0</v>
      </c>
      <c r="J9" s="21">
        <f>ROUND('Total Budget'!J9*30%,0)</f>
        <v>0</v>
      </c>
      <c r="K9" s="21">
        <f>ROUND('Total Budget'!K9*30%,0)</f>
        <v>0</v>
      </c>
      <c r="L9" s="21">
        <f>ROUND('Total Budget'!L9*30%,0)</f>
        <v>0</v>
      </c>
      <c r="M9" s="21">
        <f>ROUND('Total Budget'!M9*30%,0)</f>
        <v>0</v>
      </c>
      <c r="N9" s="21">
        <f>ROUND('Total Budget'!N9*30%,0)</f>
        <v>0</v>
      </c>
      <c r="O9" s="21">
        <f>ROUND('Total Budget'!O9*30%,0)</f>
        <v>0</v>
      </c>
      <c r="P9" s="21">
        <f>ROUND('Total Budget'!P9*30%,0)</f>
        <v>0</v>
      </c>
      <c r="Q9" s="21">
        <f>ROUND('Total Budget'!Q9*30%,0)</f>
        <v>0</v>
      </c>
      <c r="R9" s="21">
        <f>ROUND('Total Budget'!R9*30%,0)</f>
        <v>0</v>
      </c>
      <c r="S9" s="21">
        <f>ROUND('Total Budget'!S9*30%,0)</f>
        <v>0</v>
      </c>
      <c r="T9" s="21">
        <f>ROUND('Total Budget'!T9*30%,0)</f>
        <v>0</v>
      </c>
      <c r="U9" s="21">
        <f>ROUND('Total Budget'!U9*30%,0)</f>
        <v>0</v>
      </c>
      <c r="V9" s="21">
        <f>ROUND('Total Budget'!V9*30%,0)</f>
        <v>0</v>
      </c>
      <c r="W9" s="21">
        <f>ROUND('Total Budget'!W9*30%,0)</f>
        <v>0</v>
      </c>
      <c r="X9" s="21">
        <f>ROUND('Total Budget'!X9*30%,0)</f>
        <v>0</v>
      </c>
      <c r="Y9" s="21">
        <f>ROUND('Total Budget'!Y9*30%,0)</f>
        <v>0</v>
      </c>
      <c r="Z9" s="21">
        <f>ROUND('Total Budget'!Z9*30%,0)</f>
        <v>0</v>
      </c>
      <c r="AA9" s="21">
        <f>ROUND('Total Budget'!AA9*30%,0)</f>
        <v>0</v>
      </c>
      <c r="AB9" s="21">
        <f>ROUND('Total Budget'!AB9*30%,0)</f>
        <v>0</v>
      </c>
      <c r="AC9" s="16">
        <f t="shared" si="0"/>
        <v>0</v>
      </c>
    </row>
    <row r="10" spans="1:29" x14ac:dyDescent="0.3">
      <c r="A10" s="26">
        <v>74.200699999999998</v>
      </c>
      <c r="B10" s="243" t="s">
        <v>1368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f>ROUND('Total Budget'!AB10*30%,0)</f>
        <v>0</v>
      </c>
      <c r="AC10" s="16">
        <f t="shared" si="0"/>
        <v>0</v>
      </c>
    </row>
    <row r="11" spans="1:29" x14ac:dyDescent="0.3">
      <c r="A11" s="26">
        <v>74.210699999999989</v>
      </c>
      <c r="B11" s="243" t="s">
        <v>1369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f>ROUND('Total Budget'!AB11*30%,0)</f>
        <v>0</v>
      </c>
      <c r="AC11" s="16">
        <f t="shared" si="0"/>
        <v>0</v>
      </c>
    </row>
    <row r="12" spans="1:29" x14ac:dyDescent="0.3">
      <c r="A12" s="26">
        <v>74.220699999999994</v>
      </c>
      <c r="B12" s="243" t="s">
        <v>1371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f>ROUND('Total Budget'!AB12*30%,0)</f>
        <v>0</v>
      </c>
      <c r="AC12" s="16">
        <f t="shared" si="0"/>
        <v>0</v>
      </c>
    </row>
    <row r="13" spans="1:29" x14ac:dyDescent="0.3">
      <c r="A13" s="26">
        <v>74.300699999999992</v>
      </c>
      <c r="B13" s="243" t="s">
        <v>1373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f>ROUND('Total Budget'!AB13*30%,0)</f>
        <v>0</v>
      </c>
      <c r="AC13" s="16">
        <f t="shared" si="0"/>
        <v>0</v>
      </c>
    </row>
    <row r="14" spans="1:29" x14ac:dyDescent="0.3">
      <c r="A14" s="26">
        <v>74.310699999999997</v>
      </c>
      <c r="B14" s="243" t="s">
        <v>1374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f>ROUND('Total Budget'!AB14*30%,0)</f>
        <v>0</v>
      </c>
      <c r="AC14" s="16">
        <f t="shared" si="0"/>
        <v>0</v>
      </c>
    </row>
    <row r="15" spans="1:29" x14ac:dyDescent="0.3">
      <c r="A15" s="26">
        <v>74.510599999999997</v>
      </c>
      <c r="B15" s="243" t="s">
        <v>1375</v>
      </c>
      <c r="C15" s="21">
        <f>ROUND('Total Budget'!C15*30%,0)</f>
        <v>0</v>
      </c>
      <c r="D15" s="21">
        <f>ROUND('Total Budget'!D15*30%,0)</f>
        <v>0</v>
      </c>
      <c r="E15" s="21">
        <f>ROUND('Total Budget'!E15*30%,0)</f>
        <v>0</v>
      </c>
      <c r="F15" s="21">
        <f>ROUND('Total Budget'!F15*30%,0)</f>
        <v>0</v>
      </c>
      <c r="G15" s="21">
        <f>ROUND('Total Budget'!G15*30%,0)</f>
        <v>0</v>
      </c>
      <c r="H15" s="21">
        <f>ROUND('Total Budget'!H15*30%,0)</f>
        <v>0</v>
      </c>
      <c r="I15" s="21">
        <f>ROUND('Total Budget'!I15*30%,0)</f>
        <v>0</v>
      </c>
      <c r="J15" s="21">
        <f>ROUND('Total Budget'!J15*30%,0)</f>
        <v>0</v>
      </c>
      <c r="K15" s="21">
        <f>ROUND('Total Budget'!K15*30%,0)</f>
        <v>0</v>
      </c>
      <c r="L15" s="21">
        <f>ROUND('Total Budget'!L15*30%,0)</f>
        <v>0</v>
      </c>
      <c r="M15" s="21">
        <f>ROUND('Total Budget'!M15*30%,0)</f>
        <v>0</v>
      </c>
      <c r="N15" s="21">
        <f>ROUND('Total Budget'!N15*30%,0)</f>
        <v>0</v>
      </c>
      <c r="O15" s="21">
        <f>ROUND('Total Budget'!O15*30%,0)</f>
        <v>0</v>
      </c>
      <c r="P15" s="21">
        <f>ROUND('Total Budget'!P15*30%,0)</f>
        <v>0</v>
      </c>
      <c r="Q15" s="21">
        <f>ROUND('Total Budget'!Q15*30%,0)</f>
        <v>0</v>
      </c>
      <c r="R15" s="21">
        <f>ROUND('Total Budget'!R15*30%,0)</f>
        <v>0</v>
      </c>
      <c r="S15" s="21">
        <f>ROUND('Total Budget'!S15*30%,0)</f>
        <v>0</v>
      </c>
      <c r="T15" s="21">
        <f>ROUND('Total Budget'!T15*30%,0)</f>
        <v>0</v>
      </c>
      <c r="U15" s="21">
        <f>ROUND('Total Budget'!U15*30%,0)</f>
        <v>0</v>
      </c>
      <c r="V15" s="21">
        <f>ROUND('Total Budget'!V15*30%,0)</f>
        <v>0</v>
      </c>
      <c r="W15" s="21">
        <f>ROUND('Total Budget'!W15*30%,0)</f>
        <v>0</v>
      </c>
      <c r="X15" s="21">
        <f>ROUND('Total Budget'!X15*30%,0)</f>
        <v>0</v>
      </c>
      <c r="Y15" s="21">
        <f>ROUND('Total Budget'!Y15*30%,0)</f>
        <v>0</v>
      </c>
      <c r="Z15" s="21">
        <f>ROUND('Total Budget'!Z15*30%,0)</f>
        <v>0</v>
      </c>
      <c r="AA15" s="21">
        <f>ROUND('Total Budget'!AA15*30%,0)</f>
        <v>0</v>
      </c>
      <c r="AB15" s="21">
        <f>ROUND('Total Budget'!AB15*30%,0)</f>
        <v>0</v>
      </c>
      <c r="AC15" s="16">
        <f t="shared" si="0"/>
        <v>0</v>
      </c>
    </row>
    <row r="16" spans="1:29" x14ac:dyDescent="0.3">
      <c r="A16" s="26">
        <v>74.5107</v>
      </c>
      <c r="B16" s="243" t="s">
        <v>1375</v>
      </c>
      <c r="C16" s="21">
        <f>ROUND('Total Budget'!C16*30%,0)</f>
        <v>0</v>
      </c>
      <c r="D16" s="21">
        <f>ROUND('Total Budget'!D16*30%,0)</f>
        <v>0</v>
      </c>
      <c r="E16" s="21">
        <f>ROUND('Total Budget'!E16*30%,0)</f>
        <v>0</v>
      </c>
      <c r="F16" s="21">
        <f>ROUND('Total Budget'!F16*30%,0)</f>
        <v>0</v>
      </c>
      <c r="G16" s="21">
        <f>ROUND('Total Budget'!G16*30%,0)</f>
        <v>0</v>
      </c>
      <c r="H16" s="21">
        <f>ROUND('Total Budget'!H16*30%,0)</f>
        <v>0</v>
      </c>
      <c r="I16" s="21">
        <f>ROUND('Total Budget'!I16*30%,0)</f>
        <v>0</v>
      </c>
      <c r="J16" s="21">
        <f>ROUND('Total Budget'!J16*30%,0)</f>
        <v>0</v>
      </c>
      <c r="K16" s="21">
        <f>ROUND('Total Budget'!K16*30%,0)</f>
        <v>0</v>
      </c>
      <c r="L16" s="21">
        <f>ROUND('Total Budget'!L16*30%,0)</f>
        <v>0</v>
      </c>
      <c r="M16" s="21">
        <f>ROUND('Total Budget'!M16*30%,0)</f>
        <v>0</v>
      </c>
      <c r="N16" s="21">
        <f>ROUND('Total Budget'!N16*30%,0)</f>
        <v>0</v>
      </c>
      <c r="O16" s="21">
        <f>ROUND('Total Budget'!O16*30%,0)</f>
        <v>0</v>
      </c>
      <c r="P16" s="21">
        <f>ROUND('Total Budget'!P16*30%,0)</f>
        <v>0</v>
      </c>
      <c r="Q16" s="21">
        <f>ROUND('Total Budget'!Q16*30%,0)</f>
        <v>0</v>
      </c>
      <c r="R16" s="21">
        <f>ROUND('Total Budget'!R16*30%,0)</f>
        <v>0</v>
      </c>
      <c r="S16" s="21">
        <f>ROUND('Total Budget'!S16*30%,0)</f>
        <v>0</v>
      </c>
      <c r="T16" s="21">
        <f>ROUND('Total Budget'!T16*30%,0)</f>
        <v>0</v>
      </c>
      <c r="U16" s="21">
        <f>ROUND('Total Budget'!U16*30%,0)</f>
        <v>0</v>
      </c>
      <c r="V16" s="21">
        <f>ROUND('Total Budget'!V16*30%,0)</f>
        <v>0</v>
      </c>
      <c r="W16" s="21">
        <f>ROUND('Total Budget'!W16*30%,0)</f>
        <v>0</v>
      </c>
      <c r="X16" s="21">
        <f>ROUND('Total Budget'!X16*30%,0)</f>
        <v>0</v>
      </c>
      <c r="Y16" s="21">
        <f>ROUND('Total Budget'!Y16*30%,0)+50</f>
        <v>475</v>
      </c>
      <c r="Z16" s="21">
        <f>ROUND('Total Budget'!Z16*30%,0)+50</f>
        <v>309</v>
      </c>
      <c r="AA16" s="21">
        <f>ROUND('Total Budget'!AA16*30%,0)</f>
        <v>0</v>
      </c>
      <c r="AB16" s="21">
        <f>ROUND('Total Budget'!AB16*30%,0)</f>
        <v>0</v>
      </c>
      <c r="AC16" s="16">
        <f t="shared" si="0"/>
        <v>784</v>
      </c>
    </row>
    <row r="17" spans="1:29" x14ac:dyDescent="0.3">
      <c r="A17" s="26">
        <v>74.601699999999994</v>
      </c>
      <c r="B17" s="243" t="s">
        <v>1377</v>
      </c>
      <c r="C17" s="21">
        <f>ROUND('Total Budget'!C17*30%,0)</f>
        <v>0</v>
      </c>
      <c r="D17" s="21">
        <f>ROUND('Total Budget'!D17*30%,0)</f>
        <v>1</v>
      </c>
      <c r="E17" s="21">
        <f>ROUND('Total Budget'!E17*30%,0)</f>
        <v>0</v>
      </c>
      <c r="F17" s="21">
        <f>ROUND('Total Budget'!F17*30%,0)</f>
        <v>0</v>
      </c>
      <c r="G17" s="21">
        <f>ROUND('Total Budget'!G17*30%,0)</f>
        <v>0</v>
      </c>
      <c r="H17" s="21">
        <f>ROUND('Total Budget'!H17*30%,0)</f>
        <v>0</v>
      </c>
      <c r="I17" s="21">
        <f>ROUND('Total Budget'!I17*30%,0)</f>
        <v>0</v>
      </c>
      <c r="J17" s="21">
        <f>ROUND('Total Budget'!J17*30%,0)</f>
        <v>0</v>
      </c>
      <c r="K17" s="21">
        <f>ROUND('Total Budget'!K17*30%,0)</f>
        <v>0</v>
      </c>
      <c r="L17" s="21">
        <f>ROUND('Total Budget'!L17*30%,0)</f>
        <v>0</v>
      </c>
      <c r="M17" s="21">
        <f>ROUND('Total Budget'!M17*30%,0)</f>
        <v>0</v>
      </c>
      <c r="N17" s="21">
        <f>ROUND('Total Budget'!N17*30%,0)</f>
        <v>0</v>
      </c>
      <c r="O17" s="21">
        <f>ROUND('Total Budget'!O17*30%,0)</f>
        <v>0</v>
      </c>
      <c r="P17" s="21">
        <f>ROUND('Total Budget'!P17*30%,0)</f>
        <v>0</v>
      </c>
      <c r="Q17" s="21">
        <f>ROUND('Total Budget'!Q17*30%,0)</f>
        <v>0</v>
      </c>
      <c r="R17" s="21">
        <f>ROUND('Total Budget'!R17*30%,0)</f>
        <v>0</v>
      </c>
      <c r="S17" s="21">
        <f>ROUND('Total Budget'!S17*30%,0)</f>
        <v>0</v>
      </c>
      <c r="T17" s="21">
        <f>ROUND('Total Budget'!T17*30%,0)</f>
        <v>0</v>
      </c>
      <c r="U17" s="21">
        <f>ROUND('Total Budget'!U17*30%,0)</f>
        <v>0</v>
      </c>
      <c r="V17" s="21">
        <f>ROUND('Total Budget'!V17*30%,0)</f>
        <v>0</v>
      </c>
      <c r="W17" s="21">
        <f>ROUND('Total Budget'!W17*30%,0)</f>
        <v>0</v>
      </c>
      <c r="X17" s="21">
        <f>ROUND('Total Budget'!X17*30%,0)</f>
        <v>0</v>
      </c>
      <c r="Y17" s="21">
        <f>ROUND('Total Budget'!Y17*30%,0)</f>
        <v>0</v>
      </c>
      <c r="Z17" s="21">
        <f>ROUND('Total Budget'!Z17*30%,0)</f>
        <v>0</v>
      </c>
      <c r="AA17" s="21">
        <f>ROUND('Total Budget'!AA17*30%,0)</f>
        <v>0</v>
      </c>
      <c r="AB17" s="21">
        <f>ROUND('Total Budget'!AB17*30%,0)</f>
        <v>0</v>
      </c>
      <c r="AC17" s="16">
        <f t="shared" si="0"/>
        <v>1</v>
      </c>
    </row>
    <row r="18" spans="1:29" ht="15.75" customHeight="1" x14ac:dyDescent="0.3">
      <c r="A18" s="26">
        <v>74.701699999999988</v>
      </c>
      <c r="B18" s="243" t="s">
        <v>1378</v>
      </c>
      <c r="C18" s="21">
        <f>ROUND('Total Budget'!C18*30%,0)</f>
        <v>0</v>
      </c>
      <c r="D18" s="21">
        <f>ROUND('Total Budget'!D18*30%,0)</f>
        <v>0</v>
      </c>
      <c r="E18" s="21">
        <f>ROUND('Total Budget'!E18*30%,0)</f>
        <v>0</v>
      </c>
      <c r="F18" s="21">
        <f>ROUND('Total Budget'!F18*30%,0)</f>
        <v>0</v>
      </c>
      <c r="G18" s="21">
        <f>ROUND('Total Budget'!G18*30%,0)</f>
        <v>0</v>
      </c>
      <c r="H18" s="21">
        <f>ROUND('Total Budget'!H18*30%,0)</f>
        <v>0</v>
      </c>
      <c r="I18" s="21">
        <f>ROUND('Total Budget'!I18*30%,0)</f>
        <v>0</v>
      </c>
      <c r="J18" s="21">
        <f>ROUND('Total Budget'!J18*30%,0)</f>
        <v>0</v>
      </c>
      <c r="K18" s="21">
        <f>ROUND('Total Budget'!K18*30%,0)</f>
        <v>0</v>
      </c>
      <c r="L18" s="21">
        <f>ROUND('Total Budget'!L18*30%,0)</f>
        <v>0</v>
      </c>
      <c r="M18" s="21">
        <f>ROUND('Total Budget'!M18*30%,0)</f>
        <v>0</v>
      </c>
      <c r="N18" s="21">
        <f>ROUND('Total Budget'!N18*30%,0)</f>
        <v>0</v>
      </c>
      <c r="O18" s="21">
        <f>ROUND('Total Budget'!O18*30%,0)</f>
        <v>0</v>
      </c>
      <c r="P18" s="21">
        <f>ROUND('Total Budget'!P18*30%,0)</f>
        <v>0</v>
      </c>
      <c r="Q18" s="21">
        <f>ROUND('Total Budget'!Q18*30%,0)</f>
        <v>0</v>
      </c>
      <c r="R18" s="21">
        <f>ROUND('Total Budget'!R18*30%,0)</f>
        <v>0</v>
      </c>
      <c r="S18" s="21">
        <f>ROUND('Total Budget'!S18*30%,0)</f>
        <v>0</v>
      </c>
      <c r="T18" s="21">
        <f>ROUND('Total Budget'!T18*30%,0)</f>
        <v>0</v>
      </c>
      <c r="U18" s="21">
        <f>ROUND('Total Budget'!U18*30%,0)</f>
        <v>0</v>
      </c>
      <c r="V18" s="21">
        <f>ROUND('Total Budget'!V18*30%,0)</f>
        <v>0</v>
      </c>
      <c r="W18" s="21">
        <f>ROUND('Total Budget'!W18*30%,0)</f>
        <v>0</v>
      </c>
      <c r="X18" s="21">
        <f>ROUND('Total Budget'!X18*30%,0)</f>
        <v>0</v>
      </c>
      <c r="Y18" s="21">
        <f>ROUND('Total Budget'!Y18*30%,0)</f>
        <v>0</v>
      </c>
      <c r="Z18" s="21">
        <f>ROUND('Total Budget'!Z18*30%,0)</f>
        <v>0</v>
      </c>
      <c r="AA18" s="21">
        <f>ROUND('Total Budget'!AA18*30%,0)</f>
        <v>0</v>
      </c>
      <c r="AB18" s="21">
        <f>ROUND('Total Budget'!AB18*30%,0)</f>
        <v>0</v>
      </c>
      <c r="AC18" s="16">
        <f t="shared" si="0"/>
        <v>0</v>
      </c>
    </row>
    <row r="19" spans="1:29" x14ac:dyDescent="0.3">
      <c r="A19" s="26">
        <v>74.801699999999997</v>
      </c>
      <c r="B19" s="243" t="s">
        <v>1379</v>
      </c>
      <c r="C19" s="21">
        <f>ROUND('Total Budget'!C19*30%,0)</f>
        <v>0</v>
      </c>
      <c r="D19" s="21">
        <f>ROUND('Total Budget'!D19*30%,0)</f>
        <v>1</v>
      </c>
      <c r="E19" s="21">
        <f>ROUND('Total Budget'!E19*30%,0)</f>
        <v>0</v>
      </c>
      <c r="F19" s="21">
        <f>ROUND('Total Budget'!F19*30%,0)</f>
        <v>0</v>
      </c>
      <c r="G19" s="21">
        <f>ROUND('Total Budget'!G19*30%,0)</f>
        <v>0</v>
      </c>
      <c r="H19" s="21">
        <f>ROUND('Total Budget'!H19*30%,0)</f>
        <v>0</v>
      </c>
      <c r="I19" s="21">
        <f>ROUND('Total Budget'!I19*30%,0)</f>
        <v>0</v>
      </c>
      <c r="J19" s="21">
        <f>ROUND('Total Budget'!J19*30%,0)</f>
        <v>0</v>
      </c>
      <c r="K19" s="21">
        <f>ROUND('Total Budget'!K19*30%,0)</f>
        <v>0</v>
      </c>
      <c r="L19" s="21">
        <f>ROUND('Total Budget'!L19*30%,0)</f>
        <v>0</v>
      </c>
      <c r="M19" s="21">
        <f>ROUND('Total Budget'!M19*30%,0)</f>
        <v>0</v>
      </c>
      <c r="N19" s="21">
        <f>ROUND('Total Budget'!N19*30%,0)</f>
        <v>0</v>
      </c>
      <c r="O19" s="21">
        <f>ROUND('Total Budget'!O19*30%,0)</f>
        <v>0</v>
      </c>
      <c r="P19" s="21">
        <f>ROUND('Total Budget'!P19*30%,0)</f>
        <v>0</v>
      </c>
      <c r="Q19" s="21">
        <f>ROUND('Total Budget'!Q19*30%,0)</f>
        <v>0</v>
      </c>
      <c r="R19" s="21">
        <f>ROUND('Total Budget'!R19*30%,0)</f>
        <v>0</v>
      </c>
      <c r="S19" s="21">
        <f>ROUND('Total Budget'!S19*30%,0)</f>
        <v>0</v>
      </c>
      <c r="T19" s="21">
        <f>ROUND('Total Budget'!T19*30%,0)</f>
        <v>0</v>
      </c>
      <c r="U19" s="21">
        <f>ROUND('Total Budget'!U19*30%,0)</f>
        <v>0</v>
      </c>
      <c r="V19" s="21">
        <f>ROUND('Total Budget'!V19*30%,0)</f>
        <v>0</v>
      </c>
      <c r="W19" s="21">
        <f>ROUND('Total Budget'!W19*30%,0)</f>
        <v>0</v>
      </c>
      <c r="X19" s="21">
        <f>ROUND('Total Budget'!X19*30%,0)</f>
        <v>0</v>
      </c>
      <c r="Y19" s="21">
        <f>ROUND('Total Budget'!Y19*30%,0)</f>
        <v>0</v>
      </c>
      <c r="Z19" s="21">
        <f>ROUND('Total Budget'!Z19*30%,0)</f>
        <v>0</v>
      </c>
      <c r="AA19" s="21">
        <f>ROUND('Total Budget'!AA19*30%,0)</f>
        <v>0</v>
      </c>
      <c r="AB19" s="21">
        <f>ROUND('Total Budget'!AB19*30%,0)</f>
        <v>0</v>
      </c>
      <c r="AC19" s="16">
        <f t="shared" si="0"/>
        <v>1</v>
      </c>
    </row>
    <row r="20" spans="1:29" x14ac:dyDescent="0.3">
      <c r="A20" s="26">
        <v>74.802700000000002</v>
      </c>
      <c r="B20" s="243" t="s">
        <v>1380</v>
      </c>
      <c r="C20" s="21">
        <f>ROUND('Total Budget'!C20*30%,0)</f>
        <v>1</v>
      </c>
      <c r="D20" s="21">
        <f>ROUND('Total Budget'!D20*30%,0)</f>
        <v>1</v>
      </c>
      <c r="E20" s="21">
        <f>ROUND('Total Budget'!E20*30%,0)</f>
        <v>0</v>
      </c>
      <c r="F20" s="21">
        <f>ROUND('Total Budget'!F20*30%,0)</f>
        <v>0</v>
      </c>
      <c r="G20" s="21">
        <f>ROUND('Total Budget'!G20*30%,0)</f>
        <v>0</v>
      </c>
      <c r="H20" s="21">
        <f>ROUND('Total Budget'!H20*30%,0)</f>
        <v>0</v>
      </c>
      <c r="I20" s="21">
        <f>ROUND('Total Budget'!I20*30%,0)</f>
        <v>0</v>
      </c>
      <c r="J20" s="21">
        <f>ROUND('Total Budget'!J20*30%,0)</f>
        <v>0</v>
      </c>
      <c r="K20" s="21">
        <f>ROUND('Total Budget'!K20*30%,0)</f>
        <v>0</v>
      </c>
      <c r="L20" s="21">
        <f>ROUND('Total Budget'!L20*30%,0)</f>
        <v>1</v>
      </c>
      <c r="M20" s="21">
        <f>ROUND('Total Budget'!M20*30%,0)</f>
        <v>0</v>
      </c>
      <c r="N20" s="21">
        <f>ROUND('Total Budget'!N20*30%,0)</f>
        <v>0</v>
      </c>
      <c r="O20" s="21">
        <f>ROUND('Total Budget'!O20*30%,0)</f>
        <v>0</v>
      </c>
      <c r="P20" s="21">
        <f>ROUND('Total Budget'!P20*30%,0)</f>
        <v>0</v>
      </c>
      <c r="Q20" s="21">
        <f>ROUND('Total Budget'!Q20*30%,0)</f>
        <v>0</v>
      </c>
      <c r="R20" s="21">
        <f>ROUND('Total Budget'!R20*30%,0)</f>
        <v>0</v>
      </c>
      <c r="S20" s="21">
        <f>ROUND('Total Budget'!S20*30%,0)</f>
        <v>1</v>
      </c>
      <c r="T20" s="21">
        <f>ROUND('Total Budget'!T20*30%,0)</f>
        <v>0</v>
      </c>
      <c r="U20" s="21">
        <f>ROUND('Total Budget'!U20*30%,0)</f>
        <v>0</v>
      </c>
      <c r="V20" s="21">
        <f>ROUND('Total Budget'!V20*30%,0)</f>
        <v>0</v>
      </c>
      <c r="W20" s="21">
        <f>ROUND('Total Budget'!W20*30%,0)</f>
        <v>0</v>
      </c>
      <c r="X20" s="21">
        <f>ROUND('Total Budget'!X20*30%,0)</f>
        <v>0</v>
      </c>
      <c r="Y20" s="21">
        <f>ROUND('Total Budget'!Y20*30%,0)</f>
        <v>0</v>
      </c>
      <c r="Z20" s="21">
        <f>ROUND('Total Budget'!Z20*30%,0)</f>
        <v>0</v>
      </c>
      <c r="AA20" s="21">
        <f>ROUND('Total Budget'!AA20*30%,0)</f>
        <v>0</v>
      </c>
      <c r="AB20" s="21">
        <f>ROUND('Total Budget'!AB20*30%,0)</f>
        <v>0</v>
      </c>
      <c r="AC20" s="16">
        <f t="shared" si="0"/>
        <v>4</v>
      </c>
    </row>
    <row r="21" spans="1:29" s="142" customFormat="1" x14ac:dyDescent="0.25">
      <c r="A21" s="260" t="s">
        <v>1070</v>
      </c>
      <c r="B21" s="261"/>
      <c r="C21" s="82">
        <f>SUM(C7:C20)</f>
        <v>1</v>
      </c>
      <c r="D21" s="82">
        <f t="shared" ref="D21:AC21" si="1">SUM(D7:D20)</f>
        <v>3</v>
      </c>
      <c r="E21" s="82">
        <f t="shared" si="1"/>
        <v>0</v>
      </c>
      <c r="F21" s="82">
        <f t="shared" si="1"/>
        <v>0</v>
      </c>
      <c r="G21" s="82">
        <f t="shared" si="1"/>
        <v>0</v>
      </c>
      <c r="H21" s="82">
        <f t="shared" si="1"/>
        <v>0</v>
      </c>
      <c r="I21" s="82">
        <f t="shared" si="1"/>
        <v>0</v>
      </c>
      <c r="J21" s="82">
        <f t="shared" si="1"/>
        <v>0</v>
      </c>
      <c r="K21" s="82">
        <f t="shared" si="1"/>
        <v>0</v>
      </c>
      <c r="L21" s="82">
        <f t="shared" si="1"/>
        <v>1</v>
      </c>
      <c r="M21" s="82">
        <f t="shared" si="1"/>
        <v>0</v>
      </c>
      <c r="N21" s="82">
        <f t="shared" si="1"/>
        <v>0</v>
      </c>
      <c r="O21" s="82">
        <f t="shared" si="1"/>
        <v>0</v>
      </c>
      <c r="P21" s="82">
        <f t="shared" si="1"/>
        <v>0</v>
      </c>
      <c r="Q21" s="82">
        <f t="shared" si="1"/>
        <v>0</v>
      </c>
      <c r="R21" s="82">
        <f t="shared" si="1"/>
        <v>0</v>
      </c>
      <c r="S21" s="82">
        <f t="shared" si="1"/>
        <v>1</v>
      </c>
      <c r="T21" s="82">
        <f t="shared" si="1"/>
        <v>0</v>
      </c>
      <c r="U21" s="82">
        <f t="shared" si="1"/>
        <v>0</v>
      </c>
      <c r="V21" s="82">
        <f t="shared" si="1"/>
        <v>0</v>
      </c>
      <c r="W21" s="82">
        <f t="shared" si="1"/>
        <v>0</v>
      </c>
      <c r="X21" s="82">
        <f t="shared" si="1"/>
        <v>0</v>
      </c>
      <c r="Y21" s="82">
        <f t="shared" si="1"/>
        <v>1133</v>
      </c>
      <c r="Z21" s="82">
        <f t="shared" si="1"/>
        <v>771</v>
      </c>
      <c r="AA21" s="82">
        <f t="shared" si="1"/>
        <v>0</v>
      </c>
      <c r="AB21" s="82">
        <f t="shared" si="1"/>
        <v>0</v>
      </c>
      <c r="AC21" s="82">
        <f t="shared" si="1"/>
        <v>1910</v>
      </c>
    </row>
    <row r="22" spans="1:29" x14ac:dyDescent="0.3">
      <c r="A22" s="26">
        <v>75.110699999999994</v>
      </c>
      <c r="B22" s="243" t="s">
        <v>1382</v>
      </c>
      <c r="C22" s="21">
        <f>ROUND('Total Budget'!C21*30%,0)</f>
        <v>0</v>
      </c>
      <c r="D22" s="21">
        <f>ROUND('Total Budget'!D21*30%,0)</f>
        <v>0</v>
      </c>
      <c r="E22" s="21">
        <f>ROUND('Total Budget'!E21*30%,0)</f>
        <v>0</v>
      </c>
      <c r="F22" s="21">
        <f>ROUND('Total Budget'!F21*30%,0)</f>
        <v>1</v>
      </c>
      <c r="G22" s="21">
        <f>ROUND('Total Budget'!G21*30%,0)</f>
        <v>1</v>
      </c>
      <c r="H22" s="21">
        <f>ROUND('Total Budget'!H21*30%,0)</f>
        <v>5</v>
      </c>
      <c r="I22" s="21">
        <f>ROUND('Total Budget'!I21*30%,0)</f>
        <v>0</v>
      </c>
      <c r="J22" s="21">
        <f>ROUND('Total Budget'!J21*30%,0)</f>
        <v>0</v>
      </c>
      <c r="K22" s="21">
        <f>ROUND('Total Budget'!K21*30%,0)</f>
        <v>4</v>
      </c>
      <c r="L22" s="21">
        <f>ROUND('Total Budget'!L21*30%,0)</f>
        <v>0</v>
      </c>
      <c r="M22" s="21">
        <f>ROUND('Total Budget'!M21*30%,0)</f>
        <v>1</v>
      </c>
      <c r="N22" s="21">
        <f>ROUND('Total Budget'!N21*30%,0)</f>
        <v>0</v>
      </c>
      <c r="O22" s="21">
        <f>ROUND('Total Budget'!O21*30%,0)</f>
        <v>0</v>
      </c>
      <c r="P22" s="21">
        <f>ROUND('Total Budget'!P21*30%,0)</f>
        <v>8</v>
      </c>
      <c r="Q22" s="21">
        <f>ROUND('Total Budget'!Q21*30%,0)</f>
        <v>0</v>
      </c>
      <c r="R22" s="21">
        <f>ROUND('Total Budget'!R21*30%,0)</f>
        <v>0</v>
      </c>
      <c r="S22" s="21">
        <f>ROUND('Total Budget'!S21*30%,0)</f>
        <v>1</v>
      </c>
      <c r="T22" s="21">
        <f>ROUND('Total Budget'!T21*30%,0)</f>
        <v>0</v>
      </c>
      <c r="U22" s="21">
        <f>ROUND('Total Budget'!U21*30%,0)</f>
        <v>10</v>
      </c>
      <c r="V22" s="21">
        <f>ROUND('Total Budget'!V21*30%,0)</f>
        <v>0</v>
      </c>
      <c r="W22" s="21">
        <f>ROUND('Total Budget'!W21*30%,0)</f>
        <v>0</v>
      </c>
      <c r="X22" s="21">
        <f>ROUND('Total Budget'!X21*30%,0)</f>
        <v>0</v>
      </c>
      <c r="Y22" s="21">
        <f>ROUND('Total Budget'!Y21*30%,0)</f>
        <v>0</v>
      </c>
      <c r="Z22" s="21">
        <f>ROUND('Total Budget'!Z21*30%,0)</f>
        <v>0</v>
      </c>
      <c r="AA22" s="21">
        <f>ROUND('Total Budget'!AA21*30%,0)</f>
        <v>31</v>
      </c>
      <c r="AB22" s="21">
        <f>ROUND('Total Budget'!AB21*30%,0)</f>
        <v>0</v>
      </c>
      <c r="AC22" s="16">
        <f t="shared" si="0"/>
        <v>62</v>
      </c>
    </row>
    <row r="23" spans="1:29" x14ac:dyDescent="0.3">
      <c r="A23" s="26">
        <v>75.114699999999999</v>
      </c>
      <c r="B23" s="243" t="s">
        <v>1363</v>
      </c>
      <c r="C23" s="21">
        <f>ROUND('Total Budget'!C22*30%,0)</f>
        <v>11</v>
      </c>
      <c r="D23" s="21">
        <f>ROUND('Total Budget'!D22*30%,0)</f>
        <v>8</v>
      </c>
      <c r="E23" s="21">
        <f>ROUND('Total Budget'!E22*30%,0)</f>
        <v>5</v>
      </c>
      <c r="F23" s="21">
        <f>ROUND('Total Budget'!F22*30%,0)</f>
        <v>5</v>
      </c>
      <c r="G23" s="21">
        <f>ROUND('Total Budget'!G22*30%,0)</f>
        <v>1</v>
      </c>
      <c r="H23" s="21">
        <f>ROUND('Total Budget'!H22*30%,0)</f>
        <v>3</v>
      </c>
      <c r="I23" s="21">
        <f>ROUND('Total Budget'!I22*30%,0)</f>
        <v>3</v>
      </c>
      <c r="J23" s="21">
        <f>ROUND('Total Budget'!J22*30%,0)</f>
        <v>4</v>
      </c>
      <c r="K23" s="21">
        <f>ROUND('Total Budget'!K22*30%,0)</f>
        <v>4</v>
      </c>
      <c r="L23" s="21">
        <f>ROUND('Total Budget'!L22*30%,0)</f>
        <v>1</v>
      </c>
      <c r="M23" s="21">
        <f>ROUND('Total Budget'!M22*30%,0)</f>
        <v>5</v>
      </c>
      <c r="N23" s="21">
        <f>ROUND('Total Budget'!N22*30%,0)</f>
        <v>0</v>
      </c>
      <c r="O23" s="21">
        <f>ROUND('Total Budget'!O22*30%,0)</f>
        <v>3</v>
      </c>
      <c r="P23" s="21">
        <f>ROUND('Total Budget'!P22*30%,0)</f>
        <v>3</v>
      </c>
      <c r="Q23" s="21">
        <f>ROUND('Total Budget'!Q22*30%,0)</f>
        <v>0</v>
      </c>
      <c r="R23" s="21">
        <f>ROUND('Total Budget'!R22*30%,0)</f>
        <v>2</v>
      </c>
      <c r="S23" s="21">
        <f>ROUND('Total Budget'!S22*30%,0)</f>
        <v>5</v>
      </c>
      <c r="T23" s="21">
        <f>ROUND('Total Budget'!T22*30%,0)</f>
        <v>0</v>
      </c>
      <c r="U23" s="21">
        <f>ROUND('Total Budget'!U22*30%,0)</f>
        <v>0</v>
      </c>
      <c r="V23" s="21">
        <f>ROUND('Total Budget'!V22*30%,0)</f>
        <v>0</v>
      </c>
      <c r="W23" s="21">
        <f>ROUND('Total Budget'!W22*30%,0)</f>
        <v>0</v>
      </c>
      <c r="X23" s="21">
        <f>ROUND('Total Budget'!X22*30%,0)</f>
        <v>0</v>
      </c>
      <c r="Y23" s="21">
        <f>ROUND('Total Budget'!Y22*30%,0)</f>
        <v>0</v>
      </c>
      <c r="Z23" s="21">
        <f>ROUND('Total Budget'!Z22*30%,0)</f>
        <v>0</v>
      </c>
      <c r="AA23" s="21">
        <f>ROUND('Total Budget'!AA22*30%,0)</f>
        <v>0</v>
      </c>
      <c r="AB23" s="21">
        <f>ROUND('Total Budget'!AB22*30%,0)</f>
        <v>0</v>
      </c>
      <c r="AC23" s="16">
        <f t="shared" si="0"/>
        <v>63</v>
      </c>
    </row>
    <row r="24" spans="1:29" x14ac:dyDescent="0.3">
      <c r="A24" s="26">
        <v>75.11569999999999</v>
      </c>
      <c r="B24" s="243" t="s">
        <v>1384</v>
      </c>
      <c r="C24" s="21">
        <f>ROUND('Total Budget'!C23*30%,0)</f>
        <v>447</v>
      </c>
      <c r="D24" s="21">
        <f>ROUND('Total Budget'!D23*30%,0)</f>
        <v>264</v>
      </c>
      <c r="E24" s="21">
        <f>ROUND('Total Budget'!E23*30%,0)</f>
        <v>146</v>
      </c>
      <c r="F24" s="21">
        <f>ROUND('Total Budget'!F23*30%,0)</f>
        <v>117</v>
      </c>
      <c r="G24" s="21">
        <f>ROUND('Total Budget'!G23*30%,0)</f>
        <v>105</v>
      </c>
      <c r="H24" s="21">
        <f>ROUND('Total Budget'!H23*30%,0)</f>
        <v>120</v>
      </c>
      <c r="I24" s="21">
        <f>ROUND('Total Budget'!I23*30%,0)</f>
        <v>127</v>
      </c>
      <c r="J24" s="21">
        <f>ROUND('Total Budget'!J23*30%,0)</f>
        <v>161</v>
      </c>
      <c r="K24" s="21">
        <f>ROUND('Total Budget'!K23*30%,0)</f>
        <v>179</v>
      </c>
      <c r="L24" s="21">
        <f>ROUND('Total Budget'!L23*30%,0)</f>
        <v>203</v>
      </c>
      <c r="M24" s="21">
        <f>ROUND('Total Budget'!M23*30%,0)</f>
        <v>118</v>
      </c>
      <c r="N24" s="21">
        <f>ROUND('Total Budget'!N23*30%,0)</f>
        <v>88</v>
      </c>
      <c r="O24" s="21">
        <f>ROUND('Total Budget'!O23*30%,0)</f>
        <v>80</v>
      </c>
      <c r="P24" s="21">
        <f>ROUND('Total Budget'!P23*30%,0)</f>
        <v>188</v>
      </c>
      <c r="Q24" s="21">
        <f>ROUND('Total Budget'!Q23*30%,0)</f>
        <v>137</v>
      </c>
      <c r="R24" s="21">
        <f>ROUND('Total Budget'!R23*30%,0)</f>
        <v>97</v>
      </c>
      <c r="S24" s="21">
        <f>ROUND('Total Budget'!S23*30%,0)</f>
        <v>102</v>
      </c>
      <c r="T24" s="21">
        <f>ROUND('Total Budget'!T23*30%,0)</f>
        <v>96</v>
      </c>
      <c r="U24" s="21">
        <f>ROUND('Total Budget'!U23*30%,0)</f>
        <v>68</v>
      </c>
      <c r="V24" s="21">
        <f>ROUND('Total Budget'!V23*30%,0)</f>
        <v>29</v>
      </c>
      <c r="W24" s="21">
        <f>ROUND('Total Budget'!W23*30%,0)</f>
        <v>16</v>
      </c>
      <c r="X24" s="21">
        <f>ROUND('Total Budget'!X23*30%,0)</f>
        <v>19</v>
      </c>
      <c r="Y24" s="21">
        <f>ROUND('Total Budget'!Y23*30%,0)</f>
        <v>23</v>
      </c>
      <c r="Z24" s="21">
        <f>ROUND('Total Budget'!Z23*30%,0)</f>
        <v>5</v>
      </c>
      <c r="AA24" s="21">
        <f>ROUND('Total Budget'!AA23*30%,0)</f>
        <v>195</v>
      </c>
      <c r="AB24" s="21">
        <f>ROUND('Total Budget'!AB23*30%,0)</f>
        <v>0</v>
      </c>
      <c r="AC24" s="16">
        <f t="shared" si="0"/>
        <v>3130</v>
      </c>
    </row>
    <row r="25" spans="1:29" x14ac:dyDescent="0.3">
      <c r="A25" s="26">
        <v>75.116699999999994</v>
      </c>
      <c r="B25" s="243" t="s">
        <v>1385</v>
      </c>
      <c r="C25" s="21">
        <f>ROUND('Total Budget'!C24*30%,0)</f>
        <v>0</v>
      </c>
      <c r="D25" s="21">
        <f>ROUND('Total Budget'!D24*30%,0)</f>
        <v>0</v>
      </c>
      <c r="E25" s="21">
        <f>ROUND('Total Budget'!E24*30%,0)</f>
        <v>0</v>
      </c>
      <c r="F25" s="21">
        <f>ROUND('Total Budget'!F24*30%,0)</f>
        <v>0</v>
      </c>
      <c r="G25" s="21">
        <f>ROUND('Total Budget'!G24*30%,0)</f>
        <v>0</v>
      </c>
      <c r="H25" s="21">
        <f>ROUND('Total Budget'!H24*30%,0)</f>
        <v>0</v>
      </c>
      <c r="I25" s="21">
        <f>ROUND('Total Budget'!I24*30%,0)</f>
        <v>0</v>
      </c>
      <c r="J25" s="21">
        <f>ROUND('Total Budget'!J24*30%,0)</f>
        <v>0</v>
      </c>
      <c r="K25" s="21">
        <f>ROUND('Total Budget'!K24*30%,0)</f>
        <v>0</v>
      </c>
      <c r="L25" s="21">
        <f>ROUND('Total Budget'!L24*30%,0)</f>
        <v>0</v>
      </c>
      <c r="M25" s="21">
        <f>ROUND('Total Budget'!M24*30%,0)</f>
        <v>0</v>
      </c>
      <c r="N25" s="21">
        <f>ROUND('Total Budget'!N24*30%,0)</f>
        <v>0</v>
      </c>
      <c r="O25" s="21">
        <f>ROUND('Total Budget'!O24*30%,0)</f>
        <v>0</v>
      </c>
      <c r="P25" s="21">
        <f>ROUND('Total Budget'!P24*30%,0)</f>
        <v>0</v>
      </c>
      <c r="Q25" s="21">
        <f>ROUND('Total Budget'!Q24*30%,0)</f>
        <v>0</v>
      </c>
      <c r="R25" s="21">
        <f>ROUND('Total Budget'!R24*30%,0)</f>
        <v>31</v>
      </c>
      <c r="S25" s="21">
        <f>ROUND('Total Budget'!S24*30%,0)</f>
        <v>17</v>
      </c>
      <c r="T25" s="21">
        <f>ROUND('Total Budget'!T24*30%,0)</f>
        <v>19</v>
      </c>
      <c r="U25" s="21">
        <f>ROUND('Total Budget'!U24*30%,0)</f>
        <v>0</v>
      </c>
      <c r="V25" s="21">
        <f>ROUND('Total Budget'!V24*30%,0)</f>
        <v>0</v>
      </c>
      <c r="W25" s="21">
        <f>ROUND('Total Budget'!W24*30%,0)</f>
        <v>0</v>
      </c>
      <c r="X25" s="21">
        <f>ROUND('Total Budget'!X24*30%,0)</f>
        <v>0</v>
      </c>
      <c r="Y25" s="21">
        <f>ROUND('Total Budget'!Y24*30%,0)</f>
        <v>0</v>
      </c>
      <c r="Z25" s="21">
        <f>ROUND('Total Budget'!Z24*30%,0)</f>
        <v>0</v>
      </c>
      <c r="AA25" s="21">
        <f>ROUND('Total Budget'!AA24*30%,0)</f>
        <v>2</v>
      </c>
      <c r="AB25" s="21">
        <f>ROUND('Total Budget'!AB24*30%,0)</f>
        <v>0</v>
      </c>
      <c r="AC25" s="16">
        <f t="shared" si="0"/>
        <v>69</v>
      </c>
    </row>
    <row r="26" spans="1:29" x14ac:dyDescent="0.3">
      <c r="A26" s="127">
        <v>75.117599999999996</v>
      </c>
      <c r="B26" s="243" t="s">
        <v>1386</v>
      </c>
      <c r="C26" s="21">
        <f>ROUND('Total Budget'!C25*30%,0)</f>
        <v>0</v>
      </c>
      <c r="D26" s="21">
        <f>ROUND('Total Budget'!D25*30%,0)</f>
        <v>0</v>
      </c>
      <c r="E26" s="21">
        <f>ROUND('Total Budget'!E25*30%,0)</f>
        <v>0</v>
      </c>
      <c r="F26" s="21">
        <f>ROUND('Total Budget'!F25*30%,0)</f>
        <v>0</v>
      </c>
      <c r="G26" s="21">
        <f>ROUND('Total Budget'!G25*30%,0)</f>
        <v>0</v>
      </c>
      <c r="H26" s="21">
        <f>ROUND('Total Budget'!H25*30%,0)</f>
        <v>0</v>
      </c>
      <c r="I26" s="21">
        <f>ROUND('Total Budget'!I25*30%,0)</f>
        <v>0</v>
      </c>
      <c r="J26" s="21">
        <f>ROUND('Total Budget'!J25*30%,0)</f>
        <v>0</v>
      </c>
      <c r="K26" s="21">
        <f>ROUND('Total Budget'!K25*30%,0)</f>
        <v>0</v>
      </c>
      <c r="L26" s="21">
        <f>ROUND('Total Budget'!L25*30%,0)</f>
        <v>0</v>
      </c>
      <c r="M26" s="21">
        <f>ROUND('Total Budget'!M25*30%,0)</f>
        <v>0</v>
      </c>
      <c r="N26" s="21">
        <f>ROUND('Total Budget'!N25*30%,0)</f>
        <v>0</v>
      </c>
      <c r="O26" s="21">
        <f>ROUND('Total Budget'!O25*30%,0)</f>
        <v>0</v>
      </c>
      <c r="P26" s="21">
        <f>ROUND('Total Budget'!P25*30%,0)</f>
        <v>0</v>
      </c>
      <c r="Q26" s="21">
        <f>ROUND('Total Budget'!Q25*30%,0)</f>
        <v>0</v>
      </c>
      <c r="R26" s="21">
        <f>ROUND('Total Budget'!R25*30%,0)</f>
        <v>0</v>
      </c>
      <c r="S26" s="21">
        <f>ROUND('Total Budget'!S25*30%,0)</f>
        <v>0</v>
      </c>
      <c r="T26" s="21">
        <f>ROUND('Total Budget'!T25*30%,0)</f>
        <v>0</v>
      </c>
      <c r="U26" s="21">
        <f>ROUND('Total Budget'!U25*30%,0)</f>
        <v>0</v>
      </c>
      <c r="V26" s="21">
        <f>ROUND('Total Budget'!V25*30%,0)</f>
        <v>0</v>
      </c>
      <c r="W26" s="21">
        <f>ROUND('Total Budget'!W25*30%,0)</f>
        <v>0</v>
      </c>
      <c r="X26" s="21">
        <f>ROUND('Total Budget'!X25*30%,0)</f>
        <v>0</v>
      </c>
      <c r="Y26" s="21">
        <v>0</v>
      </c>
      <c r="Z26" s="21">
        <v>0</v>
      </c>
      <c r="AA26" s="21">
        <f>ROUND('Total Budget'!AA25*30%,0)</f>
        <v>0</v>
      </c>
      <c r="AB26" s="21">
        <f>ROUND('Total Budget'!AB25*30%,0)</f>
        <v>0</v>
      </c>
      <c r="AC26" s="16">
        <f t="shared" si="0"/>
        <v>0</v>
      </c>
    </row>
    <row r="27" spans="1:29" ht="27" x14ac:dyDescent="0.3">
      <c r="A27" s="26">
        <v>75.117699999999999</v>
      </c>
      <c r="B27" s="243" t="s">
        <v>1387</v>
      </c>
      <c r="C27" s="21">
        <f>ROUND('Total Budget'!C26*30%,0)</f>
        <v>185</v>
      </c>
      <c r="D27" s="21">
        <f>ROUND('Total Budget'!D26*30%,0)</f>
        <v>166</v>
      </c>
      <c r="E27" s="21">
        <f>ROUND('Total Budget'!E26*30%,0)</f>
        <v>174</v>
      </c>
      <c r="F27" s="21">
        <f>ROUND('Total Budget'!F26*30%,0)</f>
        <v>141</v>
      </c>
      <c r="G27" s="21">
        <f>ROUND('Total Budget'!G26*30%,0)</f>
        <v>126</v>
      </c>
      <c r="H27" s="21">
        <f>ROUND('Total Budget'!H26*30%,0)</f>
        <v>168</v>
      </c>
      <c r="I27" s="21">
        <f>ROUND('Total Budget'!I26*30%,0)</f>
        <v>142</v>
      </c>
      <c r="J27" s="21">
        <f>ROUND('Total Budget'!J26*30%,0)</f>
        <v>205</v>
      </c>
      <c r="K27" s="21">
        <f>ROUND('Total Budget'!K26*30%,0)</f>
        <v>146</v>
      </c>
      <c r="L27" s="21">
        <f>ROUND('Total Budget'!L26*30%,0)</f>
        <v>149</v>
      </c>
      <c r="M27" s="21">
        <f>ROUND('Total Budget'!M26*30%,0)</f>
        <v>155</v>
      </c>
      <c r="N27" s="21">
        <f>ROUND('Total Budget'!N26*30%,0)</f>
        <v>104</v>
      </c>
      <c r="O27" s="21">
        <f>ROUND('Total Budget'!O26*30%,0)</f>
        <v>99</v>
      </c>
      <c r="P27" s="21">
        <f>ROUND('Total Budget'!P26*30%,0)</f>
        <v>209</v>
      </c>
      <c r="Q27" s="21">
        <f>ROUND('Total Budget'!Q26*30%,0)</f>
        <v>150</v>
      </c>
      <c r="R27" s="21">
        <f>ROUND('Total Budget'!R26*30%,0)</f>
        <v>194</v>
      </c>
      <c r="S27" s="21">
        <f>ROUND('Total Budget'!S26*30%,0)</f>
        <v>158</v>
      </c>
      <c r="T27" s="21">
        <f>ROUND('Total Budget'!T26*30%,0)</f>
        <v>144</v>
      </c>
      <c r="U27" s="21">
        <f>ROUND('Total Budget'!U26*30%,0)</f>
        <v>59</v>
      </c>
      <c r="V27" s="21">
        <f>ROUND('Total Budget'!V26*30%,0)</f>
        <v>8</v>
      </c>
      <c r="W27" s="21">
        <f>ROUND('Total Budget'!W26*30%,0)</f>
        <v>22</v>
      </c>
      <c r="X27" s="21">
        <f>ROUND('Total Budget'!X26*30%,0)</f>
        <v>20</v>
      </c>
      <c r="Y27" s="21">
        <f>ROUND('Total Budget'!Y26*30%,0)+2</f>
        <v>12</v>
      </c>
      <c r="Z27" s="21">
        <v>2</v>
      </c>
      <c r="AA27" s="21">
        <f>ROUND('Total Budget'!AA26*30%,0)</f>
        <v>90</v>
      </c>
      <c r="AB27" s="21">
        <f>ROUND('Total Budget'!AB26*30%,0)</f>
        <v>0</v>
      </c>
      <c r="AC27" s="16">
        <f t="shared" si="0"/>
        <v>3028</v>
      </c>
    </row>
    <row r="28" spans="1:29" x14ac:dyDescent="0.3">
      <c r="A28" s="26">
        <v>75.118700000000004</v>
      </c>
      <c r="B28" s="243" t="s">
        <v>1388</v>
      </c>
      <c r="C28" s="21">
        <f>ROUND('Total Budget'!C27*30%,0)</f>
        <v>0</v>
      </c>
      <c r="D28" s="21">
        <f>ROUND('Total Budget'!D27*30%,0)</f>
        <v>0</v>
      </c>
      <c r="E28" s="21">
        <f>ROUND('Total Budget'!E27*30%,0)</f>
        <v>0</v>
      </c>
      <c r="F28" s="21">
        <f>ROUND('Total Budget'!F27*30%,0)</f>
        <v>0</v>
      </c>
      <c r="G28" s="21">
        <f>ROUND('Total Budget'!G27*30%,0)</f>
        <v>0</v>
      </c>
      <c r="H28" s="21">
        <f>ROUND('Total Budget'!H27*30%,0)</f>
        <v>8</v>
      </c>
      <c r="I28" s="21">
        <f>ROUND('Total Budget'!I27*30%,0)</f>
        <v>0</v>
      </c>
      <c r="J28" s="21">
        <f>ROUND('Total Budget'!J27*30%,0)</f>
        <v>3</v>
      </c>
      <c r="K28" s="21">
        <f>ROUND('Total Budget'!K27*30%,0)</f>
        <v>0</v>
      </c>
      <c r="L28" s="21">
        <f>ROUND('Total Budget'!L27*30%,0)</f>
        <v>0</v>
      </c>
      <c r="M28" s="21">
        <f>ROUND('Total Budget'!M27*30%,0)</f>
        <v>0</v>
      </c>
      <c r="N28" s="21">
        <f>ROUND('Total Budget'!N27*30%,0)</f>
        <v>0</v>
      </c>
      <c r="O28" s="21">
        <f>ROUND('Total Budget'!O27*30%,0)</f>
        <v>0</v>
      </c>
      <c r="P28" s="21">
        <f>ROUND('Total Budget'!P27*30%,0)</f>
        <v>0</v>
      </c>
      <c r="Q28" s="21">
        <f>ROUND('Total Budget'!Q27*30%,0)</f>
        <v>0</v>
      </c>
      <c r="R28" s="21">
        <f>ROUND('Total Budget'!R27*30%,0)</f>
        <v>0</v>
      </c>
      <c r="S28" s="21">
        <f>ROUND('Total Budget'!S27*30%,0)</f>
        <v>0</v>
      </c>
      <c r="T28" s="21">
        <f>ROUND('Total Budget'!T27*30%,0)</f>
        <v>0</v>
      </c>
      <c r="U28" s="21">
        <f>ROUND('Total Budget'!U27*30%,0)</f>
        <v>13</v>
      </c>
      <c r="V28" s="21">
        <f>ROUND('Total Budget'!V27*30%,0)</f>
        <v>0</v>
      </c>
      <c r="W28" s="21">
        <f>ROUND('Total Budget'!W27*30%,0)</f>
        <v>7</v>
      </c>
      <c r="X28" s="21">
        <f>ROUND('Total Budget'!X27*30%,0)</f>
        <v>6</v>
      </c>
      <c r="Y28" s="21">
        <f>ROUND('Total Budget'!Y27*30%,0)</f>
        <v>0</v>
      </c>
      <c r="Z28" s="21">
        <f>ROUND('Total Budget'!Z27*30%,0)</f>
        <v>0</v>
      </c>
      <c r="AA28" s="21">
        <f>ROUND('Total Budget'!AA27*30%,0)</f>
        <v>1</v>
      </c>
      <c r="AB28" s="21">
        <f>ROUND('Total Budget'!AB27*30%,0)</f>
        <v>0</v>
      </c>
      <c r="AC28" s="16">
        <f t="shared" si="0"/>
        <v>38</v>
      </c>
    </row>
    <row r="29" spans="1:29" ht="27" x14ac:dyDescent="0.3">
      <c r="A29" s="26">
        <v>75.119699999999995</v>
      </c>
      <c r="B29" s="243" t="s">
        <v>1389</v>
      </c>
      <c r="C29" s="21">
        <f>ROUND('Total Budget'!C28*30%,0)</f>
        <v>0</v>
      </c>
      <c r="D29" s="21">
        <f>ROUND('Total Budget'!D28*30%,0)</f>
        <v>0</v>
      </c>
      <c r="E29" s="21">
        <f>ROUND('Total Budget'!E28*30%,0)</f>
        <v>0</v>
      </c>
      <c r="F29" s="21">
        <f>ROUND('Total Budget'!F28*30%,0)</f>
        <v>0</v>
      </c>
      <c r="G29" s="21">
        <f>ROUND('Total Budget'!G28*30%,0)</f>
        <v>0</v>
      </c>
      <c r="H29" s="21">
        <f>ROUND('Total Budget'!H28*30%,0)</f>
        <v>0</v>
      </c>
      <c r="I29" s="21">
        <f>ROUND('Total Budget'!I28*30%,0)</f>
        <v>0</v>
      </c>
      <c r="J29" s="21">
        <f>ROUND('Total Budget'!J28*30%,0)</f>
        <v>2</v>
      </c>
      <c r="K29" s="21">
        <f>ROUND('Total Budget'!K28*30%,0)</f>
        <v>0</v>
      </c>
      <c r="L29" s="21">
        <f>ROUND('Total Budget'!L28*30%,0)</f>
        <v>0</v>
      </c>
      <c r="M29" s="21">
        <f>ROUND('Total Budget'!M28*30%,0)</f>
        <v>0</v>
      </c>
      <c r="N29" s="21">
        <f>ROUND('Total Budget'!N28*30%,0)</f>
        <v>0</v>
      </c>
      <c r="O29" s="21">
        <f>ROUND('Total Budget'!O28*30%,0)</f>
        <v>0</v>
      </c>
      <c r="P29" s="21">
        <f>ROUND('Total Budget'!P28*30%,0)</f>
        <v>0</v>
      </c>
      <c r="Q29" s="21">
        <f>ROUND('Total Budget'!Q28*30%,0)</f>
        <v>0</v>
      </c>
      <c r="R29" s="21">
        <f>ROUND('Total Budget'!R28*30%,0)</f>
        <v>0</v>
      </c>
      <c r="S29" s="21">
        <f>ROUND('Total Budget'!S28*30%,0)</f>
        <v>0</v>
      </c>
      <c r="T29" s="21">
        <f>ROUND('Total Budget'!T28*30%,0)</f>
        <v>0</v>
      </c>
      <c r="U29" s="21">
        <f>ROUND('Total Budget'!U28*30%,0)</f>
        <v>1</v>
      </c>
      <c r="V29" s="21">
        <f>ROUND('Total Budget'!V28*30%,0)</f>
        <v>0</v>
      </c>
      <c r="W29" s="21">
        <f>ROUND('Total Budget'!W28*30%,0)</f>
        <v>1</v>
      </c>
      <c r="X29" s="21">
        <f>ROUND('Total Budget'!X28*30%,0)</f>
        <v>2</v>
      </c>
      <c r="Y29" s="21">
        <f>ROUND('Total Budget'!Y28*30%,0)</f>
        <v>0</v>
      </c>
      <c r="Z29" s="21">
        <f>ROUND('Total Budget'!Z28*30%,0)</f>
        <v>0</v>
      </c>
      <c r="AA29" s="21">
        <f>ROUND('Total Budget'!AA28*30%,0)</f>
        <v>3</v>
      </c>
      <c r="AB29" s="21">
        <f>ROUND('Total Budget'!AB28*30%,0)</f>
        <v>0</v>
      </c>
      <c r="AC29" s="16">
        <f t="shared" si="0"/>
        <v>9</v>
      </c>
    </row>
    <row r="30" spans="1:29" x14ac:dyDescent="0.3">
      <c r="A30" s="26">
        <v>75.155699999999996</v>
      </c>
      <c r="B30" s="243" t="s">
        <v>1391</v>
      </c>
      <c r="C30" s="21">
        <f>ROUND('Total Budget'!C29*30%,0)</f>
        <v>0</v>
      </c>
      <c r="D30" s="21">
        <f>ROUND('Total Budget'!D29*30%,0)</f>
        <v>3</v>
      </c>
      <c r="E30" s="21">
        <f>ROUND('Total Budget'!E29*30%,0)</f>
        <v>2</v>
      </c>
      <c r="F30" s="21">
        <f>ROUND('Total Budget'!F29*30%,0)</f>
        <v>2</v>
      </c>
      <c r="G30" s="21">
        <f>ROUND('Total Budget'!G29*30%,0)</f>
        <v>1</v>
      </c>
      <c r="H30" s="21">
        <f>ROUND('Total Budget'!H29*30%,0)</f>
        <v>2</v>
      </c>
      <c r="I30" s="21">
        <f>ROUND('Total Budget'!I29*30%,0)</f>
        <v>0</v>
      </c>
      <c r="J30" s="21">
        <f>ROUND('Total Budget'!J29*30%,0)</f>
        <v>0</v>
      </c>
      <c r="K30" s="21">
        <f>ROUND('Total Budget'!K29*30%,0)</f>
        <v>4</v>
      </c>
      <c r="L30" s="21">
        <f>ROUND('Total Budget'!L29*30%,0)</f>
        <v>4</v>
      </c>
      <c r="M30" s="21">
        <f>ROUND('Total Budget'!M29*30%,0)</f>
        <v>3</v>
      </c>
      <c r="N30" s="21">
        <f>ROUND('Total Budget'!N29*30%,0)</f>
        <v>2</v>
      </c>
      <c r="O30" s="21">
        <f>ROUND('Total Budget'!O29*30%,0)</f>
        <v>0</v>
      </c>
      <c r="P30" s="21">
        <f>ROUND('Total Budget'!P29*30%,0)</f>
        <v>0</v>
      </c>
      <c r="Q30" s="21">
        <f>ROUND('Total Budget'!Q29*30%,0)</f>
        <v>0</v>
      </c>
      <c r="R30" s="21">
        <f>ROUND('Total Budget'!R29*30%,0)</f>
        <v>0</v>
      </c>
      <c r="S30" s="21">
        <f>ROUND('Total Budget'!S29*30%,0)</f>
        <v>1</v>
      </c>
      <c r="T30" s="21">
        <f>ROUND('Total Budget'!T29*30%,0)</f>
        <v>0</v>
      </c>
      <c r="U30" s="21">
        <f>ROUND('Total Budget'!U29*30%,0)</f>
        <v>0</v>
      </c>
      <c r="V30" s="21">
        <f>ROUND('Total Budget'!V29*30%,0)</f>
        <v>0</v>
      </c>
      <c r="W30" s="21">
        <f>ROUND('Total Budget'!W29*30%,0)</f>
        <v>0</v>
      </c>
      <c r="X30" s="21">
        <f>ROUND('Total Budget'!X29*30%,0)</f>
        <v>0</v>
      </c>
      <c r="Y30" s="21">
        <f>ROUND('Total Budget'!Y29*30%,0)</f>
        <v>0</v>
      </c>
      <c r="Z30" s="21">
        <f>ROUND('Total Budget'!Z29*30%,0)</f>
        <v>0</v>
      </c>
      <c r="AA30" s="21">
        <f>ROUND('Total Budget'!AA29*30%,0)</f>
        <v>0</v>
      </c>
      <c r="AB30" s="21">
        <f>ROUND('Total Budget'!AB29*30%,0)</f>
        <v>0</v>
      </c>
      <c r="AC30" s="16">
        <f t="shared" si="0"/>
        <v>24</v>
      </c>
    </row>
    <row r="31" spans="1:29" s="130" customFormat="1" x14ac:dyDescent="0.3">
      <c r="A31" s="127">
        <v>75.156700000000001</v>
      </c>
      <c r="B31" s="244" t="s">
        <v>1392</v>
      </c>
      <c r="C31" s="245">
        <f>ROUND('Total Budget'!C30*30%,0)</f>
        <v>0</v>
      </c>
      <c r="D31" s="245">
        <f>ROUND('Total Budget'!D30*30%,0)</f>
        <v>0</v>
      </c>
      <c r="E31" s="245">
        <f>ROUND('Total Budget'!E30*30%,0)</f>
        <v>0</v>
      </c>
      <c r="F31" s="245">
        <v>0</v>
      </c>
      <c r="G31" s="245">
        <v>0</v>
      </c>
      <c r="H31" s="245">
        <f>ROUND('Total Budget'!H30*30%,0)</f>
        <v>0</v>
      </c>
      <c r="I31" s="245">
        <v>0</v>
      </c>
      <c r="J31" s="245">
        <v>0</v>
      </c>
      <c r="K31" s="245">
        <f>ROUND('Total Budget'!K30*30%,0)</f>
        <v>0</v>
      </c>
      <c r="L31" s="245">
        <f>ROUND('Total Budget'!L30*30%,0)</f>
        <v>0</v>
      </c>
      <c r="M31" s="245">
        <v>0</v>
      </c>
      <c r="N31" s="245">
        <f>ROUND('Total Budget'!N30*30%,0)</f>
        <v>0</v>
      </c>
      <c r="O31" s="245">
        <f>ROUND('Total Budget'!O30*30%,0)</f>
        <v>0</v>
      </c>
      <c r="P31" s="245">
        <v>0</v>
      </c>
      <c r="Q31" s="245">
        <v>0</v>
      </c>
      <c r="R31" s="245">
        <v>0</v>
      </c>
      <c r="S31" s="245">
        <v>0</v>
      </c>
      <c r="T31" s="245">
        <v>0</v>
      </c>
      <c r="U31" s="245">
        <f>ROUND('Total Budget'!U30*30%,0)</f>
        <v>0</v>
      </c>
      <c r="V31" s="245">
        <f>ROUND('Total Budget'!V30*30%,0)</f>
        <v>0</v>
      </c>
      <c r="W31" s="245">
        <f>ROUND('Total Budget'!W30*30%,0)</f>
        <v>0</v>
      </c>
      <c r="X31" s="245">
        <f>ROUND('Total Budget'!X30*30%,0)</f>
        <v>0</v>
      </c>
      <c r="Y31" s="245">
        <f>ROUND('Total Budget'!Y30*30%,0)</f>
        <v>0</v>
      </c>
      <c r="Z31" s="245">
        <f>ROUND('Total Budget'!Z30*30%,0)</f>
        <v>0</v>
      </c>
      <c r="AA31" s="245">
        <f>ROUND('Total Budget'!AA30*30%,0)</f>
        <v>0</v>
      </c>
      <c r="AB31" s="245">
        <f>ROUND('Total Budget'!AB30*30%,0)</f>
        <v>0</v>
      </c>
      <c r="AC31" s="129">
        <f t="shared" si="0"/>
        <v>0</v>
      </c>
    </row>
    <row r="32" spans="1:29" x14ac:dyDescent="0.3">
      <c r="A32" s="26">
        <v>75.157700000000006</v>
      </c>
      <c r="B32" s="243" t="s">
        <v>1393</v>
      </c>
      <c r="C32" s="21">
        <f>ROUND('Total Budget'!C31*30%,0)</f>
        <v>41</v>
      </c>
      <c r="D32" s="21">
        <f>ROUND('Total Budget'!D31*30%,0)</f>
        <v>37</v>
      </c>
      <c r="E32" s="21">
        <f>ROUND('Total Budget'!E31*30%,0)</f>
        <v>56</v>
      </c>
      <c r="F32" s="21">
        <v>43</v>
      </c>
      <c r="G32" s="21">
        <v>31</v>
      </c>
      <c r="H32" s="21">
        <f>ROUND('Total Budget'!H31*30%,0)</f>
        <v>47</v>
      </c>
      <c r="I32" s="21">
        <v>37</v>
      </c>
      <c r="J32" s="21">
        <v>55</v>
      </c>
      <c r="K32" s="21">
        <f>ROUND('Total Budget'!K31*30%,0)</f>
        <v>38</v>
      </c>
      <c r="L32" s="21">
        <f>ROUND('Total Budget'!L31*30%,0)</f>
        <v>58</v>
      </c>
      <c r="M32" s="21">
        <v>39</v>
      </c>
      <c r="N32" s="21">
        <f>ROUND('Total Budget'!N31*30%,0)</f>
        <v>21</v>
      </c>
      <c r="O32" s="21">
        <f>ROUND('Total Budget'!O31*30%,0)</f>
        <v>20</v>
      </c>
      <c r="P32" s="21">
        <v>43</v>
      </c>
      <c r="Q32" s="21">
        <v>41</v>
      </c>
      <c r="R32" s="21">
        <v>52</v>
      </c>
      <c r="S32" s="21">
        <v>36</v>
      </c>
      <c r="T32" s="21">
        <v>41</v>
      </c>
      <c r="U32" s="21">
        <f>ROUND('Total Budget'!U31*30%,0)</f>
        <v>0</v>
      </c>
      <c r="V32" s="21">
        <f>ROUND('Total Budget'!V31*30%,0)</f>
        <v>0</v>
      </c>
      <c r="W32" s="21">
        <f>ROUND('Total Budget'!W31*30%,0)</f>
        <v>0</v>
      </c>
      <c r="X32" s="21">
        <f>ROUND('Total Budget'!X31*30%,0)</f>
        <v>0</v>
      </c>
      <c r="Y32" s="21">
        <f>ROUND('Total Budget'!Y31*30%,0)</f>
        <v>0</v>
      </c>
      <c r="Z32" s="21">
        <f>ROUND('Total Budget'!Z31*30%,0)</f>
        <v>0</v>
      </c>
      <c r="AA32" s="21">
        <f>ROUND('Total Budget'!AA31*30%,0)</f>
        <v>0</v>
      </c>
      <c r="AB32" s="21">
        <f>ROUND('Total Budget'!AB31*30%,0)</f>
        <v>0</v>
      </c>
      <c r="AC32" s="16">
        <f t="shared" si="0"/>
        <v>736</v>
      </c>
    </row>
    <row r="33" spans="1:29" x14ac:dyDescent="0.3">
      <c r="A33" s="26">
        <v>75.170699999999997</v>
      </c>
      <c r="B33" s="243" t="s">
        <v>1394</v>
      </c>
      <c r="C33" s="21">
        <f>ROUND('Total Budget'!C32*30%,0)</f>
        <v>0</v>
      </c>
      <c r="D33" s="21">
        <f>ROUND('Total Budget'!D32*30%,0)</f>
        <v>0</v>
      </c>
      <c r="E33" s="21">
        <f>ROUND('Total Budget'!E32*30%,0)</f>
        <v>0</v>
      </c>
      <c r="F33" s="21">
        <f>ROUND('Total Budget'!F32*30%,0)</f>
        <v>0</v>
      </c>
      <c r="G33" s="21">
        <f>ROUND('Total Budget'!G32*30%,0)</f>
        <v>0</v>
      </c>
      <c r="H33" s="21">
        <f>ROUND('Total Budget'!H32*30%,0)</f>
        <v>0</v>
      </c>
      <c r="I33" s="21">
        <f>ROUND('Total Budget'!I32*30%,0)</f>
        <v>0</v>
      </c>
      <c r="J33" s="21">
        <f>ROUND('Total Budget'!J32*30%,0)</f>
        <v>0</v>
      </c>
      <c r="K33" s="21">
        <f>ROUND('Total Budget'!K32*30%,0)</f>
        <v>1</v>
      </c>
      <c r="L33" s="21">
        <f>ROUND('Total Budget'!L32*30%,0)</f>
        <v>0</v>
      </c>
      <c r="M33" s="21">
        <f>ROUND('Total Budget'!M32*30%,0)</f>
        <v>1</v>
      </c>
      <c r="N33" s="21">
        <f>ROUND('Total Budget'!N32*30%,0)</f>
        <v>1</v>
      </c>
      <c r="O33" s="21">
        <f>ROUND('Total Budget'!O32*30%,0)</f>
        <v>0</v>
      </c>
      <c r="P33" s="21">
        <f>ROUND('Total Budget'!P32*30%,0)</f>
        <v>1</v>
      </c>
      <c r="Q33" s="21">
        <f>ROUND('Total Budget'!Q32*30%,0)</f>
        <v>1</v>
      </c>
      <c r="R33" s="21">
        <f>ROUND('Total Budget'!R32*30%,0)</f>
        <v>2</v>
      </c>
      <c r="S33" s="21">
        <f>ROUND('Total Budget'!S32*30%,0)</f>
        <v>0</v>
      </c>
      <c r="T33" s="21">
        <f>ROUND('Total Budget'!T32*30%,0)</f>
        <v>0</v>
      </c>
      <c r="U33" s="21">
        <f>ROUND('Total Budget'!U32*30%,0)</f>
        <v>0</v>
      </c>
      <c r="V33" s="21">
        <f>ROUND('Total Budget'!V32*30%,0)</f>
        <v>0</v>
      </c>
      <c r="W33" s="21">
        <f>ROUND('Total Budget'!W32*30%,0)</f>
        <v>0</v>
      </c>
      <c r="X33" s="21">
        <f>ROUND('Total Budget'!X32*30%,0)</f>
        <v>0</v>
      </c>
      <c r="Y33" s="21">
        <f>ROUND('Total Budget'!Y32*30%,0)</f>
        <v>0</v>
      </c>
      <c r="Z33" s="21">
        <f>ROUND('Total Budget'!Z32*30%,0)</f>
        <v>0</v>
      </c>
      <c r="AA33" s="21">
        <f>ROUND('Total Budget'!AA32*30%,0)</f>
        <v>0</v>
      </c>
      <c r="AB33" s="21">
        <f>ROUND('Total Budget'!AB32*30%,0)</f>
        <v>0</v>
      </c>
      <c r="AC33" s="16">
        <f t="shared" si="0"/>
        <v>7</v>
      </c>
    </row>
    <row r="34" spans="1:29" ht="27" x14ac:dyDescent="0.3">
      <c r="A34" s="26">
        <v>75.180700000000002</v>
      </c>
      <c r="B34" s="243" t="s">
        <v>1398</v>
      </c>
      <c r="C34" s="21">
        <f>ROUND('Total Budget'!C33*30%,0)</f>
        <v>0</v>
      </c>
      <c r="D34" s="21">
        <f>ROUND('Total Budget'!D33*30%,0)</f>
        <v>0</v>
      </c>
      <c r="E34" s="21">
        <f>ROUND('Total Budget'!E33*30%,0)</f>
        <v>0</v>
      </c>
      <c r="F34" s="21">
        <f>ROUND('Total Budget'!F33*30%,0)</f>
        <v>0</v>
      </c>
      <c r="G34" s="21">
        <f>ROUND('Total Budget'!G33*30%,0)</f>
        <v>0</v>
      </c>
      <c r="H34" s="21">
        <f>ROUND('Total Budget'!H33*30%,0)</f>
        <v>2</v>
      </c>
      <c r="I34" s="21">
        <f>ROUND('Total Budget'!I33*30%,0)</f>
        <v>0</v>
      </c>
      <c r="J34" s="21">
        <f>ROUND('Total Budget'!J33*30%,0)</f>
        <v>0</v>
      </c>
      <c r="K34" s="21">
        <f>ROUND('Total Budget'!K33*30%,0)</f>
        <v>2</v>
      </c>
      <c r="L34" s="21">
        <f>ROUND('Total Budget'!L33*30%,0)</f>
        <v>0</v>
      </c>
      <c r="M34" s="21">
        <f>ROUND('Total Budget'!M33*30%,0)</f>
        <v>1</v>
      </c>
      <c r="N34" s="21">
        <f>ROUND('Total Budget'!N33*30%,0)</f>
        <v>0</v>
      </c>
      <c r="O34" s="21">
        <f>ROUND('Total Budget'!O33*30%,0)</f>
        <v>0</v>
      </c>
      <c r="P34" s="21">
        <f>ROUND('Total Budget'!P33*30%,0)</f>
        <v>3</v>
      </c>
      <c r="Q34" s="21">
        <f>ROUND('Total Budget'!Q33*30%,0)</f>
        <v>0</v>
      </c>
      <c r="R34" s="21">
        <f>ROUND('Total Budget'!R33*30%,0)</f>
        <v>0</v>
      </c>
      <c r="S34" s="21">
        <f>ROUND('Total Budget'!S33*30%,0)</f>
        <v>0</v>
      </c>
      <c r="T34" s="21">
        <f>ROUND('Total Budget'!T33*30%,0)</f>
        <v>0</v>
      </c>
      <c r="U34" s="21">
        <f>ROUND('Total Budget'!U33*30%,0)</f>
        <v>4</v>
      </c>
      <c r="V34" s="21">
        <f>ROUND('Total Budget'!V33*30%,0)</f>
        <v>0</v>
      </c>
      <c r="W34" s="21">
        <f>ROUND('Total Budget'!W33*30%,0)</f>
        <v>0</v>
      </c>
      <c r="X34" s="21">
        <f>ROUND('Total Budget'!X33*30%,0)</f>
        <v>0</v>
      </c>
      <c r="Y34" s="21">
        <f>ROUND('Total Budget'!Y33*30%,0)</f>
        <v>0</v>
      </c>
      <c r="Z34" s="21">
        <f>ROUND('Total Budget'!Z33*30%,0)</f>
        <v>0</v>
      </c>
      <c r="AA34" s="21">
        <f>ROUND('Total Budget'!AA33*30%,0)</f>
        <v>24</v>
      </c>
      <c r="AB34" s="21">
        <f>ROUND('Total Budget'!AB33*30%,0)</f>
        <v>0</v>
      </c>
      <c r="AC34" s="16">
        <f t="shared" si="0"/>
        <v>36</v>
      </c>
    </row>
    <row r="35" spans="1:29" x14ac:dyDescent="0.3">
      <c r="A35" s="111">
        <v>75.181700000000006</v>
      </c>
      <c r="B35" s="243" t="s">
        <v>1399</v>
      </c>
      <c r="C35" s="21">
        <f>ROUND('Total Budget'!C34*30%,0)</f>
        <v>0</v>
      </c>
      <c r="D35" s="21">
        <f>ROUND('Total Budget'!D34*30%,0)</f>
        <v>0</v>
      </c>
      <c r="E35" s="21">
        <f>ROUND('Total Budget'!E34*30%,0)</f>
        <v>0</v>
      </c>
      <c r="F35" s="21">
        <f>ROUND('Total Budget'!F34*30%,0)</f>
        <v>0</v>
      </c>
      <c r="G35" s="21">
        <f>ROUND('Total Budget'!G34*30%,0)</f>
        <v>0</v>
      </c>
      <c r="H35" s="21">
        <f>ROUND('Total Budget'!H34*30%,0)</f>
        <v>0</v>
      </c>
      <c r="I35" s="21">
        <f>ROUND('Total Budget'!I34*30%,0)</f>
        <v>0</v>
      </c>
      <c r="J35" s="21">
        <f>ROUND('Total Budget'!J34*30%,0)</f>
        <v>0</v>
      </c>
      <c r="K35" s="21">
        <f>ROUND('Total Budget'!K34*30%,0)</f>
        <v>0</v>
      </c>
      <c r="L35" s="21">
        <f>ROUND('Total Budget'!L34*30%,0)</f>
        <v>0</v>
      </c>
      <c r="M35" s="21">
        <f>ROUND('Total Budget'!M34*30%,0)</f>
        <v>0</v>
      </c>
      <c r="N35" s="21">
        <f>ROUND('Total Budget'!N34*30%,0)</f>
        <v>0</v>
      </c>
      <c r="O35" s="21">
        <f>ROUND('Total Budget'!O34*30%,0)</f>
        <v>0</v>
      </c>
      <c r="P35" s="21">
        <f>ROUND('Total Budget'!P34*30%,0)</f>
        <v>0</v>
      </c>
      <c r="Q35" s="21">
        <f>ROUND('Total Budget'!Q34*30%,0)</f>
        <v>0</v>
      </c>
      <c r="R35" s="21">
        <f>ROUND('Total Budget'!R34*30%,0)</f>
        <v>0</v>
      </c>
      <c r="S35" s="21">
        <f>ROUND('Total Budget'!S34*30%,0)</f>
        <v>0</v>
      </c>
      <c r="T35" s="21">
        <f>ROUND('Total Budget'!T34*30%,0)</f>
        <v>0</v>
      </c>
      <c r="U35" s="21">
        <f>ROUND('Total Budget'!U34*30%,0)</f>
        <v>0</v>
      </c>
      <c r="V35" s="21">
        <f>ROUND('Total Budget'!V34*30%,0)</f>
        <v>0</v>
      </c>
      <c r="W35" s="21">
        <f>ROUND('Total Budget'!W34*30%,0)</f>
        <v>0</v>
      </c>
      <c r="X35" s="21">
        <f>ROUND('Total Budget'!X34*30%,0)</f>
        <v>0</v>
      </c>
      <c r="Y35" s="21">
        <f>ROUND('Total Budget'!Y34*30%,0)</f>
        <v>0</v>
      </c>
      <c r="Z35" s="21">
        <f>ROUND('Total Budget'!Z34*30%,0)</f>
        <v>0</v>
      </c>
      <c r="AA35" s="21">
        <f>ROUND('Total Budget'!AA34*30%,0)</f>
        <v>0</v>
      </c>
      <c r="AB35" s="21">
        <f>ROUND('Total Budget'!AB34*30%,0)</f>
        <v>0</v>
      </c>
      <c r="AC35" s="16">
        <f t="shared" si="0"/>
        <v>0</v>
      </c>
    </row>
    <row r="36" spans="1:29" x14ac:dyDescent="0.3">
      <c r="A36" s="26">
        <v>75.184700000000007</v>
      </c>
      <c r="B36" s="243" t="s">
        <v>1401</v>
      </c>
      <c r="C36" s="21">
        <f>ROUND('Total Budget'!C35*30%,0)</f>
        <v>4</v>
      </c>
      <c r="D36" s="21">
        <f>ROUND('Total Budget'!D35*30%,0)</f>
        <v>3</v>
      </c>
      <c r="E36" s="21">
        <f>ROUND('Total Budget'!E35*30%,0)</f>
        <v>2</v>
      </c>
      <c r="F36" s="21">
        <f>ROUND('Total Budget'!F35*30%,0)</f>
        <v>2</v>
      </c>
      <c r="G36" s="21">
        <f>ROUND('Total Budget'!G35*30%,0)</f>
        <v>0</v>
      </c>
      <c r="H36" s="21">
        <f>ROUND('Total Budget'!H35*30%,0)</f>
        <v>1</v>
      </c>
      <c r="I36" s="21">
        <f>ROUND('Total Budget'!I35*30%,0)</f>
        <v>1</v>
      </c>
      <c r="J36" s="21">
        <f>ROUND('Total Budget'!J35*30%,0)</f>
        <v>2</v>
      </c>
      <c r="K36" s="21">
        <f>ROUND('Total Budget'!K35*30%,0)</f>
        <v>2</v>
      </c>
      <c r="L36" s="21">
        <f>ROUND('Total Budget'!L35*30%,0)</f>
        <v>0</v>
      </c>
      <c r="M36" s="21">
        <f>ROUND('Total Budget'!M35*30%,0)</f>
        <v>2</v>
      </c>
      <c r="N36" s="21">
        <f>ROUND('Total Budget'!N35*30%,0)</f>
        <v>0</v>
      </c>
      <c r="O36" s="21">
        <f>ROUND('Total Budget'!O35*30%,0)</f>
        <v>1</v>
      </c>
      <c r="P36" s="21">
        <f>ROUND('Total Budget'!P35*30%,0)</f>
        <v>1</v>
      </c>
      <c r="Q36" s="21">
        <f>ROUND('Total Budget'!Q35*30%,0)</f>
        <v>0</v>
      </c>
      <c r="R36" s="21">
        <f>ROUND('Total Budget'!R35*30%,0)</f>
        <v>1</v>
      </c>
      <c r="S36" s="21">
        <f>ROUND('Total Budget'!S35*30%,0)</f>
        <v>2</v>
      </c>
      <c r="T36" s="21">
        <f>ROUND('Total Budget'!T35*30%,0)</f>
        <v>0</v>
      </c>
      <c r="U36" s="21">
        <f>ROUND('Total Budget'!U35*30%,0)</f>
        <v>0</v>
      </c>
      <c r="V36" s="21">
        <f>ROUND('Total Budget'!V35*30%,0)</f>
        <v>0</v>
      </c>
      <c r="W36" s="21">
        <f>ROUND('Total Budget'!W35*30%,0)</f>
        <v>0</v>
      </c>
      <c r="X36" s="21">
        <f>ROUND('Total Budget'!X35*30%,0)</f>
        <v>0</v>
      </c>
      <c r="Y36" s="21">
        <f>ROUND('Total Budget'!Y35*30%,0)</f>
        <v>0</v>
      </c>
      <c r="Z36" s="21">
        <f>ROUND('Total Budget'!Z35*30%,0)</f>
        <v>0</v>
      </c>
      <c r="AA36" s="21">
        <f>ROUND('Total Budget'!AA35*30%,0)</f>
        <v>0</v>
      </c>
      <c r="AB36" s="21">
        <f>ROUND('Total Budget'!AB35*30%,0)</f>
        <v>0</v>
      </c>
      <c r="AC36" s="16">
        <f t="shared" si="0"/>
        <v>24</v>
      </c>
    </row>
    <row r="37" spans="1:29" x14ac:dyDescent="0.3">
      <c r="A37" s="127">
        <v>75.185599999999994</v>
      </c>
      <c r="B37" s="243" t="s">
        <v>1402</v>
      </c>
      <c r="C37" s="21">
        <f>ROUND('Total Budget'!C36*30%,0)</f>
        <v>0</v>
      </c>
      <c r="D37" s="21">
        <f>ROUND('Total Budget'!D36*30%,0)</f>
        <v>0</v>
      </c>
      <c r="E37" s="21">
        <f>ROUND('Total Budget'!E36*30%,0)</f>
        <v>0</v>
      </c>
      <c r="F37" s="21">
        <f>ROUND('Total Budget'!F36*30%,0)</f>
        <v>0</v>
      </c>
      <c r="G37" s="21">
        <f>ROUND('Total Budget'!G36*30%,0)</f>
        <v>0</v>
      </c>
      <c r="H37" s="21">
        <f>ROUND('Total Budget'!H36*30%,0)</f>
        <v>0</v>
      </c>
      <c r="I37" s="21">
        <f>ROUND('Total Budget'!I36*30%,0)</f>
        <v>0</v>
      </c>
      <c r="J37" s="21">
        <f>ROUND('Total Budget'!J36*30%,0)</f>
        <v>0</v>
      </c>
      <c r="K37" s="21">
        <f>ROUND('Total Budget'!K36*30%,0)</f>
        <v>0</v>
      </c>
      <c r="L37" s="21">
        <f>ROUND('Total Budget'!L36*30%,0)</f>
        <v>0</v>
      </c>
      <c r="M37" s="21">
        <f>ROUND('Total Budget'!M36*30%,0)</f>
        <v>0</v>
      </c>
      <c r="N37" s="21">
        <f>ROUND('Total Budget'!N36*30%,0)</f>
        <v>0</v>
      </c>
      <c r="O37" s="21">
        <f>ROUND('Total Budget'!O36*30%,0)</f>
        <v>0</v>
      </c>
      <c r="P37" s="21">
        <f>ROUND('Total Budget'!P36*30%,0)</f>
        <v>0</v>
      </c>
      <c r="Q37" s="21">
        <f>ROUND('Total Budget'!Q36*30%,0)</f>
        <v>2</v>
      </c>
      <c r="R37" s="21">
        <f>ROUND('Total Budget'!R36*30%,0)</f>
        <v>0</v>
      </c>
      <c r="S37" s="21">
        <f>ROUND('Total Budget'!S36*30%,0)</f>
        <v>0</v>
      </c>
      <c r="T37" s="21">
        <f>ROUND('Total Budget'!T36*30%,0)</f>
        <v>4</v>
      </c>
      <c r="U37" s="21">
        <f>ROUND('Total Budget'!U36*30%,0)</f>
        <v>0</v>
      </c>
      <c r="V37" s="21">
        <f>ROUND('Total Budget'!V36*30%,0)</f>
        <v>0</v>
      </c>
      <c r="W37" s="21">
        <f>ROUND('Total Budget'!W36*30%,0)</f>
        <v>0</v>
      </c>
      <c r="X37" s="21">
        <f>ROUND('Total Budget'!X36*30%,0)</f>
        <v>0</v>
      </c>
      <c r="Y37" s="21">
        <f>ROUND('Total Budget'!Y36*30%,0)</f>
        <v>0</v>
      </c>
      <c r="Z37" s="21">
        <f>ROUND('Total Budget'!Z36*30%,0)</f>
        <v>0</v>
      </c>
      <c r="AA37" s="21">
        <f>ROUND('Total Budget'!AA36*30%,0)</f>
        <v>0</v>
      </c>
      <c r="AB37" s="21">
        <f>ROUND('Total Budget'!AB36*30%,0)</f>
        <v>0</v>
      </c>
      <c r="AC37" s="16">
        <f t="shared" si="0"/>
        <v>6</v>
      </c>
    </row>
    <row r="38" spans="1:29" x14ac:dyDescent="0.3">
      <c r="A38" s="26">
        <v>75.185699999999997</v>
      </c>
      <c r="B38" s="243" t="s">
        <v>1402</v>
      </c>
      <c r="C38" s="21">
        <f>ROUND('Total Budget'!C37*30%,0)</f>
        <v>157</v>
      </c>
      <c r="D38" s="21">
        <f>ROUND('Total Budget'!D37*30%,0)</f>
        <v>118</v>
      </c>
      <c r="E38" s="21">
        <f>ROUND('Total Budget'!E37*30%,0)</f>
        <v>55</v>
      </c>
      <c r="F38" s="21">
        <f>ROUND('Total Budget'!F37*30%,0)</f>
        <v>51</v>
      </c>
      <c r="G38" s="21">
        <f>ROUND('Total Budget'!G37*30%,0)</f>
        <v>45</v>
      </c>
      <c r="H38" s="21">
        <f>ROUND('Total Budget'!H37*30%,0)</f>
        <v>58</v>
      </c>
      <c r="I38" s="21">
        <f>ROUND('Total Budget'!I37*30%,0)</f>
        <v>60</v>
      </c>
      <c r="J38" s="21">
        <f>ROUND('Total Budget'!J37*30%,0)</f>
        <v>66</v>
      </c>
      <c r="K38" s="21">
        <f>ROUND('Total Budget'!K37*30%,0)</f>
        <v>75</v>
      </c>
      <c r="L38" s="21">
        <f>ROUND('Total Budget'!L37*30%,0)</f>
        <v>76</v>
      </c>
      <c r="M38" s="21">
        <f>ROUND('Total Budget'!M37*30%,0)</f>
        <v>45</v>
      </c>
      <c r="N38" s="21">
        <f>ROUND('Total Budget'!N37*30%,0)</f>
        <v>30</v>
      </c>
      <c r="O38" s="21">
        <f>ROUND('Total Budget'!O37*30%,0)</f>
        <v>24</v>
      </c>
      <c r="P38" s="21">
        <f>ROUND('Total Budget'!P37*30%,0)</f>
        <v>66</v>
      </c>
      <c r="Q38" s="21">
        <f>ROUND('Total Budget'!Q37*30%,0)</f>
        <v>36</v>
      </c>
      <c r="R38" s="21">
        <f>ROUND('Total Budget'!R37*30%,0)</f>
        <v>44</v>
      </c>
      <c r="S38" s="21">
        <f>ROUND('Total Budget'!S37*30%,0)</f>
        <v>39</v>
      </c>
      <c r="T38" s="21">
        <f>ROUND('Total Budget'!T37*30%,0)</f>
        <v>38</v>
      </c>
      <c r="U38" s="21">
        <f>ROUND('Total Budget'!U37*30%,0)</f>
        <v>17</v>
      </c>
      <c r="V38" s="21">
        <f>ROUND('Total Budget'!V37*30%,0)</f>
        <v>15</v>
      </c>
      <c r="W38" s="21">
        <f>ROUND('Total Budget'!W37*30%,0)</f>
        <v>6</v>
      </c>
      <c r="X38" s="21">
        <f>ROUND('Total Budget'!X37*30%,0)</f>
        <v>7</v>
      </c>
      <c r="Y38" s="21">
        <f>ROUND('Total Budget'!Y37*30%,0)</f>
        <v>6</v>
      </c>
      <c r="Z38" s="21">
        <f>ROUND('Total Budget'!Z37*30%,0)</f>
        <v>4</v>
      </c>
      <c r="AA38" s="21">
        <f>ROUND('Total Budget'!AA37*30%,0)</f>
        <v>48</v>
      </c>
      <c r="AB38" s="21">
        <f>ROUND('Total Budget'!AB37*30%,0)</f>
        <v>0</v>
      </c>
      <c r="AC38" s="16">
        <f t="shared" si="0"/>
        <v>1186</v>
      </c>
    </row>
    <row r="39" spans="1:29" x14ac:dyDescent="0.3">
      <c r="A39" s="26">
        <v>75.186700000000002</v>
      </c>
      <c r="B39" s="243" t="s">
        <v>1403</v>
      </c>
      <c r="C39" s="21">
        <f>ROUND('Total Budget'!C38*30%,0)</f>
        <v>0</v>
      </c>
      <c r="D39" s="21">
        <f>ROUND('Total Budget'!D38*30%,0)</f>
        <v>0</v>
      </c>
      <c r="E39" s="21">
        <f>ROUND('Total Budget'!E38*30%,0)</f>
        <v>0</v>
      </c>
      <c r="F39" s="21">
        <f>ROUND('Total Budget'!F38*30%,0)</f>
        <v>0</v>
      </c>
      <c r="G39" s="21">
        <f>ROUND('Total Budget'!G38*30%,0)</f>
        <v>0</v>
      </c>
      <c r="H39" s="21">
        <f>ROUND('Total Budget'!H38*30%,0)</f>
        <v>0</v>
      </c>
      <c r="I39" s="21">
        <f>ROUND('Total Budget'!I38*30%,0)</f>
        <v>0</v>
      </c>
      <c r="J39" s="21">
        <f>ROUND('Total Budget'!J38*30%,0)</f>
        <v>0</v>
      </c>
      <c r="K39" s="21">
        <f>ROUND('Total Budget'!K38*30%,0)</f>
        <v>0</v>
      </c>
      <c r="L39" s="21">
        <f>ROUND('Total Budget'!L38*30%,0)</f>
        <v>0</v>
      </c>
      <c r="M39" s="21">
        <f>ROUND('Total Budget'!M38*30%,0)</f>
        <v>0</v>
      </c>
      <c r="N39" s="21">
        <f>ROUND('Total Budget'!N38*30%,0)</f>
        <v>0</v>
      </c>
      <c r="O39" s="21">
        <f>ROUND('Total Budget'!O38*30%,0)</f>
        <v>0</v>
      </c>
      <c r="P39" s="21">
        <f>ROUND('Total Budget'!P38*30%,0)</f>
        <v>0</v>
      </c>
      <c r="Q39" s="21">
        <f>ROUND('Total Budget'!Q38*30%,0)</f>
        <v>0</v>
      </c>
      <c r="R39" s="21">
        <f>ROUND('Total Budget'!R38*30%,0)</f>
        <v>0</v>
      </c>
      <c r="S39" s="21">
        <f>ROUND('Total Budget'!S38*30%,0)</f>
        <v>0</v>
      </c>
      <c r="T39" s="21">
        <f>ROUND('Total Budget'!T38*30%,0)</f>
        <v>0</v>
      </c>
      <c r="U39" s="21">
        <f>ROUND('Total Budget'!U38*30%,0)</f>
        <v>0</v>
      </c>
      <c r="V39" s="21">
        <f>ROUND('Total Budget'!V38*30%,0)</f>
        <v>0</v>
      </c>
      <c r="W39" s="21">
        <f>ROUND('Total Budget'!W38*30%,0)</f>
        <v>0</v>
      </c>
      <c r="X39" s="21">
        <f>ROUND('Total Budget'!X38*30%,0)</f>
        <v>0</v>
      </c>
      <c r="Y39" s="21">
        <f>ROUND('Total Budget'!Y38*30%,0)</f>
        <v>0</v>
      </c>
      <c r="Z39" s="21">
        <f>ROUND('Total Budget'!Z38*30%,0)</f>
        <v>0</v>
      </c>
      <c r="AA39" s="21">
        <f>ROUND('Total Budget'!AA38*30%,0)</f>
        <v>1</v>
      </c>
      <c r="AB39" s="21">
        <f>ROUND('Total Budget'!AB38*30%,0)</f>
        <v>0</v>
      </c>
      <c r="AC39" s="16">
        <f t="shared" si="0"/>
        <v>1</v>
      </c>
    </row>
    <row r="40" spans="1:29" x14ac:dyDescent="0.3">
      <c r="A40" s="127">
        <v>75.187600000000003</v>
      </c>
      <c r="B40" s="243" t="s">
        <v>1404</v>
      </c>
      <c r="C40" s="21">
        <f>ROUND('Total Budget'!C39*30%,0)</f>
        <v>0</v>
      </c>
      <c r="D40" s="21">
        <f>ROUND('Total Budget'!D39*30%,0)</f>
        <v>0</v>
      </c>
      <c r="E40" s="21">
        <f>ROUND('Total Budget'!E39*30%,0)</f>
        <v>0</v>
      </c>
      <c r="F40" s="21">
        <f>ROUND('Total Budget'!F39*30%,0)</f>
        <v>0</v>
      </c>
      <c r="G40" s="21">
        <f>ROUND('Total Budget'!G39*30%,0)</f>
        <v>0</v>
      </c>
      <c r="H40" s="21">
        <f>ROUND('Total Budget'!H39*30%,0)</f>
        <v>0</v>
      </c>
      <c r="I40" s="21">
        <f>ROUND('Total Budget'!I39*30%,0)</f>
        <v>0</v>
      </c>
      <c r="J40" s="21">
        <f>ROUND('Total Budget'!J39*30%,0)</f>
        <v>0</v>
      </c>
      <c r="K40" s="21">
        <f>ROUND('Total Budget'!K39*30%,0)</f>
        <v>0</v>
      </c>
      <c r="L40" s="21">
        <f>ROUND('Total Budget'!L39*30%,0)</f>
        <v>0</v>
      </c>
      <c r="M40" s="21">
        <f>ROUND('Total Budget'!M39*30%,0)</f>
        <v>0</v>
      </c>
      <c r="N40" s="21">
        <f>ROUND('Total Budget'!N39*30%,0)</f>
        <v>0</v>
      </c>
      <c r="O40" s="21">
        <f>ROUND('Total Budget'!O39*30%,0)</f>
        <v>0</v>
      </c>
      <c r="P40" s="21">
        <f>ROUND('Total Budget'!P39*30%,0)</f>
        <v>0</v>
      </c>
      <c r="Q40" s="21">
        <f>ROUND('Total Budget'!Q39*30%,0)</f>
        <v>2</v>
      </c>
      <c r="R40" s="21">
        <f>ROUND('Total Budget'!R39*30%,0)</f>
        <v>0</v>
      </c>
      <c r="S40" s="21">
        <f>ROUND('Total Budget'!S39*30%,0)</f>
        <v>3</v>
      </c>
      <c r="T40" s="21">
        <f>ROUND('Total Budget'!T39*30%,0)</f>
        <v>4</v>
      </c>
      <c r="U40" s="21">
        <f>ROUND('Total Budget'!U39*30%,0)</f>
        <v>0</v>
      </c>
      <c r="V40" s="21">
        <f>ROUND('Total Budget'!V39*30%,0)</f>
        <v>0</v>
      </c>
      <c r="W40" s="21">
        <f>ROUND('Total Budget'!W39*30%,0)</f>
        <v>0</v>
      </c>
      <c r="X40" s="21">
        <f>ROUND('Total Budget'!X39*30%,0)</f>
        <v>0</v>
      </c>
      <c r="Y40" s="21">
        <f>ROUND('Total Budget'!Y39*30%,0)</f>
        <v>0</v>
      </c>
      <c r="Z40" s="21">
        <f>ROUND('Total Budget'!Z39*30%,0)</f>
        <v>0</v>
      </c>
      <c r="AA40" s="21">
        <f>ROUND('Total Budget'!AA39*30%,0)</f>
        <v>0</v>
      </c>
      <c r="AB40" s="21">
        <f>ROUND('Total Budget'!AB39*30%,0)</f>
        <v>0</v>
      </c>
      <c r="AC40" s="16">
        <f t="shared" si="0"/>
        <v>9</v>
      </c>
    </row>
    <row r="41" spans="1:29" ht="27" x14ac:dyDescent="0.3">
      <c r="A41" s="26">
        <v>75.187700000000007</v>
      </c>
      <c r="B41" s="243" t="s">
        <v>1405</v>
      </c>
      <c r="C41" s="21">
        <f>ROUND('Total Budget'!C40*30%,0)</f>
        <v>100</v>
      </c>
      <c r="D41" s="21">
        <f>ROUND('Total Budget'!D40*30%,0)</f>
        <v>80</v>
      </c>
      <c r="E41" s="21">
        <f>ROUND('Total Budget'!E40*30%,0)</f>
        <v>68</v>
      </c>
      <c r="F41" s="21">
        <f>ROUND('Total Budget'!F40*30%,0)</f>
        <v>48</v>
      </c>
      <c r="G41" s="21">
        <f>ROUND('Total Budget'!G40*30%,0)</f>
        <v>39</v>
      </c>
      <c r="H41" s="21">
        <f>ROUND('Total Budget'!H40*30%,0)</f>
        <v>56</v>
      </c>
      <c r="I41" s="21">
        <f>ROUND('Total Budget'!I40*30%,0)</f>
        <v>50</v>
      </c>
      <c r="J41" s="21">
        <f>ROUND('Total Budget'!J40*30%,0)</f>
        <v>66</v>
      </c>
      <c r="K41" s="21">
        <f>ROUND('Total Budget'!K40*30%,0)</f>
        <v>54</v>
      </c>
      <c r="L41" s="21">
        <f>ROUND('Total Budget'!L40*30%,0)</f>
        <v>55</v>
      </c>
      <c r="M41" s="21">
        <f>ROUND('Total Budget'!M40*30%,0)</f>
        <v>57</v>
      </c>
      <c r="N41" s="21">
        <f>ROUND('Total Budget'!N40*30%,0)</f>
        <v>36</v>
      </c>
      <c r="O41" s="21">
        <f>ROUND('Total Budget'!O40*30%,0)</f>
        <v>27</v>
      </c>
      <c r="P41" s="21">
        <f>ROUND('Total Budget'!P40*30%,0)</f>
        <v>84</v>
      </c>
      <c r="Q41" s="21">
        <f>ROUND('Total Budget'!Q40*30%,0)</f>
        <v>54</v>
      </c>
      <c r="R41" s="21">
        <f>ROUND('Total Budget'!R40*30%,0)</f>
        <v>78</v>
      </c>
      <c r="S41" s="21">
        <f>ROUND('Total Budget'!S40*30%,0)</f>
        <v>60</v>
      </c>
      <c r="T41" s="21">
        <f>ROUND('Total Budget'!T40*30%,0)</f>
        <v>53</v>
      </c>
      <c r="U41" s="21">
        <f>ROUND('Total Budget'!U40*30%,0)</f>
        <v>21</v>
      </c>
      <c r="V41" s="21">
        <f>ROUND('Total Budget'!V40*30%,0)</f>
        <v>3</v>
      </c>
      <c r="W41" s="21">
        <f>ROUND('Total Budget'!W40*30%,0)</f>
        <v>7</v>
      </c>
      <c r="X41" s="21">
        <f>ROUND('Total Budget'!X40*30%,0)</f>
        <v>5</v>
      </c>
      <c r="Y41" s="21">
        <f>ROUND('Total Budget'!Y40*30%,0)</f>
        <v>4</v>
      </c>
      <c r="Z41" s="21">
        <f>ROUND('Total Budget'!Z40*30%,0)</f>
        <v>1</v>
      </c>
      <c r="AA41" s="21">
        <f>ROUND('Total Budget'!AA40*30%,0)</f>
        <v>45</v>
      </c>
      <c r="AB41" s="21">
        <f>ROUND('Total Budget'!AB40*30%,0)</f>
        <v>0</v>
      </c>
      <c r="AC41" s="16">
        <f t="shared" si="0"/>
        <v>1151</v>
      </c>
    </row>
    <row r="42" spans="1:29" x14ac:dyDescent="0.3">
      <c r="A42" s="26">
        <v>75.214699999999993</v>
      </c>
      <c r="B42" s="243" t="s">
        <v>1407</v>
      </c>
      <c r="C42" s="21">
        <f>ROUND('Total Budget'!C41*30%,0)</f>
        <v>0</v>
      </c>
      <c r="D42" s="21">
        <f>ROUND('Total Budget'!D41*30%,0)</f>
        <v>0</v>
      </c>
      <c r="E42" s="21">
        <f>ROUND('Total Budget'!E41*30%,0)</f>
        <v>0</v>
      </c>
      <c r="F42" s="21">
        <f>ROUND('Total Budget'!F41*30%,0)</f>
        <v>0</v>
      </c>
      <c r="G42" s="21">
        <f>ROUND('Total Budget'!G41*30%,0)</f>
        <v>0</v>
      </c>
      <c r="H42" s="21">
        <f>ROUND('Total Budget'!H41*30%,0)</f>
        <v>0</v>
      </c>
      <c r="I42" s="21">
        <f>ROUND('Total Budget'!I41*30%,0)</f>
        <v>0</v>
      </c>
      <c r="J42" s="21">
        <f>ROUND('Total Budget'!J41*30%,0)</f>
        <v>0</v>
      </c>
      <c r="K42" s="21">
        <f>ROUND('Total Budget'!K41*30%,0)</f>
        <v>0</v>
      </c>
      <c r="L42" s="21">
        <f>ROUND('Total Budget'!L41*30%,0)</f>
        <v>0</v>
      </c>
      <c r="M42" s="21">
        <f>ROUND('Total Budget'!M41*30%,0)</f>
        <v>0</v>
      </c>
      <c r="N42" s="21">
        <f>ROUND('Total Budget'!N41*30%,0)</f>
        <v>0</v>
      </c>
      <c r="O42" s="21">
        <f>ROUND('Total Budget'!O41*30%,0)</f>
        <v>0</v>
      </c>
      <c r="P42" s="21">
        <f>ROUND('Total Budget'!P41*30%,0)</f>
        <v>0</v>
      </c>
      <c r="Q42" s="21">
        <f>ROUND('Total Budget'!Q41*30%,0)</f>
        <v>0</v>
      </c>
      <c r="R42" s="21">
        <f>ROUND('Total Budget'!R41*30%,0)</f>
        <v>0</v>
      </c>
      <c r="S42" s="21">
        <f>ROUND('Total Budget'!S41*30%,0)</f>
        <v>0</v>
      </c>
      <c r="T42" s="21">
        <f>ROUND('Total Budget'!T41*30%,0)</f>
        <v>0</v>
      </c>
      <c r="U42" s="21">
        <f>ROUND('Total Budget'!U41*30%,0)</f>
        <v>0</v>
      </c>
      <c r="V42" s="21">
        <f>ROUND('Total Budget'!V41*30%,0)</f>
        <v>0</v>
      </c>
      <c r="W42" s="21">
        <f>ROUND('Total Budget'!W41*30%,0)</f>
        <v>0</v>
      </c>
      <c r="X42" s="21">
        <f>ROUND('Total Budget'!X41*30%,0)</f>
        <v>0</v>
      </c>
      <c r="Y42" s="21">
        <f>ROUND('Total Budget'!Y41*30%,0)</f>
        <v>0</v>
      </c>
      <c r="Z42" s="21">
        <f>ROUND('Total Budget'!Z41*30%,0)</f>
        <v>0</v>
      </c>
      <c r="AA42" s="21">
        <f>ROUND('Total Budget'!AA41*30%,0)</f>
        <v>0</v>
      </c>
      <c r="AB42" s="21">
        <f>ROUND('Total Budget'!AB41*30%,0)</f>
        <v>0</v>
      </c>
      <c r="AC42" s="16">
        <f t="shared" si="0"/>
        <v>0</v>
      </c>
    </row>
    <row r="43" spans="1:29" x14ac:dyDescent="0.3">
      <c r="A43" s="26">
        <v>75.215699999999998</v>
      </c>
      <c r="B43" s="243" t="s">
        <v>1408</v>
      </c>
      <c r="C43" s="21">
        <f>ROUND('Total Budget'!C42*30%,0)</f>
        <v>13</v>
      </c>
      <c r="D43" s="21">
        <f>ROUND('Total Budget'!D42*30%,0)</f>
        <v>18</v>
      </c>
      <c r="E43" s="21">
        <f>ROUND('Total Budget'!E42*30%,0)</f>
        <v>4</v>
      </c>
      <c r="F43" s="21">
        <f>ROUND('Total Budget'!F42*30%,0)</f>
        <v>4</v>
      </c>
      <c r="G43" s="21">
        <f>ROUND('Total Budget'!G42*30%,0)</f>
        <v>6</v>
      </c>
      <c r="H43" s="21">
        <f>ROUND('Total Budget'!H42*30%,0)</f>
        <v>2</v>
      </c>
      <c r="I43" s="21">
        <f>ROUND('Total Budget'!I42*30%,0)</f>
        <v>1</v>
      </c>
      <c r="J43" s="21">
        <f>ROUND('Total Budget'!J42*30%,0)</f>
        <v>5</v>
      </c>
      <c r="K43" s="21">
        <f>ROUND('Total Budget'!K42*30%,0)</f>
        <v>4</v>
      </c>
      <c r="L43" s="21">
        <f>ROUND('Total Budget'!L42*30%,0)</f>
        <v>6</v>
      </c>
      <c r="M43" s="21">
        <f>ROUND('Total Budget'!M42*30%,0)</f>
        <v>2</v>
      </c>
      <c r="N43" s="21">
        <f>ROUND('Total Budget'!N42*30%,0)</f>
        <v>0</v>
      </c>
      <c r="O43" s="21">
        <f>ROUND('Total Budget'!O42*30%,0)</f>
        <v>2</v>
      </c>
      <c r="P43" s="21">
        <f>ROUND('Total Budget'!P42*30%,0)</f>
        <v>5</v>
      </c>
      <c r="Q43" s="21">
        <f>ROUND('Total Budget'!Q42*30%,0)</f>
        <v>6</v>
      </c>
      <c r="R43" s="21">
        <f>ROUND('Total Budget'!R42*30%,0)</f>
        <v>0</v>
      </c>
      <c r="S43" s="21">
        <f>ROUND('Total Budget'!S42*30%,0)</f>
        <v>2</v>
      </c>
      <c r="T43" s="21">
        <f>ROUND('Total Budget'!T42*30%,0)</f>
        <v>0</v>
      </c>
      <c r="U43" s="21">
        <f>ROUND('Total Budget'!U42*30%,0)</f>
        <v>0</v>
      </c>
      <c r="V43" s="21">
        <f>ROUND('Total Budget'!V42*30%,0)</f>
        <v>0</v>
      </c>
      <c r="W43" s="21">
        <f>ROUND('Total Budget'!W42*30%,0)</f>
        <v>0</v>
      </c>
      <c r="X43" s="21">
        <f>ROUND('Total Budget'!X42*30%,0)</f>
        <v>0</v>
      </c>
      <c r="Y43" s="21">
        <f>ROUND('Total Budget'!Y42*30%,0)</f>
        <v>0</v>
      </c>
      <c r="Z43" s="21">
        <f>ROUND('Total Budget'!Z42*30%,0)</f>
        <v>0</v>
      </c>
      <c r="AA43" s="21">
        <f>ROUND('Total Budget'!AA42*30%,0)</f>
        <v>0</v>
      </c>
      <c r="AB43" s="21">
        <f>ROUND('Total Budget'!AB42*30%,0)</f>
        <v>0</v>
      </c>
      <c r="AC43" s="16">
        <f t="shared" si="0"/>
        <v>80</v>
      </c>
    </row>
    <row r="44" spans="1:29" ht="27" x14ac:dyDescent="0.3">
      <c r="A44" s="26">
        <v>75.217699999999994</v>
      </c>
      <c r="B44" s="243" t="s">
        <v>1409</v>
      </c>
      <c r="C44" s="21">
        <f>ROUND('Total Budget'!C43*30%,0)</f>
        <v>9</v>
      </c>
      <c r="D44" s="21">
        <f>ROUND('Total Budget'!D43*30%,0)</f>
        <v>0</v>
      </c>
      <c r="E44" s="21">
        <f>ROUND('Total Budget'!E43*30%,0)</f>
        <v>5</v>
      </c>
      <c r="F44" s="21">
        <f>ROUND('Total Budget'!F43*30%,0)</f>
        <v>5</v>
      </c>
      <c r="G44" s="21">
        <f>ROUND('Total Budget'!G43*30%,0)</f>
        <v>0</v>
      </c>
      <c r="H44" s="21">
        <f>ROUND('Total Budget'!H43*30%,0)</f>
        <v>4</v>
      </c>
      <c r="I44" s="21">
        <f>ROUND('Total Budget'!I43*30%,0)</f>
        <v>2</v>
      </c>
      <c r="J44" s="21">
        <f>ROUND('Total Budget'!J43*30%,0)</f>
        <v>8</v>
      </c>
      <c r="K44" s="21">
        <f>ROUND('Total Budget'!K43*30%,0)</f>
        <v>2</v>
      </c>
      <c r="L44" s="21">
        <f>ROUND('Total Budget'!L43*30%,0)</f>
        <v>0</v>
      </c>
      <c r="M44" s="21">
        <f>ROUND('Total Budget'!M43*30%,0)</f>
        <v>0</v>
      </c>
      <c r="N44" s="21">
        <f>ROUND('Total Budget'!N43*30%,0)</f>
        <v>1</v>
      </c>
      <c r="O44" s="21">
        <f>ROUND('Total Budget'!O43*30%,0)</f>
        <v>0</v>
      </c>
      <c r="P44" s="21">
        <f>ROUND('Total Budget'!P43*30%,0)</f>
        <v>0</v>
      </c>
      <c r="Q44" s="21">
        <f>ROUND('Total Budget'!Q43*30%,0)</f>
        <v>0</v>
      </c>
      <c r="R44" s="21">
        <f>ROUND('Total Budget'!R43*30%,0)</f>
        <v>0</v>
      </c>
      <c r="S44" s="21">
        <f>ROUND('Total Budget'!S43*30%,0)</f>
        <v>3</v>
      </c>
      <c r="T44" s="21">
        <f>ROUND('Total Budget'!T43*30%,0)</f>
        <v>0</v>
      </c>
      <c r="U44" s="21">
        <f>ROUND('Total Budget'!U43*30%,0)</f>
        <v>0</v>
      </c>
      <c r="V44" s="21">
        <f>ROUND('Total Budget'!V43*30%,0)</f>
        <v>0</v>
      </c>
      <c r="W44" s="21">
        <f>ROUND('Total Budget'!W43*30%,0)</f>
        <v>0</v>
      </c>
      <c r="X44" s="21">
        <f>ROUND('Total Budget'!X43*30%,0)</f>
        <v>0</v>
      </c>
      <c r="Y44" s="21">
        <f>ROUND('Total Budget'!Y43*30%,0)</f>
        <v>0</v>
      </c>
      <c r="Z44" s="21">
        <f>ROUND('Total Budget'!Z43*30%,0)</f>
        <v>0</v>
      </c>
      <c r="AA44" s="21">
        <f>ROUND('Total Budget'!AA43*30%,0)</f>
        <v>0</v>
      </c>
      <c r="AB44" s="21">
        <f>ROUND('Total Budget'!AB43*30%,0)</f>
        <v>0</v>
      </c>
      <c r="AC44" s="16">
        <f t="shared" si="0"/>
        <v>39</v>
      </c>
    </row>
    <row r="45" spans="1:29" x14ac:dyDescent="0.3">
      <c r="A45" s="26">
        <v>75.220699999999994</v>
      </c>
      <c r="B45" s="243" t="s">
        <v>1410</v>
      </c>
      <c r="C45" s="21">
        <f>ROUND('Total Budget'!C44*30%,0)</f>
        <v>0</v>
      </c>
      <c r="D45" s="21">
        <f>ROUND('Total Budget'!D44*30%,0)</f>
        <v>0</v>
      </c>
      <c r="E45" s="21">
        <f>ROUND('Total Budget'!E44*30%,0)</f>
        <v>0</v>
      </c>
      <c r="F45" s="21">
        <f>ROUND('Total Budget'!F44*30%,0)</f>
        <v>0</v>
      </c>
      <c r="G45" s="21">
        <f>ROUND('Total Budget'!G44*30%,0)</f>
        <v>0</v>
      </c>
      <c r="H45" s="21">
        <f>ROUND('Total Budget'!H44*30%,0)</f>
        <v>0</v>
      </c>
      <c r="I45" s="21">
        <f>ROUND('Total Budget'!I44*30%,0)</f>
        <v>0</v>
      </c>
      <c r="J45" s="21">
        <f>ROUND('Total Budget'!J44*30%,0)</f>
        <v>0</v>
      </c>
      <c r="K45" s="21">
        <f>ROUND('Total Budget'!K44*30%,0)</f>
        <v>0</v>
      </c>
      <c r="L45" s="21">
        <f>ROUND('Total Budget'!L44*30%,0)</f>
        <v>0</v>
      </c>
      <c r="M45" s="21">
        <f>ROUND('Total Budget'!M44*30%,0)</f>
        <v>0</v>
      </c>
      <c r="N45" s="21">
        <f>ROUND('Total Budget'!N44*30%,0)</f>
        <v>1</v>
      </c>
      <c r="O45" s="21">
        <f>ROUND('Total Budget'!O44*30%,0)</f>
        <v>0</v>
      </c>
      <c r="P45" s="21">
        <f>ROUND('Total Budget'!P44*30%,0)</f>
        <v>0</v>
      </c>
      <c r="Q45" s="21">
        <f>ROUND('Total Budget'!Q44*30%,0)</f>
        <v>0</v>
      </c>
      <c r="R45" s="21">
        <f>ROUND('Total Budget'!R44*30%,0)</f>
        <v>0</v>
      </c>
      <c r="S45" s="21">
        <f>ROUND('Total Budget'!S44*30%,0)</f>
        <v>0</v>
      </c>
      <c r="T45" s="21">
        <f>ROUND('Total Budget'!T44*30%,0)</f>
        <v>0</v>
      </c>
      <c r="U45" s="21">
        <f>ROUND('Total Budget'!U44*30%,0)</f>
        <v>0</v>
      </c>
      <c r="V45" s="21">
        <f>ROUND('Total Budget'!V44*30%,0)</f>
        <v>0</v>
      </c>
      <c r="W45" s="21">
        <f>ROUND('Total Budget'!W44*30%,0)</f>
        <v>0</v>
      </c>
      <c r="X45" s="21">
        <f>ROUND('Total Budget'!X44*30%,0)</f>
        <v>0</v>
      </c>
      <c r="Y45" s="21">
        <f>ROUND('Total Budget'!Y44*30%,0)</f>
        <v>0</v>
      </c>
      <c r="Z45" s="21">
        <f>ROUND('Total Budget'!Z44*30%,0)</f>
        <v>0</v>
      </c>
      <c r="AA45" s="21">
        <f>ROUND('Total Budget'!AA44*30%,0)</f>
        <v>0</v>
      </c>
      <c r="AB45" s="21">
        <f>ROUND('Total Budget'!AB44*30%,0)</f>
        <v>0</v>
      </c>
      <c r="AC45" s="16">
        <f t="shared" si="0"/>
        <v>1</v>
      </c>
    </row>
    <row r="46" spans="1:29" x14ac:dyDescent="0.3">
      <c r="A46" s="26">
        <v>75.310699999999997</v>
      </c>
      <c r="B46" s="243" t="s">
        <v>1411</v>
      </c>
      <c r="C46" s="21">
        <f>ROUND('Total Budget'!C45*30%,0)</f>
        <v>0</v>
      </c>
      <c r="D46" s="21">
        <f>ROUND('Total Budget'!D45*30%,0)</f>
        <v>0</v>
      </c>
      <c r="E46" s="21">
        <f>ROUND('Total Budget'!E45*30%,0)</f>
        <v>0</v>
      </c>
      <c r="F46" s="21">
        <f>ROUND('Total Budget'!F45*30%,0)</f>
        <v>0</v>
      </c>
      <c r="G46" s="21">
        <f>ROUND('Total Budget'!G45*30%,0)</f>
        <v>0</v>
      </c>
      <c r="H46" s="21">
        <f>ROUND('Total Budget'!H45*30%,0)</f>
        <v>1</v>
      </c>
      <c r="I46" s="21">
        <f>ROUND('Total Budget'!I45*30%,0)</f>
        <v>0</v>
      </c>
      <c r="J46" s="21">
        <f>ROUND('Total Budget'!J45*30%,0)</f>
        <v>0</v>
      </c>
      <c r="K46" s="21">
        <f>ROUND('Total Budget'!K45*30%,0)</f>
        <v>1</v>
      </c>
      <c r="L46" s="21">
        <f>ROUND('Total Budget'!L45*30%,0)</f>
        <v>0</v>
      </c>
      <c r="M46" s="21">
        <f>ROUND('Total Budget'!M45*30%,0)</f>
        <v>0</v>
      </c>
      <c r="N46" s="21">
        <f>ROUND('Total Budget'!N45*30%,0)</f>
        <v>0</v>
      </c>
      <c r="O46" s="21">
        <f>ROUND('Total Budget'!O45*30%,0)</f>
        <v>0</v>
      </c>
      <c r="P46" s="21">
        <f>ROUND('Total Budget'!P45*30%,0)</f>
        <v>1</v>
      </c>
      <c r="Q46" s="21">
        <f>ROUND('Total Budget'!Q45*30%,0)</f>
        <v>0</v>
      </c>
      <c r="R46" s="21">
        <f>ROUND('Total Budget'!R45*30%,0)</f>
        <v>0</v>
      </c>
      <c r="S46" s="21">
        <f>ROUND('Total Budget'!S45*30%,0)</f>
        <v>0</v>
      </c>
      <c r="T46" s="21">
        <f>ROUND('Total Budget'!T45*30%,0)</f>
        <v>0</v>
      </c>
      <c r="U46" s="21">
        <f>ROUND('Total Budget'!U45*30%,0)</f>
        <v>1</v>
      </c>
      <c r="V46" s="21">
        <f>ROUND('Total Budget'!V45*30%,0)</f>
        <v>0</v>
      </c>
      <c r="W46" s="21">
        <f>ROUND('Total Budget'!W45*30%,0)</f>
        <v>0</v>
      </c>
      <c r="X46" s="21">
        <f>ROUND('Total Budget'!X45*30%,0)</f>
        <v>0</v>
      </c>
      <c r="Y46" s="21">
        <f>ROUND('Total Budget'!Y45*30%,0)</f>
        <v>0</v>
      </c>
      <c r="Z46" s="21">
        <f>ROUND('Total Budget'!Z45*30%,0)</f>
        <v>0</v>
      </c>
      <c r="AA46" s="21">
        <f>ROUND('Total Budget'!AA45*30%,0)</f>
        <v>0</v>
      </c>
      <c r="AB46" s="21">
        <f>ROUND('Total Budget'!AB45*30%,0)</f>
        <v>0</v>
      </c>
      <c r="AC46" s="16">
        <f t="shared" si="0"/>
        <v>4</v>
      </c>
    </row>
    <row r="47" spans="1:29" x14ac:dyDescent="0.3">
      <c r="A47" s="26">
        <v>75.314699999999988</v>
      </c>
      <c r="B47" s="243" t="s">
        <v>1412</v>
      </c>
      <c r="C47" s="21">
        <f>ROUND('Total Budget'!C46*30%,0)</f>
        <v>1</v>
      </c>
      <c r="D47" s="21">
        <f>ROUND('Total Budget'!D46*30%,0)</f>
        <v>1</v>
      </c>
      <c r="E47" s="21">
        <f>ROUND('Total Budget'!E46*30%,0)</f>
        <v>1</v>
      </c>
      <c r="F47" s="21">
        <f>ROUND('Total Budget'!F46*30%,0)</f>
        <v>1</v>
      </c>
      <c r="G47" s="21">
        <f>ROUND('Total Budget'!G46*30%,0)</f>
        <v>0</v>
      </c>
      <c r="H47" s="21">
        <f>ROUND('Total Budget'!H46*30%,0)</f>
        <v>0</v>
      </c>
      <c r="I47" s="21">
        <f>ROUND('Total Budget'!I46*30%,0)</f>
        <v>0</v>
      </c>
      <c r="J47" s="21">
        <f>ROUND('Total Budget'!J46*30%,0)</f>
        <v>0</v>
      </c>
      <c r="K47" s="21">
        <f>ROUND('Total Budget'!K46*30%,0)</f>
        <v>1</v>
      </c>
      <c r="L47" s="21">
        <f>ROUND('Total Budget'!L46*30%,0)</f>
        <v>0</v>
      </c>
      <c r="M47" s="21">
        <f>ROUND('Total Budget'!M46*30%,0)</f>
        <v>0</v>
      </c>
      <c r="N47" s="21">
        <f>ROUND('Total Budget'!N46*30%,0)</f>
        <v>0</v>
      </c>
      <c r="O47" s="21">
        <f>ROUND('Total Budget'!O46*30%,0)</f>
        <v>0</v>
      </c>
      <c r="P47" s="21">
        <f>ROUND('Total Budget'!P46*30%,0)</f>
        <v>1</v>
      </c>
      <c r="Q47" s="21">
        <f>ROUND('Total Budget'!Q46*30%,0)</f>
        <v>0</v>
      </c>
      <c r="R47" s="21">
        <f>ROUND('Total Budget'!R46*30%,0)</f>
        <v>0</v>
      </c>
      <c r="S47" s="21">
        <f>ROUND('Total Budget'!S46*30%,0)</f>
        <v>1</v>
      </c>
      <c r="T47" s="21">
        <f>ROUND('Total Budget'!T46*30%,0)</f>
        <v>0</v>
      </c>
      <c r="U47" s="21">
        <f>ROUND('Total Budget'!U46*30%,0)</f>
        <v>0</v>
      </c>
      <c r="V47" s="21">
        <f>ROUND('Total Budget'!V46*30%,0)</f>
        <v>0</v>
      </c>
      <c r="W47" s="21">
        <f>ROUND('Total Budget'!W46*30%,0)</f>
        <v>0</v>
      </c>
      <c r="X47" s="21">
        <f>ROUND('Total Budget'!X46*30%,0)</f>
        <v>0</v>
      </c>
      <c r="Y47" s="21">
        <f>ROUND('Total Budget'!Y46*30%,0)</f>
        <v>0</v>
      </c>
      <c r="Z47" s="21">
        <f>ROUND('Total Budget'!Z46*30%,0)</f>
        <v>0</v>
      </c>
      <c r="AA47" s="21">
        <f>ROUND('Total Budget'!AA46*30%,0)</f>
        <v>0</v>
      </c>
      <c r="AB47" s="21">
        <f>ROUND('Total Budget'!AB46*30%,0)</f>
        <v>0</v>
      </c>
      <c r="AC47" s="16">
        <f t="shared" si="0"/>
        <v>7</v>
      </c>
    </row>
    <row r="48" spans="1:29" x14ac:dyDescent="0.3">
      <c r="A48" s="127">
        <v>75.315600000000003</v>
      </c>
      <c r="B48" s="243" t="s">
        <v>1413</v>
      </c>
      <c r="C48" s="21">
        <f>ROUND('Total Budget'!C47*30%,0)</f>
        <v>0</v>
      </c>
      <c r="D48" s="21">
        <f>ROUND('Total Budget'!D47*30%,0)</f>
        <v>0</v>
      </c>
      <c r="E48" s="21">
        <f>ROUND('Total Budget'!E47*30%,0)</f>
        <v>0</v>
      </c>
      <c r="F48" s="21">
        <f>ROUND('Total Budget'!F47*30%,0)</f>
        <v>0</v>
      </c>
      <c r="G48" s="21">
        <f>ROUND('Total Budget'!G47*30%,0)</f>
        <v>0</v>
      </c>
      <c r="H48" s="21">
        <f>ROUND('Total Budget'!H47*30%,0)</f>
        <v>0</v>
      </c>
      <c r="I48" s="21">
        <f>ROUND('Total Budget'!I47*30%,0)</f>
        <v>0</v>
      </c>
      <c r="J48" s="21">
        <f>ROUND('Total Budget'!J47*30%,0)</f>
        <v>0</v>
      </c>
      <c r="K48" s="21">
        <f>ROUND('Total Budget'!K47*30%,0)</f>
        <v>0</v>
      </c>
      <c r="L48" s="21">
        <f>ROUND('Total Budget'!L47*30%,0)</f>
        <v>0</v>
      </c>
      <c r="M48" s="21">
        <f>ROUND('Total Budget'!M47*30%,0)</f>
        <v>0</v>
      </c>
      <c r="N48" s="21">
        <f>ROUND('Total Budget'!N47*30%,0)</f>
        <v>0</v>
      </c>
      <c r="O48" s="21">
        <f>ROUND('Total Budget'!O47*30%,0)</f>
        <v>0</v>
      </c>
      <c r="P48" s="21">
        <f>ROUND('Total Budget'!P47*30%,0)</f>
        <v>1</v>
      </c>
      <c r="Q48" s="21">
        <f>ROUND('Total Budget'!Q47*30%,0)</f>
        <v>0</v>
      </c>
      <c r="R48" s="21">
        <f>ROUND('Total Budget'!R47*30%,0)</f>
        <v>0</v>
      </c>
      <c r="S48" s="21">
        <f>ROUND('Total Budget'!S47*30%,0)</f>
        <v>0</v>
      </c>
      <c r="T48" s="21">
        <f>ROUND('Total Budget'!T47*30%,0)</f>
        <v>4</v>
      </c>
      <c r="U48" s="21">
        <f>ROUND('Total Budget'!U47*30%,0)</f>
        <v>0</v>
      </c>
      <c r="V48" s="21">
        <f>ROUND('Total Budget'!V47*30%,0)</f>
        <v>0</v>
      </c>
      <c r="W48" s="21">
        <f>ROUND('Total Budget'!W47*30%,0)</f>
        <v>0</v>
      </c>
      <c r="X48" s="21">
        <f>ROUND('Total Budget'!X47*30%,0)</f>
        <v>0</v>
      </c>
      <c r="Y48" s="21">
        <f>ROUND('Total Budget'!Y47*30%,0)</f>
        <v>0</v>
      </c>
      <c r="Z48" s="21">
        <f>ROUND('Total Budget'!Z47*30%,0)</f>
        <v>0</v>
      </c>
      <c r="AA48" s="21">
        <f>ROUND('Total Budget'!AA47*30%,0)</f>
        <v>0</v>
      </c>
      <c r="AB48" s="21">
        <f>ROUND('Total Budget'!AB47*30%,0)</f>
        <v>0</v>
      </c>
      <c r="AC48" s="16">
        <f t="shared" si="0"/>
        <v>5</v>
      </c>
    </row>
    <row r="49" spans="1:29" x14ac:dyDescent="0.3">
      <c r="A49" s="26">
        <v>75.315699999999993</v>
      </c>
      <c r="B49" s="243" t="s">
        <v>1413</v>
      </c>
      <c r="C49" s="21">
        <f>ROUND('Total Budget'!C48*30%,0)</f>
        <v>10</v>
      </c>
      <c r="D49" s="21">
        <f>ROUND('Total Budget'!D48*30%,0)</f>
        <v>24</v>
      </c>
      <c r="E49" s="21">
        <f>ROUND('Total Budget'!E48*30%,0)</f>
        <v>7</v>
      </c>
      <c r="F49" s="21">
        <f>ROUND('Total Budget'!F48*30%,0)</f>
        <v>13</v>
      </c>
      <c r="G49" s="21">
        <f>ROUND('Total Budget'!G48*30%,0)</f>
        <v>12</v>
      </c>
      <c r="H49" s="21">
        <f>ROUND('Total Budget'!H48*30%,0)</f>
        <v>5</v>
      </c>
      <c r="I49" s="21">
        <f>ROUND('Total Budget'!I48*30%,0)</f>
        <v>11</v>
      </c>
      <c r="J49" s="21">
        <f>ROUND('Total Budget'!J48*30%,0)</f>
        <v>9</v>
      </c>
      <c r="K49" s="21">
        <f>ROUND('Total Budget'!K48*30%,0)</f>
        <v>14</v>
      </c>
      <c r="L49" s="21">
        <f>ROUND('Total Budget'!L48*30%,0)</f>
        <v>19</v>
      </c>
      <c r="M49" s="21">
        <f>ROUND('Total Budget'!M48*30%,0)</f>
        <v>4</v>
      </c>
      <c r="N49" s="21">
        <f>ROUND('Total Budget'!N48*30%,0)</f>
        <v>3</v>
      </c>
      <c r="O49" s="21">
        <f>ROUND('Total Budget'!O48*30%,0)</f>
        <v>3</v>
      </c>
      <c r="P49" s="21">
        <f>ROUND('Total Budget'!P48*30%,0)</f>
        <v>12</v>
      </c>
      <c r="Q49" s="21">
        <f>ROUND('Total Budget'!Q48*30%,0)</f>
        <v>5</v>
      </c>
      <c r="R49" s="21">
        <f>ROUND('Total Budget'!R48*30%,0)</f>
        <v>6</v>
      </c>
      <c r="S49" s="21">
        <f>ROUND('Total Budget'!S48*30%,0)</f>
        <v>4</v>
      </c>
      <c r="T49" s="21">
        <f>ROUND('Total Budget'!T48*30%,0)</f>
        <v>4</v>
      </c>
      <c r="U49" s="21">
        <f>ROUND('Total Budget'!U48*30%,0)</f>
        <v>3</v>
      </c>
      <c r="V49" s="21">
        <f>ROUND('Total Budget'!V48*30%,0)</f>
        <v>2</v>
      </c>
      <c r="W49" s="21">
        <f>ROUND('Total Budget'!W48*30%,0)</f>
        <v>1</v>
      </c>
      <c r="X49" s="21">
        <f>ROUND('Total Budget'!X48*30%,0)</f>
        <v>1</v>
      </c>
      <c r="Y49" s="21">
        <f>ROUND('Total Budget'!Y48*30%,0)</f>
        <v>2</v>
      </c>
      <c r="Z49" s="21">
        <f>ROUND('Total Budget'!Z48*30%,0)</f>
        <v>1</v>
      </c>
      <c r="AA49" s="21">
        <f>ROUND('Total Budget'!AA48*30%,0)</f>
        <v>12</v>
      </c>
      <c r="AB49" s="21">
        <f>ROUND('Total Budget'!AB48*30%,0)</f>
        <v>0</v>
      </c>
      <c r="AC49" s="16">
        <f t="shared" si="0"/>
        <v>187</v>
      </c>
    </row>
    <row r="50" spans="1:29" x14ac:dyDescent="0.3">
      <c r="A50" s="26">
        <v>75.316699999999997</v>
      </c>
      <c r="B50" s="243" t="s">
        <v>1414</v>
      </c>
      <c r="C50" s="21">
        <f>ROUND('Total Budget'!C49*30%,0)</f>
        <v>0</v>
      </c>
      <c r="D50" s="21">
        <f>ROUND('Total Budget'!D49*30%,0)</f>
        <v>0</v>
      </c>
      <c r="E50" s="21">
        <f>ROUND('Total Budget'!E49*30%,0)</f>
        <v>0</v>
      </c>
      <c r="F50" s="21">
        <f>ROUND('Total Budget'!F49*30%,0)</f>
        <v>0</v>
      </c>
      <c r="G50" s="21">
        <f>ROUND('Total Budget'!G49*30%,0)</f>
        <v>0</v>
      </c>
      <c r="H50" s="21">
        <f>ROUND('Total Budget'!H49*30%,0)</f>
        <v>0</v>
      </c>
      <c r="I50" s="21">
        <f>ROUND('Total Budget'!I49*30%,0)</f>
        <v>0</v>
      </c>
      <c r="J50" s="21">
        <f>ROUND('Total Budget'!J49*30%,0)</f>
        <v>0</v>
      </c>
      <c r="K50" s="21">
        <f>ROUND('Total Budget'!K49*30%,0)</f>
        <v>0</v>
      </c>
      <c r="L50" s="21">
        <f>ROUND('Total Budget'!L49*30%,0)</f>
        <v>0</v>
      </c>
      <c r="M50" s="21">
        <f>ROUND('Total Budget'!M49*30%,0)</f>
        <v>0</v>
      </c>
      <c r="N50" s="21">
        <f>ROUND('Total Budget'!N49*30%,0)</f>
        <v>0</v>
      </c>
      <c r="O50" s="21">
        <f>ROUND('Total Budget'!O49*30%,0)</f>
        <v>0</v>
      </c>
      <c r="P50" s="21">
        <f>ROUND('Total Budget'!P49*30%,0)</f>
        <v>0</v>
      </c>
      <c r="Q50" s="21">
        <f>ROUND('Total Budget'!Q49*30%,0)</f>
        <v>0</v>
      </c>
      <c r="R50" s="21">
        <f>ROUND('Total Budget'!R49*30%,0)</f>
        <v>0</v>
      </c>
      <c r="S50" s="21">
        <f>ROUND('Total Budget'!S49*30%,0)</f>
        <v>0</v>
      </c>
      <c r="T50" s="21">
        <f>ROUND('Total Budget'!T49*30%,0)</f>
        <v>0</v>
      </c>
      <c r="U50" s="21">
        <f>ROUND('Total Budget'!U49*30%,0)</f>
        <v>0</v>
      </c>
      <c r="V50" s="21">
        <f>ROUND('Total Budget'!V49*30%,0)</f>
        <v>0</v>
      </c>
      <c r="W50" s="21">
        <f>ROUND('Total Budget'!W49*30%,0)</f>
        <v>0</v>
      </c>
      <c r="X50" s="21">
        <f>ROUND('Total Budget'!X49*30%,0)</f>
        <v>0</v>
      </c>
      <c r="Y50" s="21">
        <f>ROUND('Total Budget'!Y49*30%,0)</f>
        <v>0</v>
      </c>
      <c r="Z50" s="21">
        <f>ROUND('Total Budget'!Z49*30%,0)</f>
        <v>0</v>
      </c>
      <c r="AA50" s="21">
        <f>ROUND('Total Budget'!AA49*30%,0)</f>
        <v>0</v>
      </c>
      <c r="AB50" s="21">
        <f>ROUND('Total Budget'!AB49*30%,0)</f>
        <v>0</v>
      </c>
      <c r="AC50" s="16">
        <f t="shared" si="0"/>
        <v>0</v>
      </c>
    </row>
    <row r="51" spans="1:29" x14ac:dyDescent="0.3">
      <c r="A51" s="127">
        <v>75.317599999999999</v>
      </c>
      <c r="B51" s="243" t="s">
        <v>1415</v>
      </c>
      <c r="C51" s="21">
        <f>ROUND('Total Budget'!C50*30%,0)</f>
        <v>0</v>
      </c>
      <c r="D51" s="21">
        <f>ROUND('Total Budget'!D50*30%,0)</f>
        <v>0</v>
      </c>
      <c r="E51" s="21">
        <f>ROUND('Total Budget'!E50*30%,0)</f>
        <v>0</v>
      </c>
      <c r="F51" s="21">
        <f>ROUND('Total Budget'!F50*30%,0)</f>
        <v>0</v>
      </c>
      <c r="G51" s="21">
        <f>ROUND('Total Budget'!G50*30%,0)</f>
        <v>0</v>
      </c>
      <c r="H51" s="21">
        <f>ROUND('Total Budget'!H50*30%,0)</f>
        <v>0</v>
      </c>
      <c r="I51" s="21">
        <f>ROUND('Total Budget'!I50*30%,0)</f>
        <v>0</v>
      </c>
      <c r="J51" s="21">
        <f>ROUND('Total Budget'!J50*30%,0)</f>
        <v>0</v>
      </c>
      <c r="K51" s="21">
        <f>ROUND('Total Budget'!K50*30%,0)</f>
        <v>0</v>
      </c>
      <c r="L51" s="21">
        <f>ROUND('Total Budget'!L50*30%,0)</f>
        <v>0</v>
      </c>
      <c r="M51" s="21">
        <f>ROUND('Total Budget'!M50*30%,0)</f>
        <v>0</v>
      </c>
      <c r="N51" s="21">
        <f>ROUND('Total Budget'!N50*30%,0)</f>
        <v>0</v>
      </c>
      <c r="O51" s="21">
        <f>ROUND('Total Budget'!O50*30%,0)</f>
        <v>0</v>
      </c>
      <c r="P51" s="21">
        <f>ROUND('Total Budget'!P50*30%,0)</f>
        <v>0</v>
      </c>
      <c r="Q51" s="21">
        <f>ROUND('Total Budget'!Q50*30%,0)</f>
        <v>0</v>
      </c>
      <c r="R51" s="21">
        <f>ROUND('Total Budget'!R50*30%,0)</f>
        <v>0</v>
      </c>
      <c r="S51" s="21">
        <f>ROUND('Total Budget'!S50*30%,0)</f>
        <v>0</v>
      </c>
      <c r="T51" s="21">
        <f>ROUND('Total Budget'!T50*30%,0)</f>
        <v>5</v>
      </c>
      <c r="U51" s="21">
        <f>ROUND('Total Budget'!U50*30%,0)</f>
        <v>0</v>
      </c>
      <c r="V51" s="21">
        <f>ROUND('Total Budget'!V50*30%,0)</f>
        <v>0</v>
      </c>
      <c r="W51" s="21">
        <f>ROUND('Total Budget'!W50*30%,0)</f>
        <v>0</v>
      </c>
      <c r="X51" s="21">
        <f>ROUND('Total Budget'!X50*30%,0)</f>
        <v>0</v>
      </c>
      <c r="Y51" s="21">
        <f>ROUND('Total Budget'!Y50*30%,0)</f>
        <v>0</v>
      </c>
      <c r="Z51" s="21">
        <f>ROUND('Total Budget'!Z50*30%,0)</f>
        <v>0</v>
      </c>
      <c r="AA51" s="21">
        <f>ROUND('Total Budget'!AA50*30%,0)</f>
        <v>0</v>
      </c>
      <c r="AB51" s="21">
        <f>ROUND('Total Budget'!AB50*30%,0)</f>
        <v>0</v>
      </c>
      <c r="AC51" s="16">
        <f t="shared" si="0"/>
        <v>5</v>
      </c>
    </row>
    <row r="52" spans="1:29" ht="27" x14ac:dyDescent="0.3">
      <c r="A52" s="26">
        <v>75.317700000000002</v>
      </c>
      <c r="B52" s="243" t="s">
        <v>1416</v>
      </c>
      <c r="C52" s="21">
        <f>ROUND('Total Budget'!C51*30%,0)</f>
        <v>5</v>
      </c>
      <c r="D52" s="21">
        <f>ROUND('Total Budget'!D51*30%,0)</f>
        <v>14</v>
      </c>
      <c r="E52" s="21">
        <f>ROUND('Total Budget'!E51*30%,0)</f>
        <v>9</v>
      </c>
      <c r="F52" s="21">
        <f>ROUND('Total Budget'!F51*30%,0)</f>
        <v>12</v>
      </c>
      <c r="G52" s="21">
        <f>ROUND('Total Budget'!G51*30%,0)</f>
        <v>12</v>
      </c>
      <c r="H52" s="21">
        <f>ROUND('Total Budget'!H51*30%,0)</f>
        <v>8</v>
      </c>
      <c r="I52" s="21">
        <f>ROUND('Total Budget'!I51*30%,0)</f>
        <v>9</v>
      </c>
      <c r="J52" s="21">
        <f>ROUND('Total Budget'!J51*30%,0)</f>
        <v>11</v>
      </c>
      <c r="K52" s="21">
        <f>ROUND('Total Budget'!K51*30%,0)</f>
        <v>10</v>
      </c>
      <c r="L52" s="21">
        <f>ROUND('Total Budget'!L51*30%,0)</f>
        <v>10</v>
      </c>
      <c r="M52" s="21">
        <f>ROUND('Total Budget'!M51*30%,0)</f>
        <v>14</v>
      </c>
      <c r="N52" s="21">
        <f>ROUND('Total Budget'!N51*30%,0)</f>
        <v>7</v>
      </c>
      <c r="O52" s="21">
        <f>ROUND('Total Budget'!O51*30%,0)</f>
        <v>4</v>
      </c>
      <c r="P52" s="21">
        <f>ROUND('Total Budget'!P51*30%,0)</f>
        <v>19</v>
      </c>
      <c r="Q52" s="21">
        <f>ROUND('Total Budget'!Q51*30%,0)</f>
        <v>10</v>
      </c>
      <c r="R52" s="21">
        <f>ROUND('Total Budget'!R51*30%,0)</f>
        <v>18</v>
      </c>
      <c r="S52" s="21">
        <f>ROUND('Total Budget'!S51*30%,0)</f>
        <v>11</v>
      </c>
      <c r="T52" s="21">
        <f>ROUND('Total Budget'!T51*30%,0)</f>
        <v>8</v>
      </c>
      <c r="U52" s="21">
        <f>ROUND('Total Budget'!U51*30%,0)</f>
        <v>5</v>
      </c>
      <c r="V52" s="21">
        <f>ROUND('Total Budget'!V51*30%,0)</f>
        <v>1</v>
      </c>
      <c r="W52" s="21">
        <f>ROUND('Total Budget'!W51*30%,0)</f>
        <v>1</v>
      </c>
      <c r="X52" s="21">
        <f>ROUND('Total Budget'!X51*30%,0)</f>
        <v>1</v>
      </c>
      <c r="Y52" s="21">
        <f>ROUND('Total Budget'!Y51*30%,0)</f>
        <v>0</v>
      </c>
      <c r="Z52" s="21">
        <f>ROUND('Total Budget'!Z51*30%,0)</f>
        <v>0</v>
      </c>
      <c r="AA52" s="21">
        <f>ROUND('Total Budget'!AA51*30%,0)</f>
        <v>5</v>
      </c>
      <c r="AB52" s="21">
        <f>ROUND('Total Budget'!AB51*30%,0)</f>
        <v>0</v>
      </c>
      <c r="AC52" s="16">
        <f t="shared" si="0"/>
        <v>204</v>
      </c>
    </row>
    <row r="53" spans="1:29" ht="27" x14ac:dyDescent="0.3">
      <c r="A53" s="26">
        <v>75.318700000000007</v>
      </c>
      <c r="B53" s="243" t="s">
        <v>1417</v>
      </c>
      <c r="C53" s="21">
        <f>ROUND('Total Budget'!C52*30%,0)</f>
        <v>0</v>
      </c>
      <c r="D53" s="21">
        <f>ROUND('Total Budget'!D52*30%,0)</f>
        <v>0</v>
      </c>
      <c r="E53" s="21">
        <f>ROUND('Total Budget'!E52*30%,0)</f>
        <v>0</v>
      </c>
      <c r="F53" s="21">
        <f>ROUND('Total Budget'!F52*30%,0)</f>
        <v>0</v>
      </c>
      <c r="G53" s="21">
        <f>ROUND('Total Budget'!G52*30%,0)</f>
        <v>0</v>
      </c>
      <c r="H53" s="21">
        <f>ROUND('Total Budget'!H52*30%,0)</f>
        <v>0</v>
      </c>
      <c r="I53" s="21">
        <f>ROUND('Total Budget'!I52*30%,0)</f>
        <v>0</v>
      </c>
      <c r="J53" s="21">
        <f>ROUND('Total Budget'!J52*30%,0)</f>
        <v>0</v>
      </c>
      <c r="K53" s="21">
        <f>ROUND('Total Budget'!K52*30%,0)</f>
        <v>0</v>
      </c>
      <c r="L53" s="21">
        <f>ROUND('Total Budget'!L52*30%,0)</f>
        <v>0</v>
      </c>
      <c r="M53" s="21">
        <f>ROUND('Total Budget'!M52*30%,0)</f>
        <v>0</v>
      </c>
      <c r="N53" s="21">
        <f>ROUND('Total Budget'!N52*30%,0)</f>
        <v>0</v>
      </c>
      <c r="O53" s="21">
        <f>ROUND('Total Budget'!O52*30%,0)</f>
        <v>0</v>
      </c>
      <c r="P53" s="21">
        <f>ROUND('Total Budget'!P52*30%,0)</f>
        <v>0</v>
      </c>
      <c r="Q53" s="21">
        <f>ROUND('Total Budget'!Q52*30%,0)</f>
        <v>0</v>
      </c>
      <c r="R53" s="21">
        <f>ROUND('Total Budget'!R52*30%,0)</f>
        <v>0</v>
      </c>
      <c r="S53" s="21">
        <f>ROUND('Total Budget'!S52*30%,0)</f>
        <v>0</v>
      </c>
      <c r="T53" s="21">
        <f>ROUND('Total Budget'!T52*30%,0)</f>
        <v>0</v>
      </c>
      <c r="U53" s="21">
        <f>ROUND('Total Budget'!U52*30%,0)</f>
        <v>1</v>
      </c>
      <c r="V53" s="21">
        <f>ROUND('Total Budget'!V52*30%,0)</f>
        <v>0</v>
      </c>
      <c r="W53" s="21">
        <f>ROUND('Total Budget'!W52*30%,0)</f>
        <v>0</v>
      </c>
      <c r="X53" s="21">
        <f>ROUND('Total Budget'!X52*30%,0)</f>
        <v>0</v>
      </c>
      <c r="Y53" s="21">
        <f>ROUND('Total Budget'!Y52*30%,0)</f>
        <v>0</v>
      </c>
      <c r="Z53" s="21">
        <f>ROUND('Total Budget'!Z52*30%,0)</f>
        <v>0</v>
      </c>
      <c r="AA53" s="21">
        <f>ROUND('Total Budget'!AA52*30%,0)</f>
        <v>0</v>
      </c>
      <c r="AB53" s="21">
        <f>ROUND('Total Budget'!AB52*30%,0)</f>
        <v>0</v>
      </c>
      <c r="AC53" s="16">
        <f t="shared" si="0"/>
        <v>1</v>
      </c>
    </row>
    <row r="54" spans="1:29" ht="40.5" x14ac:dyDescent="0.3">
      <c r="A54" s="26">
        <v>75.319699999999997</v>
      </c>
      <c r="B54" s="243" t="s">
        <v>1418</v>
      </c>
      <c r="C54" s="21">
        <f>ROUND('Total Budget'!C53*30%,0)</f>
        <v>0</v>
      </c>
      <c r="D54" s="21">
        <f>ROUND('Total Budget'!D53*30%,0)</f>
        <v>0</v>
      </c>
      <c r="E54" s="21">
        <f>ROUND('Total Budget'!E53*30%,0)</f>
        <v>0</v>
      </c>
      <c r="F54" s="21">
        <f>ROUND('Total Budget'!F53*30%,0)</f>
        <v>0</v>
      </c>
      <c r="G54" s="21">
        <f>ROUND('Total Budget'!G53*30%,0)</f>
        <v>0</v>
      </c>
      <c r="H54" s="21">
        <f>ROUND('Total Budget'!H53*30%,0)</f>
        <v>0</v>
      </c>
      <c r="I54" s="21">
        <f>ROUND('Total Budget'!I53*30%,0)</f>
        <v>0</v>
      </c>
      <c r="J54" s="21">
        <f>ROUND('Total Budget'!J53*30%,0)</f>
        <v>0</v>
      </c>
      <c r="K54" s="21">
        <f>ROUND('Total Budget'!K53*30%,0)</f>
        <v>0</v>
      </c>
      <c r="L54" s="21">
        <f>ROUND('Total Budget'!L53*30%,0)</f>
        <v>0</v>
      </c>
      <c r="M54" s="21">
        <f>ROUND('Total Budget'!M53*30%,0)</f>
        <v>0</v>
      </c>
      <c r="N54" s="21">
        <f>ROUND('Total Budget'!N53*30%,0)</f>
        <v>0</v>
      </c>
      <c r="O54" s="21">
        <f>ROUND('Total Budget'!O53*30%,0)</f>
        <v>0</v>
      </c>
      <c r="P54" s="21">
        <f>ROUND('Total Budget'!P53*30%,0)</f>
        <v>0</v>
      </c>
      <c r="Q54" s="21">
        <f>ROUND('Total Budget'!Q53*30%,0)</f>
        <v>0</v>
      </c>
      <c r="R54" s="21">
        <f>ROUND('Total Budget'!R53*30%,0)</f>
        <v>0</v>
      </c>
      <c r="S54" s="21">
        <f>ROUND('Total Budget'!S53*30%,0)</f>
        <v>0</v>
      </c>
      <c r="T54" s="21">
        <f>ROUND('Total Budget'!T53*30%,0)</f>
        <v>0</v>
      </c>
      <c r="U54" s="21">
        <f>ROUND('Total Budget'!U53*30%,0)</f>
        <v>0</v>
      </c>
      <c r="V54" s="21">
        <f>ROUND('Total Budget'!V53*30%,0)</f>
        <v>0</v>
      </c>
      <c r="W54" s="21">
        <f>ROUND('Total Budget'!W53*30%,0)</f>
        <v>0</v>
      </c>
      <c r="X54" s="21">
        <f>ROUND('Total Budget'!X53*30%,0)</f>
        <v>0</v>
      </c>
      <c r="Y54" s="21">
        <f>ROUND('Total Budget'!Y53*30%,0)</f>
        <v>0</v>
      </c>
      <c r="Z54" s="21">
        <f>ROUND('Total Budget'!Z53*30%,0)</f>
        <v>0</v>
      </c>
      <c r="AA54" s="21">
        <f>ROUND('Total Budget'!AA53*30%,0)</f>
        <v>0</v>
      </c>
      <c r="AB54" s="21">
        <f>ROUND('Total Budget'!AB53*30%,0)</f>
        <v>0</v>
      </c>
      <c r="AC54" s="16">
        <f t="shared" si="0"/>
        <v>0</v>
      </c>
    </row>
    <row r="55" spans="1:29" ht="27" x14ac:dyDescent="0.3">
      <c r="A55" s="26">
        <v>75.408699999999996</v>
      </c>
      <c r="B55" s="243" t="s">
        <v>1419</v>
      </c>
      <c r="C55" s="21">
        <f>ROUND('Total Budget'!C54*30%,0)</f>
        <v>0</v>
      </c>
      <c r="D55" s="21">
        <f>ROUND('Total Budget'!D54*30%,0)</f>
        <v>0</v>
      </c>
      <c r="E55" s="21">
        <f>ROUND('Total Budget'!E54*30%,0)</f>
        <v>0</v>
      </c>
      <c r="F55" s="21">
        <f>ROUND('Total Budget'!F54*30%,0)</f>
        <v>0</v>
      </c>
      <c r="G55" s="21">
        <f>ROUND('Total Budget'!G54*30%,0)</f>
        <v>0</v>
      </c>
      <c r="H55" s="21">
        <f>ROUND('Total Budget'!H54*30%,0)</f>
        <v>1</v>
      </c>
      <c r="I55" s="21">
        <f>ROUND('Total Budget'!I54*30%,0)</f>
        <v>0</v>
      </c>
      <c r="J55" s="21">
        <f>ROUND('Total Budget'!J54*30%,0)</f>
        <v>0</v>
      </c>
      <c r="K55" s="21">
        <f>ROUND('Total Budget'!K54*30%,0)</f>
        <v>0</v>
      </c>
      <c r="L55" s="21">
        <f>ROUND('Total Budget'!L54*30%,0)</f>
        <v>0</v>
      </c>
      <c r="M55" s="21">
        <f>ROUND('Total Budget'!M54*30%,0)</f>
        <v>0</v>
      </c>
      <c r="N55" s="21">
        <f>ROUND('Total Budget'!N54*30%,0)</f>
        <v>0</v>
      </c>
      <c r="O55" s="21">
        <f>ROUND('Total Budget'!O54*30%,0)</f>
        <v>0</v>
      </c>
      <c r="P55" s="21">
        <f>ROUND('Total Budget'!P54*30%,0)</f>
        <v>0</v>
      </c>
      <c r="Q55" s="21">
        <f>ROUND('Total Budget'!Q54*30%,0)</f>
        <v>0</v>
      </c>
      <c r="R55" s="21">
        <f>ROUND('Total Budget'!R54*30%,0)</f>
        <v>0</v>
      </c>
      <c r="S55" s="21">
        <f>ROUND('Total Budget'!S54*30%,0)</f>
        <v>0</v>
      </c>
      <c r="T55" s="21">
        <f>ROUND('Total Budget'!T54*30%,0)</f>
        <v>0</v>
      </c>
      <c r="U55" s="21">
        <f>ROUND('Total Budget'!U54*30%,0)</f>
        <v>0</v>
      </c>
      <c r="V55" s="21">
        <f>ROUND('Total Budget'!V54*30%,0)</f>
        <v>0</v>
      </c>
      <c r="W55" s="21">
        <f>ROUND('Total Budget'!W54*30%,0)</f>
        <v>1</v>
      </c>
      <c r="X55" s="21">
        <f>ROUND('Total Budget'!X54*30%,0)</f>
        <v>0</v>
      </c>
      <c r="Y55" s="21">
        <f>ROUND('Total Budget'!Y54*30%,0)</f>
        <v>0</v>
      </c>
      <c r="Z55" s="21">
        <f>ROUND('Total Budget'!Z54*30%,0)</f>
        <v>0</v>
      </c>
      <c r="AA55" s="21">
        <f>ROUND('Total Budget'!AA54*30%,0)</f>
        <v>0</v>
      </c>
      <c r="AB55" s="21">
        <f>ROUND('Total Budget'!AB54*30%,0)</f>
        <v>0</v>
      </c>
      <c r="AC55" s="16">
        <f t="shared" si="0"/>
        <v>2</v>
      </c>
    </row>
    <row r="56" spans="1:29" ht="27" x14ac:dyDescent="0.3">
      <c r="A56" s="26">
        <v>75.409700000000001</v>
      </c>
      <c r="B56" s="243" t="s">
        <v>1420</v>
      </c>
      <c r="C56" s="21">
        <f>ROUND('Total Budget'!C55*30%,0)</f>
        <v>0</v>
      </c>
      <c r="D56" s="21">
        <f>ROUND('Total Budget'!D55*30%,0)</f>
        <v>0</v>
      </c>
      <c r="E56" s="21">
        <f>ROUND('Total Budget'!E55*30%,0)</f>
        <v>0</v>
      </c>
      <c r="F56" s="21">
        <f>ROUND('Total Budget'!F55*30%,0)</f>
        <v>0</v>
      </c>
      <c r="G56" s="21">
        <f>ROUND('Total Budget'!G55*30%,0)</f>
        <v>0</v>
      </c>
      <c r="H56" s="21">
        <f>ROUND('Total Budget'!H55*30%,0)</f>
        <v>0</v>
      </c>
      <c r="I56" s="21">
        <f>ROUND('Total Budget'!I55*30%,0)</f>
        <v>0</v>
      </c>
      <c r="J56" s="21">
        <f>ROUND('Total Budget'!J55*30%,0)</f>
        <v>0</v>
      </c>
      <c r="K56" s="21">
        <f>ROUND('Total Budget'!K55*30%,0)</f>
        <v>0</v>
      </c>
      <c r="L56" s="21">
        <f>ROUND('Total Budget'!L55*30%,0)</f>
        <v>0</v>
      </c>
      <c r="M56" s="21">
        <f>ROUND('Total Budget'!M55*30%,0)</f>
        <v>0</v>
      </c>
      <c r="N56" s="21">
        <f>ROUND('Total Budget'!N55*30%,0)</f>
        <v>0</v>
      </c>
      <c r="O56" s="21">
        <f>ROUND('Total Budget'!O55*30%,0)</f>
        <v>0</v>
      </c>
      <c r="P56" s="21">
        <f>ROUND('Total Budget'!P55*30%,0)</f>
        <v>0</v>
      </c>
      <c r="Q56" s="21">
        <f>ROUND('Total Budget'!Q55*30%,0)</f>
        <v>0</v>
      </c>
      <c r="R56" s="21">
        <f>ROUND('Total Budget'!R55*30%,0)</f>
        <v>0</v>
      </c>
      <c r="S56" s="21">
        <f>ROUND('Total Budget'!S55*30%,0)</f>
        <v>0</v>
      </c>
      <c r="T56" s="21">
        <f>ROUND('Total Budget'!T55*30%,0)</f>
        <v>0</v>
      </c>
      <c r="U56" s="21">
        <f>ROUND('Total Budget'!U55*30%,0)</f>
        <v>2</v>
      </c>
      <c r="V56" s="21">
        <f>ROUND('Total Budget'!V55*30%,0)</f>
        <v>0</v>
      </c>
      <c r="W56" s="21">
        <f>ROUND('Total Budget'!W55*30%,0)</f>
        <v>0</v>
      </c>
      <c r="X56" s="21">
        <f>ROUND('Total Budget'!X55*30%,0)</f>
        <v>1</v>
      </c>
      <c r="Y56" s="21">
        <f>ROUND('Total Budget'!Y55*30%,0)</f>
        <v>0</v>
      </c>
      <c r="Z56" s="21">
        <f>ROUND('Total Budget'!Z55*30%,0)</f>
        <v>0</v>
      </c>
      <c r="AA56" s="21">
        <f>ROUND('Total Budget'!AA55*30%,0)</f>
        <v>0</v>
      </c>
      <c r="AB56" s="21">
        <f>ROUND('Total Budget'!AB55*30%,0)</f>
        <v>0</v>
      </c>
      <c r="AC56" s="16">
        <f t="shared" si="0"/>
        <v>3</v>
      </c>
    </row>
    <row r="57" spans="1:29" x14ac:dyDescent="0.3">
      <c r="A57" s="26">
        <v>75.410699999999991</v>
      </c>
      <c r="B57" s="243" t="s">
        <v>1422</v>
      </c>
      <c r="C57" s="21">
        <f>ROUND('Total Budget'!C56*30%,0)</f>
        <v>0</v>
      </c>
      <c r="D57" s="21">
        <f>ROUND('Total Budget'!D56*30%,0)</f>
        <v>0</v>
      </c>
      <c r="E57" s="21">
        <f>ROUND('Total Budget'!E56*30%,0)</f>
        <v>0</v>
      </c>
      <c r="F57" s="21">
        <f>ROUND('Total Budget'!F56*30%,0)</f>
        <v>0</v>
      </c>
      <c r="G57" s="21">
        <f>ROUND('Total Budget'!G56*30%,0)</f>
        <v>0</v>
      </c>
      <c r="H57" s="21">
        <f>ROUND('Total Budget'!H56*30%,0)</f>
        <v>0</v>
      </c>
      <c r="I57" s="21">
        <f>ROUND('Total Budget'!I56*30%,0)</f>
        <v>0</v>
      </c>
      <c r="J57" s="21">
        <f>ROUND('Total Budget'!J56*30%,0)</f>
        <v>0</v>
      </c>
      <c r="K57" s="21">
        <f>ROUND('Total Budget'!K56*30%,0)</f>
        <v>0</v>
      </c>
      <c r="L57" s="21">
        <f>ROUND('Total Budget'!L56*30%,0)</f>
        <v>0</v>
      </c>
      <c r="M57" s="21">
        <f>ROUND('Total Budget'!M56*30%,0)</f>
        <v>0</v>
      </c>
      <c r="N57" s="21">
        <f>ROUND('Total Budget'!N56*30%,0)</f>
        <v>0</v>
      </c>
      <c r="O57" s="21">
        <f>ROUND('Total Budget'!O56*30%,0)</f>
        <v>0</v>
      </c>
      <c r="P57" s="21">
        <f>ROUND('Total Budget'!P56*30%,0)</f>
        <v>0</v>
      </c>
      <c r="Q57" s="21">
        <f>ROUND('Total Budget'!Q56*30%,0)</f>
        <v>0</v>
      </c>
      <c r="R57" s="21">
        <f>ROUND('Total Budget'!R56*30%,0)</f>
        <v>0</v>
      </c>
      <c r="S57" s="21">
        <f>ROUND('Total Budget'!S56*30%,0)</f>
        <v>0</v>
      </c>
      <c r="T57" s="21">
        <f>ROUND('Total Budget'!T56*30%,0)</f>
        <v>1</v>
      </c>
      <c r="U57" s="21">
        <f>ROUND('Total Budget'!U56*30%,0)</f>
        <v>0</v>
      </c>
      <c r="V57" s="21">
        <f>ROUND('Total Budget'!V56*30%,0)</f>
        <v>0</v>
      </c>
      <c r="W57" s="21">
        <f>ROUND('Total Budget'!W56*30%,0)</f>
        <v>0</v>
      </c>
      <c r="X57" s="21">
        <f>ROUND('Total Budget'!X56*30%,0)</f>
        <v>0</v>
      </c>
      <c r="Y57" s="21">
        <f>ROUND('Total Budget'!Y56*30%,0)</f>
        <v>0</v>
      </c>
      <c r="Z57" s="21">
        <f>ROUND('Total Budget'!Z56*30%,0)</f>
        <v>0</v>
      </c>
      <c r="AA57" s="21">
        <f>ROUND('Total Budget'!AA56*30%,0)</f>
        <v>12</v>
      </c>
      <c r="AB57" s="21">
        <f>ROUND('Total Budget'!AB56*30%,0)</f>
        <v>0</v>
      </c>
      <c r="AC57" s="16">
        <f t="shared" si="0"/>
        <v>13</v>
      </c>
    </row>
    <row r="58" spans="1:29" ht="27" x14ac:dyDescent="0.3">
      <c r="A58" s="12">
        <v>75.411699999999996</v>
      </c>
      <c r="B58" s="243" t="s">
        <v>1423</v>
      </c>
      <c r="C58" s="21">
        <f>ROUND('Total Budget'!C57*30%,0)</f>
        <v>7</v>
      </c>
      <c r="D58" s="21">
        <f>ROUND('Total Budget'!D57*30%,0)</f>
        <v>4</v>
      </c>
      <c r="E58" s="21">
        <f>ROUND('Total Budget'!E57*30%,0)</f>
        <v>4</v>
      </c>
      <c r="F58" s="21">
        <f>ROUND('Total Budget'!F57*30%,0)</f>
        <v>4</v>
      </c>
      <c r="G58" s="21">
        <f>ROUND('Total Budget'!G57*30%,0)</f>
        <v>1</v>
      </c>
      <c r="H58" s="21">
        <f>ROUND('Total Budget'!H57*30%,0)</f>
        <v>4</v>
      </c>
      <c r="I58" s="21">
        <f>ROUND('Total Budget'!I57*30%,0)</f>
        <v>3</v>
      </c>
      <c r="J58" s="21">
        <f>ROUND('Total Budget'!J57*30%,0)</f>
        <v>4</v>
      </c>
      <c r="K58" s="21">
        <f>ROUND('Total Budget'!K57*30%,0)</f>
        <v>2</v>
      </c>
      <c r="L58" s="21">
        <f>ROUND('Total Budget'!L57*30%,0)</f>
        <v>2</v>
      </c>
      <c r="M58" s="21">
        <f>ROUND('Total Budget'!M57*30%,0)</f>
        <v>2</v>
      </c>
      <c r="N58" s="21">
        <f>ROUND('Total Budget'!N57*30%,0)</f>
        <v>1</v>
      </c>
      <c r="O58" s="21">
        <f>ROUND('Total Budget'!O57*30%,0)</f>
        <v>2</v>
      </c>
      <c r="P58" s="21">
        <f>ROUND('Total Budget'!P57*30%,0)</f>
        <v>4</v>
      </c>
      <c r="Q58" s="21">
        <f>ROUND('Total Budget'!Q57*30%,0)</f>
        <v>4</v>
      </c>
      <c r="R58" s="21">
        <f>ROUND('Total Budget'!R57*30%,0)</f>
        <v>7</v>
      </c>
      <c r="S58" s="21">
        <f>ROUND('Total Budget'!S57*30%,0)</f>
        <v>3</v>
      </c>
      <c r="T58" s="21">
        <f>ROUND('Total Budget'!T57*30%,0)</f>
        <v>6</v>
      </c>
      <c r="U58" s="21">
        <f>ROUND('Total Budget'!U57*30%,0)</f>
        <v>2</v>
      </c>
      <c r="V58" s="21">
        <f>ROUND('Total Budget'!V57*30%,0)</f>
        <v>0</v>
      </c>
      <c r="W58" s="21">
        <f>ROUND('Total Budget'!W57*30%,0)</f>
        <v>0</v>
      </c>
      <c r="X58" s="21">
        <f>ROUND('Total Budget'!X57*30%,0)</f>
        <v>0</v>
      </c>
      <c r="Y58" s="21">
        <f>ROUND('Total Budget'!Y57*30%,0)</f>
        <v>0</v>
      </c>
      <c r="Z58" s="21">
        <f>ROUND('Total Budget'!Z57*30%,0)</f>
        <v>0</v>
      </c>
      <c r="AA58" s="21">
        <f>ROUND('Total Budget'!AA57*30%,0)</f>
        <v>1</v>
      </c>
      <c r="AB58" s="21">
        <f>ROUND('Total Budget'!AB57*30%,0)</f>
        <v>0</v>
      </c>
      <c r="AC58" s="16">
        <f t="shared" si="0"/>
        <v>67</v>
      </c>
    </row>
    <row r="59" spans="1:29" x14ac:dyDescent="0.3">
      <c r="A59" s="26">
        <v>75.414699999999996</v>
      </c>
      <c r="B59" s="243" t="s">
        <v>1424</v>
      </c>
      <c r="C59" s="21">
        <f>ROUND('Total Budget'!C58*30%,0)</f>
        <v>0</v>
      </c>
      <c r="D59" s="21">
        <f>ROUND('Total Budget'!D58*30%,0)</f>
        <v>0</v>
      </c>
      <c r="E59" s="21">
        <f>ROUND('Total Budget'!E58*30%,0)</f>
        <v>0</v>
      </c>
      <c r="F59" s="21">
        <f>ROUND('Total Budget'!F58*30%,0)</f>
        <v>0</v>
      </c>
      <c r="G59" s="21">
        <f>ROUND('Total Budget'!G58*30%,0)</f>
        <v>0</v>
      </c>
      <c r="H59" s="21">
        <f>ROUND('Total Budget'!H58*30%,0)</f>
        <v>0</v>
      </c>
      <c r="I59" s="21">
        <f>ROUND('Total Budget'!I58*30%,0)</f>
        <v>0</v>
      </c>
      <c r="J59" s="21">
        <f>ROUND('Total Budget'!J58*30%,0)</f>
        <v>0</v>
      </c>
      <c r="K59" s="21">
        <f>ROUND('Total Budget'!K58*30%,0)</f>
        <v>0</v>
      </c>
      <c r="L59" s="21">
        <f>ROUND('Total Budget'!L58*30%,0)</f>
        <v>0</v>
      </c>
      <c r="M59" s="21">
        <f>ROUND('Total Budget'!M58*30%,0)</f>
        <v>0</v>
      </c>
      <c r="N59" s="21">
        <f>ROUND('Total Budget'!N58*30%,0)</f>
        <v>0</v>
      </c>
      <c r="O59" s="21">
        <f>ROUND('Total Budget'!O58*30%,0)</f>
        <v>0</v>
      </c>
      <c r="P59" s="21">
        <f>ROUND('Total Budget'!P58*30%,0)</f>
        <v>0</v>
      </c>
      <c r="Q59" s="21">
        <f>ROUND('Total Budget'!Q58*30%,0)</f>
        <v>0</v>
      </c>
      <c r="R59" s="21">
        <f>ROUND('Total Budget'!R58*30%,0)</f>
        <v>0</v>
      </c>
      <c r="S59" s="21">
        <f>ROUND('Total Budget'!S58*30%,0)</f>
        <v>0</v>
      </c>
      <c r="T59" s="21">
        <f>ROUND('Total Budget'!T58*30%,0)</f>
        <v>0</v>
      </c>
      <c r="U59" s="21">
        <f>ROUND('Total Budget'!U58*30%,0)</f>
        <v>0</v>
      </c>
      <c r="V59" s="21">
        <f>ROUND('Total Budget'!V58*30%,0)</f>
        <v>0</v>
      </c>
      <c r="W59" s="21">
        <f>ROUND('Total Budget'!W58*30%,0)</f>
        <v>0</v>
      </c>
      <c r="X59" s="21">
        <f>ROUND('Total Budget'!X58*30%,0)</f>
        <v>0</v>
      </c>
      <c r="Y59" s="21">
        <f>ROUND('Total Budget'!Y58*30%,0)</f>
        <v>0</v>
      </c>
      <c r="Z59" s="21">
        <f>ROUND('Total Budget'!Z58*30%,0)</f>
        <v>0</v>
      </c>
      <c r="AA59" s="21">
        <f>ROUND('Total Budget'!AA58*30%,0)</f>
        <v>0</v>
      </c>
      <c r="AB59" s="21">
        <f>ROUND('Total Budget'!AB58*30%,0)</f>
        <v>0</v>
      </c>
      <c r="AC59" s="16">
        <f t="shared" si="0"/>
        <v>0</v>
      </c>
    </row>
    <row r="60" spans="1:29" x14ac:dyDescent="0.3">
      <c r="A60" s="127">
        <v>75.415599999999998</v>
      </c>
      <c r="B60" s="243" t="s">
        <v>1425</v>
      </c>
      <c r="C60" s="21">
        <f>ROUND('Total Budget'!C59*30%,0)</f>
        <v>0</v>
      </c>
      <c r="D60" s="21">
        <f>ROUND('Total Budget'!D59*30%,0)</f>
        <v>0</v>
      </c>
      <c r="E60" s="21">
        <f>ROUND('Total Budget'!E59*30%,0)</f>
        <v>0</v>
      </c>
      <c r="F60" s="21">
        <f>ROUND('Total Budget'!F59*30%,0)</f>
        <v>0</v>
      </c>
      <c r="G60" s="21">
        <f>ROUND('Total Budget'!G59*30%,0)</f>
        <v>0</v>
      </c>
      <c r="H60" s="21">
        <f>ROUND('Total Budget'!H59*30%,0)</f>
        <v>0</v>
      </c>
      <c r="I60" s="21">
        <f>ROUND('Total Budget'!I59*30%,0)</f>
        <v>0</v>
      </c>
      <c r="J60" s="21">
        <f>ROUND('Total Budget'!J59*30%,0)</f>
        <v>0</v>
      </c>
      <c r="K60" s="21">
        <f>ROUND('Total Budget'!K59*30%,0)</f>
        <v>0</v>
      </c>
      <c r="L60" s="21">
        <f>ROUND('Total Budget'!L59*30%,0)</f>
        <v>0</v>
      </c>
      <c r="M60" s="21">
        <f>ROUND('Total Budget'!M59*30%,0)</f>
        <v>0</v>
      </c>
      <c r="N60" s="21">
        <f>ROUND('Total Budget'!N59*30%,0)</f>
        <v>0</v>
      </c>
      <c r="O60" s="21">
        <f>ROUND('Total Budget'!O59*30%,0)</f>
        <v>0</v>
      </c>
      <c r="P60" s="21">
        <f>ROUND('Total Budget'!P59*30%,0)</f>
        <v>0</v>
      </c>
      <c r="Q60" s="21">
        <f>ROUND('Total Budget'!Q59*30%,0)</f>
        <v>0</v>
      </c>
      <c r="R60" s="21">
        <f>ROUND('Total Budget'!R59*30%,0)</f>
        <v>0</v>
      </c>
      <c r="S60" s="21">
        <f>ROUND('Total Budget'!S59*30%,0)</f>
        <v>0</v>
      </c>
      <c r="T60" s="21">
        <f>ROUND('Total Budget'!T59*30%,0)</f>
        <v>1</v>
      </c>
      <c r="U60" s="21">
        <f>ROUND('Total Budget'!U59*30%,0)</f>
        <v>0</v>
      </c>
      <c r="V60" s="21">
        <f>ROUND('Total Budget'!V59*30%,0)</f>
        <v>0</v>
      </c>
      <c r="W60" s="21">
        <f>ROUND('Total Budget'!W59*30%,0)</f>
        <v>0</v>
      </c>
      <c r="X60" s="21">
        <f>ROUND('Total Budget'!X59*30%,0)</f>
        <v>0</v>
      </c>
      <c r="Y60" s="21">
        <f>ROUND('Total Budget'!Y59*30%,0)</f>
        <v>0</v>
      </c>
      <c r="Z60" s="21">
        <f>ROUND('Total Budget'!Z59*30%,0)</f>
        <v>0</v>
      </c>
      <c r="AA60" s="21">
        <f>ROUND('Total Budget'!AA59*30%,0)</f>
        <v>0</v>
      </c>
      <c r="AB60" s="21">
        <f>ROUND('Total Budget'!AB59*30%,0)</f>
        <v>0</v>
      </c>
      <c r="AC60" s="16">
        <f t="shared" si="0"/>
        <v>1</v>
      </c>
    </row>
    <row r="61" spans="1:29" x14ac:dyDescent="0.3">
      <c r="A61" s="26">
        <v>75.415700000000001</v>
      </c>
      <c r="B61" s="243" t="s">
        <v>1425</v>
      </c>
      <c r="C61" s="21">
        <f>ROUND('Total Budget'!C60*30%,0)</f>
        <v>6</v>
      </c>
      <c r="D61" s="21">
        <f>ROUND('Total Budget'!D60*30%,0)</f>
        <v>12</v>
      </c>
      <c r="E61" s="21">
        <f>ROUND('Total Budget'!E60*30%,0)</f>
        <v>0</v>
      </c>
      <c r="F61" s="21">
        <f>ROUND('Total Budget'!F60*30%,0)</f>
        <v>1</v>
      </c>
      <c r="G61" s="21">
        <f>ROUND('Total Budget'!G60*30%,0)</f>
        <v>1</v>
      </c>
      <c r="H61" s="21">
        <f>ROUND('Total Budget'!H60*30%,0)</f>
        <v>1</v>
      </c>
      <c r="I61" s="21">
        <f>ROUND('Total Budget'!I60*30%,0)</f>
        <v>2</v>
      </c>
      <c r="J61" s="21">
        <f>ROUND('Total Budget'!J60*30%,0)</f>
        <v>2</v>
      </c>
      <c r="K61" s="21">
        <f>ROUND('Total Budget'!K60*30%,0)</f>
        <v>2</v>
      </c>
      <c r="L61" s="21">
        <f>ROUND('Total Budget'!L60*30%,0)</f>
        <v>5</v>
      </c>
      <c r="M61" s="21">
        <f>ROUND('Total Budget'!M60*30%,0)</f>
        <v>2</v>
      </c>
      <c r="N61" s="21">
        <f>ROUND('Total Budget'!N60*30%,0)</f>
        <v>1</v>
      </c>
      <c r="O61" s="21">
        <f>ROUND('Total Budget'!O60*30%,0)</f>
        <v>2</v>
      </c>
      <c r="P61" s="21">
        <f>ROUND('Total Budget'!P60*30%,0)</f>
        <v>3</v>
      </c>
      <c r="Q61" s="21">
        <f>ROUND('Total Budget'!Q60*30%,0)</f>
        <v>2</v>
      </c>
      <c r="R61" s="21">
        <f>ROUND('Total Budget'!R60*30%,0)</f>
        <v>4</v>
      </c>
      <c r="S61" s="21">
        <f>ROUND('Total Budget'!S60*30%,0)</f>
        <v>2</v>
      </c>
      <c r="T61" s="21">
        <f>ROUND('Total Budget'!T60*30%,0)</f>
        <v>3</v>
      </c>
      <c r="U61" s="21">
        <f>ROUND('Total Budget'!U60*30%,0)</f>
        <v>0</v>
      </c>
      <c r="V61" s="21">
        <f>ROUND('Total Budget'!V60*30%,0)</f>
        <v>0</v>
      </c>
      <c r="W61" s="21">
        <f>ROUND('Total Budget'!W60*30%,0)</f>
        <v>0</v>
      </c>
      <c r="X61" s="21">
        <f>ROUND('Total Budget'!X60*30%,0)</f>
        <v>0</v>
      </c>
      <c r="Y61" s="21">
        <f>ROUND('Total Budget'!Y60*30%,0)</f>
        <v>0</v>
      </c>
      <c r="Z61" s="21">
        <f>ROUND('Total Budget'!Z60*30%,0)</f>
        <v>0</v>
      </c>
      <c r="AA61" s="21">
        <f>ROUND('Total Budget'!AA60*30%,0)</f>
        <v>2</v>
      </c>
      <c r="AB61" s="21">
        <f>ROUND('Total Budget'!AB60*30%,0)</f>
        <v>0</v>
      </c>
      <c r="AC61" s="16">
        <f t="shared" si="0"/>
        <v>53</v>
      </c>
    </row>
    <row r="62" spans="1:29" x14ac:dyDescent="0.3">
      <c r="A62" s="26">
        <v>75.416699999999992</v>
      </c>
      <c r="B62" s="243" t="s">
        <v>1426</v>
      </c>
      <c r="C62" s="21">
        <f>ROUND('Total Budget'!C61*30%,0)</f>
        <v>0</v>
      </c>
      <c r="D62" s="21">
        <f>ROUND('Total Budget'!D61*30%,0)</f>
        <v>0</v>
      </c>
      <c r="E62" s="21">
        <f>ROUND('Total Budget'!E61*30%,0)</f>
        <v>0</v>
      </c>
      <c r="F62" s="21">
        <f>ROUND('Total Budget'!F61*30%,0)</f>
        <v>0</v>
      </c>
      <c r="G62" s="21">
        <f>ROUND('Total Budget'!G61*30%,0)</f>
        <v>0</v>
      </c>
      <c r="H62" s="21">
        <f>ROUND('Total Budget'!H61*30%,0)</f>
        <v>1</v>
      </c>
      <c r="I62" s="21">
        <f>ROUND('Total Budget'!I61*30%,0)</f>
        <v>0</v>
      </c>
      <c r="J62" s="21">
        <f>ROUND('Total Budget'!J61*30%,0)</f>
        <v>0</v>
      </c>
      <c r="K62" s="21">
        <f>ROUND('Total Budget'!K61*30%,0)</f>
        <v>1</v>
      </c>
      <c r="L62" s="21">
        <f>ROUND('Total Budget'!L61*30%,0)</f>
        <v>0</v>
      </c>
      <c r="M62" s="21">
        <f>ROUND('Total Budget'!M61*30%,0)</f>
        <v>0</v>
      </c>
      <c r="N62" s="21">
        <f>ROUND('Total Budget'!N61*30%,0)</f>
        <v>0</v>
      </c>
      <c r="O62" s="21">
        <f>ROUND('Total Budget'!O61*30%,0)</f>
        <v>0</v>
      </c>
      <c r="P62" s="21">
        <f>ROUND('Total Budget'!P61*30%,0)</f>
        <v>1</v>
      </c>
      <c r="Q62" s="21">
        <f>ROUND('Total Budget'!Q61*30%,0)</f>
        <v>0</v>
      </c>
      <c r="R62" s="21">
        <f>ROUND('Total Budget'!R61*30%,0)</f>
        <v>0</v>
      </c>
      <c r="S62" s="21">
        <f>ROUND('Total Budget'!S61*30%,0)</f>
        <v>0</v>
      </c>
      <c r="T62" s="21">
        <f>ROUND('Total Budget'!T61*30%,0)</f>
        <v>0</v>
      </c>
      <c r="U62" s="21">
        <f>ROUND('Total Budget'!U61*30%,0)</f>
        <v>2</v>
      </c>
      <c r="V62" s="21">
        <f>ROUND('Total Budget'!V61*30%,0)</f>
        <v>0</v>
      </c>
      <c r="W62" s="21">
        <f>ROUND('Total Budget'!W61*30%,0)</f>
        <v>0</v>
      </c>
      <c r="X62" s="21">
        <f>ROUND('Total Budget'!X61*30%,0)</f>
        <v>0</v>
      </c>
      <c r="Y62" s="21">
        <f>ROUND('Total Budget'!Y61*30%,0)</f>
        <v>0</v>
      </c>
      <c r="Z62" s="21">
        <f>ROUND('Total Budget'!Z61*30%,0)</f>
        <v>0</v>
      </c>
      <c r="AA62" s="21">
        <f>ROUND('Total Budget'!AA61*30%,0)</f>
        <v>0</v>
      </c>
      <c r="AB62" s="21">
        <f>ROUND('Total Budget'!AB61*30%,0)</f>
        <v>0</v>
      </c>
      <c r="AC62" s="16">
        <f t="shared" si="0"/>
        <v>5</v>
      </c>
    </row>
    <row r="63" spans="1:29" x14ac:dyDescent="0.3">
      <c r="A63" s="26">
        <v>75.417699999999996</v>
      </c>
      <c r="B63" s="243" t="s">
        <v>1427</v>
      </c>
      <c r="C63" s="21">
        <f>ROUND('Total Budget'!C62*30%,0)</f>
        <v>0</v>
      </c>
      <c r="D63" s="21">
        <f>ROUND('Total Budget'!D62*30%,0)</f>
        <v>0</v>
      </c>
      <c r="E63" s="21">
        <f>ROUND('Total Budget'!E62*30%,0)</f>
        <v>0</v>
      </c>
      <c r="F63" s="21">
        <f>ROUND('Total Budget'!F62*30%,0)</f>
        <v>0</v>
      </c>
      <c r="G63" s="21">
        <f>ROUND('Total Budget'!G62*30%,0)</f>
        <v>0</v>
      </c>
      <c r="H63" s="21">
        <f>ROUND('Total Budget'!H62*30%,0)</f>
        <v>0</v>
      </c>
      <c r="I63" s="21">
        <f>ROUND('Total Budget'!I62*30%,0)</f>
        <v>0</v>
      </c>
      <c r="J63" s="21">
        <f>ROUND('Total Budget'!J62*30%,0)</f>
        <v>0</v>
      </c>
      <c r="K63" s="21">
        <f>ROUND('Total Budget'!K62*30%,0)</f>
        <v>0</v>
      </c>
      <c r="L63" s="21">
        <f>ROUND('Total Budget'!L62*30%,0)</f>
        <v>0</v>
      </c>
      <c r="M63" s="21">
        <f>ROUND('Total Budget'!M62*30%,0)</f>
        <v>0</v>
      </c>
      <c r="N63" s="21">
        <f>ROUND('Total Budget'!N62*30%,0)</f>
        <v>0</v>
      </c>
      <c r="O63" s="21">
        <f>ROUND('Total Budget'!O62*30%,0)</f>
        <v>0</v>
      </c>
      <c r="P63" s="21">
        <f>ROUND('Total Budget'!P62*30%,0)</f>
        <v>0</v>
      </c>
      <c r="Q63" s="21">
        <f>ROUND('Total Budget'!Q62*30%,0)</f>
        <v>0</v>
      </c>
      <c r="R63" s="21">
        <f>ROUND('Total Budget'!R62*30%,0)</f>
        <v>0</v>
      </c>
      <c r="S63" s="21">
        <f>ROUND('Total Budget'!S62*30%,0)</f>
        <v>0</v>
      </c>
      <c r="T63" s="21">
        <f>ROUND('Total Budget'!T62*30%,0)</f>
        <v>0</v>
      </c>
      <c r="U63" s="21">
        <f>ROUND('Total Budget'!U62*30%,0)</f>
        <v>0</v>
      </c>
      <c r="V63" s="21">
        <f>ROUND('Total Budget'!V62*30%,0)</f>
        <v>0</v>
      </c>
      <c r="W63" s="21">
        <f>ROUND('Total Budget'!W62*30%,0)</f>
        <v>0</v>
      </c>
      <c r="X63" s="21">
        <f>ROUND('Total Budget'!X62*30%,0)</f>
        <v>0</v>
      </c>
      <c r="Y63" s="21">
        <f>ROUND('Total Budget'!Y62*30%,0)</f>
        <v>0</v>
      </c>
      <c r="Z63" s="21">
        <f>ROUND('Total Budget'!Z62*30%,0)</f>
        <v>0</v>
      </c>
      <c r="AA63" s="21">
        <f>ROUND('Total Budget'!AA62*30%,0)</f>
        <v>0</v>
      </c>
      <c r="AB63" s="21">
        <f>ROUND('Total Budget'!AB62*30%,0)</f>
        <v>0</v>
      </c>
      <c r="AC63" s="16">
        <f t="shared" si="0"/>
        <v>0</v>
      </c>
    </row>
    <row r="64" spans="1:29" x14ac:dyDescent="0.3">
      <c r="A64" s="26">
        <v>75.418700000000001</v>
      </c>
      <c r="B64" s="243" t="s">
        <v>1428</v>
      </c>
      <c r="C64" s="21">
        <f>ROUND('Total Budget'!C63*30%,0)</f>
        <v>0</v>
      </c>
      <c r="D64" s="21">
        <f>ROUND('Total Budget'!D63*30%,0)</f>
        <v>0</v>
      </c>
      <c r="E64" s="21">
        <f>ROUND('Total Budget'!E63*30%,0)</f>
        <v>0</v>
      </c>
      <c r="F64" s="21">
        <f>ROUND('Total Budget'!F63*30%,0)</f>
        <v>0</v>
      </c>
      <c r="G64" s="21">
        <f>ROUND('Total Budget'!G63*30%,0)</f>
        <v>0</v>
      </c>
      <c r="H64" s="21">
        <f>ROUND('Total Budget'!H63*30%,0)</f>
        <v>0</v>
      </c>
      <c r="I64" s="21">
        <f>ROUND('Total Budget'!I63*30%,0)</f>
        <v>0</v>
      </c>
      <c r="J64" s="21">
        <f>ROUND('Total Budget'!J63*30%,0)</f>
        <v>0</v>
      </c>
      <c r="K64" s="21">
        <f>ROUND('Total Budget'!K63*30%,0)</f>
        <v>0</v>
      </c>
      <c r="L64" s="21">
        <f>ROUND('Total Budget'!L63*30%,0)</f>
        <v>0</v>
      </c>
      <c r="M64" s="21">
        <f>ROUND('Total Budget'!M63*30%,0)</f>
        <v>0</v>
      </c>
      <c r="N64" s="21">
        <f>ROUND('Total Budget'!N63*30%,0)</f>
        <v>0</v>
      </c>
      <c r="O64" s="21">
        <f>ROUND('Total Budget'!O63*30%,0)</f>
        <v>0</v>
      </c>
      <c r="P64" s="21">
        <f>ROUND('Total Budget'!P63*30%,0)</f>
        <v>0</v>
      </c>
      <c r="Q64" s="21">
        <f>ROUND('Total Budget'!Q63*30%,0)</f>
        <v>0</v>
      </c>
      <c r="R64" s="21">
        <f>ROUND('Total Budget'!R63*30%,0)</f>
        <v>0</v>
      </c>
      <c r="S64" s="21">
        <f>ROUND('Total Budget'!S63*30%,0)</f>
        <v>0</v>
      </c>
      <c r="T64" s="21">
        <f>ROUND('Total Budget'!T63*30%,0)</f>
        <v>0</v>
      </c>
      <c r="U64" s="21">
        <f>ROUND('Total Budget'!U63*30%,0)</f>
        <v>0</v>
      </c>
      <c r="V64" s="21">
        <f>ROUND('Total Budget'!V63*30%,0)</f>
        <v>0</v>
      </c>
      <c r="W64" s="21">
        <f>ROUND('Total Budget'!W63*30%,0)</f>
        <v>0</v>
      </c>
      <c r="X64" s="21">
        <f>ROUND('Total Budget'!X63*30%,0)</f>
        <v>0</v>
      </c>
      <c r="Y64" s="21">
        <f>ROUND('Total Budget'!Y63*30%,0)</f>
        <v>0</v>
      </c>
      <c r="Z64" s="21">
        <f>ROUND('Total Budget'!Z63*30%,0)</f>
        <v>0</v>
      </c>
      <c r="AA64" s="21">
        <f>ROUND('Total Budget'!AA63*30%,0)</f>
        <v>0</v>
      </c>
      <c r="AB64" s="21">
        <f>ROUND('Total Budget'!AB63*30%,0)</f>
        <v>0</v>
      </c>
      <c r="AC64" s="16">
        <f t="shared" si="0"/>
        <v>0</v>
      </c>
    </row>
    <row r="65" spans="1:29" x14ac:dyDescent="0.3">
      <c r="A65" s="26">
        <v>75.419699999999992</v>
      </c>
      <c r="B65" s="243" t="s">
        <v>1429</v>
      </c>
      <c r="C65" s="21">
        <f>ROUND('Total Budget'!C64*30%,0)</f>
        <v>2</v>
      </c>
      <c r="D65" s="21">
        <f>ROUND('Total Budget'!D64*30%,0)</f>
        <v>0</v>
      </c>
      <c r="E65" s="21">
        <f>ROUND('Total Budget'!E64*30%,0)</f>
        <v>1</v>
      </c>
      <c r="F65" s="21">
        <f>ROUND('Total Budget'!F64*30%,0)</f>
        <v>1</v>
      </c>
      <c r="G65" s="21">
        <f>ROUND('Total Budget'!G64*30%,0)</f>
        <v>0</v>
      </c>
      <c r="H65" s="21">
        <f>ROUND('Total Budget'!H64*30%,0)</f>
        <v>1</v>
      </c>
      <c r="I65" s="21">
        <f>ROUND('Total Budget'!I64*30%,0)</f>
        <v>0</v>
      </c>
      <c r="J65" s="21">
        <f>ROUND('Total Budget'!J64*30%,0)</f>
        <v>0</v>
      </c>
      <c r="K65" s="21">
        <f>ROUND('Total Budget'!K64*30%,0)</f>
        <v>0</v>
      </c>
      <c r="L65" s="21">
        <f>ROUND('Total Budget'!L64*30%,0)</f>
        <v>0</v>
      </c>
      <c r="M65" s="21">
        <f>ROUND('Total Budget'!M64*30%,0)</f>
        <v>1</v>
      </c>
      <c r="N65" s="21">
        <f>ROUND('Total Budget'!N64*30%,0)</f>
        <v>2</v>
      </c>
      <c r="O65" s="21">
        <f>ROUND('Total Budget'!O64*30%,0)</f>
        <v>0</v>
      </c>
      <c r="P65" s="21">
        <f>ROUND('Total Budget'!P64*30%,0)</f>
        <v>0</v>
      </c>
      <c r="Q65" s="21">
        <f>ROUND('Total Budget'!Q64*30%,0)</f>
        <v>0</v>
      </c>
      <c r="R65" s="21">
        <f>ROUND('Total Budget'!R64*30%,0)</f>
        <v>0</v>
      </c>
      <c r="S65" s="21">
        <f>ROUND('Total Budget'!S64*30%,0)</f>
        <v>1</v>
      </c>
      <c r="T65" s="21">
        <f>ROUND('Total Budget'!T64*30%,0)</f>
        <v>0</v>
      </c>
      <c r="U65" s="21">
        <f>ROUND('Total Budget'!U64*30%,0)</f>
        <v>0</v>
      </c>
      <c r="V65" s="21">
        <f>ROUND('Total Budget'!V64*30%,0)</f>
        <v>0</v>
      </c>
      <c r="W65" s="21">
        <f>ROUND('Total Budget'!W64*30%,0)</f>
        <v>0</v>
      </c>
      <c r="X65" s="21">
        <f>ROUND('Total Budget'!X64*30%,0)</f>
        <v>0</v>
      </c>
      <c r="Y65" s="21">
        <f>ROUND('Total Budget'!Y64*30%,0)</f>
        <v>0</v>
      </c>
      <c r="Z65" s="21">
        <f>ROUND('Total Budget'!Z64*30%,0)</f>
        <v>0</v>
      </c>
      <c r="AA65" s="21">
        <f>ROUND('Total Budget'!AA64*30%,0)</f>
        <v>0</v>
      </c>
      <c r="AB65" s="21">
        <f>ROUND('Total Budget'!AB64*30%,0)</f>
        <v>0</v>
      </c>
      <c r="AC65" s="16">
        <f t="shared" si="0"/>
        <v>9</v>
      </c>
    </row>
    <row r="66" spans="1:29" x14ac:dyDescent="0.3">
      <c r="A66" s="127">
        <v>75.420599999999993</v>
      </c>
      <c r="B66" s="243" t="s">
        <v>1430</v>
      </c>
      <c r="C66" s="21">
        <f>ROUND('Total Budget'!C65*30%,0)</f>
        <v>0</v>
      </c>
      <c r="D66" s="21">
        <f>ROUND('Total Budget'!D65*30%,0)</f>
        <v>0</v>
      </c>
      <c r="E66" s="21">
        <f>ROUND('Total Budget'!E65*30%,0)</f>
        <v>0</v>
      </c>
      <c r="F66" s="21">
        <f>ROUND('Total Budget'!F65*30%,0)</f>
        <v>0</v>
      </c>
      <c r="G66" s="21">
        <f>ROUND('Total Budget'!G65*30%,0)</f>
        <v>0</v>
      </c>
      <c r="H66" s="21">
        <f>ROUND('Total Budget'!H65*30%,0)</f>
        <v>0</v>
      </c>
      <c r="I66" s="21">
        <f>ROUND('Total Budget'!I65*30%,0)</f>
        <v>0</v>
      </c>
      <c r="J66" s="21">
        <f>ROUND('Total Budget'!J65*30%,0)</f>
        <v>0</v>
      </c>
      <c r="K66" s="21">
        <f>ROUND('Total Budget'!K65*30%,0)</f>
        <v>0</v>
      </c>
      <c r="L66" s="21">
        <f>ROUND('Total Budget'!L65*30%,0)</f>
        <v>0</v>
      </c>
      <c r="M66" s="21">
        <f>ROUND('Total Budget'!M65*30%,0)</f>
        <v>0</v>
      </c>
      <c r="N66" s="21">
        <f>ROUND('Total Budget'!N65*30%,0)</f>
        <v>0</v>
      </c>
      <c r="O66" s="21">
        <f>ROUND('Total Budget'!O65*30%,0)</f>
        <v>0</v>
      </c>
      <c r="P66" s="21">
        <f>ROUND('Total Budget'!P65*30%,0)</f>
        <v>0</v>
      </c>
      <c r="Q66" s="21">
        <f>ROUND('Total Budget'!Q65*30%,0)</f>
        <v>0</v>
      </c>
      <c r="R66" s="21">
        <f>ROUND('Total Budget'!R65*30%,0)</f>
        <v>0</v>
      </c>
      <c r="S66" s="21">
        <f>ROUND('Total Budget'!S65*30%,0)</f>
        <v>0</v>
      </c>
      <c r="T66" s="21">
        <f>ROUND('Total Budget'!T65*30%,0)</f>
        <v>2</v>
      </c>
      <c r="U66" s="21">
        <f>ROUND('Total Budget'!U65*30%,0)</f>
        <v>0</v>
      </c>
      <c r="V66" s="21">
        <f>ROUND('Total Budget'!V65*30%,0)</f>
        <v>0</v>
      </c>
      <c r="W66" s="21">
        <f>ROUND('Total Budget'!W65*30%,0)</f>
        <v>0</v>
      </c>
      <c r="X66" s="21">
        <f>ROUND('Total Budget'!X65*30%,0)</f>
        <v>0</v>
      </c>
      <c r="Y66" s="21">
        <f>ROUND('Total Budget'!Y65*30%,0)</f>
        <v>0</v>
      </c>
      <c r="Z66" s="21">
        <f>ROUND('Total Budget'!Z65*30%,0)</f>
        <v>0</v>
      </c>
      <c r="AA66" s="21">
        <f>ROUND('Total Budget'!AA65*30%,0)</f>
        <v>0</v>
      </c>
      <c r="AB66" s="21">
        <f>ROUND('Total Budget'!AB65*30%,0)</f>
        <v>0</v>
      </c>
      <c r="AC66" s="16">
        <f t="shared" si="0"/>
        <v>2</v>
      </c>
    </row>
    <row r="67" spans="1:29" x14ac:dyDescent="0.3">
      <c r="A67" s="134">
        <v>75.420699999999997</v>
      </c>
      <c r="B67" s="243" t="s">
        <v>1430</v>
      </c>
      <c r="C67" s="21">
        <f>ROUND('Total Budget'!C66*30%,0)</f>
        <v>76</v>
      </c>
      <c r="D67" s="21">
        <f>ROUND('Total Budget'!D66*30%,0)</f>
        <v>43</v>
      </c>
      <c r="E67" s="21">
        <f>ROUND('Total Budget'!E66*30%,0)</f>
        <v>12</v>
      </c>
      <c r="F67" s="21">
        <f>ROUND('Total Budget'!F66*30%,0)</f>
        <v>9</v>
      </c>
      <c r="G67" s="21">
        <f>ROUND('Total Budget'!G66*30%,0)</f>
        <v>6</v>
      </c>
      <c r="H67" s="21">
        <f>ROUND('Total Budget'!H66*30%,0)</f>
        <v>9</v>
      </c>
      <c r="I67" s="21">
        <f>ROUND('Total Budget'!I66*30%,0)</f>
        <v>10</v>
      </c>
      <c r="J67" s="21">
        <f>ROUND('Total Budget'!J66*30%,0)</f>
        <v>14</v>
      </c>
      <c r="K67" s="21">
        <f>ROUND('Total Budget'!K66*30%,0)</f>
        <v>16</v>
      </c>
      <c r="L67" s="21">
        <f>ROUND('Total Budget'!L66*30%,0)</f>
        <v>17</v>
      </c>
      <c r="M67" s="21">
        <f>ROUND('Total Budget'!M66*30%,0)</f>
        <v>9</v>
      </c>
      <c r="N67" s="21">
        <f>ROUND('Total Budget'!N66*30%,0)</f>
        <v>6</v>
      </c>
      <c r="O67" s="21">
        <f>ROUND('Total Budget'!O66*30%,0)</f>
        <v>4</v>
      </c>
      <c r="P67" s="21">
        <f>ROUND('Total Budget'!P66*30%,0)</f>
        <v>13</v>
      </c>
      <c r="Q67" s="21">
        <f>ROUND('Total Budget'!Q66*30%,0)</f>
        <v>8</v>
      </c>
      <c r="R67" s="21">
        <f>ROUND('Total Budget'!R66*30%,0)</f>
        <v>10</v>
      </c>
      <c r="S67" s="21">
        <f>ROUND('Total Budget'!S66*30%,0)</f>
        <v>8</v>
      </c>
      <c r="T67" s="21">
        <f>ROUND('Total Budget'!T66*30%,0)</f>
        <v>8</v>
      </c>
      <c r="U67" s="21">
        <f>ROUND('Total Budget'!U66*30%,0)</f>
        <v>7</v>
      </c>
      <c r="V67" s="21">
        <f>ROUND('Total Budget'!V66*30%,0)</f>
        <v>6</v>
      </c>
      <c r="W67" s="21">
        <f>ROUND('Total Budget'!W66*30%,0)</f>
        <v>2</v>
      </c>
      <c r="X67" s="21">
        <f>ROUND('Total Budget'!X66*30%,0)</f>
        <v>2</v>
      </c>
      <c r="Y67" s="21">
        <f>ROUND('Total Budget'!Y66*30%,0)</f>
        <v>4</v>
      </c>
      <c r="Z67" s="21">
        <f>ROUND('Total Budget'!Z66*30%,0)</f>
        <v>2</v>
      </c>
      <c r="AA67" s="21">
        <f>ROUND('Total Budget'!AA66*30%,0)</f>
        <v>34</v>
      </c>
      <c r="AB67" s="21">
        <f>ROUND('Total Budget'!AB66*30%,0)</f>
        <v>0</v>
      </c>
      <c r="AC67" s="16">
        <f t="shared" si="0"/>
        <v>335</v>
      </c>
    </row>
    <row r="68" spans="1:29" x14ac:dyDescent="0.3">
      <c r="A68" s="26">
        <v>75.421700000000001</v>
      </c>
      <c r="B68" s="243" t="s">
        <v>1431</v>
      </c>
      <c r="C68" s="21">
        <f>ROUND('Total Budget'!C67*30%,0)</f>
        <v>0</v>
      </c>
      <c r="D68" s="21">
        <f>ROUND('Total Budget'!D67*30%,0)</f>
        <v>0</v>
      </c>
      <c r="E68" s="21">
        <f>ROUND('Total Budget'!E67*30%,0)</f>
        <v>0</v>
      </c>
      <c r="F68" s="21">
        <f>ROUND('Total Budget'!F67*30%,0)</f>
        <v>0</v>
      </c>
      <c r="G68" s="21">
        <f>ROUND('Total Budget'!G67*30%,0)</f>
        <v>0</v>
      </c>
      <c r="H68" s="21">
        <f>ROUND('Total Budget'!H67*30%,0)</f>
        <v>0</v>
      </c>
      <c r="I68" s="21">
        <f>ROUND('Total Budget'!I67*30%,0)</f>
        <v>0</v>
      </c>
      <c r="J68" s="21">
        <f>ROUND('Total Budget'!J67*30%,0)</f>
        <v>0</v>
      </c>
      <c r="K68" s="21">
        <f>ROUND('Total Budget'!K67*30%,0)</f>
        <v>0</v>
      </c>
      <c r="L68" s="21">
        <f>ROUND('Total Budget'!L67*30%,0)</f>
        <v>0</v>
      </c>
      <c r="M68" s="21">
        <f>ROUND('Total Budget'!M67*30%,0)</f>
        <v>0</v>
      </c>
      <c r="N68" s="21">
        <f>ROUND('Total Budget'!N67*30%,0)</f>
        <v>0</v>
      </c>
      <c r="O68" s="21">
        <f>ROUND('Total Budget'!O67*30%,0)</f>
        <v>0</v>
      </c>
      <c r="P68" s="21">
        <f>ROUND('Total Budget'!P67*30%,0)</f>
        <v>0</v>
      </c>
      <c r="Q68" s="21">
        <f>ROUND('Total Budget'!Q67*30%,0)</f>
        <v>0</v>
      </c>
      <c r="R68" s="21">
        <f>ROUND('Total Budget'!R67*30%,0)</f>
        <v>0</v>
      </c>
      <c r="S68" s="21">
        <f>ROUND('Total Budget'!S67*30%,0)</f>
        <v>0</v>
      </c>
      <c r="T68" s="21">
        <f>ROUND('Total Budget'!T67*30%,0)</f>
        <v>0</v>
      </c>
      <c r="U68" s="21">
        <f>ROUND('Total Budget'!U67*30%,0)</f>
        <v>0</v>
      </c>
      <c r="V68" s="21">
        <f>ROUND('Total Budget'!V67*30%,0)</f>
        <v>0</v>
      </c>
      <c r="W68" s="21">
        <f>ROUND('Total Budget'!W67*30%,0)</f>
        <v>0</v>
      </c>
      <c r="X68" s="21">
        <f>ROUND('Total Budget'!X67*30%,0)</f>
        <v>0</v>
      </c>
      <c r="Y68" s="21">
        <f>ROUND('Total Budget'!Y67*30%,0)</f>
        <v>0</v>
      </c>
      <c r="Z68" s="21">
        <f>ROUND('Total Budget'!Z67*30%,0)</f>
        <v>0</v>
      </c>
      <c r="AA68" s="21">
        <f>ROUND('Total Budget'!AA67*30%,0)</f>
        <v>0</v>
      </c>
      <c r="AB68" s="21">
        <f>ROUND('Total Budget'!AB67*30%,0)</f>
        <v>0</v>
      </c>
      <c r="AC68" s="16">
        <f t="shared" si="0"/>
        <v>0</v>
      </c>
    </row>
    <row r="69" spans="1:29" ht="27" x14ac:dyDescent="0.3">
      <c r="A69" s="26">
        <v>75.422700000000006</v>
      </c>
      <c r="B69" s="243" t="s">
        <v>1432</v>
      </c>
      <c r="C69" s="21">
        <f>ROUND('Total Budget'!C68*30%,0)</f>
        <v>0</v>
      </c>
      <c r="D69" s="21">
        <f>ROUND('Total Budget'!D68*30%,0)</f>
        <v>0</v>
      </c>
      <c r="E69" s="21">
        <f>ROUND('Total Budget'!E68*30%,0)</f>
        <v>0</v>
      </c>
      <c r="F69" s="21">
        <f>ROUND('Total Budget'!F68*30%,0)</f>
        <v>0</v>
      </c>
      <c r="G69" s="21">
        <f>ROUND('Total Budget'!G68*30%,0)</f>
        <v>0</v>
      </c>
      <c r="H69" s="21">
        <f>ROUND('Total Budget'!H68*30%,0)</f>
        <v>0</v>
      </c>
      <c r="I69" s="21">
        <f>ROUND('Total Budget'!I68*30%,0)</f>
        <v>0</v>
      </c>
      <c r="J69" s="21">
        <f>ROUND('Total Budget'!J68*30%,0)</f>
        <v>0</v>
      </c>
      <c r="K69" s="21">
        <f>ROUND('Total Budget'!K68*30%,0)</f>
        <v>0</v>
      </c>
      <c r="L69" s="21">
        <f>ROUND('Total Budget'!L68*30%,0)</f>
        <v>0</v>
      </c>
      <c r="M69" s="21">
        <f>ROUND('Total Budget'!M68*30%,0)</f>
        <v>0</v>
      </c>
      <c r="N69" s="21">
        <f>ROUND('Total Budget'!N68*30%,0)</f>
        <v>0</v>
      </c>
      <c r="O69" s="21">
        <f>ROUND('Total Budget'!O68*30%,0)</f>
        <v>0</v>
      </c>
      <c r="P69" s="21">
        <f>ROUND('Total Budget'!P68*30%,0)</f>
        <v>0</v>
      </c>
      <c r="Q69" s="21">
        <f>ROUND('Total Budget'!Q68*30%,0)</f>
        <v>0</v>
      </c>
      <c r="R69" s="21">
        <f>ROUND('Total Budget'!R68*30%,0)</f>
        <v>0</v>
      </c>
      <c r="S69" s="21">
        <f>ROUND('Total Budget'!S68*30%,0)</f>
        <v>0</v>
      </c>
      <c r="T69" s="21">
        <f>ROUND('Total Budget'!T68*30%,0)</f>
        <v>0</v>
      </c>
      <c r="U69" s="21">
        <f>ROUND('Total Budget'!U68*30%,0)</f>
        <v>0</v>
      </c>
      <c r="V69" s="21">
        <f>ROUND('Total Budget'!V68*30%,0)</f>
        <v>0</v>
      </c>
      <c r="W69" s="21">
        <f>ROUND('Total Budget'!W68*30%,0)</f>
        <v>0</v>
      </c>
      <c r="X69" s="21">
        <f>ROUND('Total Budget'!X68*30%,0)</f>
        <v>0</v>
      </c>
      <c r="Y69" s="21">
        <f>ROUND('Total Budget'!Y68*30%,0)</f>
        <v>0</v>
      </c>
      <c r="Z69" s="21">
        <f>ROUND('Total Budget'!Z68*30%,0)</f>
        <v>0</v>
      </c>
      <c r="AA69" s="21">
        <f>ROUND('Total Budget'!AA68*30%,0)</f>
        <v>0</v>
      </c>
      <c r="AB69" s="21">
        <f>ROUND('Total Budget'!AB68*30%,0)</f>
        <v>0</v>
      </c>
      <c r="AC69" s="16">
        <f t="shared" si="0"/>
        <v>0</v>
      </c>
    </row>
    <row r="70" spans="1:29" x14ac:dyDescent="0.3">
      <c r="A70" s="26">
        <v>75.423699999999997</v>
      </c>
      <c r="B70" s="243" t="s">
        <v>1433</v>
      </c>
      <c r="C70" s="21">
        <f>ROUND('Total Budget'!C69*30%,0)</f>
        <v>0</v>
      </c>
      <c r="D70" s="21">
        <f>ROUND('Total Budget'!D69*30%,0)</f>
        <v>0</v>
      </c>
      <c r="E70" s="21">
        <f>ROUND('Total Budget'!E69*30%,0)</f>
        <v>0</v>
      </c>
      <c r="F70" s="21">
        <f>ROUND('Total Budget'!F69*30%,0)</f>
        <v>0</v>
      </c>
      <c r="G70" s="21">
        <f>ROUND('Total Budget'!G69*30%,0)</f>
        <v>0</v>
      </c>
      <c r="H70" s="21">
        <f>ROUND('Total Budget'!H69*30%,0)</f>
        <v>0</v>
      </c>
      <c r="I70" s="21">
        <f>ROUND('Total Budget'!I69*30%,0)</f>
        <v>0</v>
      </c>
      <c r="J70" s="21">
        <f>ROUND('Total Budget'!J69*30%,0)</f>
        <v>0</v>
      </c>
      <c r="K70" s="21">
        <f>ROUND('Total Budget'!K69*30%,0)</f>
        <v>0</v>
      </c>
      <c r="L70" s="21">
        <f>ROUND('Total Budget'!L69*30%,0)</f>
        <v>0</v>
      </c>
      <c r="M70" s="21">
        <f>ROUND('Total Budget'!M69*30%,0)</f>
        <v>0</v>
      </c>
      <c r="N70" s="21">
        <f>ROUND('Total Budget'!N69*30%,0)</f>
        <v>0</v>
      </c>
      <c r="O70" s="21">
        <f>ROUND('Total Budget'!O69*30%,0)</f>
        <v>0</v>
      </c>
      <c r="P70" s="21">
        <f>ROUND('Total Budget'!P69*30%,0)</f>
        <v>0</v>
      </c>
      <c r="Q70" s="21">
        <f>ROUND('Total Budget'!Q69*30%,0)</f>
        <v>0</v>
      </c>
      <c r="R70" s="21">
        <f>ROUND('Total Budget'!R69*30%,0)</f>
        <v>0</v>
      </c>
      <c r="S70" s="21">
        <f>ROUND('Total Budget'!S69*30%,0)</f>
        <v>0</v>
      </c>
      <c r="T70" s="21">
        <f>ROUND('Total Budget'!T69*30%,0)</f>
        <v>0</v>
      </c>
      <c r="U70" s="21">
        <f>ROUND('Total Budget'!U69*30%,0)</f>
        <v>0</v>
      </c>
      <c r="V70" s="21">
        <f>ROUND('Total Budget'!V69*30%,0)</f>
        <v>0</v>
      </c>
      <c r="W70" s="21">
        <f>ROUND('Total Budget'!W69*30%,0)</f>
        <v>0</v>
      </c>
      <c r="X70" s="21">
        <f>ROUND('Total Budget'!X69*30%,0)</f>
        <v>0</v>
      </c>
      <c r="Y70" s="21">
        <f>ROUND('Total Budget'!Y69*30%,0)</f>
        <v>0</v>
      </c>
      <c r="Z70" s="21">
        <f>ROUND('Total Budget'!Z69*30%,0)</f>
        <v>0</v>
      </c>
      <c r="AA70" s="21">
        <f>ROUND('Total Budget'!AA69*30%,0)</f>
        <v>0</v>
      </c>
      <c r="AB70" s="21">
        <f>ROUND('Total Budget'!AB69*30%,0)</f>
        <v>0</v>
      </c>
      <c r="AC70" s="16">
        <f t="shared" si="0"/>
        <v>0</v>
      </c>
    </row>
    <row r="71" spans="1:29" x14ac:dyDescent="0.3">
      <c r="A71" s="26">
        <v>75.424700000000001</v>
      </c>
      <c r="B71" s="243" t="s">
        <v>1434</v>
      </c>
      <c r="C71" s="21">
        <f>ROUND('Total Budget'!C70*30%,0)</f>
        <v>0</v>
      </c>
      <c r="D71" s="21">
        <f>ROUND('Total Budget'!D70*30%,0)</f>
        <v>0</v>
      </c>
      <c r="E71" s="21">
        <f>ROUND('Total Budget'!E70*30%,0)</f>
        <v>0</v>
      </c>
      <c r="F71" s="21">
        <f>ROUND('Total Budget'!F70*30%,0)</f>
        <v>0</v>
      </c>
      <c r="G71" s="21">
        <f>ROUND('Total Budget'!G70*30%,0)</f>
        <v>0</v>
      </c>
      <c r="H71" s="21">
        <f>ROUND('Total Budget'!H70*30%,0)</f>
        <v>0</v>
      </c>
      <c r="I71" s="21">
        <f>ROUND('Total Budget'!I70*30%,0)</f>
        <v>0</v>
      </c>
      <c r="J71" s="21">
        <f>ROUND('Total Budget'!J70*30%,0)</f>
        <v>0</v>
      </c>
      <c r="K71" s="21">
        <f>ROUND('Total Budget'!K70*30%,0)</f>
        <v>0</v>
      </c>
      <c r="L71" s="21">
        <f>ROUND('Total Budget'!L70*30%,0)</f>
        <v>0</v>
      </c>
      <c r="M71" s="21">
        <f>ROUND('Total Budget'!M70*30%,0)</f>
        <v>0</v>
      </c>
      <c r="N71" s="21">
        <f>ROUND('Total Budget'!N70*30%,0)</f>
        <v>0</v>
      </c>
      <c r="O71" s="21">
        <f>ROUND('Total Budget'!O70*30%,0)</f>
        <v>0</v>
      </c>
      <c r="P71" s="21">
        <f>ROUND('Total Budget'!P70*30%,0)</f>
        <v>0</v>
      </c>
      <c r="Q71" s="21">
        <f>ROUND('Total Budget'!Q70*30%,0)</f>
        <v>0</v>
      </c>
      <c r="R71" s="21">
        <f>ROUND('Total Budget'!R70*30%,0)</f>
        <v>0</v>
      </c>
      <c r="S71" s="21">
        <f>ROUND('Total Budget'!S70*30%,0)</f>
        <v>0</v>
      </c>
      <c r="T71" s="21">
        <f>ROUND('Total Budget'!T70*30%,0)</f>
        <v>0</v>
      </c>
      <c r="U71" s="21">
        <f>ROUND('Total Budget'!U70*30%,0)</f>
        <v>0</v>
      </c>
      <c r="V71" s="21">
        <f>ROUND('Total Budget'!V70*30%,0)</f>
        <v>0</v>
      </c>
      <c r="W71" s="21">
        <f>ROUND('Total Budget'!W70*30%,0)</f>
        <v>0</v>
      </c>
      <c r="X71" s="21">
        <f>ROUND('Total Budget'!X70*30%,0)</f>
        <v>0</v>
      </c>
      <c r="Y71" s="21">
        <f>ROUND('Total Budget'!Y70*30%,0)</f>
        <v>0</v>
      </c>
      <c r="Z71" s="21">
        <f>ROUND('Total Budget'!Z70*30%,0)</f>
        <v>0</v>
      </c>
      <c r="AA71" s="21">
        <f>ROUND('Total Budget'!AA70*30%,0)</f>
        <v>0</v>
      </c>
      <c r="AB71" s="21">
        <f>ROUND('Total Budget'!AB70*30%,0)</f>
        <v>0</v>
      </c>
      <c r="AC71" s="16">
        <f t="shared" si="0"/>
        <v>0</v>
      </c>
    </row>
    <row r="72" spans="1:29" x14ac:dyDescent="0.3">
      <c r="A72" s="26">
        <v>75.425699999999992</v>
      </c>
      <c r="B72" s="243" t="s">
        <v>1435</v>
      </c>
      <c r="C72" s="21">
        <f>ROUND('Total Budget'!C71*30%,0)</f>
        <v>3</v>
      </c>
      <c r="D72" s="21">
        <f>ROUND('Total Budget'!D71*30%,0)</f>
        <v>2</v>
      </c>
      <c r="E72" s="21">
        <f>ROUND('Total Budget'!E71*30%,0)</f>
        <v>0</v>
      </c>
      <c r="F72" s="21">
        <f>ROUND('Total Budget'!F71*30%,0)</f>
        <v>0</v>
      </c>
      <c r="G72" s="21">
        <f>ROUND('Total Budget'!G71*30%,0)</f>
        <v>0</v>
      </c>
      <c r="H72" s="21">
        <f>ROUND('Total Budget'!H71*30%,0)</f>
        <v>0</v>
      </c>
      <c r="I72" s="21">
        <f>ROUND('Total Budget'!I71*30%,0)</f>
        <v>0</v>
      </c>
      <c r="J72" s="21">
        <f>ROUND('Total Budget'!J71*30%,0)</f>
        <v>0</v>
      </c>
      <c r="K72" s="21">
        <f>ROUND('Total Budget'!K71*30%,0)</f>
        <v>0</v>
      </c>
      <c r="L72" s="21">
        <f>ROUND('Total Budget'!L71*30%,0)</f>
        <v>0</v>
      </c>
      <c r="M72" s="21">
        <f>ROUND('Total Budget'!M71*30%,0)</f>
        <v>0</v>
      </c>
      <c r="N72" s="21">
        <f>ROUND('Total Budget'!N71*30%,0)</f>
        <v>0</v>
      </c>
      <c r="O72" s="21">
        <f>ROUND('Total Budget'!O71*30%,0)</f>
        <v>0</v>
      </c>
      <c r="P72" s="21">
        <f>ROUND('Total Budget'!P71*30%,0)</f>
        <v>0</v>
      </c>
      <c r="Q72" s="21">
        <f>ROUND('Total Budget'!Q71*30%,0)</f>
        <v>0</v>
      </c>
      <c r="R72" s="21">
        <f>ROUND('Total Budget'!R71*30%,0)</f>
        <v>0</v>
      </c>
      <c r="S72" s="21">
        <f>ROUND('Total Budget'!S71*30%,0)</f>
        <v>0</v>
      </c>
      <c r="T72" s="21">
        <f>ROUND('Total Budget'!T71*30%,0)</f>
        <v>0</v>
      </c>
      <c r="U72" s="21">
        <f>ROUND('Total Budget'!U71*30%,0)</f>
        <v>0</v>
      </c>
      <c r="V72" s="21">
        <f>ROUND('Total Budget'!V71*30%,0)</f>
        <v>0</v>
      </c>
      <c r="W72" s="21">
        <f>ROUND('Total Budget'!W71*30%,0)</f>
        <v>0</v>
      </c>
      <c r="X72" s="21">
        <f>ROUND('Total Budget'!X71*30%,0)</f>
        <v>0</v>
      </c>
      <c r="Y72" s="21">
        <f>ROUND('Total Budget'!Y71*30%,0)</f>
        <v>0</v>
      </c>
      <c r="Z72" s="21">
        <f>ROUND('Total Budget'!Z71*30%,0)</f>
        <v>0</v>
      </c>
      <c r="AA72" s="21">
        <f>ROUND('Total Budget'!AA71*30%,0)</f>
        <v>1</v>
      </c>
      <c r="AB72" s="21">
        <f>ROUND('Total Budget'!AB71*30%,0)</f>
        <v>0</v>
      </c>
      <c r="AC72" s="16">
        <f t="shared" si="0"/>
        <v>6</v>
      </c>
    </row>
    <row r="73" spans="1:29" x14ac:dyDescent="0.3">
      <c r="A73" s="127">
        <v>75.426599999999993</v>
      </c>
      <c r="B73" s="243" t="s">
        <v>1436</v>
      </c>
      <c r="C73" s="21">
        <f>ROUND('Total Budget'!C72*30%,0)</f>
        <v>0</v>
      </c>
      <c r="D73" s="21">
        <f>ROUND('Total Budget'!D72*30%,0)</f>
        <v>0</v>
      </c>
      <c r="E73" s="21">
        <f>ROUND('Total Budget'!E72*30%,0)</f>
        <v>0</v>
      </c>
      <c r="F73" s="21">
        <f>ROUND('Total Budget'!F72*30%,0)</f>
        <v>0</v>
      </c>
      <c r="G73" s="21">
        <f>ROUND('Total Budget'!G72*30%,0)</f>
        <v>0</v>
      </c>
      <c r="H73" s="21">
        <f>ROUND('Total Budget'!H72*30%,0)</f>
        <v>0</v>
      </c>
      <c r="I73" s="21">
        <f>ROUND('Total Budget'!I72*30%,0)</f>
        <v>0</v>
      </c>
      <c r="J73" s="21">
        <f>ROUND('Total Budget'!J72*30%,0)</f>
        <v>0</v>
      </c>
      <c r="K73" s="21">
        <f>ROUND('Total Budget'!K72*30%,0)</f>
        <v>0</v>
      </c>
      <c r="L73" s="21">
        <f>ROUND('Total Budget'!L72*30%,0)</f>
        <v>0</v>
      </c>
      <c r="M73" s="21">
        <f>ROUND('Total Budget'!M72*30%,0)</f>
        <v>0</v>
      </c>
      <c r="N73" s="21">
        <f>ROUND('Total Budget'!N72*30%,0)</f>
        <v>0</v>
      </c>
      <c r="O73" s="21">
        <f>ROUND('Total Budget'!O72*30%,0)</f>
        <v>0</v>
      </c>
      <c r="P73" s="21">
        <f>ROUND('Total Budget'!P72*30%,0)</f>
        <v>0</v>
      </c>
      <c r="Q73" s="21">
        <f>ROUND('Total Budget'!Q72*30%,0)</f>
        <v>0</v>
      </c>
      <c r="R73" s="21">
        <f>ROUND('Total Budget'!R72*30%,0)</f>
        <v>0</v>
      </c>
      <c r="S73" s="21">
        <f>ROUND('Total Budget'!S72*30%,0)</f>
        <v>0</v>
      </c>
      <c r="T73" s="21">
        <f>ROUND('Total Budget'!T72*30%,0)</f>
        <v>2</v>
      </c>
      <c r="U73" s="21">
        <f>ROUND('Total Budget'!U72*30%,0)</f>
        <v>0</v>
      </c>
      <c r="V73" s="21">
        <f>ROUND('Total Budget'!V72*30%,0)</f>
        <v>0</v>
      </c>
      <c r="W73" s="21">
        <f>ROUND('Total Budget'!W72*30%,0)</f>
        <v>0</v>
      </c>
      <c r="X73" s="21">
        <f>ROUND('Total Budget'!X72*30%,0)</f>
        <v>0</v>
      </c>
      <c r="Y73" s="21">
        <f>ROUND('Total Budget'!Y72*30%,0)</f>
        <v>0</v>
      </c>
      <c r="Z73" s="21">
        <f>ROUND('Total Budget'!Z72*30%,0)</f>
        <v>0</v>
      </c>
      <c r="AA73" s="21">
        <f>ROUND('Total Budget'!AA72*30%,0)</f>
        <v>0</v>
      </c>
      <c r="AB73" s="21">
        <f>ROUND('Total Budget'!AB72*30%,0)</f>
        <v>0</v>
      </c>
      <c r="AC73" s="16">
        <f t="shared" ref="AC73:AC111" si="2">SUM(C73:AB73)</f>
        <v>2</v>
      </c>
    </row>
    <row r="74" spans="1:29" ht="27" x14ac:dyDescent="0.3">
      <c r="A74" s="26">
        <v>75.426699999999997</v>
      </c>
      <c r="B74" s="243" t="s">
        <v>1437</v>
      </c>
      <c r="C74" s="21">
        <f>ROUND('Total Budget'!C73*30%,0)</f>
        <v>36</v>
      </c>
      <c r="D74" s="21">
        <f>ROUND('Total Budget'!D73*30%,0)</f>
        <v>33</v>
      </c>
      <c r="E74" s="21">
        <f>ROUND('Total Budget'!E73*30%,0)</f>
        <v>15</v>
      </c>
      <c r="F74" s="21">
        <f>ROUND('Total Budget'!F73*30%,0)</f>
        <v>11</v>
      </c>
      <c r="G74" s="21">
        <f>ROUND('Total Budget'!G73*30%,0)</f>
        <v>8</v>
      </c>
      <c r="H74" s="21">
        <f>ROUND('Total Budget'!H73*30%,0)</f>
        <v>15</v>
      </c>
      <c r="I74" s="21">
        <f>ROUND('Total Budget'!I73*30%,0)</f>
        <v>11</v>
      </c>
      <c r="J74" s="21">
        <f>ROUND('Total Budget'!J73*30%,0)</f>
        <v>17</v>
      </c>
      <c r="K74" s="21">
        <f>ROUND('Total Budget'!K73*30%,0)</f>
        <v>12</v>
      </c>
      <c r="L74" s="21">
        <f>ROUND('Total Budget'!L73*30%,0)</f>
        <v>14</v>
      </c>
      <c r="M74" s="21">
        <f>ROUND('Total Budget'!M73*30%,0)</f>
        <v>13</v>
      </c>
      <c r="N74" s="21">
        <f>ROUND('Total Budget'!N73*30%,0)</f>
        <v>8</v>
      </c>
      <c r="O74" s="21">
        <f>ROUND('Total Budget'!O73*30%,0)</f>
        <v>6</v>
      </c>
      <c r="P74" s="21">
        <f>ROUND('Total Budget'!P73*30%,0)</f>
        <v>20</v>
      </c>
      <c r="Q74" s="21">
        <f>ROUND('Total Budget'!Q73*30%,0)</f>
        <v>12</v>
      </c>
      <c r="R74" s="21">
        <f>ROUND('Total Budget'!R73*30%,0)</f>
        <v>18</v>
      </c>
      <c r="S74" s="21">
        <f>ROUND('Total Budget'!S73*30%,0)</f>
        <v>12</v>
      </c>
      <c r="T74" s="21">
        <f>ROUND('Total Budget'!T73*30%,0)</f>
        <v>12</v>
      </c>
      <c r="U74" s="21">
        <f>ROUND('Total Budget'!U73*30%,0)</f>
        <v>9</v>
      </c>
      <c r="V74" s="21">
        <f>ROUND('Total Budget'!V73*30%,0)</f>
        <v>1</v>
      </c>
      <c r="W74" s="21">
        <f>ROUND('Total Budget'!W73*30%,0)</f>
        <v>2</v>
      </c>
      <c r="X74" s="21">
        <f>ROUND('Total Budget'!X73*30%,0)</f>
        <v>1</v>
      </c>
      <c r="Y74" s="21">
        <f>ROUND('Total Budget'!Y73*30%,0)</f>
        <v>1</v>
      </c>
      <c r="Z74" s="21">
        <f>ROUND('Total Budget'!Z73*30%,0)</f>
        <v>1</v>
      </c>
      <c r="AA74" s="21">
        <f>ROUND('Total Budget'!AA73*30%,0)</f>
        <v>18</v>
      </c>
      <c r="AB74" s="21">
        <f>ROUND('Total Budget'!AB73*30%,0)</f>
        <v>0</v>
      </c>
      <c r="AC74" s="16">
        <f t="shared" si="2"/>
        <v>306</v>
      </c>
    </row>
    <row r="75" spans="1:29" ht="27" x14ac:dyDescent="0.3">
      <c r="A75" s="26">
        <v>75.427700000000002</v>
      </c>
      <c r="B75" s="243" t="s">
        <v>1438</v>
      </c>
      <c r="C75" s="21">
        <f>ROUND('Total Budget'!C74*30%,0)</f>
        <v>2</v>
      </c>
      <c r="D75" s="21">
        <f>ROUND('Total Budget'!D74*30%,0)</f>
        <v>2</v>
      </c>
      <c r="E75" s="21">
        <f>ROUND('Total Budget'!E74*30%,0)</f>
        <v>0</v>
      </c>
      <c r="F75" s="21">
        <f>ROUND('Total Budget'!F74*30%,0)</f>
        <v>0</v>
      </c>
      <c r="G75" s="21">
        <f>ROUND('Total Budget'!G74*30%,0)</f>
        <v>0</v>
      </c>
      <c r="H75" s="21">
        <f>ROUND('Total Budget'!H74*30%,0)</f>
        <v>0</v>
      </c>
      <c r="I75" s="21">
        <f>ROUND('Total Budget'!I74*30%,0)</f>
        <v>0</v>
      </c>
      <c r="J75" s="21">
        <f>ROUND('Total Budget'!J74*30%,0)</f>
        <v>0</v>
      </c>
      <c r="K75" s="21">
        <f>ROUND('Total Budget'!K74*30%,0)</f>
        <v>0</v>
      </c>
      <c r="L75" s="21">
        <f>ROUND('Total Budget'!L74*30%,0)</f>
        <v>0</v>
      </c>
      <c r="M75" s="21">
        <f>ROUND('Total Budget'!M74*30%,0)</f>
        <v>0</v>
      </c>
      <c r="N75" s="21">
        <f>ROUND('Total Budget'!N74*30%,0)</f>
        <v>0</v>
      </c>
      <c r="O75" s="21">
        <f>ROUND('Total Budget'!O74*30%,0)</f>
        <v>0</v>
      </c>
      <c r="P75" s="21">
        <f>ROUND('Total Budget'!P74*30%,0)</f>
        <v>0</v>
      </c>
      <c r="Q75" s="21">
        <f>ROUND('Total Budget'!Q74*30%,0)</f>
        <v>0</v>
      </c>
      <c r="R75" s="21">
        <f>ROUND('Total Budget'!R74*30%,0)</f>
        <v>0</v>
      </c>
      <c r="S75" s="21">
        <f>ROUND('Total Budget'!S74*30%,0)</f>
        <v>0</v>
      </c>
      <c r="T75" s="21">
        <f>ROUND('Total Budget'!T74*30%,0)</f>
        <v>0</v>
      </c>
      <c r="U75" s="21">
        <f>ROUND('Total Budget'!U74*30%,0)</f>
        <v>0</v>
      </c>
      <c r="V75" s="21">
        <f>ROUND('Total Budget'!V74*30%,0)</f>
        <v>0</v>
      </c>
      <c r="W75" s="21">
        <f>ROUND('Total Budget'!W74*30%,0)</f>
        <v>0</v>
      </c>
      <c r="X75" s="21">
        <f>ROUND('Total Budget'!X74*30%,0)</f>
        <v>0</v>
      </c>
      <c r="Y75" s="21">
        <f>ROUND('Total Budget'!Y74*30%,0)</f>
        <v>0</v>
      </c>
      <c r="Z75" s="21">
        <f>ROUND('Total Budget'!Z74*30%,0)</f>
        <v>0</v>
      </c>
      <c r="AA75" s="21">
        <f>ROUND('Total Budget'!AA74*30%,0)</f>
        <v>1</v>
      </c>
      <c r="AB75" s="21">
        <f>ROUND('Total Budget'!AB74*30%,0)</f>
        <v>0</v>
      </c>
      <c r="AC75" s="16">
        <f t="shared" si="2"/>
        <v>5</v>
      </c>
    </row>
    <row r="76" spans="1:29" ht="27" x14ac:dyDescent="0.3">
      <c r="A76" s="26">
        <v>75.428700000000006</v>
      </c>
      <c r="B76" s="243" t="s">
        <v>1439</v>
      </c>
      <c r="C76" s="21">
        <f>ROUND('Total Budget'!C75*30%,0)</f>
        <v>0</v>
      </c>
      <c r="D76" s="21">
        <f>ROUND('Total Budget'!D75*30%,0)</f>
        <v>0</v>
      </c>
      <c r="E76" s="21">
        <f>ROUND('Total Budget'!E75*30%,0)</f>
        <v>0</v>
      </c>
      <c r="F76" s="21">
        <f>ROUND('Total Budget'!F75*30%,0)</f>
        <v>0</v>
      </c>
      <c r="G76" s="21">
        <f>ROUND('Total Budget'!G75*30%,0)</f>
        <v>0</v>
      </c>
      <c r="H76" s="21">
        <f>ROUND('Total Budget'!H75*30%,0)</f>
        <v>1</v>
      </c>
      <c r="I76" s="21">
        <f>ROUND('Total Budget'!I75*30%,0)</f>
        <v>0</v>
      </c>
      <c r="J76" s="21">
        <f>ROUND('Total Budget'!J75*30%,0)</f>
        <v>0</v>
      </c>
      <c r="K76" s="21">
        <f>ROUND('Total Budget'!K75*30%,0)</f>
        <v>0</v>
      </c>
      <c r="L76" s="21">
        <f>ROUND('Total Budget'!L75*30%,0)</f>
        <v>0</v>
      </c>
      <c r="M76" s="21">
        <f>ROUND('Total Budget'!M75*30%,0)</f>
        <v>0</v>
      </c>
      <c r="N76" s="21">
        <f>ROUND('Total Budget'!N75*30%,0)</f>
        <v>0</v>
      </c>
      <c r="O76" s="21">
        <f>ROUND('Total Budget'!O75*30%,0)</f>
        <v>0</v>
      </c>
      <c r="P76" s="21">
        <f>ROUND('Total Budget'!P75*30%,0)</f>
        <v>0</v>
      </c>
      <c r="Q76" s="21">
        <f>ROUND('Total Budget'!Q75*30%,0)</f>
        <v>0</v>
      </c>
      <c r="R76" s="21">
        <f>ROUND('Total Budget'!R75*30%,0)</f>
        <v>0</v>
      </c>
      <c r="S76" s="21">
        <f>ROUND('Total Budget'!S75*30%,0)</f>
        <v>0</v>
      </c>
      <c r="T76" s="21">
        <f>ROUND('Total Budget'!T75*30%,0)</f>
        <v>0</v>
      </c>
      <c r="U76" s="21">
        <f>ROUND('Total Budget'!U75*30%,0)</f>
        <v>2</v>
      </c>
      <c r="V76" s="21">
        <f>ROUND('Total Budget'!V75*30%,0)</f>
        <v>0</v>
      </c>
      <c r="W76" s="21">
        <f>ROUND('Total Budget'!W75*30%,0)</f>
        <v>1</v>
      </c>
      <c r="X76" s="21">
        <f>ROUND('Total Budget'!X75*30%,0)</f>
        <v>1</v>
      </c>
      <c r="Y76" s="21">
        <f>ROUND('Total Budget'!Y75*30%,0)</f>
        <v>0</v>
      </c>
      <c r="Z76" s="21">
        <f>ROUND('Total Budget'!Z75*30%,0)</f>
        <v>0</v>
      </c>
      <c r="AA76" s="21">
        <f>ROUND('Total Budget'!AA75*30%,0)</f>
        <v>0</v>
      </c>
      <c r="AB76" s="21">
        <f>ROUND('Total Budget'!AB75*30%,0)</f>
        <v>0</v>
      </c>
      <c r="AC76" s="16">
        <f t="shared" si="2"/>
        <v>5</v>
      </c>
    </row>
    <row r="77" spans="1:29" ht="27" x14ac:dyDescent="0.3">
      <c r="A77" s="26">
        <v>75.429699999999997</v>
      </c>
      <c r="B77" s="243" t="s">
        <v>1440</v>
      </c>
      <c r="C77" s="21">
        <f>ROUND('Total Budget'!C76*30%,0)</f>
        <v>0</v>
      </c>
      <c r="D77" s="21">
        <f>ROUND('Total Budget'!D76*30%,0)</f>
        <v>0</v>
      </c>
      <c r="E77" s="21">
        <f>ROUND('Total Budget'!E76*30%,0)</f>
        <v>0</v>
      </c>
      <c r="F77" s="21">
        <f>ROUND('Total Budget'!F76*30%,0)</f>
        <v>0</v>
      </c>
      <c r="G77" s="21">
        <f>ROUND('Total Budget'!G76*30%,0)</f>
        <v>0</v>
      </c>
      <c r="H77" s="21">
        <f>ROUND('Total Budget'!H76*30%,0)</f>
        <v>0</v>
      </c>
      <c r="I77" s="21">
        <f>ROUND('Total Budget'!I76*30%,0)</f>
        <v>0</v>
      </c>
      <c r="J77" s="21">
        <f>ROUND('Total Budget'!J76*30%,0)</f>
        <v>0</v>
      </c>
      <c r="K77" s="21">
        <f>ROUND('Total Budget'!K76*30%,0)</f>
        <v>0</v>
      </c>
      <c r="L77" s="21">
        <f>ROUND('Total Budget'!L76*30%,0)</f>
        <v>0</v>
      </c>
      <c r="M77" s="21">
        <f>ROUND('Total Budget'!M76*30%,0)</f>
        <v>0</v>
      </c>
      <c r="N77" s="21">
        <f>ROUND('Total Budget'!N76*30%,0)</f>
        <v>0</v>
      </c>
      <c r="O77" s="21">
        <f>ROUND('Total Budget'!O76*30%,0)</f>
        <v>0</v>
      </c>
      <c r="P77" s="21">
        <f>ROUND('Total Budget'!P76*30%,0)</f>
        <v>0</v>
      </c>
      <c r="Q77" s="21">
        <f>ROUND('Total Budget'!Q76*30%,0)</f>
        <v>0</v>
      </c>
      <c r="R77" s="21">
        <f>ROUND('Total Budget'!R76*30%,0)</f>
        <v>0</v>
      </c>
      <c r="S77" s="21">
        <f>ROUND('Total Budget'!S76*30%,0)</f>
        <v>0</v>
      </c>
      <c r="T77" s="21">
        <f>ROUND('Total Budget'!T76*30%,0)</f>
        <v>0</v>
      </c>
      <c r="U77" s="21">
        <f>ROUND('Total Budget'!U76*30%,0)</f>
        <v>0</v>
      </c>
      <c r="V77" s="21">
        <f>ROUND('Total Budget'!V76*30%,0)</f>
        <v>0</v>
      </c>
      <c r="W77" s="21">
        <f>ROUND('Total Budget'!W76*30%,0)</f>
        <v>0</v>
      </c>
      <c r="X77" s="21">
        <f>ROUND('Total Budget'!X76*30%,0)</f>
        <v>0</v>
      </c>
      <c r="Y77" s="21">
        <f>ROUND('Total Budget'!Y76*30%,0)</f>
        <v>0</v>
      </c>
      <c r="Z77" s="21">
        <f>ROUND('Total Budget'!Z76*30%,0)</f>
        <v>0</v>
      </c>
      <c r="AA77" s="21">
        <f>ROUND('Total Budget'!AA76*30%,0)</f>
        <v>0</v>
      </c>
      <c r="AB77" s="21">
        <f>ROUND('Total Budget'!AB76*30%,0)</f>
        <v>0</v>
      </c>
      <c r="AC77" s="16">
        <f t="shared" si="2"/>
        <v>0</v>
      </c>
    </row>
    <row r="78" spans="1:29" ht="27" x14ac:dyDescent="0.3">
      <c r="A78" s="26">
        <v>75.430700000000002</v>
      </c>
      <c r="B78" s="243" t="s">
        <v>1441</v>
      </c>
      <c r="C78" s="21">
        <f>ROUND('Total Budget'!C77*30%,0)</f>
        <v>0</v>
      </c>
      <c r="D78" s="21">
        <f>ROUND('Total Budget'!D77*30%,0)</f>
        <v>0</v>
      </c>
      <c r="E78" s="21">
        <f>ROUND('Total Budget'!E77*30%,0)</f>
        <v>0</v>
      </c>
      <c r="F78" s="21">
        <f>ROUND('Total Budget'!F77*30%,0)</f>
        <v>0</v>
      </c>
      <c r="G78" s="21">
        <f>ROUND('Total Budget'!G77*30%,0)</f>
        <v>0</v>
      </c>
      <c r="H78" s="21">
        <f>ROUND('Total Budget'!H77*30%,0)</f>
        <v>0</v>
      </c>
      <c r="I78" s="21">
        <f>ROUND('Total Budget'!I77*30%,0)</f>
        <v>0</v>
      </c>
      <c r="J78" s="21">
        <f>ROUND('Total Budget'!J77*30%,0)</f>
        <v>0</v>
      </c>
      <c r="K78" s="21">
        <f>ROUND('Total Budget'!K77*30%,0)</f>
        <v>0</v>
      </c>
      <c r="L78" s="21">
        <f>ROUND('Total Budget'!L77*30%,0)</f>
        <v>0</v>
      </c>
      <c r="M78" s="21">
        <f>ROUND('Total Budget'!M77*30%,0)</f>
        <v>0</v>
      </c>
      <c r="N78" s="21">
        <f>ROUND('Total Budget'!N77*30%,0)</f>
        <v>0</v>
      </c>
      <c r="O78" s="21">
        <f>ROUND('Total Budget'!O77*30%,0)</f>
        <v>0</v>
      </c>
      <c r="P78" s="21">
        <f>ROUND('Total Budget'!P77*30%,0)</f>
        <v>0</v>
      </c>
      <c r="Q78" s="21">
        <f>ROUND('Total Budget'!Q77*30%,0)</f>
        <v>0</v>
      </c>
      <c r="R78" s="21">
        <f>ROUND('Total Budget'!R77*30%,0)</f>
        <v>0</v>
      </c>
      <c r="S78" s="21">
        <f>ROUND('Total Budget'!S77*30%,0)</f>
        <v>0</v>
      </c>
      <c r="T78" s="21">
        <f>ROUND('Total Budget'!T77*30%,0)</f>
        <v>0</v>
      </c>
      <c r="U78" s="21">
        <f>ROUND('Total Budget'!U77*30%,0)</f>
        <v>0</v>
      </c>
      <c r="V78" s="21">
        <f>ROUND('Total Budget'!V77*30%,0)</f>
        <v>0</v>
      </c>
      <c r="W78" s="21">
        <f>ROUND('Total Budget'!W77*30%,0)</f>
        <v>0</v>
      </c>
      <c r="X78" s="21">
        <f>ROUND('Total Budget'!X77*30%,0)</f>
        <v>0</v>
      </c>
      <c r="Y78" s="21">
        <f>ROUND('Total Budget'!Y77*30%,0)</f>
        <v>0</v>
      </c>
      <c r="Z78" s="21">
        <f>ROUND('Total Budget'!Z77*30%,0)</f>
        <v>0</v>
      </c>
      <c r="AA78" s="21">
        <f>ROUND('Total Budget'!AA77*30%,0)</f>
        <v>0</v>
      </c>
      <c r="AB78" s="21">
        <f>ROUND('Total Budget'!AB77*30%,0)</f>
        <v>0</v>
      </c>
      <c r="AC78" s="16">
        <f t="shared" si="2"/>
        <v>0</v>
      </c>
    </row>
    <row r="79" spans="1:29" ht="40.5" x14ac:dyDescent="0.3">
      <c r="A79" s="26">
        <v>75.431700000000006</v>
      </c>
      <c r="B79" s="243" t="s">
        <v>1442</v>
      </c>
      <c r="C79" s="21">
        <f>ROUND('Total Budget'!C78*30%,0)</f>
        <v>0</v>
      </c>
      <c r="D79" s="21">
        <f>ROUND('Total Budget'!D78*30%,0)</f>
        <v>0</v>
      </c>
      <c r="E79" s="21">
        <f>ROUND('Total Budget'!E78*30%,0)</f>
        <v>0</v>
      </c>
      <c r="F79" s="21">
        <f>ROUND('Total Budget'!F78*30%,0)</f>
        <v>0</v>
      </c>
      <c r="G79" s="21">
        <f>ROUND('Total Budget'!G78*30%,0)</f>
        <v>0</v>
      </c>
      <c r="H79" s="21">
        <f>ROUND('Total Budget'!H78*30%,0)</f>
        <v>0</v>
      </c>
      <c r="I79" s="21">
        <f>ROUND('Total Budget'!I78*30%,0)</f>
        <v>0</v>
      </c>
      <c r="J79" s="21">
        <f>ROUND('Total Budget'!J78*30%,0)</f>
        <v>0</v>
      </c>
      <c r="K79" s="21">
        <f>ROUND('Total Budget'!K78*30%,0)</f>
        <v>0</v>
      </c>
      <c r="L79" s="21">
        <f>ROUND('Total Budget'!L78*30%,0)</f>
        <v>0</v>
      </c>
      <c r="M79" s="21">
        <f>ROUND('Total Budget'!M78*30%,0)</f>
        <v>0</v>
      </c>
      <c r="N79" s="21">
        <f>ROUND('Total Budget'!N78*30%,0)</f>
        <v>0</v>
      </c>
      <c r="O79" s="21">
        <f>ROUND('Total Budget'!O78*30%,0)</f>
        <v>0</v>
      </c>
      <c r="P79" s="21">
        <f>ROUND('Total Budget'!P78*30%,0)</f>
        <v>0</v>
      </c>
      <c r="Q79" s="21">
        <f>ROUND('Total Budget'!Q78*30%,0)</f>
        <v>0</v>
      </c>
      <c r="R79" s="21">
        <f>ROUND('Total Budget'!R78*30%,0)</f>
        <v>0</v>
      </c>
      <c r="S79" s="21">
        <f>ROUND('Total Budget'!S78*30%,0)</f>
        <v>0</v>
      </c>
      <c r="T79" s="21">
        <f>ROUND('Total Budget'!T78*30%,0)</f>
        <v>0</v>
      </c>
      <c r="U79" s="21">
        <f>ROUND('Total Budget'!U78*30%,0)</f>
        <v>0</v>
      </c>
      <c r="V79" s="21">
        <f>ROUND('Total Budget'!V78*30%,0)</f>
        <v>0</v>
      </c>
      <c r="W79" s="21">
        <f>ROUND('Total Budget'!W78*30%,0)</f>
        <v>0</v>
      </c>
      <c r="X79" s="21">
        <f>ROUND('Total Budget'!X78*30%,0)</f>
        <v>0</v>
      </c>
      <c r="Y79" s="21">
        <f>ROUND('Total Budget'!Y78*30%,0)</f>
        <v>0</v>
      </c>
      <c r="Z79" s="21">
        <f>ROUND('Total Budget'!Z78*30%,0)</f>
        <v>0</v>
      </c>
      <c r="AA79" s="21">
        <f>ROUND('Total Budget'!AA78*30%,0)</f>
        <v>0</v>
      </c>
      <c r="AB79" s="21">
        <f>ROUND('Total Budget'!AB78*30%,0)</f>
        <v>0</v>
      </c>
      <c r="AC79" s="16">
        <f t="shared" si="2"/>
        <v>0</v>
      </c>
    </row>
    <row r="80" spans="1:29" x14ac:dyDescent="0.3">
      <c r="A80" s="26">
        <v>75.5107</v>
      </c>
      <c r="B80" s="243" t="s">
        <v>1444</v>
      </c>
      <c r="C80" s="21">
        <f>ROUND('Total Budget'!C79*30%,0)</f>
        <v>0</v>
      </c>
      <c r="D80" s="21">
        <f>ROUND('Total Budget'!D79*30%,0)</f>
        <v>0</v>
      </c>
      <c r="E80" s="21">
        <f>ROUND('Total Budget'!E79*30%,0)</f>
        <v>4</v>
      </c>
      <c r="F80" s="21">
        <f>ROUND('Total Budget'!F79*30%,0)</f>
        <v>4</v>
      </c>
      <c r="G80" s="21">
        <f>ROUND('Total Budget'!G79*30%,0)</f>
        <v>0</v>
      </c>
      <c r="H80" s="21">
        <f>ROUND('Total Budget'!H79*30%,0)</f>
        <v>2</v>
      </c>
      <c r="I80" s="21">
        <f>ROUND('Total Budget'!I79*30%,0)</f>
        <v>0</v>
      </c>
      <c r="J80" s="21">
        <f>ROUND('Total Budget'!J79*30%,0)</f>
        <v>5</v>
      </c>
      <c r="K80" s="21">
        <f>ROUND('Total Budget'!K79*30%,0)</f>
        <v>0</v>
      </c>
      <c r="L80" s="21">
        <f>ROUND('Total Budget'!L79*30%,0)</f>
        <v>0</v>
      </c>
      <c r="M80" s="21">
        <f>ROUND('Total Budget'!M79*30%,0)</f>
        <v>0</v>
      </c>
      <c r="N80" s="21">
        <f>ROUND('Total Budget'!N79*30%,0)</f>
        <v>0</v>
      </c>
      <c r="O80" s="21">
        <f>ROUND('Total Budget'!O79*30%,0)</f>
        <v>0</v>
      </c>
      <c r="P80" s="21">
        <f>ROUND('Total Budget'!P79*30%,0)</f>
        <v>2</v>
      </c>
      <c r="Q80" s="21">
        <f>ROUND('Total Budget'!Q79*30%,0)</f>
        <v>2</v>
      </c>
      <c r="R80" s="21">
        <f>ROUND('Total Budget'!R79*30%,0)</f>
        <v>3</v>
      </c>
      <c r="S80" s="21">
        <f>ROUND('Total Budget'!S79*30%,0)</f>
        <v>0</v>
      </c>
      <c r="T80" s="21">
        <f>ROUND('Total Budget'!T79*30%,0)</f>
        <v>0</v>
      </c>
      <c r="U80" s="21">
        <f>ROUND('Total Budget'!U79*30%,0)</f>
        <v>0</v>
      </c>
      <c r="V80" s="21">
        <f>ROUND('Total Budget'!V79*30%,0)</f>
        <v>0</v>
      </c>
      <c r="W80" s="21">
        <f>ROUND('Total Budget'!W79*30%,0)</f>
        <v>0</v>
      </c>
      <c r="X80" s="21">
        <f>ROUND('Total Budget'!X79*30%,0)</f>
        <v>0</v>
      </c>
      <c r="Y80" s="21">
        <f>ROUND('Total Budget'!Y79*30%,0)</f>
        <v>0</v>
      </c>
      <c r="Z80" s="21">
        <f>ROUND('Total Budget'!Z79*30%,0)</f>
        <v>0</v>
      </c>
      <c r="AA80" s="21">
        <f>ROUND('Total Budget'!AA79*30%,0)</f>
        <v>0</v>
      </c>
      <c r="AB80" s="21">
        <f>ROUND('Total Budget'!AB79*30%,0)</f>
        <v>0</v>
      </c>
      <c r="AC80" s="16">
        <f t="shared" si="2"/>
        <v>22</v>
      </c>
    </row>
    <row r="81" spans="1:29" x14ac:dyDescent="0.3">
      <c r="A81" s="26">
        <v>75.520700000000005</v>
      </c>
      <c r="B81" s="243" t="s">
        <v>1445</v>
      </c>
      <c r="C81" s="21">
        <f>ROUND('Total Budget'!C80*30%,0)</f>
        <v>3</v>
      </c>
      <c r="D81" s="21">
        <f>ROUND('Total Budget'!D80*30%,0)</f>
        <v>0</v>
      </c>
      <c r="E81" s="21">
        <f>ROUND('Total Budget'!E80*30%,0)</f>
        <v>0</v>
      </c>
      <c r="F81" s="21">
        <f>ROUND('Total Budget'!F80*30%,0)</f>
        <v>0</v>
      </c>
      <c r="G81" s="21">
        <f>ROUND('Total Budget'!G80*30%,0)</f>
        <v>2</v>
      </c>
      <c r="H81" s="21">
        <f>ROUND('Total Budget'!H80*30%,0)</f>
        <v>2</v>
      </c>
      <c r="I81" s="21">
        <f>ROUND('Total Budget'!I80*30%,0)</f>
        <v>2</v>
      </c>
      <c r="J81" s="21">
        <f>ROUND('Total Budget'!J80*30%,0)</f>
        <v>0</v>
      </c>
      <c r="K81" s="21">
        <f>ROUND('Total Budget'!K80*30%,0)</f>
        <v>2</v>
      </c>
      <c r="L81" s="21">
        <f>ROUND('Total Budget'!L80*30%,0)</f>
        <v>3</v>
      </c>
      <c r="M81" s="21">
        <f>ROUND('Total Budget'!M80*30%,0)</f>
        <v>0</v>
      </c>
      <c r="N81" s="21">
        <f>ROUND('Total Budget'!N80*30%,0)</f>
        <v>1</v>
      </c>
      <c r="O81" s="21">
        <f>ROUND('Total Budget'!O80*30%,0)</f>
        <v>1</v>
      </c>
      <c r="P81" s="21">
        <f>ROUND('Total Budget'!P80*30%,0)</f>
        <v>0</v>
      </c>
      <c r="Q81" s="21">
        <f>ROUND('Total Budget'!Q80*30%,0)</f>
        <v>0</v>
      </c>
      <c r="R81" s="21">
        <f>ROUND('Total Budget'!R80*30%,0)</f>
        <v>0</v>
      </c>
      <c r="S81" s="21">
        <f>ROUND('Total Budget'!S80*30%,0)</f>
        <v>3</v>
      </c>
      <c r="T81" s="21">
        <f>ROUND('Total Budget'!T80*30%,0)</f>
        <v>1</v>
      </c>
      <c r="U81" s="21">
        <f>ROUND('Total Budget'!U80*30%,0)</f>
        <v>0</v>
      </c>
      <c r="V81" s="21">
        <f>ROUND('Total Budget'!V80*30%,0)</f>
        <v>0</v>
      </c>
      <c r="W81" s="21">
        <f>ROUND('Total Budget'!W80*30%,0)</f>
        <v>0</v>
      </c>
      <c r="X81" s="21">
        <f>ROUND('Total Budget'!X80*30%,0)</f>
        <v>0</v>
      </c>
      <c r="Y81" s="21">
        <f>ROUND('Total Budget'!Y80*30%,0)</f>
        <v>0</v>
      </c>
      <c r="Z81" s="21">
        <f>ROUND('Total Budget'!Z80*30%,0)</f>
        <v>0</v>
      </c>
      <c r="AA81" s="21">
        <f>ROUND('Total Budget'!AA80*30%,0)</f>
        <v>0</v>
      </c>
      <c r="AB81" s="21">
        <f>ROUND('Total Budget'!AB80*30%,0)</f>
        <v>0</v>
      </c>
      <c r="AC81" s="16">
        <f t="shared" si="2"/>
        <v>20</v>
      </c>
    </row>
    <row r="82" spans="1:29" x14ac:dyDescent="0.3">
      <c r="A82" s="26">
        <v>75.530699999999996</v>
      </c>
      <c r="B82" s="243" t="s">
        <v>1446</v>
      </c>
      <c r="C82" s="21">
        <f>ROUND('Total Budget'!C81*30%,0)</f>
        <v>10</v>
      </c>
      <c r="D82" s="21">
        <f>ROUND('Total Budget'!D81*30%,0)</f>
        <v>7</v>
      </c>
      <c r="E82" s="21">
        <f>ROUND('Total Budget'!E81*30%,0)</f>
        <v>5</v>
      </c>
      <c r="F82" s="21">
        <f>ROUND('Total Budget'!F81*30%,0)</f>
        <v>5</v>
      </c>
      <c r="G82" s="21">
        <f>ROUND('Total Budget'!G81*30%,0)</f>
        <v>4</v>
      </c>
      <c r="H82" s="21">
        <f>ROUND('Total Budget'!H81*30%,0)</f>
        <v>6</v>
      </c>
      <c r="I82" s="21">
        <f>ROUND('Total Budget'!I81*30%,0)</f>
        <v>5</v>
      </c>
      <c r="J82" s="21">
        <f>ROUND('Total Budget'!J81*30%,0)</f>
        <v>13</v>
      </c>
      <c r="K82" s="21">
        <f>ROUND('Total Budget'!K81*30%,0)</f>
        <v>6</v>
      </c>
      <c r="L82" s="21">
        <f>ROUND('Total Budget'!L81*30%,0)</f>
        <v>7</v>
      </c>
      <c r="M82" s="21">
        <f>ROUND('Total Budget'!M81*30%,0)</f>
        <v>7</v>
      </c>
      <c r="N82" s="21">
        <f>ROUND('Total Budget'!N81*30%,0)</f>
        <v>3</v>
      </c>
      <c r="O82" s="21">
        <f>ROUND('Total Budget'!O81*30%,0)</f>
        <v>3</v>
      </c>
      <c r="P82" s="21">
        <f>ROUND('Total Budget'!P81*30%,0)</f>
        <v>8</v>
      </c>
      <c r="Q82" s="21">
        <f>ROUND('Total Budget'!Q81*30%,0)</f>
        <v>7</v>
      </c>
      <c r="R82" s="21">
        <f>ROUND('Total Budget'!R81*30%,0)</f>
        <v>5</v>
      </c>
      <c r="S82" s="21">
        <f>ROUND('Total Budget'!S81*30%,0)</f>
        <v>5</v>
      </c>
      <c r="T82" s="21">
        <f>ROUND('Total Budget'!T81*30%,0)</f>
        <v>5</v>
      </c>
      <c r="U82" s="21">
        <f>ROUND('Total Budget'!U81*30%,0)</f>
        <v>2</v>
      </c>
      <c r="V82" s="21">
        <f>ROUND('Total Budget'!V81*30%,0)</f>
        <v>0</v>
      </c>
      <c r="W82" s="21">
        <f>ROUND('Total Budget'!W81*30%,0)</f>
        <v>1</v>
      </c>
      <c r="X82" s="21">
        <f>ROUND('Total Budget'!X81*30%,0)</f>
        <v>1</v>
      </c>
      <c r="Y82" s="21">
        <f>ROUND('Total Budget'!Y81*30%,0)</f>
        <v>0</v>
      </c>
      <c r="Z82" s="21">
        <f>ROUND('Total Budget'!Z81*30%,0)</f>
        <v>0</v>
      </c>
      <c r="AA82" s="21">
        <f>ROUND('Total Budget'!AA81*30%,0)</f>
        <v>3</v>
      </c>
      <c r="AB82" s="21">
        <f>ROUND('Total Budget'!AB81*30%,0)</f>
        <v>0</v>
      </c>
      <c r="AC82" s="16">
        <f t="shared" si="2"/>
        <v>118</v>
      </c>
    </row>
    <row r="83" spans="1:29" x14ac:dyDescent="0.3">
      <c r="A83" s="127">
        <v>75.611699999999999</v>
      </c>
      <c r="B83" s="243" t="s">
        <v>1447</v>
      </c>
      <c r="C83" s="21">
        <f>ROUND('Total Budget'!C82*30%,0)</f>
        <v>6</v>
      </c>
      <c r="D83" s="21">
        <f>ROUND('Total Budget'!D82*30%,0)</f>
        <v>3</v>
      </c>
      <c r="E83" s="21">
        <f>ROUND('Total Budget'!E82*30%,0)</f>
        <v>4</v>
      </c>
      <c r="F83" s="21">
        <f>ROUND('Total Budget'!F82*30%,0)</f>
        <v>4</v>
      </c>
      <c r="G83" s="21">
        <f>ROUND('Total Budget'!G82*30%,0)</f>
        <v>2</v>
      </c>
      <c r="H83" s="21">
        <f>ROUND('Total Budget'!H82*30%,0)</f>
        <v>4</v>
      </c>
      <c r="I83" s="21">
        <f>ROUND('Total Budget'!I82*30%,0)</f>
        <v>1</v>
      </c>
      <c r="J83" s="21">
        <f>ROUND('Total Budget'!J82*30%,0)</f>
        <v>4</v>
      </c>
      <c r="K83" s="21">
        <f>ROUND('Total Budget'!K82*30%,0)</f>
        <v>2</v>
      </c>
      <c r="L83" s="21">
        <f>ROUND('Total Budget'!L82*30%,0)</f>
        <v>4</v>
      </c>
      <c r="M83" s="21">
        <f>ROUND('Total Budget'!M82*30%,0)</f>
        <v>2</v>
      </c>
      <c r="N83" s="21">
        <f>ROUND('Total Budget'!N82*30%,0)</f>
        <v>3</v>
      </c>
      <c r="O83" s="21">
        <f>ROUND('Total Budget'!O82*30%,0)</f>
        <v>3</v>
      </c>
      <c r="P83" s="21">
        <f>ROUND('Total Budget'!P82*30%,0)</f>
        <v>4</v>
      </c>
      <c r="Q83" s="21">
        <f>ROUND('Total Budget'!Q82*30%,0)</f>
        <v>7</v>
      </c>
      <c r="R83" s="21">
        <f>ROUND('Total Budget'!R82*30%,0)</f>
        <v>1</v>
      </c>
      <c r="S83" s="21">
        <f>ROUND('Total Budget'!S82*30%,0)</f>
        <v>3</v>
      </c>
      <c r="T83" s="21">
        <f>ROUND('Total Budget'!T82*30%,0)</f>
        <v>3</v>
      </c>
      <c r="U83" s="21">
        <f>ROUND('Total Budget'!U82*30%,0)</f>
        <v>0</v>
      </c>
      <c r="V83" s="21">
        <f>ROUND('Total Budget'!V82*30%,0)</f>
        <v>0</v>
      </c>
      <c r="W83" s="21">
        <f>ROUND('Total Budget'!W82*30%,0)</f>
        <v>1</v>
      </c>
      <c r="X83" s="21">
        <f>ROUND('Total Budget'!X82*30%,0)</f>
        <v>0</v>
      </c>
      <c r="Y83" s="21">
        <f>ROUND('Total Budget'!Y82*30%,0)</f>
        <v>0</v>
      </c>
      <c r="Z83" s="21">
        <f>ROUND('Total Budget'!Z82*30%,0)</f>
        <v>0</v>
      </c>
      <c r="AA83" s="21">
        <f>ROUND('Total Budget'!AA82*30%,0)</f>
        <v>7</v>
      </c>
      <c r="AB83" s="21">
        <f>ROUND('Total Budget'!AB82*30%,0)</f>
        <v>0</v>
      </c>
      <c r="AC83" s="16">
        <f t="shared" si="2"/>
        <v>68</v>
      </c>
    </row>
    <row r="84" spans="1:29" ht="27" x14ac:dyDescent="0.3">
      <c r="A84" s="26">
        <v>75.615700000000004</v>
      </c>
      <c r="B84" s="243" t="s">
        <v>1449</v>
      </c>
      <c r="C84" s="21">
        <f>ROUND('Total Budget'!C83*30%,0)</f>
        <v>0</v>
      </c>
      <c r="D84" s="21">
        <f>ROUND('Total Budget'!D83*30%,0)</f>
        <v>0</v>
      </c>
      <c r="E84" s="21">
        <f>ROUND('Total Budget'!E83*30%,0)</f>
        <v>0</v>
      </c>
      <c r="F84" s="21">
        <f>ROUND('Total Budget'!F83*30%,0)</f>
        <v>0</v>
      </c>
      <c r="G84" s="21">
        <f>ROUND('Total Budget'!G83*30%,0)</f>
        <v>0</v>
      </c>
      <c r="H84" s="21">
        <f>ROUND('Total Budget'!H83*30%,0)</f>
        <v>0</v>
      </c>
      <c r="I84" s="21">
        <f>ROUND('Total Budget'!I83*30%,0)</f>
        <v>0</v>
      </c>
      <c r="J84" s="21">
        <f>ROUND('Total Budget'!J83*30%,0)</f>
        <v>0</v>
      </c>
      <c r="K84" s="21">
        <f>ROUND('Total Budget'!K83*30%,0)</f>
        <v>0</v>
      </c>
      <c r="L84" s="21">
        <f>ROUND('Total Budget'!L83*30%,0)</f>
        <v>0</v>
      </c>
      <c r="M84" s="21">
        <f>ROUND('Total Budget'!M83*30%,0)</f>
        <v>0</v>
      </c>
      <c r="N84" s="21">
        <f>ROUND('Total Budget'!N83*30%,0)</f>
        <v>0</v>
      </c>
      <c r="O84" s="21">
        <f>ROUND('Total Budget'!O83*30%,0)</f>
        <v>0</v>
      </c>
      <c r="P84" s="21">
        <f>ROUND('Total Budget'!P83*30%,0)</f>
        <v>0</v>
      </c>
      <c r="Q84" s="21">
        <f>ROUND('Total Budget'!Q83*30%,0)</f>
        <v>0</v>
      </c>
      <c r="R84" s="21">
        <f>ROUND('Total Budget'!R83*30%,0)</f>
        <v>0</v>
      </c>
      <c r="S84" s="21">
        <f>ROUND('Total Budget'!S83*30%,0)</f>
        <v>0</v>
      </c>
      <c r="T84" s="21">
        <f>ROUND('Total Budget'!T83*30%,0)</f>
        <v>0</v>
      </c>
      <c r="U84" s="21">
        <f>ROUND('Total Budget'!U83*30%,0)</f>
        <v>1</v>
      </c>
      <c r="V84" s="21">
        <f>ROUND('Total Budget'!V83*30%,0)</f>
        <v>0</v>
      </c>
      <c r="W84" s="21">
        <f>ROUND('Total Budget'!W83*30%,0)</f>
        <v>1</v>
      </c>
      <c r="X84" s="21">
        <f>ROUND('Total Budget'!X83*30%,0)</f>
        <v>0</v>
      </c>
      <c r="Y84" s="21">
        <f>ROUND('Total Budget'!Y83*30%,0)</f>
        <v>0</v>
      </c>
      <c r="Z84" s="21">
        <f>ROUND('Total Budget'!Z83*30%,0)</f>
        <v>0</v>
      </c>
      <c r="AA84" s="21">
        <f>ROUND('Total Budget'!AA83*30%,0)</f>
        <v>0</v>
      </c>
      <c r="AB84" s="21">
        <f>ROUND('Total Budget'!AB83*30%,0)</f>
        <v>0</v>
      </c>
      <c r="AC84" s="16">
        <f t="shared" si="2"/>
        <v>2</v>
      </c>
    </row>
    <row r="85" spans="1:29" ht="27" x14ac:dyDescent="0.3">
      <c r="A85" s="26">
        <v>75.616699999999994</v>
      </c>
      <c r="B85" s="243" t="s">
        <v>1451</v>
      </c>
      <c r="C85" s="21">
        <f>ROUND('Total Budget'!C84*30%,0)</f>
        <v>22</v>
      </c>
      <c r="D85" s="21">
        <f>ROUND('Total Budget'!D84*30%,0)</f>
        <v>16</v>
      </c>
      <c r="E85" s="21">
        <f>ROUND('Total Budget'!E84*30%,0)</f>
        <v>6</v>
      </c>
      <c r="F85" s="21">
        <f>ROUND('Total Budget'!F84*30%,0)</f>
        <v>6</v>
      </c>
      <c r="G85" s="21">
        <f>ROUND('Total Budget'!G84*30%,0)</f>
        <v>3</v>
      </c>
      <c r="H85" s="21">
        <f>ROUND('Total Budget'!H84*30%,0)</f>
        <v>8</v>
      </c>
      <c r="I85" s="21">
        <f>ROUND('Total Budget'!I84*30%,0)</f>
        <v>6</v>
      </c>
      <c r="J85" s="21">
        <f>ROUND('Total Budget'!J84*30%,0)</f>
        <v>14</v>
      </c>
      <c r="K85" s="21">
        <f>ROUND('Total Budget'!K84*30%,0)</f>
        <v>8</v>
      </c>
      <c r="L85" s="21">
        <f>ROUND('Total Budget'!L84*30%,0)</f>
        <v>6</v>
      </c>
      <c r="M85" s="21">
        <f>ROUND('Total Budget'!M84*30%,0)</f>
        <v>7</v>
      </c>
      <c r="N85" s="21">
        <f>ROUND('Total Budget'!N84*30%,0)</f>
        <v>5</v>
      </c>
      <c r="O85" s="21">
        <f>ROUND('Total Budget'!O84*30%,0)</f>
        <v>3</v>
      </c>
      <c r="P85" s="21">
        <f>ROUND('Total Budget'!P84*30%,0)</f>
        <v>10</v>
      </c>
      <c r="Q85" s="21">
        <f>ROUND('Total Budget'!Q84*30%,0)</f>
        <v>5</v>
      </c>
      <c r="R85" s="21">
        <f>ROUND('Total Budget'!R84*30%,0)</f>
        <v>7</v>
      </c>
      <c r="S85" s="21">
        <f>ROUND('Total Budget'!S84*30%,0)</f>
        <v>9</v>
      </c>
      <c r="T85" s="21">
        <f>ROUND('Total Budget'!T84*30%,0)</f>
        <v>8</v>
      </c>
      <c r="U85" s="21">
        <f>ROUND('Total Budget'!U84*30%,0)</f>
        <v>2</v>
      </c>
      <c r="V85" s="21">
        <f>ROUND('Total Budget'!V84*30%,0)</f>
        <v>0</v>
      </c>
      <c r="W85" s="21">
        <f>ROUND('Total Budget'!W84*30%,0)</f>
        <v>1</v>
      </c>
      <c r="X85" s="21">
        <f>ROUND('Total Budget'!X84*30%,0)</f>
        <v>1</v>
      </c>
      <c r="Y85" s="21">
        <f>ROUND('Total Budget'!Y84*30%,0)</f>
        <v>0</v>
      </c>
      <c r="Z85" s="21">
        <f>ROUND('Total Budget'!Z84*30%,0)</f>
        <v>0</v>
      </c>
      <c r="AA85" s="21">
        <f>ROUND('Total Budget'!AA84*30%,0)</f>
        <v>3</v>
      </c>
      <c r="AB85" s="21">
        <f>ROUND('Total Budget'!AB84*30%,0)</f>
        <v>0</v>
      </c>
      <c r="AC85" s="16">
        <f t="shared" si="2"/>
        <v>156</v>
      </c>
    </row>
    <row r="86" spans="1:29" x14ac:dyDescent="0.3">
      <c r="A86" s="26">
        <v>75.617699999999999</v>
      </c>
      <c r="B86" s="243" t="s">
        <v>1452</v>
      </c>
      <c r="C86" s="21">
        <f>ROUND('Total Budget'!C85*30%,0)</f>
        <v>34</v>
      </c>
      <c r="D86" s="21">
        <f>ROUND('Total Budget'!D85*30%,0)</f>
        <v>18</v>
      </c>
      <c r="E86" s="21">
        <f>ROUND('Total Budget'!E85*30%,0)</f>
        <v>4</v>
      </c>
      <c r="F86" s="21">
        <f>ROUND('Total Budget'!F85*30%,0)</f>
        <v>4</v>
      </c>
      <c r="G86" s="21">
        <f>ROUND('Total Budget'!G85*30%,0)</f>
        <v>3</v>
      </c>
      <c r="H86" s="21">
        <f>ROUND('Total Budget'!H85*30%,0)</f>
        <v>6</v>
      </c>
      <c r="I86" s="21">
        <f>ROUND('Total Budget'!I85*30%,0)</f>
        <v>6</v>
      </c>
      <c r="J86" s="21">
        <f>ROUND('Total Budget'!J85*30%,0)</f>
        <v>9</v>
      </c>
      <c r="K86" s="21">
        <f>ROUND('Total Budget'!K85*30%,0)</f>
        <v>15</v>
      </c>
      <c r="L86" s="21">
        <f>ROUND('Total Budget'!L85*30%,0)</f>
        <v>12</v>
      </c>
      <c r="M86" s="21">
        <f>ROUND('Total Budget'!M85*30%,0)</f>
        <v>6</v>
      </c>
      <c r="N86" s="21">
        <f>ROUND('Total Budget'!N85*30%,0)</f>
        <v>5</v>
      </c>
      <c r="O86" s="21">
        <f>ROUND('Total Budget'!O85*30%,0)</f>
        <v>2</v>
      </c>
      <c r="P86" s="21">
        <f>ROUND('Total Budget'!P85*30%,0)</f>
        <v>6</v>
      </c>
      <c r="Q86" s="21">
        <f>ROUND('Total Budget'!Q85*30%,0)</f>
        <v>3</v>
      </c>
      <c r="R86" s="21">
        <f>ROUND('Total Budget'!R85*30%,0)</f>
        <v>5</v>
      </c>
      <c r="S86" s="21">
        <f>ROUND('Total Budget'!S85*30%,0)</f>
        <v>4</v>
      </c>
      <c r="T86" s="21">
        <f>ROUND('Total Budget'!T85*30%,0)</f>
        <v>4</v>
      </c>
      <c r="U86" s="21">
        <f>ROUND('Total Budget'!U85*30%,0)</f>
        <v>4</v>
      </c>
      <c r="V86" s="21">
        <f>ROUND('Total Budget'!V85*30%,0)</f>
        <v>1</v>
      </c>
      <c r="W86" s="21">
        <f>ROUND('Total Budget'!W85*30%,0)</f>
        <v>1</v>
      </c>
      <c r="X86" s="21">
        <f>ROUND('Total Budget'!X85*30%,0)</f>
        <v>0</v>
      </c>
      <c r="Y86" s="21">
        <f>ROUND('Total Budget'!Y85*30%,0)</f>
        <v>1</v>
      </c>
      <c r="Z86" s="21">
        <f>ROUND('Total Budget'!Z85*30%,0)</f>
        <v>1</v>
      </c>
      <c r="AA86" s="21">
        <f>ROUND('Total Budget'!AA85*30%,0)</f>
        <v>8</v>
      </c>
      <c r="AB86" s="21">
        <f>ROUND('Total Budget'!AB85*30%,0)</f>
        <v>0</v>
      </c>
      <c r="AC86" s="16">
        <f t="shared" si="2"/>
        <v>162</v>
      </c>
    </row>
    <row r="87" spans="1:29" x14ac:dyDescent="0.3">
      <c r="A87" s="26">
        <v>75.61869999999999</v>
      </c>
      <c r="B87" s="243" t="s">
        <v>1453</v>
      </c>
      <c r="C87" s="21">
        <f>ROUND('Total Budget'!C86*30%,0)</f>
        <v>23</v>
      </c>
      <c r="D87" s="21">
        <f>ROUND('Total Budget'!D86*30%,0)</f>
        <v>16</v>
      </c>
      <c r="E87" s="21">
        <f>ROUND('Total Budget'!E86*30%,0)</f>
        <v>12</v>
      </c>
      <c r="F87" s="21">
        <f>ROUND('Total Budget'!F86*30%,0)</f>
        <v>9</v>
      </c>
      <c r="G87" s="21">
        <f>ROUND('Total Budget'!G86*30%,0)</f>
        <v>5</v>
      </c>
      <c r="H87" s="21">
        <f>ROUND('Total Budget'!H86*30%,0)</f>
        <v>7</v>
      </c>
      <c r="I87" s="21">
        <f>ROUND('Total Budget'!I86*30%,0)</f>
        <v>8</v>
      </c>
      <c r="J87" s="21">
        <f>ROUND('Total Budget'!J86*30%,0)</f>
        <v>11</v>
      </c>
      <c r="K87" s="21">
        <f>ROUND('Total Budget'!K86*30%,0)</f>
        <v>14</v>
      </c>
      <c r="L87" s="21">
        <f>ROUND('Total Budget'!L86*30%,0)</f>
        <v>14</v>
      </c>
      <c r="M87" s="21">
        <f>ROUND('Total Budget'!M86*30%,0)</f>
        <v>0</v>
      </c>
      <c r="N87" s="21">
        <f>ROUND('Total Budget'!N86*30%,0)</f>
        <v>8</v>
      </c>
      <c r="O87" s="21">
        <f>ROUND('Total Budget'!O86*30%,0)</f>
        <v>2</v>
      </c>
      <c r="P87" s="21">
        <f>ROUND('Total Budget'!P86*30%,0)</f>
        <v>9</v>
      </c>
      <c r="Q87" s="21">
        <f>ROUND('Total Budget'!Q86*30%,0)</f>
        <v>7</v>
      </c>
      <c r="R87" s="21">
        <f>ROUND('Total Budget'!R86*30%,0)</f>
        <v>9</v>
      </c>
      <c r="S87" s="21">
        <f>ROUND('Total Budget'!S86*30%,0)</f>
        <v>9</v>
      </c>
      <c r="T87" s="21">
        <f>ROUND('Total Budget'!T86*30%,0)</f>
        <v>2</v>
      </c>
      <c r="U87" s="21">
        <f>ROUND('Total Budget'!U86*30%,0)</f>
        <v>3</v>
      </c>
      <c r="V87" s="21">
        <f>ROUND('Total Budget'!V86*30%,0)</f>
        <v>5</v>
      </c>
      <c r="W87" s="21">
        <f>ROUND('Total Budget'!W86*30%,0)</f>
        <v>1</v>
      </c>
      <c r="X87" s="21">
        <f>ROUND('Total Budget'!X86*30%,0)</f>
        <v>0</v>
      </c>
      <c r="Y87" s="21">
        <f>ROUND('Total Budget'!Y86*30%,0)</f>
        <v>12</v>
      </c>
      <c r="Z87" s="21">
        <f>ROUND('Total Budget'!Z86*30%,0)</f>
        <v>1</v>
      </c>
      <c r="AA87" s="21">
        <f>ROUND('Total Budget'!AA86*30%,0)</f>
        <v>31</v>
      </c>
      <c r="AB87" s="21">
        <f>ROUND('Total Budget'!AB86*30%,0)</f>
        <v>0</v>
      </c>
      <c r="AC87" s="16">
        <f t="shared" si="2"/>
        <v>218</v>
      </c>
    </row>
    <row r="88" spans="1:29" x14ac:dyDescent="0.3">
      <c r="A88" s="26">
        <v>75.6297</v>
      </c>
      <c r="B88" s="243" t="s">
        <v>1454</v>
      </c>
      <c r="C88" s="21">
        <f>ROUND('Total Budget'!C87*30%,0)</f>
        <v>0</v>
      </c>
      <c r="D88" s="21">
        <f>ROUND('Total Budget'!D87*30%,0)</f>
        <v>0</v>
      </c>
      <c r="E88" s="21">
        <f>ROUND('Total Budget'!E87*30%,0)</f>
        <v>0</v>
      </c>
      <c r="F88" s="21">
        <f>ROUND('Total Budget'!F87*30%,0)</f>
        <v>0</v>
      </c>
      <c r="G88" s="21">
        <f>ROUND('Total Budget'!G87*30%,0)</f>
        <v>0</v>
      </c>
      <c r="H88" s="21">
        <f>ROUND('Total Budget'!H87*30%,0)</f>
        <v>0</v>
      </c>
      <c r="I88" s="21">
        <f>ROUND('Total Budget'!I87*30%,0)</f>
        <v>0</v>
      </c>
      <c r="J88" s="21">
        <f>ROUND('Total Budget'!J87*30%,0)</f>
        <v>0</v>
      </c>
      <c r="K88" s="21">
        <f>ROUND('Total Budget'!K87*30%,0)</f>
        <v>0</v>
      </c>
      <c r="L88" s="21">
        <f>ROUND('Total Budget'!L87*30%,0)</f>
        <v>0</v>
      </c>
      <c r="M88" s="21">
        <f>ROUND('Total Budget'!M87*30%,0)</f>
        <v>0</v>
      </c>
      <c r="N88" s="21">
        <f>ROUND('Total Budget'!N87*30%,0)</f>
        <v>0</v>
      </c>
      <c r="O88" s="21">
        <f>ROUND('Total Budget'!O87*30%,0)</f>
        <v>0</v>
      </c>
      <c r="P88" s="21">
        <f>ROUND('Total Budget'!P87*30%,0)</f>
        <v>0</v>
      </c>
      <c r="Q88" s="21">
        <f>ROUND('Total Budget'!Q87*30%,0)</f>
        <v>0</v>
      </c>
      <c r="R88" s="21">
        <f>ROUND('Total Budget'!R87*30%,0)</f>
        <v>0</v>
      </c>
      <c r="S88" s="21">
        <f>ROUND('Total Budget'!S87*30%,0)</f>
        <v>0</v>
      </c>
      <c r="T88" s="21">
        <f>ROUND('Total Budget'!T87*30%,0)</f>
        <v>1</v>
      </c>
      <c r="U88" s="21">
        <f>ROUND('Total Budget'!U87*30%,0)</f>
        <v>0</v>
      </c>
      <c r="V88" s="21">
        <f>ROUND('Total Budget'!V87*30%,0)</f>
        <v>0</v>
      </c>
      <c r="W88" s="21">
        <f>ROUND('Total Budget'!W87*30%,0)</f>
        <v>0</v>
      </c>
      <c r="X88" s="21">
        <f>ROUND('Total Budget'!X87*30%,0)</f>
        <v>0</v>
      </c>
      <c r="Y88" s="21">
        <f>ROUND('Total Budget'!Y87*30%,0)</f>
        <v>0</v>
      </c>
      <c r="Z88" s="21">
        <f>ROUND('Total Budget'!Z87*30%,0)</f>
        <v>0</v>
      </c>
      <c r="AA88" s="21">
        <f>ROUND('Total Budget'!AA87*30%,0)</f>
        <v>0</v>
      </c>
      <c r="AB88" s="21">
        <f>ROUND('Total Budget'!AB87*30%,0)</f>
        <v>0</v>
      </c>
      <c r="AC88" s="16">
        <f t="shared" si="2"/>
        <v>1</v>
      </c>
    </row>
    <row r="89" spans="1:29" x14ac:dyDescent="0.3">
      <c r="A89" s="26">
        <v>75.63069999999999</v>
      </c>
      <c r="B89" s="243" t="s">
        <v>1455</v>
      </c>
      <c r="C89" s="21">
        <f>ROUND('Total Budget'!C88*30%,0)</f>
        <v>2</v>
      </c>
      <c r="D89" s="21">
        <f>ROUND('Total Budget'!D88*30%,0)</f>
        <v>0</v>
      </c>
      <c r="E89" s="21">
        <f>ROUND('Total Budget'!E88*30%,0)</f>
        <v>0</v>
      </c>
      <c r="F89" s="21">
        <f>ROUND('Total Budget'!F88*30%,0)</f>
        <v>0</v>
      </c>
      <c r="G89" s="21">
        <f>ROUND('Total Budget'!G88*30%,0)</f>
        <v>0</v>
      </c>
      <c r="H89" s="21">
        <f>ROUND('Total Budget'!H88*30%,0)</f>
        <v>0</v>
      </c>
      <c r="I89" s="21">
        <f>ROUND('Total Budget'!I88*30%,0)</f>
        <v>0</v>
      </c>
      <c r="J89" s="21">
        <f>ROUND('Total Budget'!J88*30%,0)</f>
        <v>2</v>
      </c>
      <c r="K89" s="21">
        <f>ROUND('Total Budget'!K88*30%,0)</f>
        <v>0</v>
      </c>
      <c r="L89" s="21">
        <f>ROUND('Total Budget'!L88*30%,0)</f>
        <v>0</v>
      </c>
      <c r="M89" s="21">
        <f>ROUND('Total Budget'!M88*30%,0)</f>
        <v>1</v>
      </c>
      <c r="N89" s="21">
        <f>ROUND('Total Budget'!N88*30%,0)</f>
        <v>0</v>
      </c>
      <c r="O89" s="21">
        <f>ROUND('Total Budget'!O88*30%,0)</f>
        <v>0</v>
      </c>
      <c r="P89" s="21">
        <f>ROUND('Total Budget'!P88*30%,0)</f>
        <v>2</v>
      </c>
      <c r="Q89" s="21">
        <f>ROUND('Total Budget'!Q88*30%,0)</f>
        <v>0</v>
      </c>
      <c r="R89" s="21">
        <f>ROUND('Total Budget'!R88*30%,0)</f>
        <v>0</v>
      </c>
      <c r="S89" s="21">
        <f>ROUND('Total Budget'!S88*30%,0)</f>
        <v>0</v>
      </c>
      <c r="T89" s="21">
        <f>ROUND('Total Budget'!T88*30%,0)</f>
        <v>2</v>
      </c>
      <c r="U89" s="21">
        <f>ROUND('Total Budget'!U88*30%,0)</f>
        <v>0</v>
      </c>
      <c r="V89" s="21">
        <f>ROUND('Total Budget'!V88*30%,0)</f>
        <v>0</v>
      </c>
      <c r="W89" s="21">
        <f>ROUND('Total Budget'!W88*30%,0)</f>
        <v>0</v>
      </c>
      <c r="X89" s="21">
        <f>ROUND('Total Budget'!X88*30%,0)</f>
        <v>0</v>
      </c>
      <c r="Y89" s="21">
        <f>ROUND('Total Budget'!Y88*30%,0)</f>
        <v>0</v>
      </c>
      <c r="Z89" s="21">
        <f>ROUND('Total Budget'!Z88*30%,0)</f>
        <v>0</v>
      </c>
      <c r="AA89" s="21">
        <f>ROUND('Total Budget'!AA88*30%,0)</f>
        <v>0</v>
      </c>
      <c r="AB89" s="21">
        <f>ROUND('Total Budget'!AB88*30%,0)</f>
        <v>0</v>
      </c>
      <c r="AC89" s="16">
        <f t="shared" si="2"/>
        <v>9</v>
      </c>
    </row>
    <row r="90" spans="1:29" x14ac:dyDescent="0.3">
      <c r="A90" s="26">
        <v>75.710700000000003</v>
      </c>
      <c r="B90" s="243" t="s">
        <v>1456</v>
      </c>
      <c r="C90" s="21">
        <f>ROUND('Total Budget'!C89*30%,0)</f>
        <v>0</v>
      </c>
      <c r="D90" s="21">
        <f>ROUND('Total Budget'!D89*30%,0)</f>
        <v>2</v>
      </c>
      <c r="E90" s="21">
        <f>ROUND('Total Budget'!E89*30%,0)</f>
        <v>0</v>
      </c>
      <c r="F90" s="21">
        <f>ROUND('Total Budget'!F89*30%,0)</f>
        <v>0</v>
      </c>
      <c r="G90" s="21">
        <f>ROUND('Total Budget'!G89*30%,0)</f>
        <v>0</v>
      </c>
      <c r="H90" s="21">
        <f>ROUND('Total Budget'!H89*30%,0)</f>
        <v>0</v>
      </c>
      <c r="I90" s="21">
        <f>ROUND('Total Budget'!I89*30%,0)</f>
        <v>0</v>
      </c>
      <c r="J90" s="21">
        <f>ROUND('Total Budget'!J89*30%,0)</f>
        <v>0</v>
      </c>
      <c r="K90" s="21">
        <f>ROUND('Total Budget'!K89*30%,0)</f>
        <v>0</v>
      </c>
      <c r="L90" s="21">
        <f>ROUND('Total Budget'!L89*30%,0)</f>
        <v>0</v>
      </c>
      <c r="M90" s="21">
        <f>ROUND('Total Budget'!M89*30%,0)</f>
        <v>1</v>
      </c>
      <c r="N90" s="21">
        <f>ROUND('Total Budget'!N89*30%,0)</f>
        <v>0</v>
      </c>
      <c r="O90" s="21">
        <f>ROUND('Total Budget'!O89*30%,0)</f>
        <v>0</v>
      </c>
      <c r="P90" s="21">
        <f>ROUND('Total Budget'!P89*30%,0)</f>
        <v>0</v>
      </c>
      <c r="Q90" s="21">
        <f>ROUND('Total Budget'!Q89*30%,0)</f>
        <v>0</v>
      </c>
      <c r="R90" s="21">
        <f>ROUND('Total Budget'!R89*30%,0)</f>
        <v>0</v>
      </c>
      <c r="S90" s="21">
        <f>ROUND('Total Budget'!S89*30%,0)</f>
        <v>0</v>
      </c>
      <c r="T90" s="21">
        <f>ROUND('Total Budget'!T89*30%,0)</f>
        <v>0</v>
      </c>
      <c r="U90" s="21">
        <f>ROUND('Total Budget'!U89*30%,0)</f>
        <v>0</v>
      </c>
      <c r="V90" s="21">
        <f>ROUND('Total Budget'!V89*30%,0)</f>
        <v>0</v>
      </c>
      <c r="W90" s="21">
        <f>ROUND('Total Budget'!W89*30%,0)</f>
        <v>0</v>
      </c>
      <c r="X90" s="21">
        <f>ROUND('Total Budget'!X89*30%,0)</f>
        <v>0</v>
      </c>
      <c r="Y90" s="21">
        <f>ROUND('Total Budget'!Y89*30%,0)</f>
        <v>0</v>
      </c>
      <c r="Z90" s="21">
        <f>ROUND('Total Budget'!Z89*30%,0)</f>
        <v>0</v>
      </c>
      <c r="AA90" s="21">
        <f>ROUND('Total Budget'!AA89*30%,0)</f>
        <v>0</v>
      </c>
      <c r="AB90" s="21">
        <f>ROUND('Total Budget'!AB89*30%,0)</f>
        <v>0</v>
      </c>
      <c r="AC90" s="16">
        <f t="shared" si="2"/>
        <v>3</v>
      </c>
    </row>
    <row r="91" spans="1:29" x14ac:dyDescent="0.3">
      <c r="A91" s="26">
        <v>75.740600000000001</v>
      </c>
      <c r="B91" s="243" t="s">
        <v>1457</v>
      </c>
      <c r="C91" s="21">
        <f>ROUND('Total Budget'!C90*30%,0)</f>
        <v>0</v>
      </c>
      <c r="D91" s="21">
        <f>ROUND('Total Budget'!D90*30%,0)</f>
        <v>0</v>
      </c>
      <c r="E91" s="21">
        <f>ROUND('Total Budget'!E90*30%,0)</f>
        <v>0</v>
      </c>
      <c r="F91" s="21">
        <f>ROUND('Total Budget'!F90*30%,0)</f>
        <v>0</v>
      </c>
      <c r="G91" s="21">
        <f>ROUND('Total Budget'!G90*30%,0)</f>
        <v>0</v>
      </c>
      <c r="H91" s="21">
        <f>ROUND('Total Budget'!H90*30%,0)</f>
        <v>0</v>
      </c>
      <c r="I91" s="21">
        <f>ROUND('Total Budget'!I90*30%,0)</f>
        <v>0</v>
      </c>
      <c r="J91" s="21">
        <f>ROUND('Total Budget'!J90*30%,0)</f>
        <v>0</v>
      </c>
      <c r="K91" s="21">
        <f>ROUND('Total Budget'!K90*30%,0)</f>
        <v>0</v>
      </c>
      <c r="L91" s="21">
        <f>ROUND('Total Budget'!L90*30%,0)</f>
        <v>0</v>
      </c>
      <c r="M91" s="21">
        <f>ROUND('Total Budget'!M90*30%,0)</f>
        <v>0</v>
      </c>
      <c r="N91" s="21">
        <f>ROUND('Total Budget'!N90*30%,0)</f>
        <v>0</v>
      </c>
      <c r="O91" s="21">
        <f>ROUND('Total Budget'!O90*30%,0)</f>
        <v>0</v>
      </c>
      <c r="P91" s="21">
        <f>ROUND('Total Budget'!P90*30%,0)</f>
        <v>0</v>
      </c>
      <c r="Q91" s="21">
        <f>ROUND('Total Budget'!Q90*30%,0)</f>
        <v>0</v>
      </c>
      <c r="R91" s="21">
        <f>ROUND('Total Budget'!R90*30%,0)</f>
        <v>0</v>
      </c>
      <c r="S91" s="21">
        <f>ROUND('Total Budget'!S90*30%,0)</f>
        <v>0</v>
      </c>
      <c r="T91" s="21">
        <f>ROUND('Total Budget'!T90*30%,0)</f>
        <v>0</v>
      </c>
      <c r="U91" s="21">
        <f>ROUND('Total Budget'!U90*30%,0)</f>
        <v>0</v>
      </c>
      <c r="V91" s="21">
        <f>ROUND('Total Budget'!V90*30%,0)</f>
        <v>0</v>
      </c>
      <c r="W91" s="21">
        <f>ROUND('Total Budget'!W90*30%,0)</f>
        <v>0</v>
      </c>
      <c r="X91" s="21">
        <f>ROUND('Total Budget'!X90*30%,0)</f>
        <v>0</v>
      </c>
      <c r="Y91" s="21">
        <f>ROUND('Total Budget'!Y90*30%,0)</f>
        <v>0</v>
      </c>
      <c r="Z91" s="21">
        <f>ROUND('Total Budget'!Z90*30%,0)</f>
        <v>0</v>
      </c>
      <c r="AA91" s="21">
        <f>ROUND('Total Budget'!AA90*30%,0)</f>
        <v>0</v>
      </c>
      <c r="AB91" s="21">
        <f>ROUND('Total Budget'!AB90*30%,0)</f>
        <v>0</v>
      </c>
      <c r="AC91" s="16">
        <f t="shared" si="2"/>
        <v>0</v>
      </c>
    </row>
    <row r="92" spans="1:29" x14ac:dyDescent="0.3">
      <c r="A92" s="26">
        <v>75.74069999999999</v>
      </c>
      <c r="B92" s="243" t="s">
        <v>1458</v>
      </c>
      <c r="C92" s="21">
        <f>ROUND('Total Budget'!C91*30%,0)</f>
        <v>4</v>
      </c>
      <c r="D92" s="21">
        <f>ROUND('Total Budget'!D91*30%,0)</f>
        <v>2</v>
      </c>
      <c r="E92" s="21">
        <f>ROUND('Total Budget'!E91*30%,0)</f>
        <v>2</v>
      </c>
      <c r="F92" s="21">
        <f>ROUND('Total Budget'!F91*30%,0)</f>
        <v>2</v>
      </c>
      <c r="G92" s="21">
        <f>ROUND('Total Budget'!G91*30%,0)</f>
        <v>1</v>
      </c>
      <c r="H92" s="21">
        <f>ROUND('Total Budget'!H91*30%,0)</f>
        <v>2</v>
      </c>
      <c r="I92" s="21">
        <f>ROUND('Total Budget'!I91*30%,0)</f>
        <v>0</v>
      </c>
      <c r="J92" s="21">
        <f>ROUND('Total Budget'!J91*30%,0)</f>
        <v>3</v>
      </c>
      <c r="K92" s="21">
        <f>ROUND('Total Budget'!K91*30%,0)</f>
        <v>1</v>
      </c>
      <c r="L92" s="21">
        <f>ROUND('Total Budget'!L91*30%,0)</f>
        <v>3</v>
      </c>
      <c r="M92" s="21">
        <f>ROUND('Total Budget'!M91*30%,0)</f>
        <v>1</v>
      </c>
      <c r="N92" s="21">
        <f>ROUND('Total Budget'!N91*30%,0)</f>
        <v>1</v>
      </c>
      <c r="O92" s="21">
        <f>ROUND('Total Budget'!O91*30%,0)</f>
        <v>0</v>
      </c>
      <c r="P92" s="21">
        <f>ROUND('Total Budget'!P91*30%,0)</f>
        <v>1</v>
      </c>
      <c r="Q92" s="21">
        <f>ROUND('Total Budget'!Q91*30%,0)</f>
        <v>1</v>
      </c>
      <c r="R92" s="21">
        <f>ROUND('Total Budget'!R91*30%,0)</f>
        <v>1</v>
      </c>
      <c r="S92" s="21">
        <f>ROUND('Total Budget'!S91*30%,0)</f>
        <v>1</v>
      </c>
      <c r="T92" s="21">
        <f>ROUND('Total Budget'!T91*30%,0)</f>
        <v>1</v>
      </c>
      <c r="U92" s="21">
        <f>ROUND('Total Budget'!U91*30%,0)</f>
        <v>0</v>
      </c>
      <c r="V92" s="21">
        <f>ROUND('Total Budget'!V91*30%,0)</f>
        <v>0</v>
      </c>
      <c r="W92" s="21">
        <f>ROUND('Total Budget'!W91*30%,0)</f>
        <v>0</v>
      </c>
      <c r="X92" s="21">
        <f>ROUND('Total Budget'!X91*30%,0)</f>
        <v>0</v>
      </c>
      <c r="Y92" s="21">
        <f>ROUND('Total Budget'!Y91*30%,0)</f>
        <v>0</v>
      </c>
      <c r="Z92" s="21">
        <f>ROUND('Total Budget'!Z91*30%,0)</f>
        <v>0</v>
      </c>
      <c r="AA92" s="21">
        <f>ROUND('Total Budget'!AA91*30%,0)</f>
        <v>0</v>
      </c>
      <c r="AB92" s="21">
        <f>ROUND('Total Budget'!AB91*30%,0)</f>
        <v>0</v>
      </c>
      <c r="AC92" s="16">
        <f t="shared" si="2"/>
        <v>27</v>
      </c>
    </row>
    <row r="93" spans="1:29" x14ac:dyDescent="0.3">
      <c r="A93" s="26">
        <v>75.76169999999999</v>
      </c>
      <c r="B93" s="243" t="s">
        <v>1461</v>
      </c>
      <c r="C93" s="21">
        <f>ROUND('Total Budget'!C92*30%,0)</f>
        <v>0</v>
      </c>
      <c r="D93" s="21">
        <f>ROUND('Total Budget'!D92*30%,0)</f>
        <v>0</v>
      </c>
      <c r="E93" s="21">
        <f>ROUND('Total Budget'!E92*30%,0)</f>
        <v>0</v>
      </c>
      <c r="F93" s="21">
        <f>ROUND('Total Budget'!F92*30%,0)</f>
        <v>0</v>
      </c>
      <c r="G93" s="21">
        <f>ROUND('Total Budget'!G92*30%,0)</f>
        <v>0</v>
      </c>
      <c r="H93" s="21">
        <f>ROUND('Total Budget'!H92*30%,0)</f>
        <v>0</v>
      </c>
      <c r="I93" s="21">
        <f>ROUND('Total Budget'!I92*30%,0)</f>
        <v>0</v>
      </c>
      <c r="J93" s="21">
        <f>ROUND('Total Budget'!J92*30%,0)</f>
        <v>0</v>
      </c>
      <c r="K93" s="21">
        <f>ROUND('Total Budget'!K92*30%,0)</f>
        <v>0</v>
      </c>
      <c r="L93" s="21">
        <f>ROUND('Total Budget'!L92*30%,0)</f>
        <v>0</v>
      </c>
      <c r="M93" s="21">
        <f>ROUND('Total Budget'!M92*30%,0)</f>
        <v>0</v>
      </c>
      <c r="N93" s="21">
        <f>ROUND('Total Budget'!N92*30%,0)</f>
        <v>0</v>
      </c>
      <c r="O93" s="21">
        <f>ROUND('Total Budget'!O92*30%,0)</f>
        <v>0</v>
      </c>
      <c r="P93" s="21">
        <f>ROUND('Total Budget'!P92*30%,0)</f>
        <v>0</v>
      </c>
      <c r="Q93" s="21">
        <f>ROUND('Total Budget'!Q92*30%,0)</f>
        <v>0</v>
      </c>
      <c r="R93" s="21">
        <f>ROUND('Total Budget'!R92*30%,0)</f>
        <v>0</v>
      </c>
      <c r="S93" s="21">
        <f>ROUND('Total Budget'!S92*30%,0)</f>
        <v>0</v>
      </c>
      <c r="T93" s="21">
        <f>ROUND('Total Budget'!T92*30%,0)</f>
        <v>0</v>
      </c>
      <c r="U93" s="21">
        <f>ROUND('Total Budget'!U92*30%,0)</f>
        <v>0</v>
      </c>
      <c r="V93" s="21">
        <f>ROUND('Total Budget'!V92*30%,0)</f>
        <v>0</v>
      </c>
      <c r="W93" s="21">
        <f>ROUND('Total Budget'!W92*30%,0)</f>
        <v>0</v>
      </c>
      <c r="X93" s="21">
        <f>ROUND('Total Budget'!X92*30%,0)</f>
        <v>0</v>
      </c>
      <c r="Y93" s="21">
        <f>ROUND('Total Budget'!Y92*30%,0)</f>
        <v>0</v>
      </c>
      <c r="Z93" s="21">
        <f>ROUND('Total Budget'!Z92*30%,0)</f>
        <v>0</v>
      </c>
      <c r="AA93" s="21">
        <f>ROUND('Total Budget'!AA92*30%,0)</f>
        <v>7</v>
      </c>
      <c r="AB93" s="21">
        <f>ROUND('Total Budget'!AB92*30%,0)</f>
        <v>0</v>
      </c>
      <c r="AC93" s="16">
        <f t="shared" si="2"/>
        <v>7</v>
      </c>
    </row>
    <row r="94" spans="1:29" x14ac:dyDescent="0.3">
      <c r="A94" s="26">
        <v>75.762699999999995</v>
      </c>
      <c r="B94" s="243" t="s">
        <v>1462</v>
      </c>
      <c r="C94" s="21">
        <f>ROUND('Total Budget'!C93*30%,0)</f>
        <v>0</v>
      </c>
      <c r="D94" s="21">
        <f>ROUND('Total Budget'!D93*30%,0)</f>
        <v>0</v>
      </c>
      <c r="E94" s="21">
        <f>ROUND('Total Budget'!E93*30%,0)</f>
        <v>0</v>
      </c>
      <c r="F94" s="21">
        <f>ROUND('Total Budget'!F93*30%,0)</f>
        <v>0</v>
      </c>
      <c r="G94" s="21">
        <f>ROUND('Total Budget'!G93*30%,0)</f>
        <v>0</v>
      </c>
      <c r="H94" s="21">
        <f>ROUND('Total Budget'!H93*30%,0)</f>
        <v>0</v>
      </c>
      <c r="I94" s="21">
        <f>ROUND('Total Budget'!I93*30%,0)</f>
        <v>0</v>
      </c>
      <c r="J94" s="21">
        <f>ROUND('Total Budget'!J93*30%,0)</f>
        <v>0</v>
      </c>
      <c r="K94" s="21">
        <f>ROUND('Total Budget'!K93*30%,0)</f>
        <v>0</v>
      </c>
      <c r="L94" s="21">
        <f>ROUND('Total Budget'!L93*30%,0)</f>
        <v>0</v>
      </c>
      <c r="M94" s="21">
        <f>ROUND('Total Budget'!M93*30%,0)</f>
        <v>1</v>
      </c>
      <c r="N94" s="21">
        <f>ROUND('Total Budget'!N93*30%,0)</f>
        <v>0</v>
      </c>
      <c r="O94" s="21">
        <f>ROUND('Total Budget'!O93*30%,0)</f>
        <v>0</v>
      </c>
      <c r="P94" s="21">
        <f>ROUND('Total Budget'!P93*30%,0)</f>
        <v>1</v>
      </c>
      <c r="Q94" s="21">
        <f>ROUND('Total Budget'!Q93*30%,0)</f>
        <v>0</v>
      </c>
      <c r="R94" s="21">
        <f>ROUND('Total Budget'!R93*30%,0)</f>
        <v>0</v>
      </c>
      <c r="S94" s="21">
        <f>ROUND('Total Budget'!S93*30%,0)</f>
        <v>0</v>
      </c>
      <c r="T94" s="21">
        <f>ROUND('Total Budget'!T93*30%,0)</f>
        <v>0</v>
      </c>
      <c r="U94" s="21">
        <f>ROUND('Total Budget'!U93*30%,0)</f>
        <v>0</v>
      </c>
      <c r="V94" s="21">
        <f>ROUND('Total Budget'!V93*30%,0)</f>
        <v>0</v>
      </c>
      <c r="W94" s="21">
        <f>ROUND('Total Budget'!W93*30%,0)</f>
        <v>0</v>
      </c>
      <c r="X94" s="21">
        <f>ROUND('Total Budget'!X93*30%,0)</f>
        <v>0</v>
      </c>
      <c r="Y94" s="21">
        <f>ROUND('Total Budget'!Y93*30%,0)</f>
        <v>0</v>
      </c>
      <c r="Z94" s="21">
        <f>ROUND('Total Budget'!Z93*30%,0)</f>
        <v>0</v>
      </c>
      <c r="AA94" s="21">
        <f>ROUND('Total Budget'!AA93*30%,0)</f>
        <v>8</v>
      </c>
      <c r="AB94" s="21">
        <f>ROUND('Total Budget'!AB93*30%,0)</f>
        <v>0</v>
      </c>
      <c r="AC94" s="16">
        <f t="shared" si="2"/>
        <v>10</v>
      </c>
    </row>
    <row r="95" spans="1:29" x14ac:dyDescent="0.3">
      <c r="A95" s="26">
        <v>75.7637</v>
      </c>
      <c r="B95" s="243" t="s">
        <v>1463</v>
      </c>
      <c r="C95" s="21">
        <f>ROUND('Total Budget'!C94*30%,0)</f>
        <v>0</v>
      </c>
      <c r="D95" s="21">
        <f>ROUND('Total Budget'!D94*30%,0)</f>
        <v>0</v>
      </c>
      <c r="E95" s="21">
        <f>ROUND('Total Budget'!E94*30%,0)</f>
        <v>0</v>
      </c>
      <c r="F95" s="21">
        <f>ROUND('Total Budget'!F94*30%,0)</f>
        <v>0</v>
      </c>
      <c r="G95" s="21">
        <f>ROUND('Total Budget'!G94*30%,0)</f>
        <v>0</v>
      </c>
      <c r="H95" s="21">
        <f>ROUND('Total Budget'!H94*30%,0)</f>
        <v>0</v>
      </c>
      <c r="I95" s="21">
        <f>ROUND('Total Budget'!I94*30%,0)</f>
        <v>0</v>
      </c>
      <c r="J95" s="21">
        <f>ROUND('Total Budget'!J94*30%,0)</f>
        <v>0</v>
      </c>
      <c r="K95" s="21">
        <f>ROUND('Total Budget'!K94*30%,0)</f>
        <v>0</v>
      </c>
      <c r="L95" s="21">
        <f>ROUND('Total Budget'!L94*30%,0)</f>
        <v>0</v>
      </c>
      <c r="M95" s="21">
        <f>ROUND('Total Budget'!M94*30%,0)</f>
        <v>0</v>
      </c>
      <c r="N95" s="21">
        <f>ROUND('Total Budget'!N94*30%,0)</f>
        <v>0</v>
      </c>
      <c r="O95" s="21">
        <f>ROUND('Total Budget'!O94*30%,0)</f>
        <v>0</v>
      </c>
      <c r="P95" s="21">
        <f>ROUND('Total Budget'!P94*30%,0)</f>
        <v>0</v>
      </c>
      <c r="Q95" s="21">
        <f>ROUND('Total Budget'!Q94*30%,0)</f>
        <v>0</v>
      </c>
      <c r="R95" s="21">
        <f>ROUND('Total Budget'!R94*30%,0)</f>
        <v>0</v>
      </c>
      <c r="S95" s="21">
        <f>ROUND('Total Budget'!S94*30%,0)</f>
        <v>0</v>
      </c>
      <c r="T95" s="21">
        <f>ROUND('Total Budget'!T94*30%,0)</f>
        <v>0</v>
      </c>
      <c r="U95" s="21">
        <f>ROUND('Total Budget'!U94*30%,0)</f>
        <v>0</v>
      </c>
      <c r="V95" s="21">
        <f>ROUND('Total Budget'!V94*30%,0)</f>
        <v>0</v>
      </c>
      <c r="W95" s="21">
        <f>ROUND('Total Budget'!W94*30%,0)</f>
        <v>0</v>
      </c>
      <c r="X95" s="21">
        <f>ROUND('Total Budget'!X94*30%,0)</f>
        <v>0</v>
      </c>
      <c r="Y95" s="21">
        <f>ROUND('Total Budget'!Y94*30%,0)</f>
        <v>0</v>
      </c>
      <c r="Z95" s="21">
        <f>ROUND('Total Budget'!Z94*30%,0)</f>
        <v>0</v>
      </c>
      <c r="AA95" s="21">
        <f>ROUND('Total Budget'!AA94*30%,0)</f>
        <v>0</v>
      </c>
      <c r="AB95" s="21">
        <f>ROUND('Total Budget'!AB94*30%,0)</f>
        <v>0</v>
      </c>
      <c r="AC95" s="16">
        <f t="shared" si="2"/>
        <v>0</v>
      </c>
    </row>
    <row r="96" spans="1:29" x14ac:dyDescent="0.3">
      <c r="A96" s="127">
        <v>75.764700000000005</v>
      </c>
      <c r="B96" s="243" t="s">
        <v>1464</v>
      </c>
      <c r="C96" s="21">
        <f>ROUND('Total Budget'!C95*30%,0)</f>
        <v>0</v>
      </c>
      <c r="D96" s="21">
        <f>ROUND('Total Budget'!D95*30%,0)</f>
        <v>0</v>
      </c>
      <c r="E96" s="21">
        <f>ROUND('Total Budget'!E95*30%,0)</f>
        <v>0</v>
      </c>
      <c r="F96" s="21">
        <f>ROUND('Total Budget'!F95*30%,0)</f>
        <v>0</v>
      </c>
      <c r="G96" s="21">
        <f>ROUND('Total Budget'!G95*30%,0)</f>
        <v>0</v>
      </c>
      <c r="H96" s="21">
        <f>ROUND('Total Budget'!H95*30%,0)</f>
        <v>0</v>
      </c>
      <c r="I96" s="21">
        <f>ROUND('Total Budget'!I95*30%,0)</f>
        <v>0</v>
      </c>
      <c r="J96" s="21">
        <f>ROUND('Total Budget'!J95*30%,0)</f>
        <v>0</v>
      </c>
      <c r="K96" s="21">
        <f>ROUND('Total Budget'!K95*30%,0)</f>
        <v>0</v>
      </c>
      <c r="L96" s="21">
        <f>ROUND('Total Budget'!L95*30%,0)</f>
        <v>0</v>
      </c>
      <c r="M96" s="21">
        <f>ROUND('Total Budget'!M95*30%,0)</f>
        <v>0</v>
      </c>
      <c r="N96" s="21">
        <f>ROUND('Total Budget'!N95*30%,0)</f>
        <v>0</v>
      </c>
      <c r="O96" s="21">
        <f>ROUND('Total Budget'!O95*30%,0)</f>
        <v>0</v>
      </c>
      <c r="P96" s="21">
        <f>ROUND('Total Budget'!P95*30%,0)</f>
        <v>0</v>
      </c>
      <c r="Q96" s="21">
        <f>ROUND('Total Budget'!Q95*30%,0)</f>
        <v>0</v>
      </c>
      <c r="R96" s="21">
        <f>ROUND('Total Budget'!R95*30%,0)</f>
        <v>0</v>
      </c>
      <c r="S96" s="21">
        <f>ROUND('Total Budget'!S95*30%,0)</f>
        <v>0</v>
      </c>
      <c r="T96" s="21">
        <f>ROUND('Total Budget'!T95*30%,0)</f>
        <v>0</v>
      </c>
      <c r="U96" s="21">
        <f>ROUND('Total Budget'!U95*30%,0)</f>
        <v>0</v>
      </c>
      <c r="V96" s="21">
        <f>ROUND('Total Budget'!V95*30%,0)</f>
        <v>0</v>
      </c>
      <c r="W96" s="21">
        <f>ROUND('Total Budget'!W95*30%,0)</f>
        <v>0</v>
      </c>
      <c r="X96" s="21">
        <f>ROUND('Total Budget'!X95*30%,0)</f>
        <v>0</v>
      </c>
      <c r="Y96" s="21">
        <f>ROUND('Total Budget'!Y95*30%,0)</f>
        <v>0</v>
      </c>
      <c r="Z96" s="21">
        <f>ROUND('Total Budget'!Z95*30%,0)</f>
        <v>0</v>
      </c>
      <c r="AA96" s="21">
        <f>ROUND('Total Budget'!AA95*30%,0)</f>
        <v>1</v>
      </c>
      <c r="AB96" s="21">
        <f>ROUND('Total Budget'!AB95*30%,0)</f>
        <v>0</v>
      </c>
      <c r="AC96" s="16">
        <f t="shared" si="2"/>
        <v>1</v>
      </c>
    </row>
    <row r="97" spans="1:29" x14ac:dyDescent="0.3">
      <c r="A97" s="26">
        <v>75.767699999999991</v>
      </c>
      <c r="B97" s="243" t="s">
        <v>1465</v>
      </c>
      <c r="C97" s="21">
        <f>ROUND('Total Budget'!C96*30%,0)</f>
        <v>0</v>
      </c>
      <c r="D97" s="21">
        <f>ROUND('Total Budget'!D96*30%,0)</f>
        <v>0</v>
      </c>
      <c r="E97" s="21">
        <f>ROUND('Total Budget'!E96*30%,0)</f>
        <v>0</v>
      </c>
      <c r="F97" s="21">
        <f>ROUND('Total Budget'!F96*30%,0)</f>
        <v>0</v>
      </c>
      <c r="G97" s="21">
        <f>ROUND('Total Budget'!G96*30%,0)</f>
        <v>0</v>
      </c>
      <c r="H97" s="21">
        <f>ROUND('Total Budget'!H96*30%,0)</f>
        <v>0</v>
      </c>
      <c r="I97" s="21">
        <f>ROUND('Total Budget'!I96*30%,0)</f>
        <v>0</v>
      </c>
      <c r="J97" s="21">
        <f>ROUND('Total Budget'!J96*30%,0)</f>
        <v>0</v>
      </c>
      <c r="K97" s="21">
        <f>ROUND('Total Budget'!K96*30%,0)</f>
        <v>0</v>
      </c>
      <c r="L97" s="21">
        <f>ROUND('Total Budget'!L96*30%,0)</f>
        <v>0</v>
      </c>
      <c r="M97" s="21">
        <f>ROUND('Total Budget'!M96*30%,0)</f>
        <v>0</v>
      </c>
      <c r="N97" s="21">
        <f>ROUND('Total Budget'!N96*30%,0)</f>
        <v>0</v>
      </c>
      <c r="O97" s="21">
        <f>ROUND('Total Budget'!O96*30%,0)</f>
        <v>0</v>
      </c>
      <c r="P97" s="21">
        <f>ROUND('Total Budget'!P96*30%,0)</f>
        <v>0</v>
      </c>
      <c r="Q97" s="21">
        <f>ROUND('Total Budget'!Q96*30%,0)</f>
        <v>0</v>
      </c>
      <c r="R97" s="21">
        <f>ROUND('Total Budget'!R96*30%,0)</f>
        <v>0</v>
      </c>
      <c r="S97" s="21">
        <f>ROUND('Total Budget'!S96*30%,0)</f>
        <v>0</v>
      </c>
      <c r="T97" s="21">
        <f>ROUND('Total Budget'!T96*30%,0)</f>
        <v>0</v>
      </c>
      <c r="U97" s="21">
        <f>ROUND('Total Budget'!U96*30%,0)</f>
        <v>0</v>
      </c>
      <c r="V97" s="21">
        <f>ROUND('Total Budget'!V96*30%,0)</f>
        <v>0</v>
      </c>
      <c r="W97" s="21">
        <f>ROUND('Total Budget'!W96*30%,0)</f>
        <v>0</v>
      </c>
      <c r="X97" s="21">
        <f>ROUND('Total Budget'!X96*30%,0)</f>
        <v>0</v>
      </c>
      <c r="Y97" s="21">
        <f>ROUND('Total Budget'!Y96*30%,0)</f>
        <v>0</v>
      </c>
      <c r="Z97" s="21">
        <f>ROUND('Total Budget'!Z96*30%,0)</f>
        <v>0</v>
      </c>
      <c r="AA97" s="21">
        <f>ROUND('Total Budget'!AA96*30%,0)</f>
        <v>0</v>
      </c>
      <c r="AB97" s="21">
        <f>ROUND('Total Budget'!AB96*30%,0)</f>
        <v>0</v>
      </c>
      <c r="AC97" s="16">
        <f t="shared" si="2"/>
        <v>0</v>
      </c>
    </row>
    <row r="98" spans="1:29" x14ac:dyDescent="0.3">
      <c r="A98" s="26">
        <v>75.7697</v>
      </c>
      <c r="B98" s="243" t="s">
        <v>1466</v>
      </c>
      <c r="C98" s="21">
        <f>ROUND('Total Budget'!C97*30%,0)</f>
        <v>9</v>
      </c>
      <c r="D98" s="21">
        <f>ROUND('Total Budget'!D97*30%,0)</f>
        <v>7</v>
      </c>
      <c r="E98" s="21">
        <f>ROUND('Total Budget'!E97*30%,0)</f>
        <v>1</v>
      </c>
      <c r="F98" s="21">
        <f>ROUND('Total Budget'!F97*30%,0)</f>
        <v>1</v>
      </c>
      <c r="G98" s="21">
        <f>ROUND('Total Budget'!G97*30%,0)</f>
        <v>0</v>
      </c>
      <c r="H98" s="21">
        <f>ROUND('Total Budget'!H97*30%,0)</f>
        <v>0</v>
      </c>
      <c r="I98" s="21">
        <f>ROUND('Total Budget'!I97*30%,0)</f>
        <v>1</v>
      </c>
      <c r="J98" s="21">
        <f>ROUND('Total Budget'!J97*30%,0)</f>
        <v>1</v>
      </c>
      <c r="K98" s="21">
        <f>ROUND('Total Budget'!K97*30%,0)</f>
        <v>3</v>
      </c>
      <c r="L98" s="21">
        <f>ROUND('Total Budget'!L97*30%,0)</f>
        <v>2</v>
      </c>
      <c r="M98" s="21">
        <f>ROUND('Total Budget'!M97*30%,0)</f>
        <v>0</v>
      </c>
      <c r="N98" s="21">
        <f>ROUND('Total Budget'!N97*30%,0)</f>
        <v>0</v>
      </c>
      <c r="O98" s="21">
        <f>ROUND('Total Budget'!O97*30%,0)</f>
        <v>0</v>
      </c>
      <c r="P98" s="21">
        <f>ROUND('Total Budget'!P97*30%,0)</f>
        <v>3</v>
      </c>
      <c r="Q98" s="21">
        <f>ROUND('Total Budget'!Q97*30%,0)</f>
        <v>0</v>
      </c>
      <c r="R98" s="21">
        <f>ROUND('Total Budget'!R97*30%,0)</f>
        <v>0</v>
      </c>
      <c r="S98" s="21">
        <f>ROUND('Total Budget'!S97*30%,0)</f>
        <v>0</v>
      </c>
      <c r="T98" s="21">
        <f>ROUND('Total Budget'!T97*30%,0)</f>
        <v>0</v>
      </c>
      <c r="U98" s="21">
        <f>ROUND('Total Budget'!U97*30%,0)</f>
        <v>0</v>
      </c>
      <c r="V98" s="21">
        <f>ROUND('Total Budget'!V97*30%,0)</f>
        <v>0</v>
      </c>
      <c r="W98" s="21">
        <f>ROUND('Total Budget'!W97*30%,0)</f>
        <v>0</v>
      </c>
      <c r="X98" s="21">
        <f>ROUND('Total Budget'!X97*30%,0)</f>
        <v>0</v>
      </c>
      <c r="Y98" s="21">
        <f>ROUND('Total Budget'!Y97*30%,0)</f>
        <v>0</v>
      </c>
      <c r="Z98" s="21">
        <f>ROUND('Total Budget'!Z97*30%,0)</f>
        <v>0</v>
      </c>
      <c r="AA98" s="21">
        <f>ROUND('Total Budget'!AA97*30%,0)</f>
        <v>0</v>
      </c>
      <c r="AB98" s="21">
        <f>ROUND('Total Budget'!AB97*30%,0)</f>
        <v>0</v>
      </c>
      <c r="AC98" s="16">
        <f t="shared" si="2"/>
        <v>28</v>
      </c>
    </row>
    <row r="99" spans="1:29" x14ac:dyDescent="0.3">
      <c r="A99" s="26">
        <v>75.770699999999991</v>
      </c>
      <c r="B99" s="243" t="s">
        <v>1467</v>
      </c>
      <c r="C99" s="21">
        <f>ROUND('Total Budget'!C98*30%,0)</f>
        <v>0</v>
      </c>
      <c r="D99" s="21">
        <f>ROUND('Total Budget'!D98*30%,0)</f>
        <v>0</v>
      </c>
      <c r="E99" s="21">
        <f>ROUND('Total Budget'!E98*30%,0)</f>
        <v>0</v>
      </c>
      <c r="F99" s="21">
        <f>ROUND('Total Budget'!F98*30%,0)</f>
        <v>0</v>
      </c>
      <c r="G99" s="21">
        <f>ROUND('Total Budget'!G98*30%,0)</f>
        <v>0</v>
      </c>
      <c r="H99" s="21">
        <f>ROUND('Total Budget'!H98*30%,0)</f>
        <v>0</v>
      </c>
      <c r="I99" s="21">
        <f>ROUND('Total Budget'!I98*30%,0)</f>
        <v>0</v>
      </c>
      <c r="J99" s="21">
        <f>ROUND('Total Budget'!J98*30%,0)</f>
        <v>0</v>
      </c>
      <c r="K99" s="21">
        <f>ROUND('Total Budget'!K98*30%,0)</f>
        <v>0</v>
      </c>
      <c r="L99" s="21">
        <f>ROUND('Total Budget'!L98*30%,0)</f>
        <v>0</v>
      </c>
      <c r="M99" s="21">
        <f>ROUND('Total Budget'!M98*30%,0)</f>
        <v>0</v>
      </c>
      <c r="N99" s="21">
        <f>ROUND('Total Budget'!N98*30%,0)</f>
        <v>0</v>
      </c>
      <c r="O99" s="21">
        <f>ROUND('Total Budget'!O98*30%,0)</f>
        <v>0</v>
      </c>
      <c r="P99" s="21">
        <f>ROUND('Total Budget'!P98*30%,0)</f>
        <v>0</v>
      </c>
      <c r="Q99" s="21">
        <f>ROUND('Total Budget'!Q98*30%,0)</f>
        <v>0</v>
      </c>
      <c r="R99" s="21">
        <f>ROUND('Total Budget'!R98*30%,0)</f>
        <v>0</v>
      </c>
      <c r="S99" s="21">
        <f>ROUND('Total Budget'!S98*30%,0)</f>
        <v>0</v>
      </c>
      <c r="T99" s="21">
        <f>ROUND('Total Budget'!T98*30%,0)</f>
        <v>0</v>
      </c>
      <c r="U99" s="21">
        <f>ROUND('Total Budget'!U98*30%,0)</f>
        <v>0</v>
      </c>
      <c r="V99" s="21">
        <f>ROUND('Total Budget'!V98*30%,0)</f>
        <v>0</v>
      </c>
      <c r="W99" s="21">
        <f>ROUND('Total Budget'!W98*30%,0)</f>
        <v>0</v>
      </c>
      <c r="X99" s="21">
        <f>ROUND('Total Budget'!X98*30%,0)</f>
        <v>0</v>
      </c>
      <c r="Y99" s="21">
        <f>ROUND('Total Budget'!Y98*30%,0)</f>
        <v>0</v>
      </c>
      <c r="Z99" s="21">
        <f>ROUND('Total Budget'!Z98*30%,0)</f>
        <v>0</v>
      </c>
      <c r="AA99" s="21">
        <f>ROUND('Total Budget'!AA98*30%,0)</f>
        <v>0</v>
      </c>
      <c r="AB99" s="21">
        <f>ROUND('Total Budget'!AB98*30%,0)</f>
        <v>0</v>
      </c>
      <c r="AC99" s="16">
        <f t="shared" si="2"/>
        <v>0</v>
      </c>
    </row>
    <row r="100" spans="1:29" x14ac:dyDescent="0.3">
      <c r="A100" s="26">
        <v>75.810699999999997</v>
      </c>
      <c r="B100" s="243" t="s">
        <v>1468</v>
      </c>
      <c r="C100" s="21">
        <f>ROUND('Total Budget'!C99*30%,0)</f>
        <v>0</v>
      </c>
      <c r="D100" s="21">
        <f>ROUND('Total Budget'!D99*30%,0)</f>
        <v>0</v>
      </c>
      <c r="E100" s="21">
        <f>ROUND('Total Budget'!E99*30%,0)</f>
        <v>0</v>
      </c>
      <c r="F100" s="21">
        <f>ROUND('Total Budget'!F99*30%,0)</f>
        <v>0</v>
      </c>
      <c r="G100" s="21">
        <f>ROUND('Total Budget'!G99*30%,0)</f>
        <v>0</v>
      </c>
      <c r="H100" s="21">
        <f>ROUND('Total Budget'!H99*30%,0)</f>
        <v>0</v>
      </c>
      <c r="I100" s="21">
        <f>ROUND('Total Budget'!I99*30%,0)</f>
        <v>0</v>
      </c>
      <c r="J100" s="21">
        <f>ROUND('Total Budget'!J99*30%,0)</f>
        <v>0</v>
      </c>
      <c r="K100" s="21">
        <f>ROUND('Total Budget'!K99*30%,0)</f>
        <v>0</v>
      </c>
      <c r="L100" s="21">
        <f>ROUND('Total Budget'!L99*30%,0)</f>
        <v>0</v>
      </c>
      <c r="M100" s="21">
        <f>ROUND('Total Budget'!M99*30%,0)</f>
        <v>1</v>
      </c>
      <c r="N100" s="21">
        <f>ROUND('Total Budget'!N99*30%,0)</f>
        <v>0</v>
      </c>
      <c r="O100" s="21">
        <f>ROUND('Total Budget'!O99*30%,0)</f>
        <v>0</v>
      </c>
      <c r="P100" s="21">
        <f>ROUND('Total Budget'!P99*30%,0)</f>
        <v>0</v>
      </c>
      <c r="Q100" s="21">
        <f>ROUND('Total Budget'!Q99*30%,0)</f>
        <v>0</v>
      </c>
      <c r="R100" s="21">
        <f>ROUND('Total Budget'!R99*30%,0)</f>
        <v>0</v>
      </c>
      <c r="S100" s="21">
        <f>ROUND('Total Budget'!S99*30%,0)</f>
        <v>0</v>
      </c>
      <c r="T100" s="21">
        <f>ROUND('Total Budget'!T99*30%,0)</f>
        <v>0</v>
      </c>
      <c r="U100" s="21">
        <f>ROUND('Total Budget'!U99*30%,0)</f>
        <v>0</v>
      </c>
      <c r="V100" s="21">
        <f>ROUND('Total Budget'!V99*30%,0)</f>
        <v>0</v>
      </c>
      <c r="W100" s="21">
        <f>ROUND('Total Budget'!W99*30%,0)</f>
        <v>0</v>
      </c>
      <c r="X100" s="21">
        <f>ROUND('Total Budget'!X99*30%,0)</f>
        <v>0</v>
      </c>
      <c r="Y100" s="21">
        <f>ROUND('Total Budget'!Y99*30%,0)</f>
        <v>0</v>
      </c>
      <c r="Z100" s="21">
        <f>ROUND('Total Budget'!Z99*30%,0)</f>
        <v>0</v>
      </c>
      <c r="AA100" s="21">
        <f>ROUND('Total Budget'!AA99*30%,0)</f>
        <v>0</v>
      </c>
      <c r="AB100" s="21">
        <f>ROUND('Total Budget'!AB99*30%,0)</f>
        <v>0</v>
      </c>
      <c r="AC100" s="16">
        <f t="shared" si="2"/>
        <v>1</v>
      </c>
    </row>
    <row r="101" spans="1:29" x14ac:dyDescent="0.3">
      <c r="A101" s="127">
        <v>75.813699999999997</v>
      </c>
      <c r="B101" s="243" t="s">
        <v>1469</v>
      </c>
      <c r="C101" s="21">
        <f>ROUND('Total Budget'!C100*30%,0)</f>
        <v>0</v>
      </c>
      <c r="D101" s="21">
        <f>ROUND('Total Budget'!D100*30%,0)</f>
        <v>0</v>
      </c>
      <c r="E101" s="21">
        <f>ROUND('Total Budget'!E100*30%,0)</f>
        <v>0</v>
      </c>
      <c r="F101" s="21">
        <f>ROUND('Total Budget'!F100*30%,0)</f>
        <v>0</v>
      </c>
      <c r="G101" s="21">
        <f>ROUND('Total Budget'!G100*30%,0)</f>
        <v>0</v>
      </c>
      <c r="H101" s="21">
        <f>ROUND('Total Budget'!H100*30%,0)</f>
        <v>0</v>
      </c>
      <c r="I101" s="21">
        <f>ROUND('Total Budget'!I100*30%,0)</f>
        <v>0</v>
      </c>
      <c r="J101" s="21">
        <f>ROUND('Total Budget'!J100*30%,0)</f>
        <v>0</v>
      </c>
      <c r="K101" s="21">
        <f>ROUND('Total Budget'!K100*30%,0)</f>
        <v>0</v>
      </c>
      <c r="L101" s="21">
        <f>ROUND('Total Budget'!L100*30%,0)</f>
        <v>0</v>
      </c>
      <c r="M101" s="21">
        <f>ROUND('Total Budget'!M100*30%,0)</f>
        <v>0</v>
      </c>
      <c r="N101" s="21">
        <f>ROUND('Total Budget'!N100*30%,0)</f>
        <v>1</v>
      </c>
      <c r="O101" s="21">
        <f>ROUND('Total Budget'!O100*30%,0)</f>
        <v>0</v>
      </c>
      <c r="P101" s="21">
        <f>ROUND('Total Budget'!P100*30%,0)</f>
        <v>0</v>
      </c>
      <c r="Q101" s="21">
        <f>ROUND('Total Budget'!Q100*30%,0)</f>
        <v>0</v>
      </c>
      <c r="R101" s="21">
        <f>ROUND('Total Budget'!R100*30%,0)</f>
        <v>0</v>
      </c>
      <c r="S101" s="21">
        <f>ROUND('Total Budget'!S100*30%,0)</f>
        <v>0</v>
      </c>
      <c r="T101" s="21">
        <f>ROUND('Total Budget'!T100*30%,0)</f>
        <v>0</v>
      </c>
      <c r="U101" s="21">
        <f>ROUND('Total Budget'!U100*30%,0)</f>
        <v>0</v>
      </c>
      <c r="V101" s="21">
        <f>ROUND('Total Budget'!V100*30%,0)</f>
        <v>0</v>
      </c>
      <c r="W101" s="21">
        <f>ROUND('Total Budget'!W100*30%,0)</f>
        <v>0</v>
      </c>
      <c r="X101" s="21">
        <f>ROUND('Total Budget'!X100*30%,0)</f>
        <v>0</v>
      </c>
      <c r="Y101" s="21">
        <f>ROUND('Total Budget'!Y100*30%,0)</f>
        <v>0</v>
      </c>
      <c r="Z101" s="21">
        <f>ROUND('Total Budget'!Z100*30%,0)</f>
        <v>0</v>
      </c>
      <c r="AA101" s="21">
        <f>ROUND('Total Budget'!AA100*30%,0)</f>
        <v>0</v>
      </c>
      <c r="AB101" s="21">
        <f>ROUND('Total Budget'!AB100*30%,0)</f>
        <v>0</v>
      </c>
      <c r="AC101" s="16">
        <f t="shared" si="2"/>
        <v>1</v>
      </c>
    </row>
    <row r="102" spans="1:29" x14ac:dyDescent="0.3">
      <c r="A102" s="26">
        <v>75.830699999999993</v>
      </c>
      <c r="B102" s="243" t="s">
        <v>1470</v>
      </c>
      <c r="C102" s="21">
        <f>ROUND('Total Budget'!C101*30%,0)</f>
        <v>0</v>
      </c>
      <c r="D102" s="21">
        <f>ROUND('Total Budget'!D101*30%,0)</f>
        <v>0</v>
      </c>
      <c r="E102" s="21">
        <f>ROUND('Total Budget'!E101*30%,0)</f>
        <v>0</v>
      </c>
      <c r="F102" s="21">
        <f>ROUND('Total Budget'!F101*30%,0)</f>
        <v>0</v>
      </c>
      <c r="G102" s="21">
        <f>ROUND('Total Budget'!G101*30%,0)</f>
        <v>0</v>
      </c>
      <c r="H102" s="21">
        <f>ROUND('Total Budget'!H101*30%,0)</f>
        <v>0</v>
      </c>
      <c r="I102" s="21">
        <f>ROUND('Total Budget'!I101*30%,0)</f>
        <v>0</v>
      </c>
      <c r="J102" s="21">
        <f>ROUND('Total Budget'!J101*30%,0)</f>
        <v>0</v>
      </c>
      <c r="K102" s="21">
        <f>ROUND('Total Budget'!K101*30%,0)</f>
        <v>0</v>
      </c>
      <c r="L102" s="21">
        <f>ROUND('Total Budget'!L101*30%,0)</f>
        <v>0</v>
      </c>
      <c r="M102" s="21">
        <f>ROUND('Total Budget'!M101*30%,0)</f>
        <v>0</v>
      </c>
      <c r="N102" s="21">
        <f>ROUND('Total Budget'!N101*30%,0)</f>
        <v>0</v>
      </c>
      <c r="O102" s="21">
        <f>ROUND('Total Budget'!O101*30%,0)</f>
        <v>0</v>
      </c>
      <c r="P102" s="21">
        <f>ROUND('Total Budget'!P101*30%,0)</f>
        <v>1</v>
      </c>
      <c r="Q102" s="21">
        <f>ROUND('Total Budget'!Q101*30%,0)</f>
        <v>0</v>
      </c>
      <c r="R102" s="21">
        <f>ROUND('Total Budget'!R101*30%,0)</f>
        <v>1</v>
      </c>
      <c r="S102" s="21">
        <f>ROUND('Total Budget'!S101*30%,0)</f>
        <v>0</v>
      </c>
      <c r="T102" s="21">
        <f>ROUND('Total Budget'!T101*30%,0)</f>
        <v>3</v>
      </c>
      <c r="U102" s="21">
        <f>ROUND('Total Budget'!U101*30%,0)</f>
        <v>0</v>
      </c>
      <c r="V102" s="21">
        <f>ROUND('Total Budget'!V101*30%,0)</f>
        <v>0</v>
      </c>
      <c r="W102" s="21">
        <f>ROUND('Total Budget'!W101*30%,0)</f>
        <v>0</v>
      </c>
      <c r="X102" s="21">
        <f>ROUND('Total Budget'!X101*30%,0)</f>
        <v>0</v>
      </c>
      <c r="Y102" s="21">
        <f>ROUND('Total Budget'!Y101*30%,0)</f>
        <v>0</v>
      </c>
      <c r="Z102" s="21">
        <f>ROUND('Total Budget'!Z101*30%,0)</f>
        <v>0</v>
      </c>
      <c r="AA102" s="21">
        <f>ROUND('Total Budget'!AA101*30%,0)</f>
        <v>0</v>
      </c>
      <c r="AB102" s="21">
        <f>ROUND('Total Budget'!AB101*30%,0)</f>
        <v>0</v>
      </c>
      <c r="AC102" s="16">
        <f t="shared" si="2"/>
        <v>5</v>
      </c>
    </row>
    <row r="103" spans="1:29" x14ac:dyDescent="0.3">
      <c r="A103" s="26">
        <v>75.831699999999998</v>
      </c>
      <c r="B103" s="243" t="s">
        <v>1471</v>
      </c>
      <c r="C103" s="21">
        <f>ROUND('Total Budget'!C102*30%,0)</f>
        <v>21</v>
      </c>
      <c r="D103" s="21">
        <f>ROUND('Total Budget'!D102*30%,0)</f>
        <v>23</v>
      </c>
      <c r="E103" s="21">
        <f>ROUND('Total Budget'!E102*30%,0)</f>
        <v>23</v>
      </c>
      <c r="F103" s="21">
        <f>ROUND('Total Budget'!F102*30%,0)</f>
        <v>18</v>
      </c>
      <c r="G103" s="21">
        <f>ROUND('Total Budget'!G102*30%,0)</f>
        <v>18</v>
      </c>
      <c r="H103" s="21">
        <f>ROUND('Total Budget'!H102*30%,0)</f>
        <v>25</v>
      </c>
      <c r="I103" s="21">
        <f>ROUND('Total Budget'!I102*30%,0)</f>
        <v>21</v>
      </c>
      <c r="J103" s="21">
        <f>ROUND('Total Budget'!J102*30%,0)</f>
        <v>28</v>
      </c>
      <c r="K103" s="21">
        <f>ROUND('Total Budget'!K102*30%,0)</f>
        <v>22</v>
      </c>
      <c r="L103" s="21">
        <f>ROUND('Total Budget'!L102*30%,0)</f>
        <v>21</v>
      </c>
      <c r="M103" s="21">
        <f>ROUND('Total Budget'!M102*30%,0)</f>
        <v>23</v>
      </c>
      <c r="N103" s="21">
        <f>ROUND('Total Budget'!N102*30%,0)</f>
        <v>16</v>
      </c>
      <c r="O103" s="21">
        <f>ROUND('Total Budget'!O102*30%,0)</f>
        <v>14</v>
      </c>
      <c r="P103" s="21">
        <f>ROUND('Total Budget'!P102*30%,0)</f>
        <v>30</v>
      </c>
      <c r="Q103" s="21">
        <f>ROUND('Total Budget'!Q102*30%,0)</f>
        <v>23</v>
      </c>
      <c r="R103" s="21">
        <f>ROUND('Total Budget'!R102*30%,0)</f>
        <v>30</v>
      </c>
      <c r="S103" s="21">
        <f>ROUND('Total Budget'!S102*30%,0)</f>
        <v>24</v>
      </c>
      <c r="T103" s="21">
        <f>ROUND('Total Budget'!T102*30%,0)</f>
        <v>21</v>
      </c>
      <c r="U103" s="21">
        <f>ROUND('Total Budget'!U102*30%,0)</f>
        <v>9</v>
      </c>
      <c r="V103" s="21">
        <f>ROUND('Total Budget'!V102*30%,0)</f>
        <v>1</v>
      </c>
      <c r="W103" s="21">
        <f>ROUND('Total Budget'!W102*30%,0)</f>
        <v>3</v>
      </c>
      <c r="X103" s="21">
        <f>ROUND('Total Budget'!X102*30%,0)</f>
        <v>2</v>
      </c>
      <c r="Y103" s="21">
        <f>ROUND('Total Budget'!Y102*30%,0)</f>
        <v>1</v>
      </c>
      <c r="Z103" s="21">
        <f>ROUND('Total Budget'!Z102*30%,0)</f>
        <v>1</v>
      </c>
      <c r="AA103" s="21">
        <f>ROUND('Total Budget'!AA102*30%,0)</f>
        <v>18</v>
      </c>
      <c r="AB103" s="21">
        <f>ROUND('Total Budget'!AB102*30%,0)</f>
        <v>0</v>
      </c>
      <c r="AC103" s="16">
        <f t="shared" si="2"/>
        <v>436</v>
      </c>
    </row>
    <row r="104" spans="1:29" x14ac:dyDescent="0.3">
      <c r="A104" s="111">
        <v>75.832700000000003</v>
      </c>
      <c r="B104" s="243" t="s">
        <v>1471</v>
      </c>
      <c r="C104" s="21">
        <f>ROUND('Total Budget'!C103*30%,0)</f>
        <v>0</v>
      </c>
      <c r="D104" s="21">
        <f>ROUND('Total Budget'!D103*30%,0)</f>
        <v>0</v>
      </c>
      <c r="E104" s="21">
        <f>ROUND('Total Budget'!E103*30%,0)</f>
        <v>0</v>
      </c>
      <c r="F104" s="21">
        <f>ROUND('Total Budget'!F103*30%,0)</f>
        <v>0</v>
      </c>
      <c r="G104" s="21">
        <f>ROUND('Total Budget'!G103*30%,0)</f>
        <v>0</v>
      </c>
      <c r="H104" s="21">
        <f>ROUND('Total Budget'!H103*30%,0)</f>
        <v>0</v>
      </c>
      <c r="I104" s="21">
        <f>ROUND('Total Budget'!I103*30%,0)</f>
        <v>0</v>
      </c>
      <c r="J104" s="21">
        <f>ROUND('Total Budget'!J103*30%,0)</f>
        <v>0</v>
      </c>
      <c r="K104" s="21">
        <f>ROUND('Total Budget'!K103*30%,0)</f>
        <v>0</v>
      </c>
      <c r="L104" s="21">
        <f>ROUND('Total Budget'!L103*30%,0)</f>
        <v>0</v>
      </c>
      <c r="M104" s="21">
        <f>ROUND('Total Budget'!M103*30%,0)</f>
        <v>0</v>
      </c>
      <c r="N104" s="21">
        <f>ROUND('Total Budget'!N103*30%,0)</f>
        <v>0</v>
      </c>
      <c r="O104" s="21">
        <f>ROUND('Total Budget'!O103*30%,0)</f>
        <v>0</v>
      </c>
      <c r="P104" s="21">
        <f>ROUND('Total Budget'!P103*30%,0)</f>
        <v>0</v>
      </c>
      <c r="Q104" s="21">
        <f>ROUND('Total Budget'!Q103*30%,0)</f>
        <v>0</v>
      </c>
      <c r="R104" s="21">
        <f>ROUND('Total Budget'!R103*30%,0)</f>
        <v>0</v>
      </c>
      <c r="S104" s="21">
        <f>ROUND('Total Budget'!S103*30%,0)</f>
        <v>0</v>
      </c>
      <c r="T104" s="21">
        <f>ROUND('Total Budget'!T103*30%,0)</f>
        <v>0</v>
      </c>
      <c r="U104" s="21">
        <f>ROUND('Total Budget'!U103*30%,0)</f>
        <v>0</v>
      </c>
      <c r="V104" s="21">
        <f>ROUND('Total Budget'!V103*30%,0)</f>
        <v>0</v>
      </c>
      <c r="W104" s="21">
        <f>ROUND('Total Budget'!W103*30%,0)</f>
        <v>0</v>
      </c>
      <c r="X104" s="21">
        <f>ROUND('Total Budget'!X103*30%,0)</f>
        <v>0</v>
      </c>
      <c r="Y104" s="21">
        <f>ROUND('Total Budget'!Y103*30%,0)</f>
        <v>0</v>
      </c>
      <c r="Z104" s="21">
        <f>ROUND('Total Budget'!Z103*30%,0)</f>
        <v>0</v>
      </c>
      <c r="AA104" s="21">
        <f>ROUND('Total Budget'!AA103*30%,0)</f>
        <v>0</v>
      </c>
      <c r="AB104" s="21">
        <f>ROUND('Total Budget'!AB103*30%,0)</f>
        <v>0</v>
      </c>
      <c r="AC104" s="16">
        <f t="shared" si="2"/>
        <v>0</v>
      </c>
    </row>
    <row r="105" spans="1:29" x14ac:dyDescent="0.3">
      <c r="A105" s="26">
        <v>75.840699999999998</v>
      </c>
      <c r="B105" s="243" t="s">
        <v>1472</v>
      </c>
      <c r="C105" s="21">
        <f>ROUND('Total Budget'!C104*30%,0)</f>
        <v>0</v>
      </c>
      <c r="D105" s="21">
        <f>ROUND('Total Budget'!D104*30%,0)</f>
        <v>0</v>
      </c>
      <c r="E105" s="21">
        <f>ROUND('Total Budget'!E104*30%,0)</f>
        <v>0</v>
      </c>
      <c r="F105" s="21">
        <f>ROUND('Total Budget'!F104*30%,0)</f>
        <v>0</v>
      </c>
      <c r="G105" s="21">
        <f>ROUND('Total Budget'!G104*30%,0)</f>
        <v>0</v>
      </c>
      <c r="H105" s="21">
        <f>ROUND('Total Budget'!H104*30%,0)</f>
        <v>0</v>
      </c>
      <c r="I105" s="21">
        <f>ROUND('Total Budget'!I104*30%,0)</f>
        <v>0</v>
      </c>
      <c r="J105" s="21">
        <f>ROUND('Total Budget'!J104*30%,0)</f>
        <v>0</v>
      </c>
      <c r="K105" s="21">
        <f>ROUND('Total Budget'!K104*30%,0)</f>
        <v>0</v>
      </c>
      <c r="L105" s="21">
        <f>ROUND('Total Budget'!L104*30%,0)</f>
        <v>0</v>
      </c>
      <c r="M105" s="21">
        <f>ROUND('Total Budget'!M104*30%,0)</f>
        <v>0</v>
      </c>
      <c r="N105" s="21">
        <f>ROUND('Total Budget'!N104*30%,0)</f>
        <v>0</v>
      </c>
      <c r="O105" s="21">
        <f>ROUND('Total Budget'!O104*30%,0)</f>
        <v>0</v>
      </c>
      <c r="P105" s="21">
        <f>ROUND('Total Budget'!P104*30%,0)</f>
        <v>0</v>
      </c>
      <c r="Q105" s="21">
        <f>ROUND('Total Budget'!Q104*30%,0)</f>
        <v>0</v>
      </c>
      <c r="R105" s="21">
        <f>ROUND('Total Budget'!R104*30%,0)</f>
        <v>0</v>
      </c>
      <c r="S105" s="21">
        <f>ROUND('Total Budget'!S104*30%,0)</f>
        <v>0</v>
      </c>
      <c r="T105" s="21">
        <f>ROUND('Total Budget'!T104*30%,0)</f>
        <v>0</v>
      </c>
      <c r="U105" s="21">
        <f>ROUND('Total Budget'!U104*30%,0)</f>
        <v>0</v>
      </c>
      <c r="V105" s="21">
        <f>ROUND('Total Budget'!V104*30%,0)</f>
        <v>0</v>
      </c>
      <c r="W105" s="21">
        <f>ROUND('Total Budget'!W104*30%,0)</f>
        <v>0</v>
      </c>
      <c r="X105" s="21">
        <f>ROUND('Total Budget'!X104*30%,0)</f>
        <v>0</v>
      </c>
      <c r="Y105" s="21">
        <f>ROUND('Total Budget'!Y104*30%,0)</f>
        <v>0</v>
      </c>
      <c r="Z105" s="21">
        <f>ROUND('Total Budget'!Z104*30%,0)</f>
        <v>0</v>
      </c>
      <c r="AA105" s="21">
        <f>ROUND('Total Budget'!AA104*30%,0)</f>
        <v>0</v>
      </c>
      <c r="AB105" s="21">
        <f>ROUND('Total Budget'!AB104*30%,0)</f>
        <v>0</v>
      </c>
      <c r="AC105" s="16">
        <f t="shared" si="2"/>
        <v>0</v>
      </c>
    </row>
    <row r="106" spans="1:29" x14ac:dyDescent="0.3">
      <c r="A106" s="26">
        <v>75.860699999999994</v>
      </c>
      <c r="B106" s="243" t="s">
        <v>1473</v>
      </c>
      <c r="C106" s="21">
        <f>ROUND('Total Budget'!C105*30%,0)</f>
        <v>0</v>
      </c>
      <c r="D106" s="21">
        <f>ROUND('Total Budget'!D105*30%,0)</f>
        <v>0</v>
      </c>
      <c r="E106" s="21">
        <f>ROUND('Total Budget'!E105*30%,0)</f>
        <v>0</v>
      </c>
      <c r="F106" s="21">
        <f>ROUND('Total Budget'!F105*30%,0)</f>
        <v>1</v>
      </c>
      <c r="G106" s="21">
        <f>ROUND('Total Budget'!G105*30%,0)</f>
        <v>1</v>
      </c>
      <c r="H106" s="21">
        <f>ROUND('Total Budget'!H105*30%,0)</f>
        <v>1</v>
      </c>
      <c r="I106" s="21">
        <f>ROUND('Total Budget'!I105*30%,0)</f>
        <v>0</v>
      </c>
      <c r="J106" s="21">
        <f>ROUND('Total Budget'!J105*30%,0)</f>
        <v>1</v>
      </c>
      <c r="K106" s="21">
        <f>ROUND('Total Budget'!K105*30%,0)</f>
        <v>0</v>
      </c>
      <c r="L106" s="21">
        <f>ROUND('Total Budget'!L105*30%,0)</f>
        <v>1</v>
      </c>
      <c r="M106" s="21">
        <f>ROUND('Total Budget'!M105*30%,0)</f>
        <v>2</v>
      </c>
      <c r="N106" s="21">
        <f>ROUND('Total Budget'!N105*30%,0)</f>
        <v>0</v>
      </c>
      <c r="O106" s="21">
        <f>ROUND('Total Budget'!O105*30%,0)</f>
        <v>0</v>
      </c>
      <c r="P106" s="21">
        <f>ROUND('Total Budget'!P105*30%,0)</f>
        <v>1</v>
      </c>
      <c r="Q106" s="21">
        <f>ROUND('Total Budget'!Q105*30%,0)</f>
        <v>0</v>
      </c>
      <c r="R106" s="21">
        <f>ROUND('Total Budget'!R105*30%,0)</f>
        <v>0</v>
      </c>
      <c r="S106" s="21">
        <f>ROUND('Total Budget'!S105*30%,0)</f>
        <v>0</v>
      </c>
      <c r="T106" s="21">
        <f>ROUND('Total Budget'!T105*30%,0)</f>
        <v>1</v>
      </c>
      <c r="U106" s="21">
        <f>ROUND('Total Budget'!U105*30%,0)</f>
        <v>0</v>
      </c>
      <c r="V106" s="21">
        <f>ROUND('Total Budget'!V105*30%,0)</f>
        <v>0</v>
      </c>
      <c r="W106" s="21">
        <f>ROUND('Total Budget'!W105*30%,0)</f>
        <v>0</v>
      </c>
      <c r="X106" s="21">
        <f>ROUND('Total Budget'!X105*30%,0)</f>
        <v>0</v>
      </c>
      <c r="Y106" s="21">
        <f>ROUND('Total Budget'!Y105*30%,0)</f>
        <v>0</v>
      </c>
      <c r="Z106" s="21">
        <f>ROUND('Total Budget'!Z105*30%,0)</f>
        <v>0</v>
      </c>
      <c r="AA106" s="21">
        <f>ROUND('Total Budget'!AA105*30%,0)</f>
        <v>1</v>
      </c>
      <c r="AB106" s="21">
        <f>ROUND('Total Budget'!AB105*30%,0)</f>
        <v>0</v>
      </c>
      <c r="AC106" s="16">
        <f t="shared" si="2"/>
        <v>10</v>
      </c>
    </row>
    <row r="107" spans="1:29" x14ac:dyDescent="0.3">
      <c r="A107" s="26">
        <v>75.861699999999999</v>
      </c>
      <c r="B107" s="243" t="s">
        <v>1473</v>
      </c>
      <c r="C107" s="21">
        <f>ROUND('Total Budget'!C106*30%,0)</f>
        <v>0</v>
      </c>
      <c r="D107" s="21">
        <f>ROUND('Total Budget'!D106*30%,0)</f>
        <v>0</v>
      </c>
      <c r="E107" s="21">
        <f>ROUND('Total Budget'!E106*30%,0)</f>
        <v>0</v>
      </c>
      <c r="F107" s="21">
        <f>ROUND('Total Budget'!F106*30%,0)</f>
        <v>0</v>
      </c>
      <c r="G107" s="21">
        <f>ROUND('Total Budget'!G106*30%,0)</f>
        <v>0</v>
      </c>
      <c r="H107" s="21">
        <f>ROUND('Total Budget'!H106*30%,0)</f>
        <v>0</v>
      </c>
      <c r="I107" s="21">
        <f>ROUND('Total Budget'!I106*30%,0)</f>
        <v>0</v>
      </c>
      <c r="J107" s="21">
        <f>ROUND('Total Budget'!J106*30%,0)</f>
        <v>0</v>
      </c>
      <c r="K107" s="21">
        <f>ROUND('Total Budget'!K106*30%,0)</f>
        <v>0</v>
      </c>
      <c r="L107" s="21">
        <f>ROUND('Total Budget'!L106*30%,0)</f>
        <v>0</v>
      </c>
      <c r="M107" s="21">
        <f>ROUND('Total Budget'!M106*30%,0)</f>
        <v>0</v>
      </c>
      <c r="N107" s="21">
        <f>ROUND('Total Budget'!N106*30%,0)</f>
        <v>0</v>
      </c>
      <c r="O107" s="21">
        <f>ROUND('Total Budget'!O106*30%,0)</f>
        <v>0</v>
      </c>
      <c r="P107" s="21">
        <f>ROUND('Total Budget'!P106*30%,0)</f>
        <v>0</v>
      </c>
      <c r="Q107" s="21">
        <f>ROUND('Total Budget'!Q106*30%,0)</f>
        <v>0</v>
      </c>
      <c r="R107" s="21">
        <f>ROUND('Total Budget'!R106*30%,0)</f>
        <v>0</v>
      </c>
      <c r="S107" s="21">
        <f>ROUND('Total Budget'!S106*30%,0)</f>
        <v>1</v>
      </c>
      <c r="T107" s="21">
        <f>ROUND('Total Budget'!T106*30%,0)</f>
        <v>0</v>
      </c>
      <c r="U107" s="21">
        <f>ROUND('Total Budget'!U106*30%,0)</f>
        <v>0</v>
      </c>
      <c r="V107" s="21">
        <f>ROUND('Total Budget'!V106*30%,0)</f>
        <v>0</v>
      </c>
      <c r="W107" s="21">
        <f>ROUND('Total Budget'!W106*30%,0)</f>
        <v>0</v>
      </c>
      <c r="X107" s="21">
        <f>ROUND('Total Budget'!X106*30%,0)</f>
        <v>0</v>
      </c>
      <c r="Y107" s="21">
        <f>ROUND('Total Budget'!Y106*30%,0)</f>
        <v>0</v>
      </c>
      <c r="Z107" s="21">
        <f>ROUND('Total Budget'!Z106*30%,0)</f>
        <v>0</v>
      </c>
      <c r="AA107" s="21">
        <f>ROUND('Total Budget'!AA106*30%,0)</f>
        <v>0</v>
      </c>
      <c r="AB107" s="21">
        <f>ROUND('Total Budget'!AB106*30%,0)</f>
        <v>0</v>
      </c>
      <c r="AC107" s="16">
        <f t="shared" si="2"/>
        <v>1</v>
      </c>
    </row>
    <row r="108" spans="1:29" x14ac:dyDescent="0.3">
      <c r="A108" s="26">
        <v>75.870699999999999</v>
      </c>
      <c r="B108" s="243" t="s">
        <v>1474</v>
      </c>
      <c r="C108" s="21">
        <f>ROUND('Total Budget'!C107*30%,0)</f>
        <v>0</v>
      </c>
      <c r="D108" s="21">
        <f>ROUND('Total Budget'!D107*30%,0)</f>
        <v>0</v>
      </c>
      <c r="E108" s="21">
        <f>ROUND('Total Budget'!E107*30%,0)</f>
        <v>0</v>
      </c>
      <c r="F108" s="21">
        <f>ROUND('Total Budget'!F107*30%,0)</f>
        <v>0</v>
      </c>
      <c r="G108" s="21">
        <f>ROUND('Total Budget'!G107*30%,0)</f>
        <v>0</v>
      </c>
      <c r="H108" s="21">
        <f>ROUND('Total Budget'!H107*30%,0)</f>
        <v>0</v>
      </c>
      <c r="I108" s="21">
        <f>ROUND('Total Budget'!I107*30%,0)</f>
        <v>0</v>
      </c>
      <c r="J108" s="21">
        <f>ROUND('Total Budget'!J107*30%,0)</f>
        <v>0</v>
      </c>
      <c r="K108" s="21">
        <f>ROUND('Total Budget'!K107*30%,0)</f>
        <v>0</v>
      </c>
      <c r="L108" s="21">
        <f>ROUND('Total Budget'!L107*30%,0)</f>
        <v>0</v>
      </c>
      <c r="M108" s="21">
        <f>ROUND('Total Budget'!M107*30%,0)</f>
        <v>0</v>
      </c>
      <c r="N108" s="21">
        <f>ROUND('Total Budget'!N107*30%,0)</f>
        <v>0</v>
      </c>
      <c r="O108" s="21">
        <f>ROUND('Total Budget'!O107*30%,0)</f>
        <v>0</v>
      </c>
      <c r="P108" s="21">
        <f>ROUND('Total Budget'!P107*30%,0)</f>
        <v>0</v>
      </c>
      <c r="Q108" s="21">
        <f>ROUND('Total Budget'!Q107*30%,0)</f>
        <v>0</v>
      </c>
      <c r="R108" s="21">
        <f>ROUND('Total Budget'!R107*30%,0)</f>
        <v>0</v>
      </c>
      <c r="S108" s="21">
        <f>ROUND('Total Budget'!S107*30%,0)</f>
        <v>0</v>
      </c>
      <c r="T108" s="21">
        <f>ROUND('Total Budget'!T107*30%,0)</f>
        <v>0</v>
      </c>
      <c r="U108" s="21">
        <f>ROUND('Total Budget'!U107*30%,0)</f>
        <v>0</v>
      </c>
      <c r="V108" s="21">
        <f>ROUND('Total Budget'!V107*30%,0)</f>
        <v>0</v>
      </c>
      <c r="W108" s="21">
        <f>ROUND('Total Budget'!W107*30%,0)</f>
        <v>0</v>
      </c>
      <c r="X108" s="21">
        <f>ROUND('Total Budget'!X107*30%,0)</f>
        <v>0</v>
      </c>
      <c r="Y108" s="21">
        <f>ROUND('Total Budget'!Y107*30%,0)</f>
        <v>0</v>
      </c>
      <c r="Z108" s="21">
        <f>ROUND('Total Budget'!Z107*30%,0)</f>
        <v>0</v>
      </c>
      <c r="AA108" s="21">
        <f>ROUND('Total Budget'!AA107*30%,0)</f>
        <v>0</v>
      </c>
      <c r="AB108" s="21">
        <f>ROUND('Total Budget'!AB107*30%,0)</f>
        <v>0</v>
      </c>
      <c r="AC108" s="16">
        <f t="shared" si="2"/>
        <v>0</v>
      </c>
    </row>
    <row r="109" spans="1:29" x14ac:dyDescent="0.3">
      <c r="A109" s="26">
        <v>75.88069999999999</v>
      </c>
      <c r="B109" s="243" t="s">
        <v>1475</v>
      </c>
      <c r="C109" s="21">
        <f>ROUND('Total Budget'!C108*30%,0)</f>
        <v>0</v>
      </c>
      <c r="D109" s="21">
        <f>ROUND('Total Budget'!D108*30%,0)</f>
        <v>0</v>
      </c>
      <c r="E109" s="21">
        <f>ROUND('Total Budget'!E108*30%,0)</f>
        <v>0</v>
      </c>
      <c r="F109" s="21">
        <f>ROUND('Total Budget'!F108*30%,0)</f>
        <v>0</v>
      </c>
      <c r="G109" s="21">
        <f>ROUND('Total Budget'!G108*30%,0)</f>
        <v>0</v>
      </c>
      <c r="H109" s="21">
        <f>ROUND('Total Budget'!H108*30%,0)</f>
        <v>0</v>
      </c>
      <c r="I109" s="21">
        <f>ROUND('Total Budget'!I108*30%,0)</f>
        <v>0</v>
      </c>
      <c r="J109" s="21">
        <f>ROUND('Total Budget'!J108*30%,0)</f>
        <v>0</v>
      </c>
      <c r="K109" s="21">
        <f>ROUND('Total Budget'!K108*30%,0)</f>
        <v>0</v>
      </c>
      <c r="L109" s="21">
        <f>ROUND('Total Budget'!L108*30%,0)</f>
        <v>0</v>
      </c>
      <c r="M109" s="21">
        <f>ROUND('Total Budget'!M108*30%,0)</f>
        <v>0</v>
      </c>
      <c r="N109" s="21">
        <f>ROUND('Total Budget'!N108*30%,0)</f>
        <v>0</v>
      </c>
      <c r="O109" s="21">
        <f>ROUND('Total Budget'!O108*30%,0)</f>
        <v>0</v>
      </c>
      <c r="P109" s="21">
        <f>ROUND('Total Budget'!P108*30%,0)</f>
        <v>0</v>
      </c>
      <c r="Q109" s="21">
        <f>ROUND('Total Budget'!Q108*30%,0)</f>
        <v>0</v>
      </c>
      <c r="R109" s="21">
        <f>ROUND('Total Budget'!R108*30%,0)</f>
        <v>0</v>
      </c>
      <c r="S109" s="21">
        <f>ROUND('Total Budget'!S108*30%,0)</f>
        <v>0</v>
      </c>
      <c r="T109" s="21">
        <f>ROUND('Total Budget'!T108*30%,0)</f>
        <v>0</v>
      </c>
      <c r="U109" s="21">
        <f>ROUND('Total Budget'!U108*30%,0)</f>
        <v>0</v>
      </c>
      <c r="V109" s="21">
        <f>ROUND('Total Budget'!V108*30%,0)</f>
        <v>0</v>
      </c>
      <c r="W109" s="21">
        <f>ROUND('Total Budget'!W108*30%,0)</f>
        <v>0</v>
      </c>
      <c r="X109" s="21">
        <f>ROUND('Total Budget'!X108*30%,0)</f>
        <v>0</v>
      </c>
      <c r="Y109" s="21">
        <f>ROUND('Total Budget'!Y108*30%,0)</f>
        <v>0</v>
      </c>
      <c r="Z109" s="21">
        <f>ROUND('Total Budget'!Z108*30%,0)</f>
        <v>0</v>
      </c>
      <c r="AA109" s="21">
        <f>ROUND('Total Budget'!AA108*30%,0)</f>
        <v>0</v>
      </c>
      <c r="AB109" s="21">
        <f>ROUND('Total Budget'!AB108*30%,0)</f>
        <v>0</v>
      </c>
      <c r="AC109" s="16">
        <f t="shared" si="2"/>
        <v>0</v>
      </c>
    </row>
    <row r="110" spans="1:29" ht="27" x14ac:dyDescent="0.3">
      <c r="A110" s="26">
        <v>75.883700000000005</v>
      </c>
      <c r="B110" s="243" t="s">
        <v>1476</v>
      </c>
      <c r="C110" s="21">
        <f>ROUND('Total Budget'!C109*30%,0)</f>
        <v>0</v>
      </c>
      <c r="D110" s="21">
        <f>ROUND('Total Budget'!D109*30%,0)</f>
        <v>0</v>
      </c>
      <c r="E110" s="21">
        <f>ROUND('Total Budget'!E109*30%,0)</f>
        <v>0</v>
      </c>
      <c r="F110" s="21">
        <f>ROUND('Total Budget'!F109*30%,0)</f>
        <v>0</v>
      </c>
      <c r="G110" s="21">
        <f>ROUND('Total Budget'!G109*30%,0)</f>
        <v>0</v>
      </c>
      <c r="H110" s="21">
        <f>ROUND('Total Budget'!H109*30%,0)</f>
        <v>0</v>
      </c>
      <c r="I110" s="21">
        <f>ROUND('Total Budget'!I109*30%,0)</f>
        <v>1</v>
      </c>
      <c r="J110" s="21">
        <f>ROUND('Total Budget'!J109*30%,0)</f>
        <v>2</v>
      </c>
      <c r="K110" s="21">
        <f>ROUND('Total Budget'!K109*30%,0)</f>
        <v>0</v>
      </c>
      <c r="L110" s="21">
        <f>ROUND('Total Budget'!L109*30%,0)</f>
        <v>0</v>
      </c>
      <c r="M110" s="21">
        <f>ROUND('Total Budget'!M109*30%,0)</f>
        <v>1</v>
      </c>
      <c r="N110" s="21">
        <f>ROUND('Total Budget'!N109*30%,0)</f>
        <v>0</v>
      </c>
      <c r="O110" s="21">
        <f>ROUND('Total Budget'!O109*30%,0)</f>
        <v>0</v>
      </c>
      <c r="P110" s="21">
        <f>ROUND('Total Budget'!P109*30%,0)</f>
        <v>0</v>
      </c>
      <c r="Q110" s="21">
        <f>ROUND('Total Budget'!Q109*30%,0)</f>
        <v>0</v>
      </c>
      <c r="R110" s="21">
        <f>ROUND('Total Budget'!R109*30%,0)</f>
        <v>0</v>
      </c>
      <c r="S110" s="21">
        <f>ROUND('Total Budget'!S109*30%,0)</f>
        <v>0</v>
      </c>
      <c r="T110" s="21">
        <f>ROUND('Total Budget'!T109*30%,0)</f>
        <v>0</v>
      </c>
      <c r="U110" s="21">
        <f>ROUND('Total Budget'!U109*30%,0)</f>
        <v>0</v>
      </c>
      <c r="V110" s="21">
        <f>ROUND('Total Budget'!V109*30%,0)</f>
        <v>0</v>
      </c>
      <c r="W110" s="21">
        <f>ROUND('Total Budget'!W109*30%,0)</f>
        <v>0</v>
      </c>
      <c r="X110" s="21">
        <f>ROUND('Total Budget'!X109*30%,0)</f>
        <v>0</v>
      </c>
      <c r="Y110" s="21">
        <f>ROUND('Total Budget'!Y109*30%,0)</f>
        <v>0</v>
      </c>
      <c r="Z110" s="21">
        <f>ROUND('Total Budget'!Z109*30%,0)</f>
        <v>0</v>
      </c>
      <c r="AA110" s="21">
        <f>ROUND('Total Budget'!AA109*30%,0)</f>
        <v>0</v>
      </c>
      <c r="AB110" s="21">
        <f>ROUND('Total Budget'!AB109*30%,0)</f>
        <v>0</v>
      </c>
      <c r="AC110" s="16">
        <f t="shared" si="2"/>
        <v>4</v>
      </c>
    </row>
    <row r="111" spans="1:29" ht="27" x14ac:dyDescent="0.3">
      <c r="A111" s="26">
        <v>75.890699999999995</v>
      </c>
      <c r="B111" s="243" t="s">
        <v>1477</v>
      </c>
      <c r="C111" s="21">
        <f>ROUND('Total Budget'!C110*30%,0)</f>
        <v>0</v>
      </c>
      <c r="D111" s="21">
        <f>ROUND('Total Budget'!D110*30%,0)</f>
        <v>0</v>
      </c>
      <c r="E111" s="21">
        <f>ROUND('Total Budget'!E110*30%,0)</f>
        <v>0</v>
      </c>
      <c r="F111" s="21">
        <f>ROUND('Total Budget'!F110*30%,0)</f>
        <v>0</v>
      </c>
      <c r="G111" s="21">
        <f>ROUND('Total Budget'!G110*30%,0)</f>
        <v>0</v>
      </c>
      <c r="H111" s="21">
        <f>ROUND('Total Budget'!H110*30%,0)</f>
        <v>5</v>
      </c>
      <c r="I111" s="21">
        <f>ROUND('Total Budget'!I110*30%,0)</f>
        <v>0</v>
      </c>
      <c r="J111" s="21">
        <f>ROUND('Total Budget'!J110*30%,0)</f>
        <v>0</v>
      </c>
      <c r="K111" s="21">
        <f>ROUND('Total Budget'!K110*30%,0)</f>
        <v>0</v>
      </c>
      <c r="L111" s="21">
        <f>ROUND('Total Budget'!L110*30%,0)</f>
        <v>0</v>
      </c>
      <c r="M111" s="21">
        <f>ROUND('Total Budget'!M110*30%,0)</f>
        <v>0</v>
      </c>
      <c r="N111" s="21">
        <f>ROUND('Total Budget'!N110*30%,0)</f>
        <v>0</v>
      </c>
      <c r="O111" s="21">
        <f>ROUND('Total Budget'!O110*30%,0)</f>
        <v>0</v>
      </c>
      <c r="P111" s="21">
        <f>ROUND('Total Budget'!P110*30%,0)</f>
        <v>0</v>
      </c>
      <c r="Q111" s="21">
        <f>ROUND('Total Budget'!Q110*30%,0)</f>
        <v>0</v>
      </c>
      <c r="R111" s="21">
        <f>ROUND('Total Budget'!R110*30%,0)</f>
        <v>0</v>
      </c>
      <c r="S111" s="21">
        <f>ROUND('Total Budget'!S110*30%,0)</f>
        <v>0</v>
      </c>
      <c r="T111" s="21">
        <f>ROUND('Total Budget'!T110*30%,0)</f>
        <v>0</v>
      </c>
      <c r="U111" s="21">
        <f>ROUND('Total Budget'!U110*30%,0)</f>
        <v>3</v>
      </c>
      <c r="V111" s="21">
        <f>ROUND('Total Budget'!V110*30%,0)</f>
        <v>0</v>
      </c>
      <c r="W111" s="21">
        <f>ROUND('Total Budget'!W110*30%,0)</f>
        <v>2</v>
      </c>
      <c r="X111" s="21">
        <f>ROUND('Total Budget'!X110*30%,0)</f>
        <v>1</v>
      </c>
      <c r="Y111" s="21">
        <f>ROUND('Total Budget'!Y110*30%,0)</f>
        <v>0</v>
      </c>
      <c r="Z111" s="21">
        <f>ROUND('Total Budget'!Z110*30%,0)</f>
        <v>0</v>
      </c>
      <c r="AA111" s="21">
        <f>ROUND('Total Budget'!AA110*30%,0)</f>
        <v>0</v>
      </c>
      <c r="AB111" s="21">
        <f>ROUND('Total Budget'!AB110*30%,0)</f>
        <v>0</v>
      </c>
      <c r="AC111" s="16">
        <f t="shared" si="2"/>
        <v>11</v>
      </c>
    </row>
    <row r="112" spans="1:29" s="142" customFormat="1" x14ac:dyDescent="0.25">
      <c r="A112" s="260" t="s">
        <v>1070</v>
      </c>
      <c r="B112" s="261"/>
      <c r="C112" s="82">
        <f>SUM(C22:C111)</f>
        <v>1249</v>
      </c>
      <c r="D112" s="82">
        <f t="shared" ref="D112:AC112" si="3">SUM(D22:D111)</f>
        <v>926</v>
      </c>
      <c r="E112" s="82">
        <f t="shared" si="3"/>
        <v>627</v>
      </c>
      <c r="F112" s="82">
        <f t="shared" si="3"/>
        <v>525</v>
      </c>
      <c r="G112" s="82">
        <f t="shared" si="3"/>
        <v>434</v>
      </c>
      <c r="H112" s="82">
        <f t="shared" si="3"/>
        <v>591</v>
      </c>
      <c r="I112" s="82">
        <f t="shared" si="3"/>
        <v>520</v>
      </c>
      <c r="J112" s="82">
        <f t="shared" si="3"/>
        <v>727</v>
      </c>
      <c r="K112" s="82">
        <f t="shared" si="3"/>
        <v>647</v>
      </c>
      <c r="L112" s="82">
        <f t="shared" si="3"/>
        <v>692</v>
      </c>
      <c r="M112" s="82">
        <f t="shared" si="3"/>
        <v>527</v>
      </c>
      <c r="N112" s="82">
        <f t="shared" si="3"/>
        <v>355</v>
      </c>
      <c r="O112" s="82">
        <f t="shared" si="3"/>
        <v>305</v>
      </c>
      <c r="P112" s="82">
        <f t="shared" si="3"/>
        <v>764</v>
      </c>
      <c r="Q112" s="82">
        <f t="shared" si="3"/>
        <v>525</v>
      </c>
      <c r="R112" s="82">
        <f t="shared" si="3"/>
        <v>626</v>
      </c>
      <c r="S112" s="82">
        <f t="shared" si="3"/>
        <v>530</v>
      </c>
      <c r="T112" s="82">
        <f t="shared" si="3"/>
        <v>507</v>
      </c>
      <c r="U112" s="82">
        <f t="shared" si="3"/>
        <v>251</v>
      </c>
      <c r="V112" s="82">
        <f t="shared" si="3"/>
        <v>72</v>
      </c>
      <c r="W112" s="82">
        <f t="shared" si="3"/>
        <v>78</v>
      </c>
      <c r="X112" s="82">
        <f t="shared" si="3"/>
        <v>71</v>
      </c>
      <c r="Y112" s="82">
        <f t="shared" si="3"/>
        <v>66</v>
      </c>
      <c r="Z112" s="82">
        <f t="shared" si="3"/>
        <v>19</v>
      </c>
      <c r="AA112" s="82">
        <f t="shared" si="3"/>
        <v>613</v>
      </c>
      <c r="AB112" s="82">
        <f t="shared" si="3"/>
        <v>0</v>
      </c>
      <c r="AC112" s="82">
        <f t="shared" si="3"/>
        <v>12247</v>
      </c>
    </row>
    <row r="113" spans="1:29" x14ac:dyDescent="0.3">
      <c r="A113" s="26">
        <v>76.101699999999994</v>
      </c>
      <c r="B113" s="243" t="s">
        <v>1479</v>
      </c>
      <c r="C113" s="21">
        <f>ROUND('Total Budget'!C111*30%,0)</f>
        <v>2</v>
      </c>
      <c r="D113" s="21">
        <f>ROUND('Total Budget'!D111*30%,0)</f>
        <v>2</v>
      </c>
      <c r="E113" s="21">
        <f>ROUND('Total Budget'!E111*30%,0)</f>
        <v>2</v>
      </c>
      <c r="F113" s="21">
        <f>ROUND('Total Budget'!F111*30%,0)</f>
        <v>2</v>
      </c>
      <c r="G113" s="21">
        <f>ROUND('Total Budget'!G111*30%,0)</f>
        <v>1</v>
      </c>
      <c r="H113" s="21">
        <f>ROUND('Total Budget'!H111*30%,0)</f>
        <v>0</v>
      </c>
      <c r="I113" s="21">
        <f>ROUND('Total Budget'!I111*30%,0)</f>
        <v>16</v>
      </c>
      <c r="J113" s="21">
        <f>ROUND('Total Budget'!J111*30%,0)</f>
        <v>1</v>
      </c>
      <c r="K113" s="21">
        <f>ROUND('Total Budget'!K111*30%,0)</f>
        <v>4</v>
      </c>
      <c r="L113" s="21">
        <f>ROUND('Total Budget'!L111*30%,0)</f>
        <v>1</v>
      </c>
      <c r="M113" s="21">
        <f>ROUND('Total Budget'!M111*30%,0)</f>
        <v>1</v>
      </c>
      <c r="N113" s="21">
        <f>ROUND('Total Budget'!N111*30%,0)</f>
        <v>1</v>
      </c>
      <c r="O113" s="21">
        <f>ROUND('Total Budget'!O111*30%,0)</f>
        <v>1</v>
      </c>
      <c r="P113" s="21">
        <f>ROUND('Total Budget'!P111*30%,0)</f>
        <v>2</v>
      </c>
      <c r="Q113" s="21">
        <f>ROUND('Total Budget'!Q111*30%,0)</f>
        <v>0</v>
      </c>
      <c r="R113" s="21">
        <f>ROUND('Total Budget'!R111*30%,0)</f>
        <v>1</v>
      </c>
      <c r="S113" s="21">
        <f>ROUND('Total Budget'!S111*30%,0)</f>
        <v>3</v>
      </c>
      <c r="T113" s="21">
        <f>ROUND('Total Budget'!T111*30%,0)</f>
        <v>0</v>
      </c>
      <c r="U113" s="21">
        <f>ROUND('Total Budget'!U111*30%,0)</f>
        <v>0</v>
      </c>
      <c r="V113" s="21">
        <f>ROUND('Total Budget'!V111*30%,0)</f>
        <v>0</v>
      </c>
      <c r="W113" s="21">
        <f>ROUND('Total Budget'!W111*30%,0)</f>
        <v>0</v>
      </c>
      <c r="X113" s="21">
        <f>ROUND('Total Budget'!X111*30%,0)</f>
        <v>0</v>
      </c>
      <c r="Y113" s="21">
        <f>ROUND('Total Budget'!Y111*30%,0)</f>
        <v>27</v>
      </c>
      <c r="Z113" s="21">
        <f>ROUND('Total Budget'!Z111*30%,0)</f>
        <v>0</v>
      </c>
      <c r="AA113" s="21">
        <f>ROUND('Total Budget'!AA111*30%,0)</f>
        <v>2</v>
      </c>
      <c r="AB113" s="21">
        <f>ROUND('Total Budget'!AB111*30%,0)</f>
        <v>0</v>
      </c>
      <c r="AC113" s="16">
        <f t="shared" ref="AC113:AC137" si="4">SUM(C113:AB113)</f>
        <v>69</v>
      </c>
    </row>
    <row r="114" spans="1:29" x14ac:dyDescent="0.3">
      <c r="A114" s="26">
        <v>76.102699999999999</v>
      </c>
      <c r="B114" s="243" t="s">
        <v>1480</v>
      </c>
      <c r="C114" s="21">
        <f>ROUND('Total Budget'!C112*30%,0)</f>
        <v>2</v>
      </c>
      <c r="D114" s="21">
        <f>ROUND('Total Budget'!D112*30%,0)</f>
        <v>2</v>
      </c>
      <c r="E114" s="21">
        <f>ROUND('Total Budget'!E112*30%,0)</f>
        <v>1</v>
      </c>
      <c r="F114" s="21">
        <f>ROUND('Total Budget'!F112*30%,0)</f>
        <v>1</v>
      </c>
      <c r="G114" s="21">
        <f>ROUND('Total Budget'!G112*30%,0)</f>
        <v>0</v>
      </c>
      <c r="H114" s="21">
        <f>ROUND('Total Budget'!H112*30%,0)</f>
        <v>1</v>
      </c>
      <c r="I114" s="21">
        <f>ROUND('Total Budget'!I112*30%,0)</f>
        <v>0</v>
      </c>
      <c r="J114" s="21">
        <f>ROUND('Total Budget'!J112*30%,0)</f>
        <v>1</v>
      </c>
      <c r="K114" s="21">
        <f>ROUND('Total Budget'!K112*30%,0)</f>
        <v>0</v>
      </c>
      <c r="L114" s="21">
        <f>ROUND('Total Budget'!L112*30%,0)</f>
        <v>0</v>
      </c>
      <c r="M114" s="21">
        <f>ROUND('Total Budget'!M112*30%,0)</f>
        <v>1</v>
      </c>
      <c r="N114" s="21">
        <f>ROUND('Total Budget'!N112*30%,0)</f>
        <v>0</v>
      </c>
      <c r="O114" s="21">
        <f>ROUND('Total Budget'!O112*30%,0)</f>
        <v>0</v>
      </c>
      <c r="P114" s="21">
        <f>ROUND('Total Budget'!P112*30%,0)</f>
        <v>1</v>
      </c>
      <c r="Q114" s="21">
        <f>ROUND('Total Budget'!Q112*30%,0)</f>
        <v>1</v>
      </c>
      <c r="R114" s="21">
        <f>ROUND('Total Budget'!R112*30%,0)</f>
        <v>0</v>
      </c>
      <c r="S114" s="21">
        <f>ROUND('Total Budget'!S112*30%,0)</f>
        <v>1</v>
      </c>
      <c r="T114" s="21">
        <f>ROUND('Total Budget'!T112*30%,0)</f>
        <v>0</v>
      </c>
      <c r="U114" s="21">
        <f>ROUND('Total Budget'!U112*30%,0)</f>
        <v>0</v>
      </c>
      <c r="V114" s="21">
        <f>ROUND('Total Budget'!V112*30%,0)</f>
        <v>0</v>
      </c>
      <c r="W114" s="21">
        <f>ROUND('Total Budget'!W112*30%,0)</f>
        <v>0</v>
      </c>
      <c r="X114" s="21">
        <f>ROUND('Total Budget'!X112*30%,0)</f>
        <v>0</v>
      </c>
      <c r="Y114" s="21">
        <f>ROUND('Total Budget'!Y112*30%,0)</f>
        <v>0</v>
      </c>
      <c r="Z114" s="21">
        <f>ROUND('Total Budget'!Z112*30%,0)</f>
        <v>0</v>
      </c>
      <c r="AA114" s="21">
        <f>ROUND('Total Budget'!AA112*30%,0)</f>
        <v>3</v>
      </c>
      <c r="AB114" s="21">
        <f>ROUND('Total Budget'!AB112*30%,0)</f>
        <v>0</v>
      </c>
      <c r="AC114" s="16">
        <f t="shared" si="4"/>
        <v>15</v>
      </c>
    </row>
    <row r="115" spans="1:29" ht="27" x14ac:dyDescent="0.3">
      <c r="A115" s="26">
        <v>76.108699999999999</v>
      </c>
      <c r="B115" s="243" t="s">
        <v>1481</v>
      </c>
      <c r="C115" s="21">
        <f>ROUND('Total Budget'!C113*30%,0)</f>
        <v>0</v>
      </c>
      <c r="D115" s="21">
        <f>ROUND('Total Budget'!D113*30%,0)</f>
        <v>0</v>
      </c>
      <c r="E115" s="21">
        <f>ROUND('Total Budget'!E113*30%,0)</f>
        <v>0</v>
      </c>
      <c r="F115" s="21">
        <f>ROUND('Total Budget'!F113*30%,0)</f>
        <v>0</v>
      </c>
      <c r="G115" s="21">
        <f>ROUND('Total Budget'!G113*30%,0)</f>
        <v>0</v>
      </c>
      <c r="H115" s="21">
        <f>ROUND('Total Budget'!H113*30%,0)</f>
        <v>0</v>
      </c>
      <c r="I115" s="21">
        <f>ROUND('Total Budget'!I113*30%,0)</f>
        <v>0</v>
      </c>
      <c r="J115" s="21">
        <f>ROUND('Total Budget'!J113*30%,0)</f>
        <v>0</v>
      </c>
      <c r="K115" s="21">
        <f>ROUND('Total Budget'!K113*30%,0)</f>
        <v>0</v>
      </c>
      <c r="L115" s="21">
        <f>ROUND('Total Budget'!L113*30%,0)</f>
        <v>0</v>
      </c>
      <c r="M115" s="21">
        <f>ROUND('Total Budget'!M113*30%,0)</f>
        <v>0</v>
      </c>
      <c r="N115" s="21">
        <f>ROUND('Total Budget'!N113*30%,0)</f>
        <v>0</v>
      </c>
      <c r="O115" s="21">
        <f>ROUND('Total Budget'!O113*30%,0)</f>
        <v>0</v>
      </c>
      <c r="P115" s="21">
        <f>ROUND('Total Budget'!P113*30%,0)</f>
        <v>0</v>
      </c>
      <c r="Q115" s="21">
        <f>ROUND('Total Budget'!Q113*30%,0)</f>
        <v>0</v>
      </c>
      <c r="R115" s="21">
        <f>ROUND('Total Budget'!R113*30%,0)</f>
        <v>0</v>
      </c>
      <c r="S115" s="21">
        <f>ROUND('Total Budget'!S113*30%,0)</f>
        <v>0</v>
      </c>
      <c r="T115" s="21">
        <f>ROUND('Total Budget'!T113*30%,0)</f>
        <v>0</v>
      </c>
      <c r="U115" s="21">
        <f>ROUND('Total Budget'!U113*30%,0)</f>
        <v>0</v>
      </c>
      <c r="V115" s="21">
        <f>ROUND('Total Budget'!V113*30%,0)</f>
        <v>0</v>
      </c>
      <c r="W115" s="21">
        <f>ROUND('Total Budget'!W113*30%,0)</f>
        <v>0</v>
      </c>
      <c r="X115" s="21">
        <f>ROUND('Total Budget'!X113*30%,0)</f>
        <v>0</v>
      </c>
      <c r="Y115" s="21">
        <f>ROUND('Total Budget'!Y113*30%,0)</f>
        <v>0</v>
      </c>
      <c r="Z115" s="21">
        <f>ROUND('Total Budget'!Z113*30%,0)</f>
        <v>0</v>
      </c>
      <c r="AA115" s="21">
        <f>ROUND('Total Budget'!AA113*30%,0)</f>
        <v>0</v>
      </c>
      <c r="AB115" s="21">
        <f>ROUND('Total Budget'!AB113*30%,0)</f>
        <v>0</v>
      </c>
      <c r="AC115" s="16">
        <f t="shared" si="4"/>
        <v>0</v>
      </c>
    </row>
    <row r="116" spans="1:29" x14ac:dyDescent="0.3">
      <c r="A116" s="26">
        <v>76.111699999999999</v>
      </c>
      <c r="B116" s="243" t="s">
        <v>1483</v>
      </c>
      <c r="C116" s="21">
        <f>ROUND('Total Budget'!C114*30%,0)</f>
        <v>0</v>
      </c>
      <c r="D116" s="21">
        <f>ROUND('Total Budget'!D114*30%,0)</f>
        <v>0</v>
      </c>
      <c r="E116" s="21">
        <f>ROUND('Total Budget'!E114*30%,0)</f>
        <v>0</v>
      </c>
      <c r="F116" s="21">
        <f>ROUND('Total Budget'!F114*30%,0)</f>
        <v>1</v>
      </c>
      <c r="G116" s="21">
        <f>ROUND('Total Budget'!G114*30%,0)</f>
        <v>1</v>
      </c>
      <c r="H116" s="21">
        <f>ROUND('Total Budget'!H114*30%,0)</f>
        <v>0</v>
      </c>
      <c r="I116" s="21">
        <f>ROUND('Total Budget'!I114*30%,0)</f>
        <v>0</v>
      </c>
      <c r="J116" s="21">
        <f>ROUND('Total Budget'!J114*30%,0)</f>
        <v>2</v>
      </c>
      <c r="K116" s="21">
        <f>ROUND('Total Budget'!K114*30%,0)</f>
        <v>0</v>
      </c>
      <c r="L116" s="21">
        <f>ROUND('Total Budget'!L114*30%,0)</f>
        <v>0</v>
      </c>
      <c r="M116" s="21">
        <f>ROUND('Total Budget'!M114*30%,0)</f>
        <v>0</v>
      </c>
      <c r="N116" s="21">
        <f>ROUND('Total Budget'!N114*30%,0)</f>
        <v>0</v>
      </c>
      <c r="O116" s="21">
        <f>ROUND('Total Budget'!O114*30%,0)</f>
        <v>0</v>
      </c>
      <c r="P116" s="21">
        <f>ROUND('Total Budget'!P114*30%,0)</f>
        <v>0</v>
      </c>
      <c r="Q116" s="21">
        <f>ROUND('Total Budget'!Q114*30%,0)</f>
        <v>0</v>
      </c>
      <c r="R116" s="21">
        <f>ROUND('Total Budget'!R114*30%,0)</f>
        <v>0</v>
      </c>
      <c r="S116" s="21">
        <f>ROUND('Total Budget'!S114*30%,0)</f>
        <v>0</v>
      </c>
      <c r="T116" s="21">
        <f>ROUND('Total Budget'!T114*30%,0)</f>
        <v>0</v>
      </c>
      <c r="U116" s="21">
        <f>ROUND('Total Budget'!U114*30%,0)</f>
        <v>0</v>
      </c>
      <c r="V116" s="21">
        <f>ROUND('Total Budget'!V114*30%,0)</f>
        <v>0</v>
      </c>
      <c r="W116" s="21">
        <f>ROUND('Total Budget'!W114*30%,0)</f>
        <v>0</v>
      </c>
      <c r="X116" s="21">
        <f>ROUND('Total Budget'!X114*30%,0)</f>
        <v>0</v>
      </c>
      <c r="Y116" s="21">
        <f>ROUND('Total Budget'!Y114*30%,0)</f>
        <v>0</v>
      </c>
      <c r="Z116" s="21">
        <f>ROUND('Total Budget'!Z114*30%,0)</f>
        <v>0</v>
      </c>
      <c r="AA116" s="21">
        <f>ROUND('Total Budget'!AA114*30%,0)</f>
        <v>0</v>
      </c>
      <c r="AB116" s="21">
        <f>ROUND('Total Budget'!AB114*30%,0)</f>
        <v>0</v>
      </c>
      <c r="AC116" s="16">
        <f t="shared" si="4"/>
        <v>4</v>
      </c>
    </row>
    <row r="117" spans="1:29" x14ac:dyDescent="0.3">
      <c r="A117" s="26">
        <v>76.111800000000002</v>
      </c>
      <c r="B117" s="243" t="s">
        <v>1484</v>
      </c>
      <c r="C117" s="21">
        <f>ROUND('Total Budget'!C115*30%,0)</f>
        <v>0</v>
      </c>
      <c r="D117" s="21">
        <f>ROUND('Total Budget'!D115*30%,0)</f>
        <v>5</v>
      </c>
      <c r="E117" s="21">
        <f>ROUND('Total Budget'!E115*30%,0)</f>
        <v>0</v>
      </c>
      <c r="F117" s="21">
        <f>ROUND('Total Budget'!F115*30%,0)</f>
        <v>0</v>
      </c>
      <c r="G117" s="21">
        <f>ROUND('Total Budget'!G115*30%,0)</f>
        <v>0</v>
      </c>
      <c r="H117" s="21">
        <f>ROUND('Total Budget'!H115*30%,0)</f>
        <v>0</v>
      </c>
      <c r="I117" s="21">
        <f>ROUND('Total Budget'!I115*30%,0)</f>
        <v>0</v>
      </c>
      <c r="J117" s="21">
        <f>ROUND('Total Budget'!J115*30%,0)</f>
        <v>0</v>
      </c>
      <c r="K117" s="21">
        <f>ROUND('Total Budget'!K115*30%,0)</f>
        <v>1</v>
      </c>
      <c r="L117" s="21">
        <f>ROUND('Total Budget'!L115*30%,0)</f>
        <v>0</v>
      </c>
      <c r="M117" s="21">
        <f>ROUND('Total Budget'!M115*30%,0)</f>
        <v>0</v>
      </c>
      <c r="N117" s="21">
        <f>ROUND('Total Budget'!N115*30%,0)</f>
        <v>0</v>
      </c>
      <c r="O117" s="21">
        <f>ROUND('Total Budget'!O115*30%,0)</f>
        <v>0</v>
      </c>
      <c r="P117" s="21">
        <f>ROUND('Total Budget'!P115*30%,0)</f>
        <v>0</v>
      </c>
      <c r="Q117" s="21">
        <f>ROUND('Total Budget'!Q115*30%,0)</f>
        <v>0</v>
      </c>
      <c r="R117" s="21">
        <f>ROUND('Total Budget'!R115*30%,0)</f>
        <v>0</v>
      </c>
      <c r="S117" s="21">
        <f>ROUND('Total Budget'!S115*30%,0)</f>
        <v>0</v>
      </c>
      <c r="T117" s="21">
        <f>ROUND('Total Budget'!T115*30%,0)</f>
        <v>0</v>
      </c>
      <c r="U117" s="21">
        <f>ROUND('Total Budget'!U115*30%,0)</f>
        <v>0</v>
      </c>
      <c r="V117" s="21">
        <f>ROUND('Total Budget'!V115*30%,0)</f>
        <v>0</v>
      </c>
      <c r="W117" s="21">
        <f>ROUND('Total Budget'!W115*30%,0)</f>
        <v>0</v>
      </c>
      <c r="X117" s="21">
        <f>ROUND('Total Budget'!X115*30%,0)</f>
        <v>0</v>
      </c>
      <c r="Y117" s="21">
        <f>ROUND('Total Budget'!Y115*30%,0)</f>
        <v>0</v>
      </c>
      <c r="Z117" s="21">
        <f>ROUND('Total Budget'!Z115*30%,0)</f>
        <v>0</v>
      </c>
      <c r="AA117" s="21">
        <f>ROUND('Total Budget'!AA115*30%,0)</f>
        <v>0</v>
      </c>
      <c r="AB117" s="21">
        <f>ROUND('Total Budget'!AB115*30%,0)</f>
        <v>0</v>
      </c>
      <c r="AC117" s="16">
        <f t="shared" si="4"/>
        <v>6</v>
      </c>
    </row>
    <row r="118" spans="1:29" x14ac:dyDescent="0.3">
      <c r="A118" s="26">
        <v>76.1126</v>
      </c>
      <c r="B118" s="243" t="s">
        <v>1485</v>
      </c>
      <c r="C118" s="21">
        <f>ROUND('Total Budget'!C116*30%,0)</f>
        <v>0</v>
      </c>
      <c r="D118" s="21">
        <f>ROUND('Total Budget'!D116*30%,0)</f>
        <v>0</v>
      </c>
      <c r="E118" s="21">
        <f>ROUND('Total Budget'!E116*30%,0)</f>
        <v>0</v>
      </c>
      <c r="F118" s="21">
        <f>ROUND('Total Budget'!F116*30%,0)</f>
        <v>0</v>
      </c>
      <c r="G118" s="21">
        <f>ROUND('Total Budget'!G116*30%,0)</f>
        <v>0</v>
      </c>
      <c r="H118" s="21">
        <f>ROUND('Total Budget'!H116*30%,0)</f>
        <v>0</v>
      </c>
      <c r="I118" s="21">
        <f>ROUND('Total Budget'!I116*30%,0)</f>
        <v>0</v>
      </c>
      <c r="J118" s="21">
        <f>ROUND('Total Budget'!J116*30%,0)</f>
        <v>0</v>
      </c>
      <c r="K118" s="21">
        <f>ROUND('Total Budget'!K116*30%,0)</f>
        <v>0</v>
      </c>
      <c r="L118" s="21">
        <f>ROUND('Total Budget'!L116*30%,0)</f>
        <v>0</v>
      </c>
      <c r="M118" s="21">
        <f>ROUND('Total Budget'!M116*30%,0)</f>
        <v>0</v>
      </c>
      <c r="N118" s="21">
        <f>ROUND('Total Budget'!N116*30%,0)</f>
        <v>0</v>
      </c>
      <c r="O118" s="21">
        <f>ROUND('Total Budget'!O116*30%,0)</f>
        <v>0</v>
      </c>
      <c r="P118" s="21">
        <f>ROUND('Total Budget'!P116*30%,0)</f>
        <v>0</v>
      </c>
      <c r="Q118" s="21">
        <f>ROUND('Total Budget'!Q116*30%,0)</f>
        <v>0</v>
      </c>
      <c r="R118" s="21">
        <f>ROUND('Total Budget'!R116*30%,0)</f>
        <v>0</v>
      </c>
      <c r="S118" s="21">
        <f>ROUND('Total Budget'!S116*30%,0)</f>
        <v>0</v>
      </c>
      <c r="T118" s="21">
        <f>ROUND('Total Budget'!T116*30%,0)</f>
        <v>0</v>
      </c>
      <c r="U118" s="21">
        <f>ROUND('Total Budget'!U116*30%,0)</f>
        <v>0</v>
      </c>
      <c r="V118" s="21">
        <f>ROUND('Total Budget'!V116*30%,0)</f>
        <v>0</v>
      </c>
      <c r="W118" s="21">
        <f>ROUND('Total Budget'!W116*30%,0)</f>
        <v>0</v>
      </c>
      <c r="X118" s="21">
        <f>ROUND('Total Budget'!X116*30%,0)</f>
        <v>0</v>
      </c>
      <c r="Y118" s="21">
        <f>ROUND('Total Budget'!Y116*30%,0)</f>
        <v>0</v>
      </c>
      <c r="Z118" s="21">
        <f>ROUND('Total Budget'!Z116*30%,0)</f>
        <v>0</v>
      </c>
      <c r="AA118" s="21">
        <f>ROUND('Total Budget'!AA116*30%,0)</f>
        <v>0</v>
      </c>
      <c r="AB118" s="21">
        <f>ROUND('Total Budget'!AB116*30%,0)</f>
        <v>0</v>
      </c>
      <c r="AC118" s="16">
        <f t="shared" si="4"/>
        <v>0</v>
      </c>
    </row>
    <row r="119" spans="1:29" x14ac:dyDescent="0.3">
      <c r="A119" s="26">
        <v>76.11269999999999</v>
      </c>
      <c r="B119" s="243" t="s">
        <v>1485</v>
      </c>
      <c r="C119" s="21">
        <f>ROUND('Total Budget'!C117*30%,0)</f>
        <v>1</v>
      </c>
      <c r="D119" s="21">
        <f>ROUND('Total Budget'!D117*30%,0)</f>
        <v>1</v>
      </c>
      <c r="E119" s="21">
        <f>ROUND('Total Budget'!E117*30%,0)</f>
        <v>1</v>
      </c>
      <c r="F119" s="21">
        <f>ROUND('Total Budget'!F117*30%,0)</f>
        <v>1</v>
      </c>
      <c r="G119" s="21">
        <f>ROUND('Total Budget'!G117*30%,0)</f>
        <v>0</v>
      </c>
      <c r="H119" s="21">
        <f>ROUND('Total Budget'!H117*30%,0)</f>
        <v>1</v>
      </c>
      <c r="I119" s="21">
        <f>ROUND('Total Budget'!I117*30%,0)</f>
        <v>0</v>
      </c>
      <c r="J119" s="21">
        <f>ROUND('Total Budget'!J117*30%,0)</f>
        <v>2</v>
      </c>
      <c r="K119" s="21">
        <f>ROUND('Total Budget'!K117*30%,0)</f>
        <v>2</v>
      </c>
      <c r="L119" s="21">
        <f>ROUND('Total Budget'!L117*30%,0)</f>
        <v>0</v>
      </c>
      <c r="M119" s="21">
        <f>ROUND('Total Budget'!M117*30%,0)</f>
        <v>1</v>
      </c>
      <c r="N119" s="21">
        <f>ROUND('Total Budget'!N117*30%,0)</f>
        <v>1</v>
      </c>
      <c r="O119" s="21">
        <f>ROUND('Total Budget'!O117*30%,0)</f>
        <v>1</v>
      </c>
      <c r="P119" s="21">
        <f>ROUND('Total Budget'!P117*30%,0)</f>
        <v>1</v>
      </c>
      <c r="Q119" s="21">
        <f>ROUND('Total Budget'!Q117*30%,0)</f>
        <v>0</v>
      </c>
      <c r="R119" s="21">
        <f>ROUND('Total Budget'!R117*30%,0)</f>
        <v>1</v>
      </c>
      <c r="S119" s="21">
        <f>ROUND('Total Budget'!S117*30%,0)</f>
        <v>1</v>
      </c>
      <c r="T119" s="21">
        <f>ROUND('Total Budget'!T117*30%,0)</f>
        <v>1</v>
      </c>
      <c r="U119" s="21">
        <f>ROUND('Total Budget'!U117*30%,0)</f>
        <v>1</v>
      </c>
      <c r="V119" s="21">
        <f>ROUND('Total Budget'!V117*30%,0)</f>
        <v>0</v>
      </c>
      <c r="W119" s="21">
        <f>ROUND('Total Budget'!W117*30%,0)</f>
        <v>0</v>
      </c>
      <c r="X119" s="21">
        <f>ROUND('Total Budget'!X117*30%,0)</f>
        <v>0</v>
      </c>
      <c r="Y119" s="21">
        <f>ROUND('Total Budget'!Y117*30%,0)</f>
        <v>0</v>
      </c>
      <c r="Z119" s="21">
        <f>ROUND('Total Budget'!Z117*30%,0)</f>
        <v>0</v>
      </c>
      <c r="AA119" s="21">
        <f>ROUND('Total Budget'!AA117*30%,0)</f>
        <v>5</v>
      </c>
      <c r="AB119" s="21">
        <f>ROUND('Total Budget'!AB117*30%,0)</f>
        <v>0</v>
      </c>
      <c r="AC119" s="16">
        <f t="shared" si="4"/>
        <v>22</v>
      </c>
    </row>
    <row r="120" spans="1:29" x14ac:dyDescent="0.3">
      <c r="A120" s="26">
        <v>76.112799999999993</v>
      </c>
      <c r="B120" s="243" t="s">
        <v>1486</v>
      </c>
      <c r="C120" s="21">
        <f>ROUND('Total Budget'!C118*30%,0)</f>
        <v>0</v>
      </c>
      <c r="D120" s="21">
        <f>ROUND('Total Budget'!D118*30%,0)</f>
        <v>0</v>
      </c>
      <c r="E120" s="21">
        <f>ROUND('Total Budget'!E118*30%,0)</f>
        <v>0</v>
      </c>
      <c r="F120" s="21">
        <f>ROUND('Total Budget'!F118*30%,0)</f>
        <v>0</v>
      </c>
      <c r="G120" s="21">
        <f>ROUND('Total Budget'!G118*30%,0)</f>
        <v>0</v>
      </c>
      <c r="H120" s="21">
        <f>ROUND('Total Budget'!H118*30%,0)</f>
        <v>0</v>
      </c>
      <c r="I120" s="21">
        <f>ROUND('Total Budget'!I118*30%,0)</f>
        <v>0</v>
      </c>
      <c r="J120" s="21">
        <f>ROUND('Total Budget'!J118*30%,0)</f>
        <v>0</v>
      </c>
      <c r="K120" s="21">
        <f>ROUND('Total Budget'!K118*30%,0)</f>
        <v>0</v>
      </c>
      <c r="L120" s="21">
        <f>ROUND('Total Budget'!L118*30%,0)</f>
        <v>0</v>
      </c>
      <c r="M120" s="21">
        <f>ROUND('Total Budget'!M118*30%,0)</f>
        <v>0</v>
      </c>
      <c r="N120" s="21">
        <f>ROUND('Total Budget'!N118*30%,0)</f>
        <v>0</v>
      </c>
      <c r="O120" s="21">
        <f>ROUND('Total Budget'!O118*30%,0)</f>
        <v>0</v>
      </c>
      <c r="P120" s="21">
        <f>ROUND('Total Budget'!P118*30%,0)</f>
        <v>0</v>
      </c>
      <c r="Q120" s="21">
        <f>ROUND('Total Budget'!Q118*30%,0)</f>
        <v>0</v>
      </c>
      <c r="R120" s="21">
        <f>ROUND('Total Budget'!R118*30%,0)</f>
        <v>0</v>
      </c>
      <c r="S120" s="21">
        <f>ROUND('Total Budget'!S118*30%,0)</f>
        <v>3</v>
      </c>
      <c r="T120" s="21">
        <f>ROUND('Total Budget'!T118*30%,0)</f>
        <v>2</v>
      </c>
      <c r="U120" s="21">
        <f>ROUND('Total Budget'!U118*30%,0)</f>
        <v>0</v>
      </c>
      <c r="V120" s="21">
        <f>ROUND('Total Budget'!V118*30%,0)</f>
        <v>0</v>
      </c>
      <c r="W120" s="21">
        <f>ROUND('Total Budget'!W118*30%,0)</f>
        <v>0</v>
      </c>
      <c r="X120" s="21">
        <f>ROUND('Total Budget'!X118*30%,0)</f>
        <v>0</v>
      </c>
      <c r="Y120" s="21">
        <f>ROUND('Total Budget'!Y118*30%,0)</f>
        <v>0</v>
      </c>
      <c r="Z120" s="21">
        <f>ROUND('Total Budget'!Z118*30%,0)</f>
        <v>0</v>
      </c>
      <c r="AA120" s="21">
        <f>ROUND('Total Budget'!AA118*30%,0)</f>
        <v>0</v>
      </c>
      <c r="AB120" s="21">
        <f>ROUND('Total Budget'!AB118*30%,0)</f>
        <v>0</v>
      </c>
      <c r="AC120" s="16">
        <f t="shared" si="4"/>
        <v>5</v>
      </c>
    </row>
    <row r="121" spans="1:29" x14ac:dyDescent="0.3">
      <c r="A121" s="26">
        <v>76.113699999999994</v>
      </c>
      <c r="B121" s="243" t="s">
        <v>1487</v>
      </c>
      <c r="C121" s="21">
        <f>ROUND('Total Budget'!C119*30%,0)</f>
        <v>0</v>
      </c>
      <c r="D121" s="21">
        <f>ROUND('Total Budget'!D119*30%,0)</f>
        <v>0</v>
      </c>
      <c r="E121" s="21">
        <f>ROUND('Total Budget'!E119*30%,0)</f>
        <v>0</v>
      </c>
      <c r="F121" s="21">
        <f>ROUND('Total Budget'!F119*30%,0)</f>
        <v>0</v>
      </c>
      <c r="G121" s="21">
        <f>ROUND('Total Budget'!G119*30%,0)</f>
        <v>0</v>
      </c>
      <c r="H121" s="21">
        <f>ROUND('Total Budget'!H119*30%,0)</f>
        <v>0</v>
      </c>
      <c r="I121" s="21">
        <f>ROUND('Total Budget'!I119*30%,0)</f>
        <v>0</v>
      </c>
      <c r="J121" s="21">
        <f>ROUND('Total Budget'!J119*30%,0)</f>
        <v>0</v>
      </c>
      <c r="K121" s="21">
        <f>ROUND('Total Budget'!K119*30%,0)</f>
        <v>0</v>
      </c>
      <c r="L121" s="21">
        <f>ROUND('Total Budget'!L119*30%,0)</f>
        <v>0</v>
      </c>
      <c r="M121" s="21">
        <f>ROUND('Total Budget'!M119*30%,0)</f>
        <v>0</v>
      </c>
      <c r="N121" s="21">
        <f>ROUND('Total Budget'!N119*30%,0)</f>
        <v>0</v>
      </c>
      <c r="O121" s="21">
        <f>ROUND('Total Budget'!O119*30%,0)</f>
        <v>0</v>
      </c>
      <c r="P121" s="21">
        <f>ROUND('Total Budget'!P119*30%,0)</f>
        <v>0</v>
      </c>
      <c r="Q121" s="21">
        <f>ROUND('Total Budget'!Q119*30%,0)</f>
        <v>0</v>
      </c>
      <c r="R121" s="21">
        <f>ROUND('Total Budget'!R119*30%,0)</f>
        <v>0</v>
      </c>
      <c r="S121" s="21">
        <f>ROUND('Total Budget'!S119*30%,0)</f>
        <v>0</v>
      </c>
      <c r="T121" s="21">
        <f>ROUND('Total Budget'!T119*30%,0)</f>
        <v>0</v>
      </c>
      <c r="U121" s="21">
        <f>ROUND('Total Budget'!U119*30%,0)</f>
        <v>0</v>
      </c>
      <c r="V121" s="21">
        <f>ROUND('Total Budget'!V119*30%,0)</f>
        <v>0</v>
      </c>
      <c r="W121" s="21">
        <f>ROUND('Total Budget'!W119*30%,0)</f>
        <v>0</v>
      </c>
      <c r="X121" s="21">
        <f>ROUND('Total Budget'!X119*30%,0)</f>
        <v>0</v>
      </c>
      <c r="Y121" s="21">
        <f>ROUND('Total Budget'!Y119*30%,0)</f>
        <v>0</v>
      </c>
      <c r="Z121" s="21">
        <f>ROUND('Total Budget'!Z119*30%,0)</f>
        <v>0</v>
      </c>
      <c r="AA121" s="21">
        <f>ROUND('Total Budget'!AA119*30%,0)</f>
        <v>1</v>
      </c>
      <c r="AB121" s="21">
        <f>ROUND('Total Budget'!AB119*30%,0)</f>
        <v>0</v>
      </c>
      <c r="AC121" s="16">
        <f t="shared" si="4"/>
        <v>1</v>
      </c>
    </row>
    <row r="122" spans="1:29" x14ac:dyDescent="0.3">
      <c r="A122" s="26">
        <v>76.114599999999996</v>
      </c>
      <c r="B122" s="243" t="s">
        <v>1488</v>
      </c>
      <c r="C122" s="21">
        <f>ROUND('Total Budget'!C120*30%,0)</f>
        <v>0</v>
      </c>
      <c r="D122" s="21">
        <f>ROUND('Total Budget'!D120*30%,0)</f>
        <v>0</v>
      </c>
      <c r="E122" s="21">
        <f>ROUND('Total Budget'!E120*30%,0)</f>
        <v>0</v>
      </c>
      <c r="F122" s="21">
        <f>ROUND('Total Budget'!F120*30%,0)</f>
        <v>0</v>
      </c>
      <c r="G122" s="21">
        <f>ROUND('Total Budget'!G120*30%,0)</f>
        <v>0</v>
      </c>
      <c r="H122" s="21">
        <f>ROUND('Total Budget'!H120*30%,0)</f>
        <v>0</v>
      </c>
      <c r="I122" s="21">
        <f>ROUND('Total Budget'!I120*30%,0)</f>
        <v>0</v>
      </c>
      <c r="J122" s="21">
        <f>ROUND('Total Budget'!J120*30%,0)</f>
        <v>0</v>
      </c>
      <c r="K122" s="21">
        <f>ROUND('Total Budget'!K120*30%,0)</f>
        <v>0</v>
      </c>
      <c r="L122" s="21">
        <f>ROUND('Total Budget'!L120*30%,0)</f>
        <v>0</v>
      </c>
      <c r="M122" s="21">
        <f>ROUND('Total Budget'!M120*30%,0)</f>
        <v>0</v>
      </c>
      <c r="N122" s="21">
        <f>ROUND('Total Budget'!N120*30%,0)</f>
        <v>0</v>
      </c>
      <c r="O122" s="21">
        <f>ROUND('Total Budget'!O120*30%,0)</f>
        <v>0</v>
      </c>
      <c r="P122" s="21">
        <f>ROUND('Total Budget'!P120*30%,0)</f>
        <v>0</v>
      </c>
      <c r="Q122" s="21">
        <f>ROUND('Total Budget'!Q120*30%,0)</f>
        <v>0</v>
      </c>
      <c r="R122" s="21">
        <f>ROUND('Total Budget'!R120*30%,0)</f>
        <v>0</v>
      </c>
      <c r="S122" s="21">
        <f>ROUND('Total Budget'!S120*30%,0)</f>
        <v>0</v>
      </c>
      <c r="T122" s="21">
        <f>ROUND('Total Budget'!T120*30%,0)</f>
        <v>0</v>
      </c>
      <c r="U122" s="21">
        <f>ROUND('Total Budget'!U120*30%,0)</f>
        <v>0</v>
      </c>
      <c r="V122" s="21">
        <f>ROUND('Total Budget'!V120*30%,0)</f>
        <v>0</v>
      </c>
      <c r="W122" s="21">
        <f>ROUND('Total Budget'!W120*30%,0)</f>
        <v>0</v>
      </c>
      <c r="X122" s="21">
        <f>ROUND('Total Budget'!X120*30%,0)</f>
        <v>0</v>
      </c>
      <c r="Y122" s="21">
        <f>ROUND('Total Budget'!Y120*30%,0)</f>
        <v>0</v>
      </c>
      <c r="Z122" s="21">
        <f>ROUND('Total Budget'!Z120*30%,0)</f>
        <v>0</v>
      </c>
      <c r="AA122" s="21">
        <f>ROUND('Total Budget'!AA120*30%,0)</f>
        <v>0</v>
      </c>
      <c r="AB122" s="21">
        <f>ROUND('Total Budget'!AB120*30%,0)</f>
        <v>0</v>
      </c>
      <c r="AC122" s="16">
        <f t="shared" si="4"/>
        <v>0</v>
      </c>
    </row>
    <row r="123" spans="1:29" x14ac:dyDescent="0.3">
      <c r="A123" s="26">
        <v>76.114699999999999</v>
      </c>
      <c r="B123" s="243" t="s">
        <v>1488</v>
      </c>
      <c r="C123" s="21">
        <f>ROUND('Total Budget'!C121*30%,0)</f>
        <v>1</v>
      </c>
      <c r="D123" s="21">
        <f>ROUND('Total Budget'!D121*30%,0)</f>
        <v>1</v>
      </c>
      <c r="E123" s="21">
        <f>ROUND('Total Budget'!E121*30%,0)</f>
        <v>0</v>
      </c>
      <c r="F123" s="21">
        <f>ROUND('Total Budget'!F121*30%,0)</f>
        <v>0</v>
      </c>
      <c r="G123" s="21">
        <f>ROUND('Total Budget'!G121*30%,0)</f>
        <v>0</v>
      </c>
      <c r="H123" s="21">
        <f>ROUND('Total Budget'!H121*30%,0)</f>
        <v>1</v>
      </c>
      <c r="I123" s="21">
        <f>ROUND('Total Budget'!I121*30%,0)</f>
        <v>0</v>
      </c>
      <c r="J123" s="21">
        <f>ROUND('Total Budget'!J121*30%,0)</f>
        <v>1</v>
      </c>
      <c r="K123" s="21">
        <f>ROUND('Total Budget'!K121*30%,0)</f>
        <v>0</v>
      </c>
      <c r="L123" s="21">
        <f>ROUND('Total Budget'!L121*30%,0)</f>
        <v>0</v>
      </c>
      <c r="M123" s="21">
        <f>ROUND('Total Budget'!M121*30%,0)</f>
        <v>0</v>
      </c>
      <c r="N123" s="21">
        <f>ROUND('Total Budget'!N121*30%,0)</f>
        <v>0</v>
      </c>
      <c r="O123" s="21">
        <f>ROUND('Total Budget'!O121*30%,0)</f>
        <v>0</v>
      </c>
      <c r="P123" s="21">
        <f>ROUND('Total Budget'!P121*30%,0)</f>
        <v>0</v>
      </c>
      <c r="Q123" s="21">
        <f>ROUND('Total Budget'!Q121*30%,0)</f>
        <v>0</v>
      </c>
      <c r="R123" s="21">
        <f>ROUND('Total Budget'!R121*30%,0)</f>
        <v>0</v>
      </c>
      <c r="S123" s="21">
        <f>ROUND('Total Budget'!S121*30%,0)</f>
        <v>0</v>
      </c>
      <c r="T123" s="21">
        <f>ROUND('Total Budget'!T121*30%,0)</f>
        <v>0</v>
      </c>
      <c r="U123" s="21">
        <f>ROUND('Total Budget'!U121*30%,0)</f>
        <v>0</v>
      </c>
      <c r="V123" s="21">
        <f>ROUND('Total Budget'!V121*30%,0)</f>
        <v>0</v>
      </c>
      <c r="W123" s="21">
        <f>ROUND('Total Budget'!W121*30%,0)</f>
        <v>0</v>
      </c>
      <c r="X123" s="21">
        <f>ROUND('Total Budget'!X121*30%,0)</f>
        <v>0</v>
      </c>
      <c r="Y123" s="21">
        <f>ROUND('Total Budget'!Y121*30%,0)</f>
        <v>0</v>
      </c>
      <c r="Z123" s="21">
        <f>ROUND('Total Budget'!Z121*30%,0)</f>
        <v>0</v>
      </c>
      <c r="AA123" s="21">
        <f>ROUND('Total Budget'!AA121*30%,0)</f>
        <v>2</v>
      </c>
      <c r="AB123" s="21">
        <f>ROUND('Total Budget'!AB121*30%,0)</f>
        <v>0</v>
      </c>
      <c r="AC123" s="16">
        <f t="shared" si="4"/>
        <v>6</v>
      </c>
    </row>
    <row r="124" spans="1:29" x14ac:dyDescent="0.3">
      <c r="A124" s="26">
        <v>76.115700000000004</v>
      </c>
      <c r="B124" s="243" t="s">
        <v>1489</v>
      </c>
      <c r="C124" s="21">
        <f>ROUND('Total Budget'!C122*30%,0)</f>
        <v>0</v>
      </c>
      <c r="D124" s="21">
        <f>ROUND('Total Budget'!D122*30%,0)</f>
        <v>0</v>
      </c>
      <c r="E124" s="21">
        <f>ROUND('Total Budget'!E122*30%,0)</f>
        <v>0</v>
      </c>
      <c r="F124" s="21">
        <f>ROUND('Total Budget'!F122*30%,0)</f>
        <v>0</v>
      </c>
      <c r="G124" s="21">
        <f>ROUND('Total Budget'!G122*30%,0)</f>
        <v>0</v>
      </c>
      <c r="H124" s="21">
        <f>ROUND('Total Budget'!H122*30%,0)</f>
        <v>0</v>
      </c>
      <c r="I124" s="21">
        <f>ROUND('Total Budget'!I122*30%,0)</f>
        <v>0</v>
      </c>
      <c r="J124" s="21">
        <f>ROUND('Total Budget'!J122*30%,0)</f>
        <v>0</v>
      </c>
      <c r="K124" s="21">
        <f>ROUND('Total Budget'!K122*30%,0)</f>
        <v>0</v>
      </c>
      <c r="L124" s="21">
        <f>ROUND('Total Budget'!L122*30%,0)</f>
        <v>0</v>
      </c>
      <c r="M124" s="21">
        <f>ROUND('Total Budget'!M122*30%,0)</f>
        <v>0</v>
      </c>
      <c r="N124" s="21">
        <f>ROUND('Total Budget'!N122*30%,0)</f>
        <v>0</v>
      </c>
      <c r="O124" s="21">
        <f>ROUND('Total Budget'!O122*30%,0)</f>
        <v>0</v>
      </c>
      <c r="P124" s="21">
        <f>ROUND('Total Budget'!P122*30%,0)</f>
        <v>0</v>
      </c>
      <c r="Q124" s="21">
        <f>ROUND('Total Budget'!Q122*30%,0)</f>
        <v>0</v>
      </c>
      <c r="R124" s="21">
        <f>ROUND('Total Budget'!R122*30%,0)</f>
        <v>0</v>
      </c>
      <c r="S124" s="21">
        <f>ROUND('Total Budget'!S122*30%,0)</f>
        <v>0</v>
      </c>
      <c r="T124" s="21">
        <f>ROUND('Total Budget'!T122*30%,0)</f>
        <v>0</v>
      </c>
      <c r="U124" s="21">
        <f>ROUND('Total Budget'!U122*30%,0)</f>
        <v>0</v>
      </c>
      <c r="V124" s="21">
        <f>ROUND('Total Budget'!V122*30%,0)</f>
        <v>0</v>
      </c>
      <c r="W124" s="21">
        <f>ROUND('Total Budget'!W122*30%,0)</f>
        <v>0</v>
      </c>
      <c r="X124" s="21">
        <f>ROUND('Total Budget'!X122*30%,0)</f>
        <v>0</v>
      </c>
      <c r="Y124" s="21">
        <f>ROUND('Total Budget'!Y122*30%,0)</f>
        <v>0</v>
      </c>
      <c r="Z124" s="21">
        <f>ROUND('Total Budget'!Z122*30%,0)</f>
        <v>0</v>
      </c>
      <c r="AA124" s="21">
        <f>ROUND('Total Budget'!AA122*30%,0)</f>
        <v>0</v>
      </c>
      <c r="AB124" s="21">
        <f>ROUND('Total Budget'!AB122*30%,0)</f>
        <v>0</v>
      </c>
      <c r="AC124" s="16">
        <f t="shared" si="4"/>
        <v>0</v>
      </c>
    </row>
    <row r="125" spans="1:29" x14ac:dyDescent="0.3">
      <c r="A125" s="26">
        <v>76.116699999999994</v>
      </c>
      <c r="B125" s="243" t="s">
        <v>1490</v>
      </c>
      <c r="C125" s="21">
        <f>ROUND('Total Budget'!C123*30%,0)</f>
        <v>9</v>
      </c>
      <c r="D125" s="21">
        <f>ROUND('Total Budget'!D123*30%,0)</f>
        <v>7</v>
      </c>
      <c r="E125" s="21">
        <f>ROUND('Total Budget'!E123*30%,0)</f>
        <v>33</v>
      </c>
      <c r="F125" s="21">
        <f>ROUND('Total Budget'!F123*30%,0)</f>
        <v>27</v>
      </c>
      <c r="G125" s="21">
        <f>ROUND('Total Budget'!G123*30%,0)</f>
        <v>21</v>
      </c>
      <c r="H125" s="21">
        <f>ROUND('Total Budget'!H123*30%,0)</f>
        <v>0</v>
      </c>
      <c r="I125" s="21">
        <f>ROUND('Total Budget'!I123*30%,0)</f>
        <v>21</v>
      </c>
      <c r="J125" s="21">
        <f>ROUND('Total Budget'!J123*30%,0)</f>
        <v>45</v>
      </c>
      <c r="K125" s="21">
        <f>ROUND('Total Budget'!K123*30%,0)</f>
        <v>15</v>
      </c>
      <c r="L125" s="21">
        <f>ROUND('Total Budget'!L123*30%,0)</f>
        <v>30</v>
      </c>
      <c r="M125" s="21">
        <f>ROUND('Total Budget'!M123*30%,0)</f>
        <v>22</v>
      </c>
      <c r="N125" s="21">
        <f>ROUND('Total Budget'!N123*30%,0)</f>
        <v>22</v>
      </c>
      <c r="O125" s="21">
        <f>ROUND('Total Budget'!O123*30%,0)</f>
        <v>13</v>
      </c>
      <c r="P125" s="21">
        <f>ROUND('Total Budget'!P123*30%,0)</f>
        <v>30</v>
      </c>
      <c r="Q125" s="21">
        <f>ROUND('Total Budget'!Q123*30%,0)</f>
        <v>28</v>
      </c>
      <c r="R125" s="21">
        <f>ROUND('Total Budget'!R123*30%,0)</f>
        <v>25</v>
      </c>
      <c r="S125" s="21">
        <f>ROUND('Total Budget'!S123*30%,0)</f>
        <v>16</v>
      </c>
      <c r="T125" s="21">
        <f>ROUND('Total Budget'!T123*30%,0)</f>
        <v>24</v>
      </c>
      <c r="U125" s="21">
        <f>ROUND('Total Budget'!U123*30%,0)</f>
        <v>0</v>
      </c>
      <c r="V125" s="21">
        <f>ROUND('Total Budget'!V123*30%,0)</f>
        <v>0</v>
      </c>
      <c r="W125" s="21">
        <f>ROUND('Total Budget'!W123*30%,0)</f>
        <v>0</v>
      </c>
      <c r="X125" s="21">
        <f>ROUND('Total Budget'!X123*30%,0)</f>
        <v>0</v>
      </c>
      <c r="Y125" s="21">
        <f>ROUND('Total Budget'!Y123*30%,0)</f>
        <v>0</v>
      </c>
      <c r="Z125" s="21">
        <f>ROUND('Total Budget'!Z123*30%,0)</f>
        <v>0</v>
      </c>
      <c r="AA125" s="21">
        <f>ROUND('Total Budget'!AA123*30%,0)</f>
        <v>1</v>
      </c>
      <c r="AB125" s="21">
        <f>ROUND('Total Budget'!AB123*30%,0)</f>
        <v>0</v>
      </c>
      <c r="AC125" s="16">
        <f t="shared" si="4"/>
        <v>389</v>
      </c>
    </row>
    <row r="126" spans="1:29" x14ac:dyDescent="0.3">
      <c r="A126" s="26">
        <v>76.117699999999999</v>
      </c>
      <c r="B126" s="243" t="s">
        <v>1491</v>
      </c>
      <c r="C126" s="21">
        <f>ROUND('Total Budget'!C124*30%,0)</f>
        <v>13</v>
      </c>
      <c r="D126" s="21">
        <f>ROUND('Total Budget'!D124*30%,0)</f>
        <v>0</v>
      </c>
      <c r="E126" s="21">
        <f>ROUND('Total Budget'!E124*30%,0)</f>
        <v>0</v>
      </c>
      <c r="F126" s="21">
        <f>ROUND('Total Budget'!F124*30%,0)</f>
        <v>0</v>
      </c>
      <c r="G126" s="21">
        <f>ROUND('Total Budget'!G124*30%,0)</f>
        <v>1</v>
      </c>
      <c r="H126" s="21">
        <f>ROUND('Total Budget'!H124*30%,0)</f>
        <v>0</v>
      </c>
      <c r="I126" s="21">
        <f>ROUND('Total Budget'!I124*30%,0)</f>
        <v>1</v>
      </c>
      <c r="J126" s="21">
        <f>ROUND('Total Budget'!J124*30%,0)</f>
        <v>0</v>
      </c>
      <c r="K126" s="21">
        <f>ROUND('Total Budget'!K124*30%,0)</f>
        <v>0</v>
      </c>
      <c r="L126" s="21">
        <f>ROUND('Total Budget'!L124*30%,0)</f>
        <v>2</v>
      </c>
      <c r="M126" s="21">
        <f>ROUND('Total Budget'!M124*30%,0)</f>
        <v>0</v>
      </c>
      <c r="N126" s="21">
        <f>ROUND('Total Budget'!N124*30%,0)</f>
        <v>0</v>
      </c>
      <c r="O126" s="21">
        <f>ROUND('Total Budget'!O124*30%,0)</f>
        <v>0</v>
      </c>
      <c r="P126" s="21">
        <f>ROUND('Total Budget'!P124*30%,0)</f>
        <v>2</v>
      </c>
      <c r="Q126" s="21">
        <f>ROUND('Total Budget'!Q124*30%,0)</f>
        <v>0</v>
      </c>
      <c r="R126" s="21">
        <f>ROUND('Total Budget'!R124*30%,0)</f>
        <v>0</v>
      </c>
      <c r="S126" s="21">
        <f>ROUND('Total Budget'!S124*30%,0)</f>
        <v>0</v>
      </c>
      <c r="T126" s="21">
        <f>ROUND('Total Budget'!T124*30%,0)</f>
        <v>0</v>
      </c>
      <c r="U126" s="21">
        <f>ROUND('Total Budget'!U124*30%,0)</f>
        <v>1</v>
      </c>
      <c r="V126" s="21">
        <f>ROUND('Total Budget'!V124*30%,0)</f>
        <v>0</v>
      </c>
      <c r="W126" s="21">
        <f>ROUND('Total Budget'!W124*30%,0)</f>
        <v>0</v>
      </c>
      <c r="X126" s="21">
        <f>ROUND('Total Budget'!X124*30%,0)</f>
        <v>0</v>
      </c>
      <c r="Y126" s="21">
        <f>ROUND('Total Budget'!Y124*30%,0)</f>
        <v>0</v>
      </c>
      <c r="Z126" s="21">
        <f>ROUND('Total Budget'!Z124*30%,0)</f>
        <v>0</v>
      </c>
      <c r="AA126" s="21">
        <f>ROUND('Total Budget'!AA124*30%,0)</f>
        <v>2</v>
      </c>
      <c r="AB126" s="21">
        <f>ROUND('Total Budget'!AB124*30%,0)</f>
        <v>0</v>
      </c>
      <c r="AC126" s="16">
        <f t="shared" si="4"/>
        <v>22</v>
      </c>
    </row>
    <row r="127" spans="1:29" x14ac:dyDescent="0.3">
      <c r="A127" s="26">
        <v>76.12169999999999</v>
      </c>
      <c r="B127" s="243" t="s">
        <v>1492</v>
      </c>
      <c r="C127" s="21">
        <f>ROUND('Total Budget'!C125*30%,0)</f>
        <v>0</v>
      </c>
      <c r="D127" s="21">
        <f>ROUND('Total Budget'!D125*30%,0)</f>
        <v>0</v>
      </c>
      <c r="E127" s="21">
        <f>ROUND('Total Budget'!E125*30%,0)</f>
        <v>1</v>
      </c>
      <c r="F127" s="21">
        <f>ROUND('Total Budget'!F125*30%,0)</f>
        <v>1</v>
      </c>
      <c r="G127" s="21">
        <f>ROUND('Total Budget'!G125*30%,0)</f>
        <v>0</v>
      </c>
      <c r="H127" s="21">
        <f>ROUND('Total Budget'!H125*30%,0)</f>
        <v>0</v>
      </c>
      <c r="I127" s="21">
        <f>ROUND('Total Budget'!I125*30%,0)</f>
        <v>0</v>
      </c>
      <c r="J127" s="21">
        <f>ROUND('Total Budget'!J125*30%,0)</f>
        <v>0</v>
      </c>
      <c r="K127" s="21">
        <f>ROUND('Total Budget'!K125*30%,0)</f>
        <v>0</v>
      </c>
      <c r="L127" s="21">
        <f>ROUND('Total Budget'!L125*30%,0)</f>
        <v>0</v>
      </c>
      <c r="M127" s="21">
        <f>ROUND('Total Budget'!M125*30%,0)</f>
        <v>0</v>
      </c>
      <c r="N127" s="21">
        <f>ROUND('Total Budget'!N125*30%,0)</f>
        <v>0</v>
      </c>
      <c r="O127" s="21">
        <f>ROUND('Total Budget'!O125*30%,0)</f>
        <v>0</v>
      </c>
      <c r="P127" s="21">
        <f>ROUND('Total Budget'!P125*30%,0)</f>
        <v>0</v>
      </c>
      <c r="Q127" s="21">
        <f>ROUND('Total Budget'!Q125*30%,0)</f>
        <v>0</v>
      </c>
      <c r="R127" s="21">
        <f>ROUND('Total Budget'!R125*30%,0)</f>
        <v>0</v>
      </c>
      <c r="S127" s="21">
        <f>ROUND('Total Budget'!S125*30%,0)</f>
        <v>0</v>
      </c>
      <c r="T127" s="21">
        <f>ROUND('Total Budget'!T125*30%,0)</f>
        <v>0</v>
      </c>
      <c r="U127" s="21">
        <f>ROUND('Total Budget'!U125*30%,0)</f>
        <v>0</v>
      </c>
      <c r="V127" s="21">
        <f>ROUND('Total Budget'!V125*30%,0)</f>
        <v>0</v>
      </c>
      <c r="W127" s="21">
        <f>ROUND('Total Budget'!W125*30%,0)</f>
        <v>0</v>
      </c>
      <c r="X127" s="21">
        <f>ROUND('Total Budget'!X125*30%,0)</f>
        <v>0</v>
      </c>
      <c r="Y127" s="21">
        <f>ROUND('Total Budget'!Y125*30%,0)</f>
        <v>0</v>
      </c>
      <c r="Z127" s="21">
        <f>ROUND('Total Budget'!Z125*30%,0)</f>
        <v>0</v>
      </c>
      <c r="AA127" s="21">
        <f>ROUND('Total Budget'!AA125*30%,0)</f>
        <v>1</v>
      </c>
      <c r="AB127" s="21">
        <f>ROUND('Total Budget'!AB125*30%,0)</f>
        <v>0</v>
      </c>
      <c r="AC127" s="16">
        <f t="shared" si="4"/>
        <v>3</v>
      </c>
    </row>
    <row r="128" spans="1:29" x14ac:dyDescent="0.3">
      <c r="A128" s="26">
        <v>76.122699999999995</v>
      </c>
      <c r="B128" s="243" t="s">
        <v>1493</v>
      </c>
      <c r="C128" s="21">
        <f>ROUND('Total Budget'!C126*30%,0)</f>
        <v>0</v>
      </c>
      <c r="D128" s="21">
        <f>ROUND('Total Budget'!D126*30%,0)</f>
        <v>0</v>
      </c>
      <c r="E128" s="21">
        <f>ROUND('Total Budget'!E126*30%,0)</f>
        <v>0</v>
      </c>
      <c r="F128" s="21">
        <f>ROUND('Total Budget'!F126*30%,0)</f>
        <v>0</v>
      </c>
      <c r="G128" s="21">
        <f>ROUND('Total Budget'!G126*30%,0)</f>
        <v>0</v>
      </c>
      <c r="H128" s="21">
        <f>ROUND('Total Budget'!H126*30%,0)</f>
        <v>0</v>
      </c>
      <c r="I128" s="21">
        <f>ROUND('Total Budget'!I126*30%,0)</f>
        <v>0</v>
      </c>
      <c r="J128" s="21">
        <f>ROUND('Total Budget'!J126*30%,0)</f>
        <v>0</v>
      </c>
      <c r="K128" s="21">
        <f>ROUND('Total Budget'!K126*30%,0)</f>
        <v>0</v>
      </c>
      <c r="L128" s="21">
        <f>ROUND('Total Budget'!L126*30%,0)</f>
        <v>0</v>
      </c>
      <c r="M128" s="21">
        <f>ROUND('Total Budget'!M126*30%,0)</f>
        <v>0</v>
      </c>
      <c r="N128" s="21">
        <f>ROUND('Total Budget'!N126*30%,0)</f>
        <v>0</v>
      </c>
      <c r="O128" s="21">
        <f>ROUND('Total Budget'!O126*30%,0)</f>
        <v>0</v>
      </c>
      <c r="P128" s="21">
        <f>ROUND('Total Budget'!P126*30%,0)</f>
        <v>0</v>
      </c>
      <c r="Q128" s="21">
        <f>ROUND('Total Budget'!Q126*30%,0)</f>
        <v>0</v>
      </c>
      <c r="R128" s="21">
        <f>ROUND('Total Budget'!R126*30%,0)</f>
        <v>0</v>
      </c>
      <c r="S128" s="21">
        <f>ROUND('Total Budget'!S126*30%,0)</f>
        <v>0</v>
      </c>
      <c r="T128" s="21">
        <f>ROUND('Total Budget'!T126*30%,0)</f>
        <v>0</v>
      </c>
      <c r="U128" s="21">
        <f>ROUND('Total Budget'!U126*30%,0)</f>
        <v>0</v>
      </c>
      <c r="V128" s="21">
        <f>ROUND('Total Budget'!V126*30%,0)</f>
        <v>0</v>
      </c>
      <c r="W128" s="21">
        <f>ROUND('Total Budget'!W126*30%,0)</f>
        <v>0</v>
      </c>
      <c r="X128" s="21">
        <f>ROUND('Total Budget'!X126*30%,0)</f>
        <v>0</v>
      </c>
      <c r="Y128" s="21">
        <f>ROUND('Total Budget'!Y126*30%,0)</f>
        <v>0</v>
      </c>
      <c r="Z128" s="21">
        <f>ROUND('Total Budget'!Z126*30%,0)</f>
        <v>0</v>
      </c>
      <c r="AA128" s="21">
        <f>ROUND('Total Budget'!AA126*30%,0)</f>
        <v>3</v>
      </c>
      <c r="AB128" s="21">
        <f>ROUND('Total Budget'!AB126*30%,0)</f>
        <v>0</v>
      </c>
      <c r="AC128" s="16">
        <f t="shared" si="4"/>
        <v>3</v>
      </c>
    </row>
    <row r="129" spans="1:29" x14ac:dyDescent="0.3">
      <c r="A129" s="12">
        <v>76.123699999999999</v>
      </c>
      <c r="B129" s="243" t="s">
        <v>1494</v>
      </c>
      <c r="C129" s="21">
        <f>ROUND('Total Budget'!C127*30%,0)</f>
        <v>0</v>
      </c>
      <c r="D129" s="21">
        <f>ROUND('Total Budget'!D127*30%,0)</f>
        <v>0</v>
      </c>
      <c r="E129" s="21">
        <f>ROUND('Total Budget'!E127*30%,0)</f>
        <v>0</v>
      </c>
      <c r="F129" s="21">
        <f>ROUND('Total Budget'!F127*30%,0)</f>
        <v>0</v>
      </c>
      <c r="G129" s="21">
        <f>ROUND('Total Budget'!G127*30%,0)</f>
        <v>0</v>
      </c>
      <c r="H129" s="21">
        <f>ROUND('Total Budget'!H127*30%,0)</f>
        <v>0</v>
      </c>
      <c r="I129" s="21">
        <f>ROUND('Total Budget'!I127*30%,0)</f>
        <v>0</v>
      </c>
      <c r="J129" s="21">
        <f>ROUND('Total Budget'!J127*30%,0)</f>
        <v>0</v>
      </c>
      <c r="K129" s="21">
        <f>ROUND('Total Budget'!K127*30%,0)</f>
        <v>0</v>
      </c>
      <c r="L129" s="21">
        <f>ROUND('Total Budget'!L127*30%,0)</f>
        <v>0</v>
      </c>
      <c r="M129" s="21">
        <f>ROUND('Total Budget'!M127*30%,0)</f>
        <v>0</v>
      </c>
      <c r="N129" s="21">
        <f>ROUND('Total Budget'!N127*30%,0)</f>
        <v>0</v>
      </c>
      <c r="O129" s="21">
        <f>ROUND('Total Budget'!O127*30%,0)</f>
        <v>0</v>
      </c>
      <c r="P129" s="21">
        <f>ROUND('Total Budget'!P127*30%,0)</f>
        <v>0</v>
      </c>
      <c r="Q129" s="21">
        <f>ROUND('Total Budget'!Q127*30%,0)</f>
        <v>0</v>
      </c>
      <c r="R129" s="21">
        <f>ROUND('Total Budget'!R127*30%,0)</f>
        <v>0</v>
      </c>
      <c r="S129" s="21">
        <f>ROUND('Total Budget'!S127*30%,0)</f>
        <v>0</v>
      </c>
      <c r="T129" s="21">
        <f>ROUND('Total Budget'!T127*30%,0)</f>
        <v>0</v>
      </c>
      <c r="U129" s="21">
        <f>ROUND('Total Budget'!U127*30%,0)</f>
        <v>0</v>
      </c>
      <c r="V129" s="21">
        <f>ROUND('Total Budget'!V127*30%,0)</f>
        <v>0</v>
      </c>
      <c r="W129" s="21">
        <f>ROUND('Total Budget'!W127*30%,0)</f>
        <v>0</v>
      </c>
      <c r="X129" s="21">
        <f>ROUND('Total Budget'!X127*30%,0)</f>
        <v>0</v>
      </c>
      <c r="Y129" s="21">
        <f>ROUND('Total Budget'!Y127*30%,0)</f>
        <v>0</v>
      </c>
      <c r="Z129" s="21">
        <f>ROUND('Total Budget'!Z127*30%,0)</f>
        <v>0</v>
      </c>
      <c r="AA129" s="21">
        <f>ROUND('Total Budget'!AA127*30%,0)</f>
        <v>7</v>
      </c>
      <c r="AB129" s="21">
        <f>ROUND('Total Budget'!AB127*30%,0)</f>
        <v>0</v>
      </c>
      <c r="AC129" s="16">
        <f t="shared" si="4"/>
        <v>7</v>
      </c>
    </row>
    <row r="130" spans="1:29" x14ac:dyDescent="0.3">
      <c r="A130" s="26">
        <v>76.125699999999995</v>
      </c>
      <c r="B130" s="243" t="s">
        <v>1495</v>
      </c>
      <c r="C130" s="21">
        <f>ROUND('Total Budget'!C128*30%,0)</f>
        <v>0</v>
      </c>
      <c r="D130" s="21">
        <f>ROUND('Total Budget'!D128*30%,0)</f>
        <v>0</v>
      </c>
      <c r="E130" s="21">
        <f>ROUND('Total Budget'!E128*30%,0)</f>
        <v>0</v>
      </c>
      <c r="F130" s="21">
        <f>ROUND('Total Budget'!F128*30%,0)</f>
        <v>0</v>
      </c>
      <c r="G130" s="21">
        <f>ROUND('Total Budget'!G128*30%,0)</f>
        <v>0</v>
      </c>
      <c r="H130" s="21">
        <f>ROUND('Total Budget'!H128*30%,0)</f>
        <v>0</v>
      </c>
      <c r="I130" s="21">
        <f>ROUND('Total Budget'!I128*30%,0)</f>
        <v>0</v>
      </c>
      <c r="J130" s="21">
        <f>ROUND('Total Budget'!J128*30%,0)</f>
        <v>0</v>
      </c>
      <c r="K130" s="21">
        <f>ROUND('Total Budget'!K128*30%,0)</f>
        <v>0</v>
      </c>
      <c r="L130" s="21">
        <f>ROUND('Total Budget'!L128*30%,0)</f>
        <v>0</v>
      </c>
      <c r="M130" s="21">
        <f>ROUND('Total Budget'!M128*30%,0)</f>
        <v>0</v>
      </c>
      <c r="N130" s="21">
        <f>ROUND('Total Budget'!N128*30%,0)</f>
        <v>0</v>
      </c>
      <c r="O130" s="21">
        <f>ROUND('Total Budget'!O128*30%,0)</f>
        <v>0</v>
      </c>
      <c r="P130" s="21">
        <f>ROUND('Total Budget'!P128*30%,0)</f>
        <v>0</v>
      </c>
      <c r="Q130" s="21">
        <f>ROUND('Total Budget'!Q128*30%,0)</f>
        <v>0</v>
      </c>
      <c r="R130" s="21">
        <f>ROUND('Total Budget'!R128*30%,0)</f>
        <v>0</v>
      </c>
      <c r="S130" s="21">
        <f>ROUND('Total Budget'!S128*30%,0)</f>
        <v>0</v>
      </c>
      <c r="T130" s="21">
        <f>ROUND('Total Budget'!T128*30%,0)</f>
        <v>0</v>
      </c>
      <c r="U130" s="21">
        <f>ROUND('Total Budget'!U128*30%,0)</f>
        <v>0</v>
      </c>
      <c r="V130" s="21">
        <f>ROUND('Total Budget'!V128*30%,0)</f>
        <v>0</v>
      </c>
      <c r="W130" s="21">
        <f>ROUND('Total Budget'!W128*30%,0)</f>
        <v>0</v>
      </c>
      <c r="X130" s="21">
        <f>ROUND('Total Budget'!X128*30%,0)</f>
        <v>0</v>
      </c>
      <c r="Y130" s="21">
        <f>ROUND('Total Budget'!Y128*30%,0)</f>
        <v>0</v>
      </c>
      <c r="Z130" s="21">
        <f>ROUND('Total Budget'!Z128*30%,0)</f>
        <v>0</v>
      </c>
      <c r="AA130" s="21">
        <f>ROUND('Total Budget'!AA128*30%,0)</f>
        <v>1</v>
      </c>
      <c r="AB130" s="21">
        <f>ROUND('Total Budget'!AB128*30%,0)</f>
        <v>0</v>
      </c>
      <c r="AC130" s="16">
        <f t="shared" si="4"/>
        <v>1</v>
      </c>
    </row>
    <row r="131" spans="1:29" ht="27" x14ac:dyDescent="0.3">
      <c r="A131" s="26">
        <v>76.127600000000001</v>
      </c>
      <c r="B131" s="243" t="s">
        <v>1497</v>
      </c>
      <c r="C131" s="21">
        <f>ROUND('Total Budget'!C129*30%,0)</f>
        <v>0</v>
      </c>
      <c r="D131" s="21">
        <f>ROUND('Total Budget'!D129*30%,0)</f>
        <v>0</v>
      </c>
      <c r="E131" s="21">
        <f>ROUND('Total Budget'!E129*30%,0)</f>
        <v>0</v>
      </c>
      <c r="F131" s="21">
        <f>ROUND('Total Budget'!F129*30%,0)</f>
        <v>0</v>
      </c>
      <c r="G131" s="21">
        <f>ROUND('Total Budget'!G129*30%,0)</f>
        <v>0</v>
      </c>
      <c r="H131" s="21">
        <f>ROUND('Total Budget'!H129*30%,0)</f>
        <v>0</v>
      </c>
      <c r="I131" s="21">
        <f>ROUND('Total Budget'!I129*30%,0)</f>
        <v>0</v>
      </c>
      <c r="J131" s="21">
        <f>ROUND('Total Budget'!J129*30%,0)</f>
        <v>13</v>
      </c>
      <c r="K131" s="21">
        <f>ROUND('Total Budget'!K129*30%,0)</f>
        <v>0</v>
      </c>
      <c r="L131" s="21">
        <f>ROUND('Total Budget'!L129*30%,0)</f>
        <v>0</v>
      </c>
      <c r="M131" s="21">
        <f>ROUND('Total Budget'!M129*30%,0)</f>
        <v>0</v>
      </c>
      <c r="N131" s="21">
        <f>ROUND('Total Budget'!N129*30%,0)</f>
        <v>0</v>
      </c>
      <c r="O131" s="21">
        <f>ROUND('Total Budget'!O129*30%,0)</f>
        <v>0</v>
      </c>
      <c r="P131" s="21">
        <f>ROUND('Total Budget'!P129*30%,0)</f>
        <v>0</v>
      </c>
      <c r="Q131" s="21">
        <f>ROUND('Total Budget'!Q129*30%,0)</f>
        <v>0</v>
      </c>
      <c r="R131" s="21">
        <f>ROUND('Total Budget'!R129*30%,0)</f>
        <v>0</v>
      </c>
      <c r="S131" s="21">
        <f>ROUND('Total Budget'!S129*30%,0)</f>
        <v>0</v>
      </c>
      <c r="T131" s="21">
        <f>ROUND('Total Budget'!T129*30%,0)</f>
        <v>0</v>
      </c>
      <c r="U131" s="21">
        <f>ROUND('Total Budget'!U129*30%,0)</f>
        <v>0</v>
      </c>
      <c r="V131" s="21">
        <f>ROUND('Total Budget'!V129*30%,0)</f>
        <v>0</v>
      </c>
      <c r="W131" s="21">
        <f>ROUND('Total Budget'!W129*30%,0)</f>
        <v>0</v>
      </c>
      <c r="X131" s="21">
        <f>ROUND('Total Budget'!X129*30%,0)</f>
        <v>0</v>
      </c>
      <c r="Y131" s="21">
        <f>ROUND('Total Budget'!Y129*30%,0)</f>
        <v>0</v>
      </c>
      <c r="Z131" s="21">
        <f>ROUND('Total Budget'!Z129*30%,0)</f>
        <v>0</v>
      </c>
      <c r="AA131" s="21">
        <f>ROUND('Total Budget'!AA129*30%,0)</f>
        <v>0</v>
      </c>
      <c r="AB131" s="21">
        <f>ROUND('Total Budget'!AB129*30%,0)</f>
        <v>0</v>
      </c>
      <c r="AC131" s="16">
        <f t="shared" si="4"/>
        <v>13</v>
      </c>
    </row>
    <row r="132" spans="1:29" ht="27" x14ac:dyDescent="0.3">
      <c r="A132" s="127">
        <v>76.127700000000004</v>
      </c>
      <c r="B132" s="243" t="s">
        <v>1497</v>
      </c>
      <c r="C132" s="21">
        <f>ROUND('Total Budget'!C130*30%,0)</f>
        <v>0</v>
      </c>
      <c r="D132" s="21">
        <f>ROUND('Total Budget'!D130*30%,0)</f>
        <v>0</v>
      </c>
      <c r="E132" s="21">
        <f>ROUND('Total Budget'!E130*30%,0)</f>
        <v>0</v>
      </c>
      <c r="F132" s="21">
        <f>ROUND('Total Budget'!F130*30%,0)</f>
        <v>0</v>
      </c>
      <c r="G132" s="21">
        <f>ROUND('Total Budget'!G130*30%,0)</f>
        <v>0</v>
      </c>
      <c r="H132" s="21">
        <f>ROUND('Total Budget'!H130*30%,0)</f>
        <v>0</v>
      </c>
      <c r="I132" s="21">
        <f>ROUND('Total Budget'!I130*30%,0)</f>
        <v>0</v>
      </c>
      <c r="J132" s="21">
        <f>ROUND('Total Budget'!J130*30%,0)</f>
        <v>20</v>
      </c>
      <c r="K132" s="21">
        <f>ROUND('Total Budget'!K130*30%,0)</f>
        <v>0</v>
      </c>
      <c r="L132" s="21">
        <f>ROUND('Total Budget'!L130*30%,0)</f>
        <v>0</v>
      </c>
      <c r="M132" s="21">
        <f>ROUND('Total Budget'!M130*30%,0)</f>
        <v>0</v>
      </c>
      <c r="N132" s="21">
        <f>ROUND('Total Budget'!N130*30%,0)</f>
        <v>0</v>
      </c>
      <c r="O132" s="21">
        <f>ROUND('Total Budget'!O130*30%,0)</f>
        <v>0</v>
      </c>
      <c r="P132" s="21">
        <f>ROUND('Total Budget'!P130*30%,0)</f>
        <v>0</v>
      </c>
      <c r="Q132" s="21">
        <f>ROUND('Total Budget'!Q130*30%,0)</f>
        <v>0</v>
      </c>
      <c r="R132" s="21">
        <f>ROUND('Total Budget'!R130*30%,0)</f>
        <v>0</v>
      </c>
      <c r="S132" s="21">
        <f>ROUND('Total Budget'!S130*30%,0)</f>
        <v>0</v>
      </c>
      <c r="T132" s="21">
        <f>ROUND('Total Budget'!T130*30%,0)</f>
        <v>0</v>
      </c>
      <c r="U132" s="21">
        <f>ROUND('Total Budget'!U130*30%,0)</f>
        <v>0</v>
      </c>
      <c r="V132" s="21">
        <f>ROUND('Total Budget'!V130*30%,0)</f>
        <v>0</v>
      </c>
      <c r="W132" s="21">
        <f>ROUND('Total Budget'!W130*30%,0)</f>
        <v>0</v>
      </c>
      <c r="X132" s="21">
        <f>ROUND('Total Budget'!X130*30%,0)</f>
        <v>0</v>
      </c>
      <c r="Y132" s="21">
        <f>ROUND('Total Budget'!Y130*30%,0)</f>
        <v>0</v>
      </c>
      <c r="Z132" s="21">
        <f>ROUND('Total Budget'!Z130*30%,0)</f>
        <v>0</v>
      </c>
      <c r="AA132" s="21">
        <f>ROUND('Total Budget'!AA130*30%,0)</f>
        <v>0</v>
      </c>
      <c r="AB132" s="21">
        <f>ROUND('Total Budget'!AB130*30%,0)</f>
        <v>0</v>
      </c>
      <c r="AC132" s="16">
        <f t="shared" si="4"/>
        <v>20</v>
      </c>
    </row>
    <row r="133" spans="1:29" ht="27" x14ac:dyDescent="0.3">
      <c r="A133" s="26">
        <v>76.128699999999995</v>
      </c>
      <c r="B133" s="243" t="s">
        <v>1498</v>
      </c>
      <c r="C133" s="21">
        <f>ROUND('Total Budget'!C131*30%,0)</f>
        <v>0</v>
      </c>
      <c r="D133" s="21">
        <f>ROUND('Total Budget'!D131*30%,0)</f>
        <v>0</v>
      </c>
      <c r="E133" s="21">
        <f>ROUND('Total Budget'!E131*30%,0)</f>
        <v>0</v>
      </c>
      <c r="F133" s="21">
        <f>ROUND('Total Budget'!F131*30%,0)</f>
        <v>0</v>
      </c>
      <c r="G133" s="21">
        <f>ROUND('Total Budget'!G131*30%,0)</f>
        <v>0</v>
      </c>
      <c r="H133" s="21">
        <f>ROUND('Total Budget'!H131*30%,0)</f>
        <v>0</v>
      </c>
      <c r="I133" s="21">
        <f>ROUND('Total Budget'!I131*30%,0)</f>
        <v>1</v>
      </c>
      <c r="J133" s="21">
        <f>ROUND('Total Budget'!J131*30%,0)</f>
        <v>0</v>
      </c>
      <c r="K133" s="21">
        <f>ROUND('Total Budget'!K131*30%,0)</f>
        <v>0</v>
      </c>
      <c r="L133" s="21">
        <f>ROUND('Total Budget'!L131*30%,0)</f>
        <v>0</v>
      </c>
      <c r="M133" s="21">
        <f>ROUND('Total Budget'!M131*30%,0)</f>
        <v>0</v>
      </c>
      <c r="N133" s="21">
        <f>ROUND('Total Budget'!N131*30%,0)</f>
        <v>0</v>
      </c>
      <c r="O133" s="21">
        <f>ROUND('Total Budget'!O131*30%,0)</f>
        <v>0</v>
      </c>
      <c r="P133" s="21">
        <f>ROUND('Total Budget'!P131*30%,0)</f>
        <v>0</v>
      </c>
      <c r="Q133" s="21">
        <f>ROUND('Total Budget'!Q131*30%,0)</f>
        <v>0</v>
      </c>
      <c r="R133" s="21">
        <f>ROUND('Total Budget'!R131*30%,0)</f>
        <v>0</v>
      </c>
      <c r="S133" s="21">
        <f>ROUND('Total Budget'!S131*30%,0)</f>
        <v>0</v>
      </c>
      <c r="T133" s="21">
        <f>ROUND('Total Budget'!T131*30%,0)</f>
        <v>0</v>
      </c>
      <c r="U133" s="21">
        <f>ROUND('Total Budget'!U131*30%,0)</f>
        <v>0</v>
      </c>
      <c r="V133" s="21">
        <f>ROUND('Total Budget'!V131*30%,0)</f>
        <v>0</v>
      </c>
      <c r="W133" s="21">
        <f>ROUND('Total Budget'!W131*30%,0)</f>
        <v>0</v>
      </c>
      <c r="X133" s="21">
        <f>ROUND('Total Budget'!X131*30%,0)</f>
        <v>0</v>
      </c>
      <c r="Y133" s="21">
        <f>ROUND('Total Budget'!Y131*30%,0)</f>
        <v>0</v>
      </c>
      <c r="Z133" s="21">
        <f>ROUND('Total Budget'!Z131*30%,0)</f>
        <v>0</v>
      </c>
      <c r="AA133" s="21">
        <f>ROUND('Total Budget'!AA131*30%,0)</f>
        <v>0</v>
      </c>
      <c r="AB133" s="21">
        <f>ROUND('Total Budget'!AB131*30%,0)</f>
        <v>0</v>
      </c>
      <c r="AC133" s="16">
        <f t="shared" si="4"/>
        <v>1</v>
      </c>
    </row>
    <row r="134" spans="1:29" ht="27" x14ac:dyDescent="0.3">
      <c r="A134" s="26">
        <v>76.1297</v>
      </c>
      <c r="B134" s="243" t="s">
        <v>1499</v>
      </c>
      <c r="C134" s="21">
        <f>ROUND('Total Budget'!C132*30%,0)</f>
        <v>119</v>
      </c>
      <c r="D134" s="21">
        <f>ROUND('Total Budget'!D132*30%,0)</f>
        <v>85</v>
      </c>
      <c r="E134" s="21">
        <f>ROUND('Total Budget'!E132*30%,0)</f>
        <v>32</v>
      </c>
      <c r="F134" s="21">
        <f>ROUND('Total Budget'!F132*30%,0)</f>
        <v>23</v>
      </c>
      <c r="G134" s="21">
        <f>ROUND('Total Budget'!G132*30%,0)</f>
        <v>19</v>
      </c>
      <c r="H134" s="21">
        <f>ROUND('Total Budget'!H132*30%,0)</f>
        <v>71</v>
      </c>
      <c r="I134" s="21">
        <f>ROUND('Total Budget'!I132*30%,0)</f>
        <v>34</v>
      </c>
      <c r="J134" s="21">
        <f>ROUND('Total Budget'!J132*30%,0)</f>
        <v>110</v>
      </c>
      <c r="K134" s="21">
        <f>ROUND('Total Budget'!K132*30%,0)</f>
        <v>37</v>
      </c>
      <c r="L134" s="21">
        <f>ROUND('Total Budget'!L132*30%,0)</f>
        <v>27</v>
      </c>
      <c r="M134" s="21">
        <f>ROUND('Total Budget'!M132*30%,0)</f>
        <v>15</v>
      </c>
      <c r="N134" s="21">
        <f>ROUND('Total Budget'!N132*30%,0)</f>
        <v>5</v>
      </c>
      <c r="O134" s="21">
        <f>ROUND('Total Budget'!O132*30%,0)</f>
        <v>14</v>
      </c>
      <c r="P134" s="21">
        <f>ROUND('Total Budget'!P132*30%,0)</f>
        <v>22</v>
      </c>
      <c r="Q134" s="21">
        <f>ROUND('Total Budget'!Q132*30%,0)</f>
        <v>22</v>
      </c>
      <c r="R134" s="21">
        <f>ROUND('Total Budget'!R132*30%,0)</f>
        <v>20</v>
      </c>
      <c r="S134" s="21">
        <f>ROUND('Total Budget'!S132*30%,0)</f>
        <v>24</v>
      </c>
      <c r="T134" s="21">
        <f>ROUND('Total Budget'!T132*30%,0)</f>
        <v>14</v>
      </c>
      <c r="U134" s="21">
        <f>ROUND('Total Budget'!U132*30%,0)</f>
        <v>12</v>
      </c>
      <c r="V134" s="21">
        <f>ROUND('Total Budget'!V132*30%,0)</f>
        <v>9</v>
      </c>
      <c r="W134" s="21">
        <f>ROUND('Total Budget'!W132*30%,0)</f>
        <v>5</v>
      </c>
      <c r="X134" s="21">
        <f>ROUND('Total Budget'!X132*30%,0)</f>
        <v>12</v>
      </c>
      <c r="Y134" s="21">
        <f>ROUND('Total Budget'!Y132*30%,0)</f>
        <v>4</v>
      </c>
      <c r="Z134" s="21">
        <f>ROUND('Total Budget'!Z132*30%,0)</f>
        <v>2</v>
      </c>
      <c r="AA134" s="21">
        <f>ROUND('Total Budget'!AA132*30%,0)</f>
        <v>52</v>
      </c>
      <c r="AB134" s="21">
        <f>ROUND('Total Budget'!AB132*30%,0)</f>
        <v>0</v>
      </c>
      <c r="AC134" s="16">
        <f t="shared" si="4"/>
        <v>789</v>
      </c>
    </row>
    <row r="135" spans="1:29" ht="27" x14ac:dyDescent="0.3">
      <c r="A135" s="26">
        <v>76.129800000000003</v>
      </c>
      <c r="B135" s="243" t="s">
        <v>1500</v>
      </c>
      <c r="C135" s="21">
        <f>ROUND('Total Budget'!C133*30%,0)</f>
        <v>2</v>
      </c>
      <c r="D135" s="21">
        <f>ROUND('Total Budget'!D133*30%,0)</f>
        <v>0</v>
      </c>
      <c r="E135" s="21">
        <f>ROUND('Total Budget'!E133*30%,0)</f>
        <v>0</v>
      </c>
      <c r="F135" s="21">
        <f>ROUND('Total Budget'!F133*30%,0)</f>
        <v>0</v>
      </c>
      <c r="G135" s="21">
        <f>ROUND('Total Budget'!G133*30%,0)</f>
        <v>0</v>
      </c>
      <c r="H135" s="21">
        <f>ROUND('Total Budget'!H133*30%,0)</f>
        <v>1</v>
      </c>
      <c r="I135" s="21">
        <f>ROUND('Total Budget'!I133*30%,0)</f>
        <v>0</v>
      </c>
      <c r="J135" s="21">
        <f>ROUND('Total Budget'!J133*30%,0)</f>
        <v>0</v>
      </c>
      <c r="K135" s="21">
        <f>ROUND('Total Budget'!K133*30%,0)</f>
        <v>0</v>
      </c>
      <c r="L135" s="21">
        <f>ROUND('Total Budget'!L133*30%,0)</f>
        <v>0</v>
      </c>
      <c r="M135" s="21">
        <f>ROUND('Total Budget'!M133*30%,0)</f>
        <v>0</v>
      </c>
      <c r="N135" s="21">
        <f>ROUND('Total Budget'!N133*30%,0)</f>
        <v>0</v>
      </c>
      <c r="O135" s="21">
        <f>ROUND('Total Budget'!O133*30%,0)</f>
        <v>0</v>
      </c>
      <c r="P135" s="21">
        <f>ROUND('Total Budget'!P133*30%,0)</f>
        <v>0</v>
      </c>
      <c r="Q135" s="21">
        <f>ROUND('Total Budget'!Q133*30%,0)</f>
        <v>0</v>
      </c>
      <c r="R135" s="21">
        <f>ROUND('Total Budget'!R133*30%,0)</f>
        <v>0</v>
      </c>
      <c r="S135" s="21">
        <f>ROUND('Total Budget'!S133*30%,0)</f>
        <v>0</v>
      </c>
      <c r="T135" s="21">
        <f>ROUND('Total Budget'!T133*30%,0)</f>
        <v>0</v>
      </c>
      <c r="U135" s="21">
        <f>ROUND('Total Budget'!U133*30%,0)</f>
        <v>0</v>
      </c>
      <c r="V135" s="21">
        <f>ROUND('Total Budget'!V133*30%,0)</f>
        <v>0</v>
      </c>
      <c r="W135" s="21">
        <f>ROUND('Total Budget'!W133*30%,0)</f>
        <v>0</v>
      </c>
      <c r="X135" s="21">
        <f>ROUND('Total Budget'!X133*30%,0)</f>
        <v>0</v>
      </c>
      <c r="Y135" s="21">
        <f>ROUND('Total Budget'!Y133*30%,0)</f>
        <v>0</v>
      </c>
      <c r="Z135" s="21">
        <f>ROUND('Total Budget'!Z133*30%,0)</f>
        <v>0</v>
      </c>
      <c r="AA135" s="21">
        <f>ROUND('Total Budget'!AA133*30%,0)</f>
        <v>0</v>
      </c>
      <c r="AB135" s="21">
        <f>ROUND('Total Budget'!AB133*30%,0)</f>
        <v>0</v>
      </c>
      <c r="AC135" s="16">
        <f t="shared" si="4"/>
        <v>3</v>
      </c>
    </row>
    <row r="136" spans="1:29" x14ac:dyDescent="0.3">
      <c r="A136" s="26">
        <v>76.13069999999999</v>
      </c>
      <c r="B136" s="243" t="s">
        <v>1501</v>
      </c>
      <c r="C136" s="21">
        <f>ROUND('Total Budget'!C134*30%,0)</f>
        <v>0</v>
      </c>
      <c r="D136" s="21">
        <f>ROUND('Total Budget'!D134*30%,0)</f>
        <v>0</v>
      </c>
      <c r="E136" s="21">
        <f>ROUND('Total Budget'!E134*30%,0)</f>
        <v>21</v>
      </c>
      <c r="F136" s="21">
        <f>ROUND('Total Budget'!F134*30%,0)</f>
        <v>15</v>
      </c>
      <c r="G136" s="21">
        <f>ROUND('Total Budget'!G134*30%,0)</f>
        <v>13</v>
      </c>
      <c r="H136" s="21">
        <f>ROUND('Total Budget'!H134*30%,0)</f>
        <v>18</v>
      </c>
      <c r="I136" s="21">
        <f>ROUND('Total Budget'!I134*30%,0)</f>
        <v>0</v>
      </c>
      <c r="J136" s="21">
        <f>ROUND('Total Budget'!J134*30%,0)</f>
        <v>0</v>
      </c>
      <c r="K136" s="21">
        <f>ROUND('Total Budget'!K134*30%,0)</f>
        <v>14</v>
      </c>
      <c r="L136" s="21">
        <f>ROUND('Total Budget'!L134*30%,0)</f>
        <v>25</v>
      </c>
      <c r="M136" s="21">
        <f>ROUND('Total Budget'!M134*30%,0)</f>
        <v>7</v>
      </c>
      <c r="N136" s="21">
        <f>ROUND('Total Budget'!N134*30%,0)</f>
        <v>10</v>
      </c>
      <c r="O136" s="21">
        <f>ROUND('Total Budget'!O134*30%,0)</f>
        <v>8</v>
      </c>
      <c r="P136" s="21">
        <f>ROUND('Total Budget'!P134*30%,0)</f>
        <v>4</v>
      </c>
      <c r="Q136" s="21">
        <f>ROUND('Total Budget'!Q134*30%,0)</f>
        <v>13</v>
      </c>
      <c r="R136" s="21">
        <f>ROUND('Total Budget'!R134*30%,0)</f>
        <v>14</v>
      </c>
      <c r="S136" s="21">
        <f>ROUND('Total Budget'!S134*30%,0)</f>
        <v>3</v>
      </c>
      <c r="T136" s="21">
        <f>ROUND('Total Budget'!T134*30%,0)</f>
        <v>9</v>
      </c>
      <c r="U136" s="21">
        <f>ROUND('Total Budget'!U134*30%,0)</f>
        <v>0</v>
      </c>
      <c r="V136" s="21">
        <f>ROUND('Total Budget'!V134*30%,0)</f>
        <v>0</v>
      </c>
      <c r="W136" s="21">
        <f>ROUND('Total Budget'!W134*30%,0)</f>
        <v>0</v>
      </c>
      <c r="X136" s="21">
        <f>ROUND('Total Budget'!X134*30%,0)</f>
        <v>0</v>
      </c>
      <c r="Y136" s="21">
        <f>ROUND('Total Budget'!Y134*30%,0)</f>
        <v>0</v>
      </c>
      <c r="Z136" s="21">
        <f>ROUND('Total Budget'!Z134*30%,0)</f>
        <v>0</v>
      </c>
      <c r="AA136" s="21">
        <f>ROUND('Total Budget'!AA134*30%,0)</f>
        <v>0</v>
      </c>
      <c r="AB136" s="21">
        <f>ROUND('Total Budget'!AB134*30%,0)</f>
        <v>0</v>
      </c>
      <c r="AC136" s="16">
        <f t="shared" si="4"/>
        <v>174</v>
      </c>
    </row>
    <row r="137" spans="1:29" x14ac:dyDescent="0.3">
      <c r="A137" s="26">
        <v>76.131699999999995</v>
      </c>
      <c r="B137" s="243" t="s">
        <v>1502</v>
      </c>
      <c r="C137" s="21">
        <f>ROUND('Total Budget'!C135*30%,0)</f>
        <v>0</v>
      </c>
      <c r="D137" s="21">
        <f>ROUND('Total Budget'!D135*30%,0)</f>
        <v>0</v>
      </c>
      <c r="E137" s="21">
        <f>ROUND('Total Budget'!E135*30%,0)</f>
        <v>0</v>
      </c>
      <c r="F137" s="21">
        <f>ROUND('Total Budget'!F135*30%,0)</f>
        <v>0</v>
      </c>
      <c r="G137" s="21">
        <f>ROUND('Total Budget'!G135*30%,0)</f>
        <v>0</v>
      </c>
      <c r="H137" s="21">
        <f>ROUND('Total Budget'!H135*30%,0)</f>
        <v>0</v>
      </c>
      <c r="I137" s="21">
        <f>ROUND('Total Budget'!I135*30%,0)</f>
        <v>0</v>
      </c>
      <c r="J137" s="21">
        <f>ROUND('Total Budget'!J135*30%,0)</f>
        <v>0</v>
      </c>
      <c r="K137" s="21">
        <f>ROUND('Total Budget'!K135*30%,0)</f>
        <v>0</v>
      </c>
      <c r="L137" s="21">
        <f>ROUND('Total Budget'!L135*30%,0)</f>
        <v>0</v>
      </c>
      <c r="M137" s="21">
        <f>ROUND('Total Budget'!M135*30%,0)</f>
        <v>0</v>
      </c>
      <c r="N137" s="21">
        <f>ROUND('Total Budget'!N135*30%,0)</f>
        <v>0</v>
      </c>
      <c r="O137" s="21">
        <f>ROUND('Total Budget'!O135*30%,0)</f>
        <v>0</v>
      </c>
      <c r="P137" s="21">
        <f>ROUND('Total Budget'!P135*30%,0)</f>
        <v>0</v>
      </c>
      <c r="Q137" s="21">
        <f>ROUND('Total Budget'!Q135*30%,0)</f>
        <v>0</v>
      </c>
      <c r="R137" s="21">
        <f>ROUND('Total Budget'!R135*30%,0)</f>
        <v>0</v>
      </c>
      <c r="S137" s="21">
        <f>ROUND('Total Budget'!S135*30%,0)</f>
        <v>0</v>
      </c>
      <c r="T137" s="21">
        <f>ROUND('Total Budget'!T135*30%,0)</f>
        <v>0</v>
      </c>
      <c r="U137" s="21">
        <f>ROUND('Total Budget'!U135*30%,0)</f>
        <v>0</v>
      </c>
      <c r="V137" s="21">
        <f>ROUND('Total Budget'!V135*30%,0)</f>
        <v>0</v>
      </c>
      <c r="W137" s="21">
        <f>ROUND('Total Budget'!W135*30%,0)</f>
        <v>0</v>
      </c>
      <c r="X137" s="21">
        <f>ROUND('Total Budget'!X135*30%,0)</f>
        <v>0</v>
      </c>
      <c r="Y137" s="21">
        <f>ROUND('Total Budget'!Y135*30%,0)</f>
        <v>0</v>
      </c>
      <c r="Z137" s="21">
        <f>ROUND('Total Budget'!Z135*30%,0)</f>
        <v>0</v>
      </c>
      <c r="AA137" s="21">
        <f>ROUND('Total Budget'!AA135*30%,0)</f>
        <v>0</v>
      </c>
      <c r="AB137" s="21">
        <f>ROUND('Total Budget'!AB135*30%,0)</f>
        <v>0</v>
      </c>
      <c r="AC137" s="16">
        <f t="shared" si="4"/>
        <v>0</v>
      </c>
    </row>
    <row r="138" spans="1:29" x14ac:dyDescent="0.3">
      <c r="A138" s="26">
        <v>76.1327</v>
      </c>
      <c r="B138" s="243" t="s">
        <v>1503</v>
      </c>
      <c r="C138" s="21">
        <f>ROUND('Total Budget'!C136*30%,0)</f>
        <v>0</v>
      </c>
      <c r="D138" s="21">
        <f>ROUND('Total Budget'!D136*30%,0)</f>
        <v>0</v>
      </c>
      <c r="E138" s="21">
        <f>ROUND('Total Budget'!E136*30%,0)</f>
        <v>0</v>
      </c>
      <c r="F138" s="21">
        <f>ROUND('Total Budget'!F136*30%,0)</f>
        <v>0</v>
      </c>
      <c r="G138" s="21">
        <f>ROUND('Total Budget'!G136*30%,0)</f>
        <v>0</v>
      </c>
      <c r="H138" s="21">
        <f>ROUND('Total Budget'!H136*30%,0)</f>
        <v>0</v>
      </c>
      <c r="I138" s="21">
        <f>ROUND('Total Budget'!I136*30%,0)</f>
        <v>0</v>
      </c>
      <c r="J138" s="21">
        <f>ROUND('Total Budget'!J136*30%,0)</f>
        <v>0</v>
      </c>
      <c r="K138" s="21">
        <f>ROUND('Total Budget'!K136*30%,0)</f>
        <v>0</v>
      </c>
      <c r="L138" s="21">
        <f>ROUND('Total Budget'!L136*30%,0)</f>
        <v>0</v>
      </c>
      <c r="M138" s="21">
        <f>ROUND('Total Budget'!M136*30%,0)</f>
        <v>0</v>
      </c>
      <c r="N138" s="21">
        <f>ROUND('Total Budget'!N136*30%,0)</f>
        <v>0</v>
      </c>
      <c r="O138" s="21">
        <f>ROUND('Total Budget'!O136*30%,0)</f>
        <v>0</v>
      </c>
      <c r="P138" s="21">
        <f>ROUND('Total Budget'!P136*30%,0)</f>
        <v>0</v>
      </c>
      <c r="Q138" s="21">
        <f>ROUND('Total Budget'!Q136*30%,0)</f>
        <v>0</v>
      </c>
      <c r="R138" s="21">
        <f>ROUND('Total Budget'!R136*30%,0)</f>
        <v>0</v>
      </c>
      <c r="S138" s="21">
        <f>ROUND('Total Budget'!S136*30%,0)</f>
        <v>0</v>
      </c>
      <c r="T138" s="21">
        <f>ROUND('Total Budget'!T136*30%,0)</f>
        <v>0</v>
      </c>
      <c r="U138" s="21">
        <f>ROUND('Total Budget'!U136*30%,0)</f>
        <v>0</v>
      </c>
      <c r="V138" s="21">
        <f>ROUND('Total Budget'!V136*30%,0)</f>
        <v>0</v>
      </c>
      <c r="W138" s="21">
        <f>ROUND('Total Budget'!W136*30%,0)</f>
        <v>0</v>
      </c>
      <c r="X138" s="21">
        <f>ROUND('Total Budget'!X136*30%,0)</f>
        <v>0</v>
      </c>
      <c r="Y138" s="21">
        <f>ROUND('Total Budget'!Y136*30%,0)</f>
        <v>0</v>
      </c>
      <c r="Z138" s="21">
        <f>ROUND('Total Budget'!Z136*30%,0)</f>
        <v>0</v>
      </c>
      <c r="AA138" s="21">
        <f>ROUND('Total Budget'!AA136*30%,0)</f>
        <v>0</v>
      </c>
      <c r="AB138" s="21">
        <f>ROUND('Total Budget'!AB136*30%,0)</f>
        <v>0</v>
      </c>
      <c r="AC138" s="16">
        <f t="shared" ref="AC138:AC166" si="5">SUM(C138:AB138)</f>
        <v>0</v>
      </c>
    </row>
    <row r="139" spans="1:29" x14ac:dyDescent="0.3">
      <c r="A139" s="26">
        <v>76.133700000000005</v>
      </c>
      <c r="B139" s="243" t="s">
        <v>1504</v>
      </c>
      <c r="C139" s="21">
        <f>ROUND('Total Budget'!C137*30%,0)</f>
        <v>0</v>
      </c>
      <c r="D139" s="21">
        <f>ROUND('Total Budget'!D137*30%,0)</f>
        <v>0</v>
      </c>
      <c r="E139" s="21">
        <f>ROUND('Total Budget'!E137*30%,0)</f>
        <v>10</v>
      </c>
      <c r="F139" s="21">
        <f>ROUND('Total Budget'!F137*30%,0)</f>
        <v>10</v>
      </c>
      <c r="G139" s="21">
        <f>ROUND('Total Budget'!G137*30%,0)</f>
        <v>1</v>
      </c>
      <c r="H139" s="21">
        <f>ROUND('Total Budget'!H137*30%,0)</f>
        <v>9</v>
      </c>
      <c r="I139" s="21">
        <f>ROUND('Total Budget'!I137*30%,0)</f>
        <v>6</v>
      </c>
      <c r="J139" s="21">
        <f>ROUND('Total Budget'!J137*30%,0)</f>
        <v>14</v>
      </c>
      <c r="K139" s="21">
        <f>ROUND('Total Budget'!K137*30%,0)</f>
        <v>3</v>
      </c>
      <c r="L139" s="21">
        <f>ROUND('Total Budget'!L137*30%,0)</f>
        <v>4</v>
      </c>
      <c r="M139" s="21">
        <f>ROUND('Total Budget'!M137*30%,0)</f>
        <v>3</v>
      </c>
      <c r="N139" s="21">
        <f>ROUND('Total Budget'!N137*30%,0)</f>
        <v>3</v>
      </c>
      <c r="O139" s="21">
        <f>ROUND('Total Budget'!O137*30%,0)</f>
        <v>2</v>
      </c>
      <c r="P139" s="21">
        <f>ROUND('Total Budget'!P137*30%,0)</f>
        <v>4</v>
      </c>
      <c r="Q139" s="21">
        <f>ROUND('Total Budget'!Q137*30%,0)</f>
        <v>5</v>
      </c>
      <c r="R139" s="21">
        <f>ROUND('Total Budget'!R137*30%,0)</f>
        <v>5</v>
      </c>
      <c r="S139" s="21">
        <f>ROUND('Total Budget'!S137*30%,0)</f>
        <v>5</v>
      </c>
      <c r="T139" s="21">
        <f>ROUND('Total Budget'!T137*30%,0)</f>
        <v>5</v>
      </c>
      <c r="U139" s="21">
        <f>ROUND('Total Budget'!U137*30%,0)</f>
        <v>1</v>
      </c>
      <c r="V139" s="21">
        <f>ROUND('Total Budget'!V137*30%,0)</f>
        <v>0</v>
      </c>
      <c r="W139" s="21">
        <f>ROUND('Total Budget'!W137*30%,0)</f>
        <v>1</v>
      </c>
      <c r="X139" s="21">
        <f>ROUND('Total Budget'!X137*30%,0)</f>
        <v>1</v>
      </c>
      <c r="Y139" s="21">
        <f>ROUND('Total Budget'!Y137*30%,0)</f>
        <v>0</v>
      </c>
      <c r="Z139" s="21">
        <f>ROUND('Total Budget'!Z137*30%,0)</f>
        <v>0</v>
      </c>
      <c r="AA139" s="21">
        <f>ROUND('Total Budget'!AA137*30%,0)</f>
        <v>5</v>
      </c>
      <c r="AB139" s="21">
        <f>ROUND('Total Budget'!AB137*30%,0)</f>
        <v>0</v>
      </c>
      <c r="AC139" s="16">
        <f t="shared" si="5"/>
        <v>97</v>
      </c>
    </row>
    <row r="140" spans="1:29" x14ac:dyDescent="0.3">
      <c r="A140" s="26">
        <v>76.134699999999995</v>
      </c>
      <c r="B140" s="243" t="s">
        <v>1505</v>
      </c>
      <c r="C140" s="21">
        <f>ROUND('Total Budget'!C138*30%,0)</f>
        <v>0</v>
      </c>
      <c r="D140" s="21">
        <f>ROUND('Total Budget'!D138*30%,0)</f>
        <v>0</v>
      </c>
      <c r="E140" s="21">
        <f>ROUND('Total Budget'!E138*30%,0)</f>
        <v>0</v>
      </c>
      <c r="F140" s="21">
        <f>ROUND('Total Budget'!F138*30%,0)</f>
        <v>0</v>
      </c>
      <c r="G140" s="21">
        <f>ROUND('Total Budget'!G138*30%,0)</f>
        <v>0</v>
      </c>
      <c r="H140" s="21">
        <f>ROUND('Total Budget'!H138*30%,0)</f>
        <v>0</v>
      </c>
      <c r="I140" s="21">
        <f>ROUND('Total Budget'!I138*30%,0)</f>
        <v>0</v>
      </c>
      <c r="J140" s="21">
        <f>ROUND('Total Budget'!J138*30%,0)</f>
        <v>0</v>
      </c>
      <c r="K140" s="21">
        <f>ROUND('Total Budget'!K138*30%,0)</f>
        <v>0</v>
      </c>
      <c r="L140" s="21">
        <f>ROUND('Total Budget'!L138*30%,0)</f>
        <v>0</v>
      </c>
      <c r="M140" s="21">
        <f>ROUND('Total Budget'!M138*30%,0)</f>
        <v>0</v>
      </c>
      <c r="N140" s="21">
        <f>ROUND('Total Budget'!N138*30%,0)</f>
        <v>0</v>
      </c>
      <c r="O140" s="21">
        <f>ROUND('Total Budget'!O138*30%,0)</f>
        <v>0</v>
      </c>
      <c r="P140" s="21">
        <f>ROUND('Total Budget'!P138*30%,0)</f>
        <v>0</v>
      </c>
      <c r="Q140" s="21">
        <f>ROUND('Total Budget'!Q138*30%,0)</f>
        <v>0</v>
      </c>
      <c r="R140" s="21">
        <f>ROUND('Total Budget'!R138*30%,0)</f>
        <v>0</v>
      </c>
      <c r="S140" s="21">
        <f>ROUND('Total Budget'!S138*30%,0)</f>
        <v>0</v>
      </c>
      <c r="T140" s="21">
        <f>ROUND('Total Budget'!T138*30%,0)</f>
        <v>0</v>
      </c>
      <c r="U140" s="21">
        <f>ROUND('Total Budget'!U138*30%,0)</f>
        <v>0</v>
      </c>
      <c r="V140" s="21">
        <f>ROUND('Total Budget'!V138*30%,0)</f>
        <v>0</v>
      </c>
      <c r="W140" s="21">
        <f>ROUND('Total Budget'!W138*30%,0)</f>
        <v>0</v>
      </c>
      <c r="X140" s="21">
        <f>ROUND('Total Budget'!X138*30%,0)</f>
        <v>0</v>
      </c>
      <c r="Y140" s="21">
        <f>ROUND('Total Budget'!Y138*30%,0)</f>
        <v>0</v>
      </c>
      <c r="Z140" s="21">
        <f>ROUND('Total Budget'!Z138*30%,0)</f>
        <v>0</v>
      </c>
      <c r="AA140" s="21">
        <f>ROUND('Total Budget'!AA138*30%,0)</f>
        <v>0</v>
      </c>
      <c r="AB140" s="21">
        <f>ROUND('Total Budget'!AB138*30%,0)</f>
        <v>0</v>
      </c>
      <c r="AC140" s="16">
        <f t="shared" si="5"/>
        <v>0</v>
      </c>
    </row>
    <row r="141" spans="1:29" x14ac:dyDescent="0.3">
      <c r="A141" s="26">
        <v>76.13669999999999</v>
      </c>
      <c r="B141" s="243" t="s">
        <v>1506</v>
      </c>
      <c r="C141" s="21">
        <f>ROUND('Total Budget'!C139*30%,0)</f>
        <v>3</v>
      </c>
      <c r="D141" s="21">
        <f>ROUND('Total Budget'!D139*30%,0)</f>
        <v>3</v>
      </c>
      <c r="E141" s="21">
        <f>ROUND('Total Budget'!E139*30%,0)</f>
        <v>3</v>
      </c>
      <c r="F141" s="21">
        <f>ROUND('Total Budget'!F139*30%,0)</f>
        <v>2</v>
      </c>
      <c r="G141" s="21">
        <f>ROUND('Total Budget'!G139*30%,0)</f>
        <v>0</v>
      </c>
      <c r="H141" s="21">
        <f>ROUND('Total Budget'!H139*30%,0)</f>
        <v>0</v>
      </c>
      <c r="I141" s="21">
        <f>ROUND('Total Budget'!I139*30%,0)</f>
        <v>1</v>
      </c>
      <c r="J141" s="21">
        <f>ROUND('Total Budget'!J139*30%,0)</f>
        <v>0</v>
      </c>
      <c r="K141" s="21">
        <f>ROUND('Total Budget'!K139*30%,0)</f>
        <v>0</v>
      </c>
      <c r="L141" s="21">
        <f>ROUND('Total Budget'!L139*30%,0)</f>
        <v>2</v>
      </c>
      <c r="M141" s="21">
        <f>ROUND('Total Budget'!M139*30%,0)</f>
        <v>1</v>
      </c>
      <c r="N141" s="21">
        <f>ROUND('Total Budget'!N139*30%,0)</f>
        <v>1</v>
      </c>
      <c r="O141" s="21">
        <f>ROUND('Total Budget'!O139*30%,0)</f>
        <v>0</v>
      </c>
      <c r="P141" s="21">
        <f>ROUND('Total Budget'!P139*30%,0)</f>
        <v>2</v>
      </c>
      <c r="Q141" s="21">
        <f>ROUND('Total Budget'!Q139*30%,0)</f>
        <v>2</v>
      </c>
      <c r="R141" s="21">
        <f>ROUND('Total Budget'!R139*30%,0)</f>
        <v>2</v>
      </c>
      <c r="S141" s="21">
        <f>ROUND('Total Budget'!S139*30%,0)</f>
        <v>2</v>
      </c>
      <c r="T141" s="21">
        <f>ROUND('Total Budget'!T139*30%,0)</f>
        <v>0</v>
      </c>
      <c r="U141" s="21">
        <f>ROUND('Total Budget'!U139*30%,0)</f>
        <v>0</v>
      </c>
      <c r="V141" s="21">
        <f>ROUND('Total Budget'!V139*30%,0)</f>
        <v>0</v>
      </c>
      <c r="W141" s="21">
        <f>ROUND('Total Budget'!W139*30%,0)</f>
        <v>0</v>
      </c>
      <c r="X141" s="21">
        <f>ROUND('Total Budget'!X139*30%,0)</f>
        <v>0</v>
      </c>
      <c r="Y141" s="21">
        <f>ROUND('Total Budget'!Y139*30%,0)</f>
        <v>0</v>
      </c>
      <c r="Z141" s="21">
        <f>ROUND('Total Budget'!Z139*30%,0)</f>
        <v>0</v>
      </c>
      <c r="AA141" s="21">
        <f>ROUND('Total Budget'!AA139*30%,0)</f>
        <v>4</v>
      </c>
      <c r="AB141" s="21">
        <f>ROUND('Total Budget'!AB139*30%,0)</f>
        <v>0</v>
      </c>
      <c r="AC141" s="16">
        <f t="shared" si="5"/>
        <v>28</v>
      </c>
    </row>
    <row r="142" spans="1:29" x14ac:dyDescent="0.3">
      <c r="A142" s="26">
        <v>76.137699999999995</v>
      </c>
      <c r="B142" s="243" t="s">
        <v>1507</v>
      </c>
      <c r="C142" s="21">
        <f>ROUND('Total Budget'!C140*30%,0)</f>
        <v>17</v>
      </c>
      <c r="D142" s="21">
        <f>ROUND('Total Budget'!D140*30%,0)</f>
        <v>15</v>
      </c>
      <c r="E142" s="21">
        <f>ROUND('Total Budget'!E140*30%,0)</f>
        <v>20</v>
      </c>
      <c r="F142" s="21">
        <f>ROUND('Total Budget'!F140*30%,0)</f>
        <v>14</v>
      </c>
      <c r="G142" s="21">
        <f>ROUND('Total Budget'!G140*30%,0)</f>
        <v>11</v>
      </c>
      <c r="H142" s="21">
        <f>ROUND('Total Budget'!H140*30%,0)</f>
        <v>18</v>
      </c>
      <c r="I142" s="21">
        <f>ROUND('Total Budget'!I140*30%,0)</f>
        <v>11</v>
      </c>
      <c r="J142" s="21">
        <f>ROUND('Total Budget'!J140*30%,0)</f>
        <v>39</v>
      </c>
      <c r="K142" s="21">
        <f>ROUND('Total Budget'!K140*30%,0)</f>
        <v>8</v>
      </c>
      <c r="L142" s="21">
        <f>ROUND('Total Budget'!L140*30%,0)</f>
        <v>9</v>
      </c>
      <c r="M142" s="21">
        <f>ROUND('Total Budget'!M140*30%,0)</f>
        <v>5</v>
      </c>
      <c r="N142" s="21">
        <f>ROUND('Total Budget'!N140*30%,0)</f>
        <v>5</v>
      </c>
      <c r="O142" s="21">
        <f>ROUND('Total Budget'!O140*30%,0)</f>
        <v>4</v>
      </c>
      <c r="P142" s="21">
        <f>ROUND('Total Budget'!P140*30%,0)</f>
        <v>6</v>
      </c>
      <c r="Q142" s="21">
        <f>ROUND('Total Budget'!Q140*30%,0)</f>
        <v>8</v>
      </c>
      <c r="R142" s="21">
        <f>ROUND('Total Budget'!R140*30%,0)</f>
        <v>11</v>
      </c>
      <c r="S142" s="21">
        <f>ROUND('Total Budget'!S140*30%,0)</f>
        <v>5</v>
      </c>
      <c r="T142" s="21">
        <f>ROUND('Total Budget'!T140*30%,0)</f>
        <v>8</v>
      </c>
      <c r="U142" s="21">
        <f>ROUND('Total Budget'!U140*30%,0)</f>
        <v>9</v>
      </c>
      <c r="V142" s="21">
        <f>ROUND('Total Budget'!V140*30%,0)</f>
        <v>3</v>
      </c>
      <c r="W142" s="21">
        <f>ROUND('Total Budget'!W140*30%,0)</f>
        <v>5</v>
      </c>
      <c r="X142" s="21">
        <f>ROUND('Total Budget'!X140*30%,0)</f>
        <v>6</v>
      </c>
      <c r="Y142" s="21">
        <f>ROUND('Total Budget'!Y140*30%,0)</f>
        <v>3</v>
      </c>
      <c r="Z142" s="21">
        <f>ROUND('Total Budget'!Z140*30%,0)</f>
        <v>2</v>
      </c>
      <c r="AA142" s="21">
        <f>ROUND('Total Budget'!AA140*30%,0)</f>
        <v>27</v>
      </c>
      <c r="AB142" s="21">
        <f>ROUND('Total Budget'!AB140*30%,0)</f>
        <v>0</v>
      </c>
      <c r="AC142" s="16">
        <f t="shared" si="5"/>
        <v>269</v>
      </c>
    </row>
    <row r="143" spans="1:29" x14ac:dyDescent="0.3">
      <c r="A143" s="26">
        <v>76.1387</v>
      </c>
      <c r="B143" s="243" t="s">
        <v>1508</v>
      </c>
      <c r="C143" s="21">
        <f>ROUND('Total Budget'!C141*30%,0)</f>
        <v>0</v>
      </c>
      <c r="D143" s="21">
        <f>ROUND('Total Budget'!D141*30%,0)</f>
        <v>0</v>
      </c>
      <c r="E143" s="21">
        <f>ROUND('Total Budget'!E141*30%,0)</f>
        <v>0</v>
      </c>
      <c r="F143" s="21">
        <f>ROUND('Total Budget'!F141*30%,0)</f>
        <v>0</v>
      </c>
      <c r="G143" s="21">
        <f>ROUND('Total Budget'!G141*30%,0)</f>
        <v>0</v>
      </c>
      <c r="H143" s="21">
        <f>ROUND('Total Budget'!H141*30%,0)</f>
        <v>0</v>
      </c>
      <c r="I143" s="21">
        <f>ROUND('Total Budget'!I141*30%,0)</f>
        <v>0</v>
      </c>
      <c r="J143" s="21">
        <f>ROUND('Total Budget'!J141*30%,0)</f>
        <v>0</v>
      </c>
      <c r="K143" s="21">
        <f>ROUND('Total Budget'!K141*30%,0)</f>
        <v>0</v>
      </c>
      <c r="L143" s="21">
        <f>ROUND('Total Budget'!L141*30%,0)</f>
        <v>0</v>
      </c>
      <c r="M143" s="21">
        <f>ROUND('Total Budget'!M141*30%,0)</f>
        <v>0</v>
      </c>
      <c r="N143" s="21">
        <f>ROUND('Total Budget'!N141*30%,0)</f>
        <v>0</v>
      </c>
      <c r="O143" s="21">
        <f>ROUND('Total Budget'!O141*30%,0)</f>
        <v>0</v>
      </c>
      <c r="P143" s="21">
        <f>ROUND('Total Budget'!P141*30%,0)</f>
        <v>0</v>
      </c>
      <c r="Q143" s="21">
        <f>ROUND('Total Budget'!Q141*30%,0)</f>
        <v>0</v>
      </c>
      <c r="R143" s="21">
        <f>ROUND('Total Budget'!R141*30%,0)</f>
        <v>0</v>
      </c>
      <c r="S143" s="21">
        <f>ROUND('Total Budget'!S141*30%,0)</f>
        <v>0</v>
      </c>
      <c r="T143" s="21">
        <f>ROUND('Total Budget'!T141*30%,0)</f>
        <v>1</v>
      </c>
      <c r="U143" s="21">
        <f>ROUND('Total Budget'!U141*30%,0)</f>
        <v>0</v>
      </c>
      <c r="V143" s="21">
        <f>ROUND('Total Budget'!V141*30%,0)</f>
        <v>0</v>
      </c>
      <c r="W143" s="21">
        <f>ROUND('Total Budget'!W141*30%,0)</f>
        <v>0</v>
      </c>
      <c r="X143" s="21">
        <f>ROUND('Total Budget'!X141*30%,0)</f>
        <v>0</v>
      </c>
      <c r="Y143" s="21">
        <f>ROUND('Total Budget'!Y141*30%,0)</f>
        <v>0</v>
      </c>
      <c r="Z143" s="21">
        <f>ROUND('Total Budget'!Z141*30%,0)</f>
        <v>0</v>
      </c>
      <c r="AA143" s="21">
        <f>ROUND('Total Budget'!AA141*30%,0)</f>
        <v>0</v>
      </c>
      <c r="AB143" s="21">
        <f>ROUND('Total Budget'!AB141*30%,0)</f>
        <v>0</v>
      </c>
      <c r="AC143" s="16">
        <f t="shared" si="5"/>
        <v>1</v>
      </c>
    </row>
    <row r="144" spans="1:29" x14ac:dyDescent="0.3">
      <c r="A144" s="26">
        <v>76.150700000000001</v>
      </c>
      <c r="B144" s="243" t="s">
        <v>1509</v>
      </c>
      <c r="C144" s="21">
        <f>ROUND('Total Budget'!C142*30%,0)</f>
        <v>0</v>
      </c>
      <c r="D144" s="21">
        <f>ROUND('Total Budget'!D142*30%,0)</f>
        <v>0</v>
      </c>
      <c r="E144" s="21">
        <f>ROUND('Total Budget'!E142*30%,0)</f>
        <v>0</v>
      </c>
      <c r="F144" s="21">
        <f>ROUND('Total Budget'!F142*30%,0)</f>
        <v>0</v>
      </c>
      <c r="G144" s="21">
        <f>ROUND('Total Budget'!G142*30%,0)</f>
        <v>0</v>
      </c>
      <c r="H144" s="21">
        <f>ROUND('Total Budget'!H142*30%,0)</f>
        <v>0</v>
      </c>
      <c r="I144" s="21">
        <f>ROUND('Total Budget'!I142*30%,0)</f>
        <v>0</v>
      </c>
      <c r="J144" s="21">
        <f>ROUND('Total Budget'!J142*30%,0)</f>
        <v>0</v>
      </c>
      <c r="K144" s="21">
        <f>ROUND('Total Budget'!K142*30%,0)</f>
        <v>0</v>
      </c>
      <c r="L144" s="21">
        <f>ROUND('Total Budget'!L142*30%,0)</f>
        <v>0</v>
      </c>
      <c r="M144" s="21">
        <f>ROUND('Total Budget'!M142*30%,0)</f>
        <v>0</v>
      </c>
      <c r="N144" s="21">
        <f>ROUND('Total Budget'!N142*30%,0)</f>
        <v>0</v>
      </c>
      <c r="O144" s="21">
        <f>ROUND('Total Budget'!O142*30%,0)</f>
        <v>0</v>
      </c>
      <c r="P144" s="21">
        <f>ROUND('Total Budget'!P142*30%,0)</f>
        <v>0</v>
      </c>
      <c r="Q144" s="21">
        <f>ROUND('Total Budget'!Q142*30%,0)</f>
        <v>0</v>
      </c>
      <c r="R144" s="21">
        <f>ROUND('Total Budget'!R142*30%,0)</f>
        <v>0</v>
      </c>
      <c r="S144" s="21">
        <f>ROUND('Total Budget'!S142*30%,0)</f>
        <v>0</v>
      </c>
      <c r="T144" s="21">
        <f>ROUND('Total Budget'!T142*30%,0)</f>
        <v>0</v>
      </c>
      <c r="U144" s="21">
        <f>ROUND('Total Budget'!U142*30%,0)</f>
        <v>0</v>
      </c>
      <c r="V144" s="21">
        <f>ROUND('Total Budget'!V142*30%,0)</f>
        <v>0</v>
      </c>
      <c r="W144" s="21">
        <f>ROUND('Total Budget'!W142*30%,0)</f>
        <v>0</v>
      </c>
      <c r="X144" s="21">
        <f>ROUND('Total Budget'!X142*30%,0)</f>
        <v>0</v>
      </c>
      <c r="Y144" s="21">
        <f>ROUND('Total Budget'!Y142*30%,0)</f>
        <v>0</v>
      </c>
      <c r="Z144" s="21">
        <f>ROUND('Total Budget'!Z142*30%,0)</f>
        <v>0</v>
      </c>
      <c r="AA144" s="21">
        <f>ROUND('Total Budget'!AA142*30%,0)</f>
        <v>0</v>
      </c>
      <c r="AB144" s="21">
        <f>ROUND('Total Budget'!AB142*30%,0)</f>
        <v>0</v>
      </c>
      <c r="AC144" s="16">
        <f t="shared" si="5"/>
        <v>0</v>
      </c>
    </row>
    <row r="145" spans="1:29" x14ac:dyDescent="0.3">
      <c r="A145" s="26">
        <v>76.151699999999991</v>
      </c>
      <c r="B145" s="243" t="s">
        <v>1510</v>
      </c>
      <c r="C145" s="21">
        <f>ROUND('Total Budget'!C143*30%,0)</f>
        <v>0</v>
      </c>
      <c r="D145" s="21">
        <f>ROUND('Total Budget'!D143*30%,0)</f>
        <v>0</v>
      </c>
      <c r="E145" s="21">
        <f>ROUND('Total Budget'!E143*30%,0)</f>
        <v>0</v>
      </c>
      <c r="F145" s="21">
        <f>ROUND('Total Budget'!F143*30%,0)</f>
        <v>0</v>
      </c>
      <c r="G145" s="21">
        <f>ROUND('Total Budget'!G143*30%,0)</f>
        <v>0</v>
      </c>
      <c r="H145" s="21">
        <f>ROUND('Total Budget'!H143*30%,0)</f>
        <v>0</v>
      </c>
      <c r="I145" s="21">
        <f>ROUND('Total Budget'!I143*30%,0)</f>
        <v>0</v>
      </c>
      <c r="J145" s="21">
        <f>ROUND('Total Budget'!J143*30%,0)</f>
        <v>0</v>
      </c>
      <c r="K145" s="21">
        <f>ROUND('Total Budget'!K143*30%,0)</f>
        <v>0</v>
      </c>
      <c r="L145" s="21">
        <f>ROUND('Total Budget'!L143*30%,0)</f>
        <v>0</v>
      </c>
      <c r="M145" s="21">
        <f>ROUND('Total Budget'!M143*30%,0)</f>
        <v>0</v>
      </c>
      <c r="N145" s="21">
        <f>ROUND('Total Budget'!N143*30%,0)</f>
        <v>0</v>
      </c>
      <c r="O145" s="21">
        <f>ROUND('Total Budget'!O143*30%,0)</f>
        <v>0</v>
      </c>
      <c r="P145" s="21">
        <f>ROUND('Total Budget'!P143*30%,0)</f>
        <v>0</v>
      </c>
      <c r="Q145" s="21">
        <f>ROUND('Total Budget'!Q143*30%,0)</f>
        <v>0</v>
      </c>
      <c r="R145" s="21">
        <f>ROUND('Total Budget'!R143*30%,0)</f>
        <v>0</v>
      </c>
      <c r="S145" s="21">
        <f>ROUND('Total Budget'!S143*30%,0)</f>
        <v>0</v>
      </c>
      <c r="T145" s="21">
        <f>ROUND('Total Budget'!T143*30%,0)</f>
        <v>0</v>
      </c>
      <c r="U145" s="21">
        <f>ROUND('Total Budget'!U143*30%,0)</f>
        <v>0</v>
      </c>
      <c r="V145" s="21">
        <f>ROUND('Total Budget'!V143*30%,0)</f>
        <v>0</v>
      </c>
      <c r="W145" s="21">
        <f>ROUND('Total Budget'!W143*30%,0)</f>
        <v>0</v>
      </c>
      <c r="X145" s="21">
        <f>ROUND('Total Budget'!X143*30%,0)</f>
        <v>0</v>
      </c>
      <c r="Y145" s="21">
        <f>ROUND('Total Budget'!Y143*30%,0)</f>
        <v>0</v>
      </c>
      <c r="Z145" s="21">
        <f>ROUND('Total Budget'!Z143*30%,0)</f>
        <v>0</v>
      </c>
      <c r="AA145" s="21">
        <f>ROUND('Total Budget'!AA143*30%,0)</f>
        <v>23</v>
      </c>
      <c r="AB145" s="21">
        <f>ROUND('Total Budget'!AB143*30%,0)</f>
        <v>0</v>
      </c>
      <c r="AC145" s="16">
        <f t="shared" si="5"/>
        <v>23</v>
      </c>
    </row>
    <row r="146" spans="1:29" x14ac:dyDescent="0.3">
      <c r="A146" s="26">
        <v>76.152699999999996</v>
      </c>
      <c r="B146" s="243" t="s">
        <v>1511</v>
      </c>
      <c r="C146" s="21">
        <f>ROUND('Total Budget'!C144*30%,0)</f>
        <v>0</v>
      </c>
      <c r="D146" s="21">
        <f>ROUND('Total Budget'!D144*30%,0)</f>
        <v>0</v>
      </c>
      <c r="E146" s="21">
        <f>ROUND('Total Budget'!E144*30%,0)</f>
        <v>0</v>
      </c>
      <c r="F146" s="21">
        <f>ROUND('Total Budget'!F144*30%,0)</f>
        <v>0</v>
      </c>
      <c r="G146" s="21">
        <f>ROUND('Total Budget'!G144*30%,0)</f>
        <v>0</v>
      </c>
      <c r="H146" s="21">
        <f>ROUND('Total Budget'!H144*30%,0)</f>
        <v>0</v>
      </c>
      <c r="I146" s="21">
        <f>ROUND('Total Budget'!I144*30%,0)</f>
        <v>0</v>
      </c>
      <c r="J146" s="21">
        <f>ROUND('Total Budget'!J144*30%,0)</f>
        <v>0</v>
      </c>
      <c r="K146" s="21">
        <f>ROUND('Total Budget'!K144*30%,0)</f>
        <v>0</v>
      </c>
      <c r="L146" s="21">
        <f>ROUND('Total Budget'!L144*30%,0)</f>
        <v>0</v>
      </c>
      <c r="M146" s="21">
        <f>ROUND('Total Budget'!M144*30%,0)</f>
        <v>0</v>
      </c>
      <c r="N146" s="21">
        <f>ROUND('Total Budget'!N144*30%,0)</f>
        <v>0</v>
      </c>
      <c r="O146" s="21">
        <f>ROUND('Total Budget'!O144*30%,0)</f>
        <v>0</v>
      </c>
      <c r="P146" s="21">
        <f>ROUND('Total Budget'!P144*30%,0)</f>
        <v>0</v>
      </c>
      <c r="Q146" s="21">
        <f>ROUND('Total Budget'!Q144*30%,0)</f>
        <v>0</v>
      </c>
      <c r="R146" s="21">
        <f>ROUND('Total Budget'!R144*30%,0)</f>
        <v>0</v>
      </c>
      <c r="S146" s="21">
        <f>ROUND('Total Budget'!S144*30%,0)</f>
        <v>0</v>
      </c>
      <c r="T146" s="21">
        <f>ROUND('Total Budget'!T144*30%,0)</f>
        <v>0</v>
      </c>
      <c r="U146" s="21">
        <f>ROUND('Total Budget'!U144*30%,0)</f>
        <v>0</v>
      </c>
      <c r="V146" s="21">
        <f>ROUND('Total Budget'!V144*30%,0)</f>
        <v>0</v>
      </c>
      <c r="W146" s="21">
        <f>ROUND('Total Budget'!W144*30%,0)</f>
        <v>0</v>
      </c>
      <c r="X146" s="21">
        <f>ROUND('Total Budget'!X144*30%,0)</f>
        <v>0</v>
      </c>
      <c r="Y146" s="21">
        <f>ROUND('Total Budget'!Y144*30%,0)</f>
        <v>0</v>
      </c>
      <c r="Z146" s="21">
        <f>ROUND('Total Budget'!Z144*30%,0)</f>
        <v>0</v>
      </c>
      <c r="AA146" s="21">
        <f>ROUND('Total Budget'!AA144*30%,0)</f>
        <v>1</v>
      </c>
      <c r="AB146" s="21">
        <f>ROUND('Total Budget'!AB144*30%,0)</f>
        <v>0</v>
      </c>
      <c r="AC146" s="16">
        <f t="shared" si="5"/>
        <v>1</v>
      </c>
    </row>
    <row r="147" spans="1:29" x14ac:dyDescent="0.3">
      <c r="A147" s="26">
        <v>76.153700000000001</v>
      </c>
      <c r="B147" s="243" t="s">
        <v>1512</v>
      </c>
      <c r="C147" s="21">
        <f>ROUND('Total Budget'!C145*30%,0)</f>
        <v>4</v>
      </c>
      <c r="D147" s="21">
        <f>ROUND('Total Budget'!D145*30%,0)</f>
        <v>2</v>
      </c>
      <c r="E147" s="21">
        <f>ROUND('Total Budget'!E145*30%,0)</f>
        <v>1</v>
      </c>
      <c r="F147" s="21">
        <f>ROUND('Total Budget'!F145*30%,0)</f>
        <v>1</v>
      </c>
      <c r="G147" s="21">
        <f>ROUND('Total Budget'!G145*30%,0)</f>
        <v>0</v>
      </c>
      <c r="H147" s="21">
        <f>ROUND('Total Budget'!H145*30%,0)</f>
        <v>1</v>
      </c>
      <c r="I147" s="21">
        <f>ROUND('Total Budget'!I145*30%,0)</f>
        <v>1</v>
      </c>
      <c r="J147" s="21">
        <f>ROUND('Total Budget'!J145*30%,0)</f>
        <v>1</v>
      </c>
      <c r="K147" s="21">
        <f>ROUND('Total Budget'!K145*30%,0)</f>
        <v>2</v>
      </c>
      <c r="L147" s="21">
        <f>ROUND('Total Budget'!L145*30%,0)</f>
        <v>1</v>
      </c>
      <c r="M147" s="21">
        <f>ROUND('Total Budget'!M145*30%,0)</f>
        <v>1</v>
      </c>
      <c r="N147" s="21">
        <f>ROUND('Total Budget'!N145*30%,0)</f>
        <v>0</v>
      </c>
      <c r="O147" s="21">
        <f>ROUND('Total Budget'!O145*30%,0)</f>
        <v>0</v>
      </c>
      <c r="P147" s="21">
        <f>ROUND('Total Budget'!P145*30%,0)</f>
        <v>2</v>
      </c>
      <c r="Q147" s="21">
        <f>ROUND('Total Budget'!Q145*30%,0)</f>
        <v>0</v>
      </c>
      <c r="R147" s="21">
        <f>ROUND('Total Budget'!R145*30%,0)</f>
        <v>1</v>
      </c>
      <c r="S147" s="21">
        <f>ROUND('Total Budget'!S145*30%,0)</f>
        <v>1</v>
      </c>
      <c r="T147" s="21">
        <f>ROUND('Total Budget'!T145*30%,0)</f>
        <v>0</v>
      </c>
      <c r="U147" s="21">
        <f>ROUND('Total Budget'!U145*30%,0)</f>
        <v>1</v>
      </c>
      <c r="V147" s="21">
        <f>ROUND('Total Budget'!V145*30%,0)</f>
        <v>0</v>
      </c>
      <c r="W147" s="21">
        <f>ROUND('Total Budget'!W145*30%,0)</f>
        <v>0</v>
      </c>
      <c r="X147" s="21">
        <f>ROUND('Total Budget'!X145*30%,0)</f>
        <v>0</v>
      </c>
      <c r="Y147" s="21">
        <f>ROUND('Total Budget'!Y145*30%,0)</f>
        <v>0</v>
      </c>
      <c r="Z147" s="21">
        <f>ROUND('Total Budget'!Z145*30%,0)</f>
        <v>0</v>
      </c>
      <c r="AA147" s="21">
        <f>ROUND('Total Budget'!AA145*30%,0)</f>
        <v>2</v>
      </c>
      <c r="AB147" s="21">
        <f>ROUND('Total Budget'!AB145*30%,0)</f>
        <v>0</v>
      </c>
      <c r="AC147" s="16">
        <f t="shared" si="5"/>
        <v>22</v>
      </c>
    </row>
    <row r="148" spans="1:29" x14ac:dyDescent="0.3">
      <c r="A148" s="26">
        <v>76.153800000000004</v>
      </c>
      <c r="B148" s="243" t="s">
        <v>1513</v>
      </c>
      <c r="C148" s="21">
        <f>ROUND('Total Budget'!C146*30%,0)</f>
        <v>0</v>
      </c>
      <c r="D148" s="21">
        <f>ROUND('Total Budget'!D146*30%,0)</f>
        <v>2</v>
      </c>
      <c r="E148" s="21">
        <f>ROUND('Total Budget'!E146*30%,0)</f>
        <v>0</v>
      </c>
      <c r="F148" s="21">
        <f>ROUND('Total Budget'!F146*30%,0)</f>
        <v>0</v>
      </c>
      <c r="G148" s="21">
        <f>ROUND('Total Budget'!G146*30%,0)</f>
        <v>0</v>
      </c>
      <c r="H148" s="21">
        <f>ROUND('Total Budget'!H146*30%,0)</f>
        <v>0</v>
      </c>
      <c r="I148" s="21">
        <f>ROUND('Total Budget'!I146*30%,0)</f>
        <v>0</v>
      </c>
      <c r="J148" s="21">
        <f>ROUND('Total Budget'!J146*30%,0)</f>
        <v>0</v>
      </c>
      <c r="K148" s="21">
        <f>ROUND('Total Budget'!K146*30%,0)</f>
        <v>0</v>
      </c>
      <c r="L148" s="21">
        <f>ROUND('Total Budget'!L146*30%,0)</f>
        <v>0</v>
      </c>
      <c r="M148" s="21">
        <f>ROUND('Total Budget'!M146*30%,0)</f>
        <v>0</v>
      </c>
      <c r="N148" s="21">
        <f>ROUND('Total Budget'!N146*30%,0)</f>
        <v>0</v>
      </c>
      <c r="O148" s="21">
        <f>ROUND('Total Budget'!O146*30%,0)</f>
        <v>0</v>
      </c>
      <c r="P148" s="21">
        <f>ROUND('Total Budget'!P146*30%,0)</f>
        <v>0</v>
      </c>
      <c r="Q148" s="21">
        <f>ROUND('Total Budget'!Q146*30%,0)</f>
        <v>0</v>
      </c>
      <c r="R148" s="21">
        <f>ROUND('Total Budget'!R146*30%,0)</f>
        <v>0</v>
      </c>
      <c r="S148" s="21">
        <f>ROUND('Total Budget'!S146*30%,0)</f>
        <v>0</v>
      </c>
      <c r="T148" s="21">
        <f>ROUND('Total Budget'!T146*30%,0)</f>
        <v>0</v>
      </c>
      <c r="U148" s="21">
        <f>ROUND('Total Budget'!U146*30%,0)</f>
        <v>0</v>
      </c>
      <c r="V148" s="21">
        <f>ROUND('Total Budget'!V146*30%,0)</f>
        <v>0</v>
      </c>
      <c r="W148" s="21">
        <f>ROUND('Total Budget'!W146*30%,0)</f>
        <v>0</v>
      </c>
      <c r="X148" s="21">
        <f>ROUND('Total Budget'!X146*30%,0)</f>
        <v>0</v>
      </c>
      <c r="Y148" s="21">
        <f>ROUND('Total Budget'!Y146*30%,0)</f>
        <v>0</v>
      </c>
      <c r="Z148" s="21">
        <f>ROUND('Total Budget'!Z146*30%,0)</f>
        <v>0</v>
      </c>
      <c r="AA148" s="21">
        <f>ROUND('Total Budget'!AA146*30%,0)</f>
        <v>0</v>
      </c>
      <c r="AB148" s="21">
        <f>ROUND('Total Budget'!AB146*30%,0)</f>
        <v>0</v>
      </c>
      <c r="AC148" s="16">
        <f t="shared" si="5"/>
        <v>2</v>
      </c>
    </row>
    <row r="149" spans="1:29" x14ac:dyDescent="0.3">
      <c r="A149" s="26">
        <v>76.155699999999996</v>
      </c>
      <c r="B149" s="243" t="s">
        <v>1515</v>
      </c>
      <c r="C149" s="21">
        <f>ROUND('Total Budget'!C147*30%,0)</f>
        <v>1</v>
      </c>
      <c r="D149" s="21">
        <f>ROUND('Total Budget'!D147*30%,0)</f>
        <v>0</v>
      </c>
      <c r="E149" s="21">
        <f>ROUND('Total Budget'!E147*30%,0)</f>
        <v>0</v>
      </c>
      <c r="F149" s="21">
        <f>ROUND('Total Budget'!F147*30%,0)</f>
        <v>0</v>
      </c>
      <c r="G149" s="21">
        <f>ROUND('Total Budget'!G147*30%,0)</f>
        <v>0</v>
      </c>
      <c r="H149" s="21">
        <f>ROUND('Total Budget'!H147*30%,0)</f>
        <v>0</v>
      </c>
      <c r="I149" s="21">
        <f>ROUND('Total Budget'!I147*30%,0)</f>
        <v>0</v>
      </c>
      <c r="J149" s="21">
        <f>ROUND('Total Budget'!J147*30%,0)</f>
        <v>0</v>
      </c>
      <c r="K149" s="21">
        <f>ROUND('Total Budget'!K147*30%,0)</f>
        <v>0</v>
      </c>
      <c r="L149" s="21">
        <f>ROUND('Total Budget'!L147*30%,0)</f>
        <v>0</v>
      </c>
      <c r="M149" s="21">
        <f>ROUND('Total Budget'!M147*30%,0)</f>
        <v>0</v>
      </c>
      <c r="N149" s="21">
        <f>ROUND('Total Budget'!N147*30%,0)</f>
        <v>0</v>
      </c>
      <c r="O149" s="21">
        <f>ROUND('Total Budget'!O147*30%,0)</f>
        <v>0</v>
      </c>
      <c r="P149" s="21">
        <f>ROUND('Total Budget'!P147*30%,0)</f>
        <v>0</v>
      </c>
      <c r="Q149" s="21">
        <f>ROUND('Total Budget'!Q147*30%,0)</f>
        <v>0</v>
      </c>
      <c r="R149" s="21">
        <f>ROUND('Total Budget'!R147*30%,0)</f>
        <v>0</v>
      </c>
      <c r="S149" s="21">
        <f>ROUND('Total Budget'!S147*30%,0)</f>
        <v>0</v>
      </c>
      <c r="T149" s="21">
        <f>ROUND('Total Budget'!T147*30%,0)</f>
        <v>0</v>
      </c>
      <c r="U149" s="21">
        <f>ROUND('Total Budget'!U147*30%,0)</f>
        <v>0</v>
      </c>
      <c r="V149" s="21">
        <f>ROUND('Total Budget'!V147*30%,0)</f>
        <v>1</v>
      </c>
      <c r="W149" s="21">
        <f>ROUND('Total Budget'!W147*30%,0)</f>
        <v>0</v>
      </c>
      <c r="X149" s="21">
        <f>ROUND('Total Budget'!X147*30%,0)</f>
        <v>0</v>
      </c>
      <c r="Y149" s="21">
        <f>ROUND('Total Budget'!Y147*30%,0)</f>
        <v>0</v>
      </c>
      <c r="Z149" s="21">
        <f>ROUND('Total Budget'!Z147*30%,0)</f>
        <v>0</v>
      </c>
      <c r="AA149" s="21">
        <f>ROUND('Total Budget'!AA147*30%,0)</f>
        <v>2</v>
      </c>
      <c r="AB149" s="21">
        <f>ROUND('Total Budget'!AB147*30%,0)</f>
        <v>0</v>
      </c>
      <c r="AC149" s="16">
        <f t="shared" si="5"/>
        <v>4</v>
      </c>
    </row>
    <row r="150" spans="1:29" x14ac:dyDescent="0.3">
      <c r="A150" s="26">
        <v>76.156700000000001</v>
      </c>
      <c r="B150" s="243" t="s">
        <v>1516</v>
      </c>
      <c r="C150" s="21">
        <f>ROUND('Total Budget'!C148*30%,0)</f>
        <v>1</v>
      </c>
      <c r="D150" s="21">
        <f>ROUND('Total Budget'!D148*30%,0)</f>
        <v>0</v>
      </c>
      <c r="E150" s="21">
        <f>ROUND('Total Budget'!E148*30%,0)</f>
        <v>0</v>
      </c>
      <c r="F150" s="21">
        <f>ROUND('Total Budget'!F148*30%,0)</f>
        <v>0</v>
      </c>
      <c r="G150" s="21">
        <f>ROUND('Total Budget'!G148*30%,0)</f>
        <v>0</v>
      </c>
      <c r="H150" s="21">
        <f>ROUND('Total Budget'!H148*30%,0)</f>
        <v>0</v>
      </c>
      <c r="I150" s="21">
        <f>ROUND('Total Budget'!I148*30%,0)</f>
        <v>0</v>
      </c>
      <c r="J150" s="21">
        <f>ROUND('Total Budget'!J148*30%,0)</f>
        <v>0</v>
      </c>
      <c r="K150" s="21">
        <f>ROUND('Total Budget'!K148*30%,0)</f>
        <v>0</v>
      </c>
      <c r="L150" s="21">
        <f>ROUND('Total Budget'!L148*30%,0)</f>
        <v>0</v>
      </c>
      <c r="M150" s="21">
        <f>ROUND('Total Budget'!M148*30%,0)</f>
        <v>0</v>
      </c>
      <c r="N150" s="21">
        <f>ROUND('Total Budget'!N148*30%,0)</f>
        <v>0</v>
      </c>
      <c r="O150" s="21">
        <f>ROUND('Total Budget'!O148*30%,0)</f>
        <v>0</v>
      </c>
      <c r="P150" s="21">
        <f>ROUND('Total Budget'!P148*30%,0)</f>
        <v>0</v>
      </c>
      <c r="Q150" s="21">
        <f>ROUND('Total Budget'!Q148*30%,0)</f>
        <v>0</v>
      </c>
      <c r="R150" s="21">
        <f>ROUND('Total Budget'!R148*30%,0)</f>
        <v>0</v>
      </c>
      <c r="S150" s="21">
        <f>ROUND('Total Budget'!S148*30%,0)</f>
        <v>0</v>
      </c>
      <c r="T150" s="21">
        <f>ROUND('Total Budget'!T148*30%,0)</f>
        <v>0</v>
      </c>
      <c r="U150" s="21">
        <f>ROUND('Total Budget'!U148*30%,0)</f>
        <v>0</v>
      </c>
      <c r="V150" s="21">
        <f>ROUND('Total Budget'!V148*30%,0)</f>
        <v>0</v>
      </c>
      <c r="W150" s="21">
        <f>ROUND('Total Budget'!W148*30%,0)</f>
        <v>0</v>
      </c>
      <c r="X150" s="21">
        <f>ROUND('Total Budget'!X148*30%,0)</f>
        <v>0</v>
      </c>
      <c r="Y150" s="21">
        <f>ROUND('Total Budget'!Y148*30%,0)</f>
        <v>0</v>
      </c>
      <c r="Z150" s="21">
        <f>ROUND('Total Budget'!Z148*30%,0)</f>
        <v>0</v>
      </c>
      <c r="AA150" s="21">
        <f>ROUND('Total Budget'!AA148*30%,0)</f>
        <v>1</v>
      </c>
      <c r="AB150" s="21">
        <f>ROUND('Total Budget'!AB148*30%,0)</f>
        <v>0</v>
      </c>
      <c r="AC150" s="16">
        <f t="shared" si="5"/>
        <v>2</v>
      </c>
    </row>
    <row r="151" spans="1:29" x14ac:dyDescent="0.3">
      <c r="A151" s="134">
        <v>76.157700000000006</v>
      </c>
      <c r="B151" s="243" t="s">
        <v>1517</v>
      </c>
      <c r="C151" s="21">
        <f>ROUND('Total Budget'!C149*30%,0)</f>
        <v>0</v>
      </c>
      <c r="D151" s="21">
        <f>ROUND('Total Budget'!D149*30%,0)</f>
        <v>0</v>
      </c>
      <c r="E151" s="21">
        <f>ROUND('Total Budget'!E149*30%,0)</f>
        <v>0</v>
      </c>
      <c r="F151" s="21">
        <f>ROUND('Total Budget'!F149*30%,0)</f>
        <v>0</v>
      </c>
      <c r="G151" s="21">
        <f>ROUND('Total Budget'!G149*30%,0)</f>
        <v>0</v>
      </c>
      <c r="H151" s="21">
        <f>ROUND('Total Budget'!H149*30%,0)</f>
        <v>0</v>
      </c>
      <c r="I151" s="21">
        <f>ROUND('Total Budget'!I149*30%,0)</f>
        <v>0</v>
      </c>
      <c r="J151" s="21">
        <f>ROUND('Total Budget'!J149*30%,0)</f>
        <v>0</v>
      </c>
      <c r="K151" s="21">
        <f>ROUND('Total Budget'!K149*30%,0)</f>
        <v>0</v>
      </c>
      <c r="L151" s="21">
        <f>ROUND('Total Budget'!L149*30%,0)</f>
        <v>0</v>
      </c>
      <c r="M151" s="21">
        <f>ROUND('Total Budget'!M149*30%,0)</f>
        <v>0</v>
      </c>
      <c r="N151" s="21">
        <f>ROUND('Total Budget'!N149*30%,0)</f>
        <v>0</v>
      </c>
      <c r="O151" s="21">
        <f>ROUND('Total Budget'!O149*30%,0)</f>
        <v>0</v>
      </c>
      <c r="P151" s="21">
        <f>ROUND('Total Budget'!P149*30%,0)</f>
        <v>0</v>
      </c>
      <c r="Q151" s="21">
        <f>ROUND('Total Budget'!Q149*30%,0)</f>
        <v>0</v>
      </c>
      <c r="R151" s="21">
        <f>ROUND('Total Budget'!R149*30%,0)</f>
        <v>0</v>
      </c>
      <c r="S151" s="21">
        <f>ROUND('Total Budget'!S149*30%,0)</f>
        <v>0</v>
      </c>
      <c r="T151" s="21">
        <f>ROUND('Total Budget'!T149*30%,0)</f>
        <v>0</v>
      </c>
      <c r="U151" s="21">
        <f>ROUND('Total Budget'!U149*30%,0)</f>
        <v>0</v>
      </c>
      <c r="V151" s="21">
        <f>ROUND('Total Budget'!V149*30%,0)</f>
        <v>0</v>
      </c>
      <c r="W151" s="21">
        <f>ROUND('Total Budget'!W149*30%,0)</f>
        <v>0</v>
      </c>
      <c r="X151" s="21">
        <f>ROUND('Total Budget'!X149*30%,0)</f>
        <v>0</v>
      </c>
      <c r="Y151" s="21">
        <f>ROUND('Total Budget'!Y149*30%,0)</f>
        <v>0</v>
      </c>
      <c r="Z151" s="21">
        <f>ROUND('Total Budget'!Z149*30%,0)</f>
        <v>0</v>
      </c>
      <c r="AA151" s="21">
        <f>ROUND('Total Budget'!AA149*30%,0)</f>
        <v>5</v>
      </c>
      <c r="AB151" s="21">
        <f>ROUND('Total Budget'!AB149*30%,0)</f>
        <v>0</v>
      </c>
      <c r="AC151" s="16">
        <f t="shared" si="5"/>
        <v>5</v>
      </c>
    </row>
    <row r="152" spans="1:29" x14ac:dyDescent="0.3">
      <c r="A152" s="134">
        <v>76.158699999999996</v>
      </c>
      <c r="B152" s="243" t="s">
        <v>1518</v>
      </c>
      <c r="C152" s="21">
        <f>ROUND('Total Budget'!C150*30%,0)</f>
        <v>2</v>
      </c>
      <c r="D152" s="21">
        <f>ROUND('Total Budget'!D150*30%,0)</f>
        <v>11</v>
      </c>
      <c r="E152" s="21">
        <f>ROUND('Total Budget'!E150*30%,0)</f>
        <v>3</v>
      </c>
      <c r="F152" s="21">
        <f>ROUND('Total Budget'!F150*30%,0)</f>
        <v>3</v>
      </c>
      <c r="G152" s="21">
        <f>ROUND('Total Budget'!G150*30%,0)</f>
        <v>0</v>
      </c>
      <c r="H152" s="21">
        <f>ROUND('Total Budget'!H150*30%,0)</f>
        <v>1</v>
      </c>
      <c r="I152" s="21">
        <f>ROUND('Total Budget'!I150*30%,0)</f>
        <v>1</v>
      </c>
      <c r="J152" s="21">
        <f>ROUND('Total Budget'!J150*30%,0)</f>
        <v>2</v>
      </c>
      <c r="K152" s="21">
        <f>ROUND('Total Budget'!K150*30%,0)</f>
        <v>2</v>
      </c>
      <c r="L152" s="21">
        <f>ROUND('Total Budget'!L150*30%,0)</f>
        <v>1</v>
      </c>
      <c r="M152" s="21">
        <f>ROUND('Total Budget'!M150*30%,0)</f>
        <v>0</v>
      </c>
      <c r="N152" s="21">
        <f>ROUND('Total Budget'!N150*30%,0)</f>
        <v>0</v>
      </c>
      <c r="O152" s="21">
        <f>ROUND('Total Budget'!O150*30%,0)</f>
        <v>1</v>
      </c>
      <c r="P152" s="21">
        <f>ROUND('Total Budget'!P150*30%,0)</f>
        <v>2</v>
      </c>
      <c r="Q152" s="21">
        <f>ROUND('Total Budget'!Q150*30%,0)</f>
        <v>1</v>
      </c>
      <c r="R152" s="21">
        <f>ROUND('Total Budget'!R150*30%,0)</f>
        <v>0</v>
      </c>
      <c r="S152" s="21">
        <f>ROUND('Total Budget'!S150*30%,0)</f>
        <v>1</v>
      </c>
      <c r="T152" s="21">
        <f>ROUND('Total Budget'!T150*30%,0)</f>
        <v>1</v>
      </c>
      <c r="U152" s="21">
        <f>ROUND('Total Budget'!U150*30%,0)</f>
        <v>0</v>
      </c>
      <c r="V152" s="21">
        <f>ROUND('Total Budget'!V150*30%,0)</f>
        <v>0</v>
      </c>
      <c r="W152" s="21">
        <f>ROUND('Total Budget'!W150*30%,0)</f>
        <v>0</v>
      </c>
      <c r="X152" s="21">
        <f>ROUND('Total Budget'!X150*30%,0)</f>
        <v>0</v>
      </c>
      <c r="Y152" s="21">
        <f>ROUND('Total Budget'!Y150*30%,0)</f>
        <v>0</v>
      </c>
      <c r="Z152" s="21">
        <f>ROUND('Total Budget'!Z150*30%,0)</f>
        <v>0</v>
      </c>
      <c r="AA152" s="21">
        <f>ROUND('Total Budget'!AA150*30%,0)</f>
        <v>0</v>
      </c>
      <c r="AB152" s="21">
        <f>ROUND('Total Budget'!AB150*30%,0)</f>
        <v>0</v>
      </c>
      <c r="AC152" s="16">
        <f t="shared" si="5"/>
        <v>32</v>
      </c>
    </row>
    <row r="153" spans="1:29" ht="27" x14ac:dyDescent="0.3">
      <c r="A153" s="26">
        <v>76.159700000000001</v>
      </c>
      <c r="B153" s="243" t="s">
        <v>1519</v>
      </c>
      <c r="C153" s="21">
        <f>ROUND('Total Budget'!C151*30%,0)</f>
        <v>0</v>
      </c>
      <c r="D153" s="21">
        <f>ROUND('Total Budget'!D151*30%,0)</f>
        <v>0</v>
      </c>
      <c r="E153" s="21">
        <f>ROUND('Total Budget'!E151*30%,0)</f>
        <v>0</v>
      </c>
      <c r="F153" s="21">
        <f>ROUND('Total Budget'!F151*30%,0)</f>
        <v>0</v>
      </c>
      <c r="G153" s="21">
        <f>ROUND('Total Budget'!G151*30%,0)</f>
        <v>0</v>
      </c>
      <c r="H153" s="21">
        <f>ROUND('Total Budget'!H151*30%,0)</f>
        <v>0</v>
      </c>
      <c r="I153" s="21">
        <f>ROUND('Total Budget'!I151*30%,0)</f>
        <v>0</v>
      </c>
      <c r="J153" s="21">
        <f>ROUND('Total Budget'!J151*30%,0)</f>
        <v>0</v>
      </c>
      <c r="K153" s="21">
        <f>ROUND('Total Budget'!K151*30%,0)</f>
        <v>0</v>
      </c>
      <c r="L153" s="21">
        <f>ROUND('Total Budget'!L151*30%,0)</f>
        <v>0</v>
      </c>
      <c r="M153" s="21">
        <f>ROUND('Total Budget'!M151*30%,0)</f>
        <v>0</v>
      </c>
      <c r="N153" s="21">
        <f>ROUND('Total Budget'!N151*30%,0)</f>
        <v>0</v>
      </c>
      <c r="O153" s="21">
        <f>ROUND('Total Budget'!O151*30%,0)</f>
        <v>0</v>
      </c>
      <c r="P153" s="21">
        <f>ROUND('Total Budget'!P151*30%,0)</f>
        <v>0</v>
      </c>
      <c r="Q153" s="21">
        <f>ROUND('Total Budget'!Q151*30%,0)</f>
        <v>0</v>
      </c>
      <c r="R153" s="21">
        <f>ROUND('Total Budget'!R151*30%,0)</f>
        <v>0</v>
      </c>
      <c r="S153" s="21">
        <f>ROUND('Total Budget'!S151*30%,0)</f>
        <v>0</v>
      </c>
      <c r="T153" s="21">
        <f>ROUND('Total Budget'!T151*30%,0)</f>
        <v>0</v>
      </c>
      <c r="U153" s="21">
        <f>ROUND('Total Budget'!U151*30%,0)</f>
        <v>0</v>
      </c>
      <c r="V153" s="21">
        <f>ROUND('Total Budget'!V151*30%,0)</f>
        <v>0</v>
      </c>
      <c r="W153" s="21">
        <f>ROUND('Total Budget'!W151*30%,0)</f>
        <v>0</v>
      </c>
      <c r="X153" s="21">
        <f>ROUND('Total Budget'!X151*30%,0)</f>
        <v>0</v>
      </c>
      <c r="Y153" s="21">
        <f>ROUND('Total Budget'!Y151*30%,0)</f>
        <v>0</v>
      </c>
      <c r="Z153" s="21">
        <f>ROUND('Total Budget'!Z151*30%,0)</f>
        <v>0</v>
      </c>
      <c r="AA153" s="21">
        <f>ROUND('Total Budget'!AA151*30%,0)</f>
        <v>0</v>
      </c>
      <c r="AB153" s="21">
        <f>ROUND('Total Budget'!AB151*30%,0)</f>
        <v>0</v>
      </c>
      <c r="AC153" s="16">
        <f t="shared" si="5"/>
        <v>0</v>
      </c>
    </row>
    <row r="154" spans="1:29" x14ac:dyDescent="0.3">
      <c r="A154" s="111">
        <v>76.160700000000006</v>
      </c>
      <c r="B154" s="243" t="s">
        <v>1520</v>
      </c>
      <c r="C154" s="21">
        <f>ROUND('Total Budget'!C152*30%,0)</f>
        <v>0</v>
      </c>
      <c r="D154" s="21">
        <f>ROUND('Total Budget'!D152*30%,0)</f>
        <v>0</v>
      </c>
      <c r="E154" s="21">
        <f>ROUND('Total Budget'!E152*30%,0)</f>
        <v>0</v>
      </c>
      <c r="F154" s="21">
        <f>ROUND('Total Budget'!F152*30%,0)</f>
        <v>0</v>
      </c>
      <c r="G154" s="21">
        <f>ROUND('Total Budget'!G152*30%,0)</f>
        <v>0</v>
      </c>
      <c r="H154" s="21">
        <f>ROUND('Total Budget'!H152*30%,0)</f>
        <v>0</v>
      </c>
      <c r="I154" s="21">
        <f>ROUND('Total Budget'!I152*30%,0)</f>
        <v>0</v>
      </c>
      <c r="J154" s="21">
        <f>ROUND('Total Budget'!J152*30%,0)</f>
        <v>0</v>
      </c>
      <c r="K154" s="21">
        <f>ROUND('Total Budget'!K152*30%,0)</f>
        <v>0</v>
      </c>
      <c r="L154" s="21">
        <f>ROUND('Total Budget'!L152*30%,0)</f>
        <v>0</v>
      </c>
      <c r="M154" s="21">
        <f>ROUND('Total Budget'!M152*30%,0)</f>
        <v>0</v>
      </c>
      <c r="N154" s="21">
        <f>ROUND('Total Budget'!N152*30%,0)</f>
        <v>0</v>
      </c>
      <c r="O154" s="21">
        <f>ROUND('Total Budget'!O152*30%,0)</f>
        <v>0</v>
      </c>
      <c r="P154" s="21">
        <f>ROUND('Total Budget'!P152*30%,0)</f>
        <v>0</v>
      </c>
      <c r="Q154" s="21">
        <f>ROUND('Total Budget'!Q152*30%,0)</f>
        <v>0</v>
      </c>
      <c r="R154" s="21">
        <f>ROUND('Total Budget'!R152*30%,0)</f>
        <v>0</v>
      </c>
      <c r="S154" s="21">
        <f>ROUND('Total Budget'!S152*30%,0)</f>
        <v>0</v>
      </c>
      <c r="T154" s="21">
        <f>ROUND('Total Budget'!T152*30%,0)</f>
        <v>0</v>
      </c>
      <c r="U154" s="21">
        <f>ROUND('Total Budget'!U152*30%,0)</f>
        <v>0</v>
      </c>
      <c r="V154" s="21">
        <f>ROUND('Total Budget'!V152*30%,0)</f>
        <v>0</v>
      </c>
      <c r="W154" s="21">
        <f>ROUND('Total Budget'!W152*30%,0)</f>
        <v>0</v>
      </c>
      <c r="X154" s="21">
        <f>ROUND('Total Budget'!X152*30%,0)</f>
        <v>0</v>
      </c>
      <c r="Y154" s="21">
        <f>ROUND('Total Budget'!Y152*30%,0)</f>
        <v>0</v>
      </c>
      <c r="Z154" s="21">
        <f>ROUND('Total Budget'!Z152*30%,0)</f>
        <v>0</v>
      </c>
      <c r="AA154" s="21">
        <f>ROUND('Total Budget'!AA152*30%,0)</f>
        <v>0</v>
      </c>
      <c r="AB154" s="21">
        <f>ROUND('Total Budget'!AB152*30%,0)</f>
        <v>0</v>
      </c>
      <c r="AC154" s="16">
        <f t="shared" si="5"/>
        <v>0</v>
      </c>
    </row>
    <row r="155" spans="1:29" x14ac:dyDescent="0.3">
      <c r="A155" s="26">
        <v>76.165700000000001</v>
      </c>
      <c r="B155" s="243" t="s">
        <v>1523</v>
      </c>
      <c r="C155" s="21">
        <f>ROUND('Total Budget'!C153*30%,0)</f>
        <v>0</v>
      </c>
      <c r="D155" s="21">
        <f>ROUND('Total Budget'!D153*30%,0)</f>
        <v>0</v>
      </c>
      <c r="E155" s="21">
        <f>ROUND('Total Budget'!E153*30%,0)</f>
        <v>0</v>
      </c>
      <c r="F155" s="21">
        <f>ROUND('Total Budget'!F153*30%,0)</f>
        <v>0</v>
      </c>
      <c r="G155" s="21">
        <f>ROUND('Total Budget'!G153*30%,0)</f>
        <v>0</v>
      </c>
      <c r="H155" s="21">
        <f>ROUND('Total Budget'!H153*30%,0)</f>
        <v>0</v>
      </c>
      <c r="I155" s="21">
        <f>ROUND('Total Budget'!I153*30%,0)</f>
        <v>0</v>
      </c>
      <c r="J155" s="21">
        <f>ROUND('Total Budget'!J153*30%,0)</f>
        <v>0</v>
      </c>
      <c r="K155" s="21">
        <f>ROUND('Total Budget'!K153*30%,0)</f>
        <v>0</v>
      </c>
      <c r="L155" s="21">
        <f>ROUND('Total Budget'!L153*30%,0)</f>
        <v>81</v>
      </c>
      <c r="M155" s="21">
        <f>ROUND('Total Budget'!M153*30%,0)</f>
        <v>0</v>
      </c>
      <c r="N155" s="21">
        <f>ROUND('Total Budget'!N153*30%,0)</f>
        <v>0</v>
      </c>
      <c r="O155" s="21">
        <f>ROUND('Total Budget'!O153*30%,0)</f>
        <v>0</v>
      </c>
      <c r="P155" s="21">
        <f>ROUND('Total Budget'!P153*30%,0)</f>
        <v>0</v>
      </c>
      <c r="Q155" s="21">
        <f>ROUND('Total Budget'!Q153*30%,0)</f>
        <v>0</v>
      </c>
      <c r="R155" s="21">
        <f>ROUND('Total Budget'!R153*30%,0)</f>
        <v>0</v>
      </c>
      <c r="S155" s="21">
        <f>ROUND('Total Budget'!S153*30%,0)</f>
        <v>0</v>
      </c>
      <c r="T155" s="21">
        <f>ROUND('Total Budget'!T153*30%,0)</f>
        <v>0</v>
      </c>
      <c r="U155" s="21">
        <f>ROUND('Total Budget'!U153*30%,0)</f>
        <v>0</v>
      </c>
      <c r="V155" s="21">
        <f>ROUND('Total Budget'!V153*30%,0)</f>
        <v>0</v>
      </c>
      <c r="W155" s="21">
        <f>ROUND('Total Budget'!W153*30%,0)</f>
        <v>0</v>
      </c>
      <c r="X155" s="21">
        <f>ROUND('Total Budget'!X153*30%,0)</f>
        <v>0</v>
      </c>
      <c r="Y155" s="21">
        <f>ROUND('Total Budget'!Y153*30%,0)</f>
        <v>0</v>
      </c>
      <c r="Z155" s="21">
        <f>ROUND('Total Budget'!Z153*30%,0)</f>
        <v>0</v>
      </c>
      <c r="AA155" s="21">
        <f>ROUND('Total Budget'!AA153*30%,0)</f>
        <v>0</v>
      </c>
      <c r="AB155" s="21">
        <f>ROUND('Total Budget'!AB153*30%,0)</f>
        <v>0</v>
      </c>
      <c r="AC155" s="16">
        <f t="shared" si="5"/>
        <v>81</v>
      </c>
    </row>
    <row r="156" spans="1:29" x14ac:dyDescent="0.3">
      <c r="A156" s="26">
        <v>76.170699999999997</v>
      </c>
      <c r="B156" s="243" t="s">
        <v>1524</v>
      </c>
      <c r="C156" s="21">
        <f>ROUND('Total Budget'!C154*30%,0)</f>
        <v>0</v>
      </c>
      <c r="D156" s="21">
        <f>ROUND('Total Budget'!D154*30%,0)</f>
        <v>0</v>
      </c>
      <c r="E156" s="21">
        <f>ROUND('Total Budget'!E154*30%,0)</f>
        <v>0</v>
      </c>
      <c r="F156" s="21">
        <f>ROUND('Total Budget'!F154*30%,0)</f>
        <v>0</v>
      </c>
      <c r="G156" s="21">
        <f>ROUND('Total Budget'!G154*30%,0)</f>
        <v>0</v>
      </c>
      <c r="H156" s="21">
        <f>ROUND('Total Budget'!H154*30%,0)</f>
        <v>0</v>
      </c>
      <c r="I156" s="21">
        <f>ROUND('Total Budget'!I154*30%,0)</f>
        <v>0</v>
      </c>
      <c r="J156" s="21">
        <f>ROUND('Total Budget'!J154*30%,0)</f>
        <v>0</v>
      </c>
      <c r="K156" s="21">
        <f>ROUND('Total Budget'!K154*30%,0)</f>
        <v>0</v>
      </c>
      <c r="L156" s="21">
        <f>ROUND('Total Budget'!L154*30%,0)</f>
        <v>0</v>
      </c>
      <c r="M156" s="21">
        <f>ROUND('Total Budget'!M154*30%,0)</f>
        <v>0</v>
      </c>
      <c r="N156" s="21">
        <f>ROUND('Total Budget'!N154*30%,0)</f>
        <v>0</v>
      </c>
      <c r="O156" s="21">
        <f>ROUND('Total Budget'!O154*30%,0)</f>
        <v>0</v>
      </c>
      <c r="P156" s="21">
        <f>ROUND('Total Budget'!P154*30%,0)</f>
        <v>0</v>
      </c>
      <c r="Q156" s="21">
        <f>ROUND('Total Budget'!Q154*30%,0)</f>
        <v>0</v>
      </c>
      <c r="R156" s="21">
        <f>ROUND('Total Budget'!R154*30%,0)</f>
        <v>0</v>
      </c>
      <c r="S156" s="21">
        <f>ROUND('Total Budget'!S154*30%,0)</f>
        <v>0</v>
      </c>
      <c r="T156" s="21">
        <f>ROUND('Total Budget'!T154*30%,0)</f>
        <v>0</v>
      </c>
      <c r="U156" s="21">
        <f>ROUND('Total Budget'!U154*30%,0)</f>
        <v>0</v>
      </c>
      <c r="V156" s="21">
        <f>ROUND('Total Budget'!V154*30%,0)</f>
        <v>0</v>
      </c>
      <c r="W156" s="21">
        <f>ROUND('Total Budget'!W154*30%,0)</f>
        <v>0</v>
      </c>
      <c r="X156" s="21">
        <f>ROUND('Total Budget'!X154*30%,0)</f>
        <v>0</v>
      </c>
      <c r="Y156" s="21">
        <f>ROUND('Total Budget'!Y154*30%,0)</f>
        <v>0</v>
      </c>
      <c r="Z156" s="21">
        <f>ROUND('Total Budget'!Z154*30%,0)</f>
        <v>0</v>
      </c>
      <c r="AA156" s="21">
        <f>ROUND('Total Budget'!AA154*30%,0)</f>
        <v>2</v>
      </c>
      <c r="AB156" s="21">
        <f>ROUND('Total Budget'!AB154*30%,0)</f>
        <v>0</v>
      </c>
      <c r="AC156" s="16">
        <f t="shared" si="5"/>
        <v>2</v>
      </c>
    </row>
    <row r="157" spans="1:29" x14ac:dyDescent="0.3">
      <c r="A157" s="26">
        <v>76.173699999999997</v>
      </c>
      <c r="B157" s="243" t="s">
        <v>1526</v>
      </c>
      <c r="C157" s="21">
        <f>ROUND('Total Budget'!C155*30%,0)</f>
        <v>0</v>
      </c>
      <c r="D157" s="21">
        <f>ROUND('Total Budget'!D155*30%,0)</f>
        <v>2</v>
      </c>
      <c r="E157" s="21">
        <f>ROUND('Total Budget'!E155*30%,0)</f>
        <v>1</v>
      </c>
      <c r="F157" s="21">
        <f>ROUND('Total Budget'!F155*30%,0)</f>
        <v>1</v>
      </c>
      <c r="G157" s="21">
        <f>ROUND('Total Budget'!G155*30%,0)</f>
        <v>1</v>
      </c>
      <c r="H157" s="21">
        <f>ROUND('Total Budget'!H155*30%,0)</f>
        <v>0</v>
      </c>
      <c r="I157" s="21">
        <f>ROUND('Total Budget'!I155*30%,0)</f>
        <v>0</v>
      </c>
      <c r="J157" s="21">
        <f>ROUND('Total Budget'!J155*30%,0)</f>
        <v>2</v>
      </c>
      <c r="K157" s="21">
        <f>ROUND('Total Budget'!K155*30%,0)</f>
        <v>0</v>
      </c>
      <c r="L157" s="21">
        <f>ROUND('Total Budget'!L155*30%,0)</f>
        <v>0</v>
      </c>
      <c r="M157" s="21">
        <f>ROUND('Total Budget'!M155*30%,0)</f>
        <v>0</v>
      </c>
      <c r="N157" s="21">
        <f>ROUND('Total Budget'!N155*30%,0)</f>
        <v>0</v>
      </c>
      <c r="O157" s="21">
        <f>ROUND('Total Budget'!O155*30%,0)</f>
        <v>0</v>
      </c>
      <c r="P157" s="21">
        <f>ROUND('Total Budget'!P155*30%,0)</f>
        <v>2</v>
      </c>
      <c r="Q157" s="21">
        <f>ROUND('Total Budget'!Q155*30%,0)</f>
        <v>0</v>
      </c>
      <c r="R157" s="21">
        <f>ROUND('Total Budget'!R155*30%,0)</f>
        <v>0</v>
      </c>
      <c r="S157" s="21">
        <f>ROUND('Total Budget'!S155*30%,0)</f>
        <v>0</v>
      </c>
      <c r="T157" s="21">
        <f>ROUND('Total Budget'!T155*30%,0)</f>
        <v>2</v>
      </c>
      <c r="U157" s="21">
        <f>ROUND('Total Budget'!U155*30%,0)</f>
        <v>2</v>
      </c>
      <c r="V157" s="21">
        <f>ROUND('Total Budget'!V155*30%,0)</f>
        <v>1</v>
      </c>
      <c r="W157" s="21">
        <f>ROUND('Total Budget'!W155*30%,0)</f>
        <v>1</v>
      </c>
      <c r="X157" s="21">
        <f>ROUND('Total Budget'!X155*30%,0)</f>
        <v>0</v>
      </c>
      <c r="Y157" s="21">
        <f>ROUND('Total Budget'!Y155*30%,0)</f>
        <v>1</v>
      </c>
      <c r="Z157" s="21">
        <f>ROUND('Total Budget'!Z155*30%,0)</f>
        <v>1</v>
      </c>
      <c r="AA157" s="21">
        <f>ROUND('Total Budget'!AA155*30%,0)</f>
        <v>0</v>
      </c>
      <c r="AB157" s="21">
        <f>ROUND('Total Budget'!AB155*30%,0)</f>
        <v>0</v>
      </c>
      <c r="AC157" s="16">
        <f t="shared" si="5"/>
        <v>17</v>
      </c>
    </row>
    <row r="158" spans="1:29" x14ac:dyDescent="0.3">
      <c r="A158" s="26">
        <v>76.190699999999993</v>
      </c>
      <c r="B158" s="243" t="s">
        <v>1527</v>
      </c>
      <c r="C158" s="21">
        <f>ROUND('Total Budget'!C156*30%,0)</f>
        <v>1</v>
      </c>
      <c r="D158" s="21">
        <f>ROUND('Total Budget'!D156*30%,0)</f>
        <v>1</v>
      </c>
      <c r="E158" s="21">
        <f>ROUND('Total Budget'!E156*30%,0)</f>
        <v>0</v>
      </c>
      <c r="F158" s="21">
        <f>ROUND('Total Budget'!F156*30%,0)</f>
        <v>0</v>
      </c>
      <c r="G158" s="21">
        <f>ROUND('Total Budget'!G156*30%,0)</f>
        <v>0</v>
      </c>
      <c r="H158" s="21">
        <f>ROUND('Total Budget'!H156*30%,0)</f>
        <v>1</v>
      </c>
      <c r="I158" s="21">
        <f>ROUND('Total Budget'!I156*30%,0)</f>
        <v>0</v>
      </c>
      <c r="J158" s="21">
        <f>ROUND('Total Budget'!J156*30%,0)</f>
        <v>0</v>
      </c>
      <c r="K158" s="21">
        <f>ROUND('Total Budget'!K156*30%,0)</f>
        <v>2</v>
      </c>
      <c r="L158" s="21">
        <f>ROUND('Total Budget'!L156*30%,0)</f>
        <v>1</v>
      </c>
      <c r="M158" s="21">
        <f>ROUND('Total Budget'!M156*30%,0)</f>
        <v>0</v>
      </c>
      <c r="N158" s="21">
        <f>ROUND('Total Budget'!N156*30%,0)</f>
        <v>0</v>
      </c>
      <c r="O158" s="21">
        <f>ROUND('Total Budget'!O156*30%,0)</f>
        <v>0</v>
      </c>
      <c r="P158" s="21">
        <f>ROUND('Total Budget'!P156*30%,0)</f>
        <v>1</v>
      </c>
      <c r="Q158" s="21">
        <f>ROUND('Total Budget'!Q156*30%,0)</f>
        <v>1</v>
      </c>
      <c r="R158" s="21">
        <f>ROUND('Total Budget'!R156*30%,0)</f>
        <v>0</v>
      </c>
      <c r="S158" s="21">
        <f>ROUND('Total Budget'!S156*30%,0)</f>
        <v>0</v>
      </c>
      <c r="T158" s="21">
        <f>ROUND('Total Budget'!T156*30%,0)</f>
        <v>0</v>
      </c>
      <c r="U158" s="21">
        <f>ROUND('Total Budget'!U156*30%,0)</f>
        <v>1</v>
      </c>
      <c r="V158" s="21">
        <f>ROUND('Total Budget'!V156*30%,0)</f>
        <v>0</v>
      </c>
      <c r="W158" s="21">
        <f>ROUND('Total Budget'!W156*30%,0)</f>
        <v>1</v>
      </c>
      <c r="X158" s="21">
        <f>ROUND('Total Budget'!X156*30%,0)</f>
        <v>1</v>
      </c>
      <c r="Y158" s="21">
        <f>ROUND('Total Budget'!Y156*30%,0)</f>
        <v>0</v>
      </c>
      <c r="Z158" s="21">
        <f>ROUND('Total Budget'!Z156*30%,0)</f>
        <v>0</v>
      </c>
      <c r="AA158" s="21">
        <f>ROUND('Total Budget'!AA156*30%,0)</f>
        <v>8</v>
      </c>
      <c r="AB158" s="21">
        <f>ROUND('Total Budget'!AB156*30%,0)</f>
        <v>0</v>
      </c>
      <c r="AC158" s="16">
        <f t="shared" si="5"/>
        <v>19</v>
      </c>
    </row>
    <row r="159" spans="1:29" x14ac:dyDescent="0.3">
      <c r="A159" s="26">
        <v>76.191699999999997</v>
      </c>
      <c r="B159" s="243" t="s">
        <v>1528</v>
      </c>
      <c r="C159" s="21">
        <f>ROUND('Total Budget'!C157*30%,0)</f>
        <v>0</v>
      </c>
      <c r="D159" s="21">
        <f>ROUND('Total Budget'!D157*30%,0)</f>
        <v>0</v>
      </c>
      <c r="E159" s="21">
        <f>ROUND('Total Budget'!E157*30%,0)</f>
        <v>0</v>
      </c>
      <c r="F159" s="21">
        <f>ROUND('Total Budget'!F157*30%,0)</f>
        <v>0</v>
      </c>
      <c r="G159" s="21">
        <f>ROUND('Total Budget'!G157*30%,0)</f>
        <v>0</v>
      </c>
      <c r="H159" s="21">
        <f>ROUND('Total Budget'!H157*30%,0)</f>
        <v>0</v>
      </c>
      <c r="I159" s="21">
        <f>ROUND('Total Budget'!I157*30%,0)</f>
        <v>0</v>
      </c>
      <c r="J159" s="21">
        <f>ROUND('Total Budget'!J157*30%,0)</f>
        <v>0</v>
      </c>
      <c r="K159" s="21">
        <f>ROUND('Total Budget'!K157*30%,0)</f>
        <v>0</v>
      </c>
      <c r="L159" s="21">
        <f>ROUND('Total Budget'!L157*30%,0)</f>
        <v>0</v>
      </c>
      <c r="M159" s="21">
        <f>ROUND('Total Budget'!M157*30%,0)</f>
        <v>0</v>
      </c>
      <c r="N159" s="21">
        <f>ROUND('Total Budget'!N157*30%,0)</f>
        <v>0</v>
      </c>
      <c r="O159" s="21">
        <f>ROUND('Total Budget'!O157*30%,0)</f>
        <v>0</v>
      </c>
      <c r="P159" s="21">
        <f>ROUND('Total Budget'!P157*30%,0)</f>
        <v>0</v>
      </c>
      <c r="Q159" s="21">
        <f>ROUND('Total Budget'!Q157*30%,0)</f>
        <v>0</v>
      </c>
      <c r="R159" s="21">
        <f>ROUND('Total Budget'!R157*30%,0)</f>
        <v>0</v>
      </c>
      <c r="S159" s="21">
        <f>ROUND('Total Budget'!S157*30%,0)</f>
        <v>0</v>
      </c>
      <c r="T159" s="21">
        <f>ROUND('Total Budget'!T157*30%,0)</f>
        <v>0</v>
      </c>
      <c r="U159" s="21">
        <f>ROUND('Total Budget'!U157*30%,0)</f>
        <v>0</v>
      </c>
      <c r="V159" s="21">
        <f>ROUND('Total Budget'!V157*30%,0)</f>
        <v>0</v>
      </c>
      <c r="W159" s="21">
        <f>ROUND('Total Budget'!W157*30%,0)</f>
        <v>0</v>
      </c>
      <c r="X159" s="21">
        <f>ROUND('Total Budget'!X157*30%,0)</f>
        <v>0</v>
      </c>
      <c r="Y159" s="21">
        <f>ROUND('Total Budget'!Y157*30%,0)</f>
        <v>0</v>
      </c>
      <c r="Z159" s="21">
        <f>ROUND('Total Budget'!Z157*30%,0)</f>
        <v>0</v>
      </c>
      <c r="AA159" s="21">
        <f>ROUND('Total Budget'!AA157*30%,0)</f>
        <v>43</v>
      </c>
      <c r="AB159" s="21">
        <f>ROUND('Total Budget'!AB157*30%,0)</f>
        <v>0</v>
      </c>
      <c r="AC159" s="16">
        <f t="shared" si="5"/>
        <v>43</v>
      </c>
    </row>
    <row r="160" spans="1:29" ht="27" x14ac:dyDescent="0.3">
      <c r="A160" s="26">
        <v>76.196700000000007</v>
      </c>
      <c r="B160" s="243" t="s">
        <v>1902</v>
      </c>
      <c r="C160" s="21">
        <f>ROUND('Total Budget'!C158*30%,0)</f>
        <v>0</v>
      </c>
      <c r="D160" s="21">
        <f>ROUND('Total Budget'!D158*30%,0)</f>
        <v>0</v>
      </c>
      <c r="E160" s="21">
        <f>ROUND('Total Budget'!E158*30%,0)</f>
        <v>0</v>
      </c>
      <c r="F160" s="21">
        <f>ROUND('Total Budget'!F158*30%,0)</f>
        <v>0</v>
      </c>
      <c r="G160" s="21">
        <f>ROUND('Total Budget'!G158*30%,0)</f>
        <v>0</v>
      </c>
      <c r="H160" s="21">
        <f>ROUND('Total Budget'!H158*30%,0)</f>
        <v>0</v>
      </c>
      <c r="I160" s="21">
        <f>ROUND('Total Budget'!I158*30%,0)</f>
        <v>0</v>
      </c>
      <c r="J160" s="21">
        <f>ROUND('Total Budget'!J158*30%,0)</f>
        <v>0</v>
      </c>
      <c r="K160" s="21">
        <f>ROUND('Total Budget'!K158*30%,0)</f>
        <v>0</v>
      </c>
      <c r="L160" s="21">
        <f>ROUND('Total Budget'!L158*30%,0)</f>
        <v>0</v>
      </c>
      <c r="M160" s="21">
        <f>ROUND('Total Budget'!M158*30%,0)</f>
        <v>0</v>
      </c>
      <c r="N160" s="21">
        <f>ROUND('Total Budget'!N158*30%,0)</f>
        <v>0</v>
      </c>
      <c r="O160" s="21">
        <f>ROUND('Total Budget'!O158*30%,0)</f>
        <v>0</v>
      </c>
      <c r="P160" s="21">
        <f>ROUND('Total Budget'!P158*30%,0)</f>
        <v>0</v>
      </c>
      <c r="Q160" s="21">
        <f>ROUND('Total Budget'!Q158*30%,0)</f>
        <v>0</v>
      </c>
      <c r="R160" s="21">
        <f>ROUND('Total Budget'!R158*30%,0)</f>
        <v>0</v>
      </c>
      <c r="S160" s="21">
        <f>ROUND('Total Budget'!S158*30%,0)</f>
        <v>0</v>
      </c>
      <c r="T160" s="21">
        <f>ROUND('Total Budget'!T158*30%,0)</f>
        <v>0</v>
      </c>
      <c r="U160" s="21">
        <f>ROUND('Total Budget'!U158*30%,0)</f>
        <v>0</v>
      </c>
      <c r="V160" s="21">
        <f>ROUND('Total Budget'!V158*30%,0)</f>
        <v>0</v>
      </c>
      <c r="W160" s="21">
        <f>ROUND('Total Budget'!W158*30%,0)</f>
        <v>0</v>
      </c>
      <c r="X160" s="21">
        <f>ROUND('Total Budget'!X158*30%,0)</f>
        <v>0</v>
      </c>
      <c r="Y160" s="21">
        <f>ROUND('Total Budget'!Y158*30%,0)</f>
        <v>0</v>
      </c>
      <c r="Z160" s="21">
        <f>ROUND('Total Budget'!Z158*30%,0)</f>
        <v>0</v>
      </c>
      <c r="AA160" s="21">
        <f>ROUND('Total Budget'!AA158*30%,0)</f>
        <v>1</v>
      </c>
      <c r="AB160" s="21">
        <f>ROUND('Total Budget'!AB158*30%,0)</f>
        <v>0</v>
      </c>
      <c r="AC160" s="16">
        <f t="shared" si="5"/>
        <v>1</v>
      </c>
    </row>
    <row r="161" spans="1:29" x14ac:dyDescent="0.3">
      <c r="A161" s="26">
        <v>76.197699999999998</v>
      </c>
      <c r="B161" s="243" t="s">
        <v>1903</v>
      </c>
      <c r="C161" s="21">
        <f>ROUND('Total Budget'!C159*30%,0)</f>
        <v>0</v>
      </c>
      <c r="D161" s="21">
        <f>ROUND('Total Budget'!D159*30%,0)</f>
        <v>0</v>
      </c>
      <c r="E161" s="21">
        <f>ROUND('Total Budget'!E159*30%,0)</f>
        <v>0</v>
      </c>
      <c r="F161" s="21">
        <f>ROUND('Total Budget'!F159*30%,0)</f>
        <v>0</v>
      </c>
      <c r="G161" s="21">
        <f>ROUND('Total Budget'!G159*30%,0)</f>
        <v>0</v>
      </c>
      <c r="H161" s="21">
        <f>ROUND('Total Budget'!H159*30%,0)</f>
        <v>0</v>
      </c>
      <c r="I161" s="21">
        <f>ROUND('Total Budget'!I159*30%,0)</f>
        <v>0</v>
      </c>
      <c r="J161" s="21">
        <f>ROUND('Total Budget'!J159*30%,0)</f>
        <v>0</v>
      </c>
      <c r="K161" s="21">
        <f>ROUND('Total Budget'!K159*30%,0)</f>
        <v>0</v>
      </c>
      <c r="L161" s="21">
        <f>ROUND('Total Budget'!L159*30%,0)</f>
        <v>0</v>
      </c>
      <c r="M161" s="21">
        <f>ROUND('Total Budget'!M159*30%,0)</f>
        <v>0</v>
      </c>
      <c r="N161" s="21">
        <f>ROUND('Total Budget'!N159*30%,0)</f>
        <v>0</v>
      </c>
      <c r="O161" s="21">
        <f>ROUND('Total Budget'!O159*30%,0)</f>
        <v>0</v>
      </c>
      <c r="P161" s="21">
        <f>ROUND('Total Budget'!P159*30%,0)</f>
        <v>0</v>
      </c>
      <c r="Q161" s="21">
        <f>ROUND('Total Budget'!Q159*30%,0)</f>
        <v>0</v>
      </c>
      <c r="R161" s="21">
        <f>ROUND('Total Budget'!R159*30%,0)</f>
        <v>0</v>
      </c>
      <c r="S161" s="21">
        <f>ROUND('Total Budget'!S159*30%,0)</f>
        <v>0</v>
      </c>
      <c r="T161" s="21">
        <f>ROUND('Total Budget'!T159*30%,0)</f>
        <v>0</v>
      </c>
      <c r="U161" s="21">
        <f>ROUND('Total Budget'!U159*30%,0)</f>
        <v>0</v>
      </c>
      <c r="V161" s="21">
        <f>ROUND('Total Budget'!V159*30%,0)</f>
        <v>0</v>
      </c>
      <c r="W161" s="21">
        <f>ROUND('Total Budget'!W159*30%,0)</f>
        <v>0</v>
      </c>
      <c r="X161" s="21">
        <f>ROUND('Total Budget'!X159*30%,0)</f>
        <v>0</v>
      </c>
      <c r="Y161" s="21">
        <f>ROUND('Total Budget'!Y159*30%,0)</f>
        <v>0</v>
      </c>
      <c r="Z161" s="21">
        <f>ROUND('Total Budget'!Z159*30%,0)</f>
        <v>0</v>
      </c>
      <c r="AA161" s="21">
        <f>ROUND('Total Budget'!AA159*30%,0)</f>
        <v>0</v>
      </c>
      <c r="AB161" s="21">
        <f>ROUND('Total Budget'!AB159*30%,0)</f>
        <v>0</v>
      </c>
      <c r="AC161" s="16">
        <f t="shared" si="5"/>
        <v>0</v>
      </c>
    </row>
    <row r="162" spans="1:29" x14ac:dyDescent="0.3">
      <c r="A162" s="26">
        <v>76.201700000000002</v>
      </c>
      <c r="B162" s="243" t="s">
        <v>1533</v>
      </c>
      <c r="C162" s="21">
        <f>ROUND('Total Budget'!C160*30%,0)</f>
        <v>0</v>
      </c>
      <c r="D162" s="21">
        <f>ROUND('Total Budget'!D160*30%,0)</f>
        <v>0</v>
      </c>
      <c r="E162" s="21">
        <f>ROUND('Total Budget'!E160*30%,0)</f>
        <v>0</v>
      </c>
      <c r="F162" s="21">
        <f>ROUND('Total Budget'!F160*30%,0)</f>
        <v>0</v>
      </c>
      <c r="G162" s="21">
        <f>ROUND('Total Budget'!G160*30%,0)</f>
        <v>0</v>
      </c>
      <c r="H162" s="21">
        <f>ROUND('Total Budget'!H160*30%,0)</f>
        <v>0</v>
      </c>
      <c r="I162" s="21">
        <f>ROUND('Total Budget'!I160*30%,0)</f>
        <v>0</v>
      </c>
      <c r="J162" s="21">
        <f>ROUND('Total Budget'!J160*30%,0)</f>
        <v>0</v>
      </c>
      <c r="K162" s="21">
        <f>ROUND('Total Budget'!K160*30%,0)</f>
        <v>0</v>
      </c>
      <c r="L162" s="21">
        <f>ROUND('Total Budget'!L160*30%,0)</f>
        <v>0</v>
      </c>
      <c r="M162" s="21">
        <f>ROUND('Total Budget'!M160*30%,0)</f>
        <v>0</v>
      </c>
      <c r="N162" s="21">
        <f>ROUND('Total Budget'!N160*30%,0)</f>
        <v>0</v>
      </c>
      <c r="O162" s="21">
        <f>ROUND('Total Budget'!O160*30%,0)</f>
        <v>0</v>
      </c>
      <c r="P162" s="21">
        <f>ROUND('Total Budget'!P160*30%,0)</f>
        <v>0</v>
      </c>
      <c r="Q162" s="21">
        <f>ROUND('Total Budget'!Q160*30%,0)</f>
        <v>0</v>
      </c>
      <c r="R162" s="21">
        <f>ROUND('Total Budget'!R160*30%,0)</f>
        <v>0</v>
      </c>
      <c r="S162" s="21">
        <f>ROUND('Total Budget'!S160*30%,0)</f>
        <v>0</v>
      </c>
      <c r="T162" s="21">
        <f>ROUND('Total Budget'!T160*30%,0)</f>
        <v>0</v>
      </c>
      <c r="U162" s="21">
        <f>ROUND('Total Budget'!U160*30%,0)</f>
        <v>0</v>
      </c>
      <c r="V162" s="21">
        <f>ROUND('Total Budget'!V160*30%,0)</f>
        <v>0</v>
      </c>
      <c r="W162" s="21">
        <f>ROUND('Total Budget'!W160*30%,0)</f>
        <v>0</v>
      </c>
      <c r="X162" s="21">
        <f>ROUND('Total Budget'!X160*30%,0)</f>
        <v>0</v>
      </c>
      <c r="Y162" s="21">
        <f>ROUND('Total Budget'!Y160*30%,0)</f>
        <v>0</v>
      </c>
      <c r="Z162" s="21">
        <f>ROUND('Total Budget'!Z160*30%,0)</f>
        <v>0</v>
      </c>
      <c r="AA162" s="21">
        <f>ROUND('Total Budget'!AA160*30%,0)</f>
        <v>0</v>
      </c>
      <c r="AB162" s="21">
        <f>ROUND('Total Budget'!AB160*30%,0)</f>
        <v>0</v>
      </c>
      <c r="AC162" s="16">
        <f t="shared" si="5"/>
        <v>0</v>
      </c>
    </row>
    <row r="163" spans="1:29" x14ac:dyDescent="0.3">
      <c r="A163" s="111">
        <v>76.220699999999994</v>
      </c>
      <c r="B163" s="243" t="s">
        <v>1535</v>
      </c>
      <c r="C163" s="21">
        <f>ROUND('Total Budget'!C161*30%,0)</f>
        <v>0</v>
      </c>
      <c r="D163" s="21">
        <f>ROUND('Total Budget'!D161*30%,0)</f>
        <v>0</v>
      </c>
      <c r="E163" s="21">
        <f>ROUND('Total Budget'!E161*30%,0)</f>
        <v>0</v>
      </c>
      <c r="F163" s="21">
        <f>ROUND('Total Budget'!F161*30%,0)</f>
        <v>0</v>
      </c>
      <c r="G163" s="21">
        <f>ROUND('Total Budget'!G161*30%,0)</f>
        <v>0</v>
      </c>
      <c r="H163" s="21">
        <f>ROUND('Total Budget'!H161*30%,0)</f>
        <v>0</v>
      </c>
      <c r="I163" s="21">
        <f>ROUND('Total Budget'!I161*30%,0)</f>
        <v>0</v>
      </c>
      <c r="J163" s="21">
        <f>ROUND('Total Budget'!J161*30%,0)</f>
        <v>0</v>
      </c>
      <c r="K163" s="21">
        <f>ROUND('Total Budget'!K161*30%,0)</f>
        <v>0</v>
      </c>
      <c r="L163" s="21">
        <f>ROUND('Total Budget'!L161*30%,0)</f>
        <v>0</v>
      </c>
      <c r="M163" s="21">
        <f>ROUND('Total Budget'!M161*30%,0)</f>
        <v>0</v>
      </c>
      <c r="N163" s="21">
        <f>ROUND('Total Budget'!N161*30%,0)</f>
        <v>0</v>
      </c>
      <c r="O163" s="21">
        <f>ROUND('Total Budget'!O161*30%,0)</f>
        <v>0</v>
      </c>
      <c r="P163" s="21">
        <f>ROUND('Total Budget'!P161*30%,0)</f>
        <v>0</v>
      </c>
      <c r="Q163" s="21">
        <f>ROUND('Total Budget'!Q161*30%,0)</f>
        <v>0</v>
      </c>
      <c r="R163" s="21">
        <f>ROUND('Total Budget'!R161*30%,0)</f>
        <v>0</v>
      </c>
      <c r="S163" s="21">
        <f>ROUND('Total Budget'!S161*30%,0)</f>
        <v>0</v>
      </c>
      <c r="T163" s="21">
        <f>ROUND('Total Budget'!T161*30%,0)</f>
        <v>0</v>
      </c>
      <c r="U163" s="21">
        <f>ROUND('Total Budget'!U161*30%,0)</f>
        <v>0</v>
      </c>
      <c r="V163" s="21">
        <f>ROUND('Total Budget'!V161*30%,0)</f>
        <v>0</v>
      </c>
      <c r="W163" s="21">
        <f>ROUND('Total Budget'!W161*30%,0)</f>
        <v>0</v>
      </c>
      <c r="X163" s="21">
        <f>ROUND('Total Budget'!X161*30%,0)</f>
        <v>0</v>
      </c>
      <c r="Y163" s="21">
        <f>ROUND('Total Budget'!Y161*30%,0)</f>
        <v>0</v>
      </c>
      <c r="Z163" s="21">
        <f>ROUND('Total Budget'!Z161*30%,0)</f>
        <v>0</v>
      </c>
      <c r="AA163" s="21">
        <f>ROUND('Total Budget'!AA161*30%,0)</f>
        <v>0</v>
      </c>
      <c r="AB163" s="21">
        <f>ROUND('Total Budget'!AB161*30%,0)</f>
        <v>0</v>
      </c>
      <c r="AC163" s="16">
        <f t="shared" si="5"/>
        <v>0</v>
      </c>
    </row>
    <row r="164" spans="1:29" x14ac:dyDescent="0.3">
      <c r="A164" s="26">
        <v>76.24069999999999</v>
      </c>
      <c r="B164" s="243" t="s">
        <v>1904</v>
      </c>
      <c r="C164" s="21">
        <f>ROUND('Total Budget'!C162*30%,0)</f>
        <v>2</v>
      </c>
      <c r="D164" s="21">
        <f>ROUND('Total Budget'!D162*30%,0)</f>
        <v>0</v>
      </c>
      <c r="E164" s="21">
        <f>ROUND('Total Budget'!E162*30%,0)</f>
        <v>0</v>
      </c>
      <c r="F164" s="21">
        <f>ROUND('Total Budget'!F162*30%,0)</f>
        <v>0</v>
      </c>
      <c r="G164" s="21">
        <f>ROUND('Total Budget'!G162*30%,0)</f>
        <v>0</v>
      </c>
      <c r="H164" s="21">
        <f>ROUND('Total Budget'!H162*30%,0)</f>
        <v>1</v>
      </c>
      <c r="I164" s="21">
        <f>ROUND('Total Budget'!I162*30%,0)</f>
        <v>0</v>
      </c>
      <c r="J164" s="21">
        <f>ROUND('Total Budget'!J162*30%,0)</f>
        <v>2</v>
      </c>
      <c r="K164" s="21">
        <f>ROUND('Total Budget'!K162*30%,0)</f>
        <v>0</v>
      </c>
      <c r="L164" s="21">
        <f>ROUND('Total Budget'!L162*30%,0)</f>
        <v>0</v>
      </c>
      <c r="M164" s="21">
        <f>ROUND('Total Budget'!M162*30%,0)</f>
        <v>0</v>
      </c>
      <c r="N164" s="21">
        <f>ROUND('Total Budget'!N162*30%,0)</f>
        <v>0</v>
      </c>
      <c r="O164" s="21">
        <f>ROUND('Total Budget'!O162*30%,0)</f>
        <v>0</v>
      </c>
      <c r="P164" s="21">
        <f>ROUND('Total Budget'!P162*30%,0)</f>
        <v>0</v>
      </c>
      <c r="Q164" s="21">
        <f>ROUND('Total Budget'!Q162*30%,0)</f>
        <v>1</v>
      </c>
      <c r="R164" s="21">
        <f>ROUND('Total Budget'!R162*30%,0)</f>
        <v>0</v>
      </c>
      <c r="S164" s="21">
        <f>ROUND('Total Budget'!S162*30%,0)</f>
        <v>1</v>
      </c>
      <c r="T164" s="21">
        <f>ROUND('Total Budget'!T162*30%,0)</f>
        <v>0</v>
      </c>
      <c r="U164" s="21">
        <f>ROUND('Total Budget'!U162*30%,0)</f>
        <v>0</v>
      </c>
      <c r="V164" s="21">
        <f>ROUND('Total Budget'!V162*30%,0)</f>
        <v>0</v>
      </c>
      <c r="W164" s="21">
        <f>ROUND('Total Budget'!W162*30%,0)</f>
        <v>0</v>
      </c>
      <c r="X164" s="21">
        <f>ROUND('Total Budget'!X162*30%,0)</f>
        <v>0</v>
      </c>
      <c r="Y164" s="21">
        <f>ROUND('Total Budget'!Y162*30%,0)</f>
        <v>0</v>
      </c>
      <c r="Z164" s="21">
        <f>ROUND('Total Budget'!Z162*30%,0)</f>
        <v>0</v>
      </c>
      <c r="AA164" s="21">
        <f>ROUND('Total Budget'!AA162*30%,0)</f>
        <v>0</v>
      </c>
      <c r="AB164" s="21">
        <f>ROUND('Total Budget'!AB162*30%,0)</f>
        <v>0</v>
      </c>
      <c r="AC164" s="16">
        <f t="shared" si="5"/>
        <v>7</v>
      </c>
    </row>
    <row r="165" spans="1:29" x14ac:dyDescent="0.3">
      <c r="A165" s="26">
        <v>76.2607</v>
      </c>
      <c r="B165" s="243" t="s">
        <v>1538</v>
      </c>
      <c r="C165" s="21">
        <f>ROUND('Total Budget'!C163*30%,0)</f>
        <v>0</v>
      </c>
      <c r="D165" s="21">
        <f>ROUND('Total Budget'!D163*30%,0)</f>
        <v>0</v>
      </c>
      <c r="E165" s="21">
        <f>ROUND('Total Budget'!E163*30%,0)</f>
        <v>0</v>
      </c>
      <c r="F165" s="21">
        <f>ROUND('Total Budget'!F163*30%,0)</f>
        <v>0</v>
      </c>
      <c r="G165" s="21">
        <f>ROUND('Total Budget'!G163*30%,0)</f>
        <v>0</v>
      </c>
      <c r="H165" s="21">
        <f>ROUND('Total Budget'!H163*30%,0)</f>
        <v>0</v>
      </c>
      <c r="I165" s="21">
        <f>ROUND('Total Budget'!I163*30%,0)</f>
        <v>0</v>
      </c>
      <c r="J165" s="21">
        <f>ROUND('Total Budget'!J163*30%,0)</f>
        <v>0</v>
      </c>
      <c r="K165" s="21">
        <f>ROUND('Total Budget'!K163*30%,0)</f>
        <v>0</v>
      </c>
      <c r="L165" s="21">
        <f>ROUND('Total Budget'!L163*30%,0)</f>
        <v>0</v>
      </c>
      <c r="M165" s="21">
        <f>ROUND('Total Budget'!M163*30%,0)</f>
        <v>0</v>
      </c>
      <c r="N165" s="21">
        <f>ROUND('Total Budget'!N163*30%,0)</f>
        <v>0</v>
      </c>
      <c r="O165" s="21">
        <f>ROUND('Total Budget'!O163*30%,0)</f>
        <v>0</v>
      </c>
      <c r="P165" s="21">
        <f>ROUND('Total Budget'!P163*30%,0)</f>
        <v>0</v>
      </c>
      <c r="Q165" s="21">
        <f>ROUND('Total Budget'!Q163*30%,0)</f>
        <v>0</v>
      </c>
      <c r="R165" s="21">
        <f>ROUND('Total Budget'!R163*30%,0)</f>
        <v>0</v>
      </c>
      <c r="S165" s="21">
        <f>ROUND('Total Budget'!S163*30%,0)</f>
        <v>0</v>
      </c>
      <c r="T165" s="21">
        <f>ROUND('Total Budget'!T163*30%,0)</f>
        <v>0</v>
      </c>
      <c r="U165" s="21">
        <f>ROUND('Total Budget'!U163*30%,0)</f>
        <v>3</v>
      </c>
      <c r="V165" s="21">
        <f>ROUND('Total Budget'!V163*30%,0)</f>
        <v>0</v>
      </c>
      <c r="W165" s="21">
        <f>ROUND('Total Budget'!W163*30%,0)</f>
        <v>1</v>
      </c>
      <c r="X165" s="21">
        <f>ROUND('Total Budget'!X163*30%,0)</f>
        <v>1</v>
      </c>
      <c r="Y165" s="21">
        <f>ROUND('Total Budget'!Y163*30%,0)</f>
        <v>1</v>
      </c>
      <c r="Z165" s="21">
        <f>ROUND('Total Budget'!Z163*30%,0)</f>
        <v>1</v>
      </c>
      <c r="AA165" s="21">
        <f>ROUND('Total Budget'!AA163*30%,0)</f>
        <v>18</v>
      </c>
      <c r="AB165" s="21">
        <f>ROUND('Total Budget'!AB163*30%,0)</f>
        <v>0</v>
      </c>
      <c r="AC165" s="16">
        <f t="shared" si="5"/>
        <v>25</v>
      </c>
    </row>
    <row r="166" spans="1:29" x14ac:dyDescent="0.3">
      <c r="A166" s="26">
        <v>76.270700000000005</v>
      </c>
      <c r="B166" s="107" t="s">
        <v>1539</v>
      </c>
      <c r="C166" s="21">
        <f>ROUND('Total Budget'!C164*30%,0)</f>
        <v>0</v>
      </c>
      <c r="D166" s="21">
        <f>ROUND('Total Budget'!D164*30%,0)</f>
        <v>0</v>
      </c>
      <c r="E166" s="21">
        <f>ROUND('Total Budget'!E164*30%,0)</f>
        <v>0</v>
      </c>
      <c r="F166" s="21">
        <f>ROUND('Total Budget'!F164*30%,0)</f>
        <v>0</v>
      </c>
      <c r="G166" s="21">
        <f>ROUND('Total Budget'!G164*30%,0)</f>
        <v>0</v>
      </c>
      <c r="H166" s="21">
        <f>ROUND('Total Budget'!H164*30%,0)</f>
        <v>0</v>
      </c>
      <c r="I166" s="21">
        <f>ROUND('Total Budget'!I164*30%,0)</f>
        <v>0</v>
      </c>
      <c r="J166" s="21">
        <f>ROUND('Total Budget'!J164*30%,0)</f>
        <v>0</v>
      </c>
      <c r="K166" s="21">
        <f>ROUND('Total Budget'!K164*30%,0)</f>
        <v>0</v>
      </c>
      <c r="L166" s="21">
        <f>ROUND('Total Budget'!L164*30%,0)</f>
        <v>0</v>
      </c>
      <c r="M166" s="21">
        <f>ROUND('Total Budget'!M164*30%,0)</f>
        <v>0</v>
      </c>
      <c r="N166" s="21">
        <f>ROUND('Total Budget'!N164*30%,0)</f>
        <v>0</v>
      </c>
      <c r="O166" s="21">
        <f>ROUND('Total Budget'!O164*30%,0)</f>
        <v>0</v>
      </c>
      <c r="P166" s="21">
        <f>ROUND('Total Budget'!P164*30%,0)</f>
        <v>0</v>
      </c>
      <c r="Q166" s="21">
        <f>ROUND('Total Budget'!Q164*30%,0)</f>
        <v>0</v>
      </c>
      <c r="R166" s="21">
        <f>ROUND('Total Budget'!R164*30%,0)</f>
        <v>0</v>
      </c>
      <c r="S166" s="21">
        <f>ROUND('Total Budget'!S164*30%,0)</f>
        <v>0</v>
      </c>
      <c r="T166" s="21">
        <f>ROUND('Total Budget'!T164*30%,0)</f>
        <v>0</v>
      </c>
      <c r="U166" s="21">
        <f>ROUND('Total Budget'!U164*30%,0)</f>
        <v>0</v>
      </c>
      <c r="V166" s="21">
        <f>ROUND('Total Budget'!V164*30%,0)</f>
        <v>0</v>
      </c>
      <c r="W166" s="21">
        <f>ROUND('Total Budget'!W164*30%,0)</f>
        <v>0</v>
      </c>
      <c r="X166" s="21">
        <f>ROUND('Total Budget'!X164*30%,0)</f>
        <v>0</v>
      </c>
      <c r="Y166" s="21">
        <f>ROUND('Total Budget'!Y164*30%,0)</f>
        <v>0</v>
      </c>
      <c r="Z166" s="21">
        <f>ROUND('Total Budget'!Z164*30%,0)</f>
        <v>0</v>
      </c>
      <c r="AA166" s="21">
        <f>ROUND('Total Budget'!AA164*30%,0)</f>
        <v>0</v>
      </c>
      <c r="AB166" s="21">
        <f>ROUND('Total Budget'!AB164*30%,0)</f>
        <v>0</v>
      </c>
      <c r="AC166" s="16">
        <f t="shared" si="5"/>
        <v>0</v>
      </c>
    </row>
    <row r="167" spans="1:29" s="142" customFormat="1" x14ac:dyDescent="0.25">
      <c r="A167" s="260" t="s">
        <v>1917</v>
      </c>
      <c r="B167" s="261"/>
      <c r="C167" s="82">
        <f>SUM(C113:C166)</f>
        <v>180</v>
      </c>
      <c r="D167" s="82">
        <f t="shared" ref="D167:AC167" si="6">SUM(D113:D166)</f>
        <v>139</v>
      </c>
      <c r="E167" s="82">
        <f t="shared" si="6"/>
        <v>129</v>
      </c>
      <c r="F167" s="82">
        <f t="shared" si="6"/>
        <v>102</v>
      </c>
      <c r="G167" s="82">
        <f t="shared" si="6"/>
        <v>69</v>
      </c>
      <c r="H167" s="82">
        <f t="shared" si="6"/>
        <v>124</v>
      </c>
      <c r="I167" s="82">
        <f t="shared" si="6"/>
        <v>93</v>
      </c>
      <c r="J167" s="82">
        <f t="shared" si="6"/>
        <v>255</v>
      </c>
      <c r="K167" s="82">
        <f t="shared" si="6"/>
        <v>90</v>
      </c>
      <c r="L167" s="82">
        <f t="shared" si="6"/>
        <v>184</v>
      </c>
      <c r="M167" s="82">
        <f t="shared" si="6"/>
        <v>57</v>
      </c>
      <c r="N167" s="82">
        <f t="shared" si="6"/>
        <v>48</v>
      </c>
      <c r="O167" s="82">
        <f t="shared" si="6"/>
        <v>44</v>
      </c>
      <c r="P167" s="82">
        <f t="shared" si="6"/>
        <v>81</v>
      </c>
      <c r="Q167" s="82">
        <f t="shared" si="6"/>
        <v>82</v>
      </c>
      <c r="R167" s="82">
        <f t="shared" si="6"/>
        <v>80</v>
      </c>
      <c r="S167" s="82">
        <f t="shared" si="6"/>
        <v>66</v>
      </c>
      <c r="T167" s="82">
        <f t="shared" si="6"/>
        <v>67</v>
      </c>
      <c r="U167" s="82">
        <f t="shared" si="6"/>
        <v>31</v>
      </c>
      <c r="V167" s="82">
        <f t="shared" si="6"/>
        <v>14</v>
      </c>
      <c r="W167" s="82">
        <f t="shared" si="6"/>
        <v>14</v>
      </c>
      <c r="X167" s="82">
        <f t="shared" si="6"/>
        <v>21</v>
      </c>
      <c r="Y167" s="82">
        <f t="shared" si="6"/>
        <v>36</v>
      </c>
      <c r="Z167" s="82">
        <f t="shared" si="6"/>
        <v>6</v>
      </c>
      <c r="AA167" s="82">
        <f t="shared" si="6"/>
        <v>222</v>
      </c>
      <c r="AB167" s="82">
        <f t="shared" si="6"/>
        <v>0</v>
      </c>
      <c r="AC167" s="82">
        <f t="shared" si="6"/>
        <v>2234</v>
      </c>
    </row>
    <row r="168" spans="1:29" s="142" customFormat="1" ht="15" x14ac:dyDescent="0.25">
      <c r="A168" s="267" t="s">
        <v>1876</v>
      </c>
      <c r="B168" s="268"/>
      <c r="C168" s="82">
        <f>+C21+C112+C167</f>
        <v>1430</v>
      </c>
      <c r="D168" s="82">
        <f t="shared" ref="D168:AC168" si="7">+D21+D112+D167</f>
        <v>1068</v>
      </c>
      <c r="E168" s="82">
        <f t="shared" si="7"/>
        <v>756</v>
      </c>
      <c r="F168" s="82">
        <f t="shared" si="7"/>
        <v>627</v>
      </c>
      <c r="G168" s="82">
        <f t="shared" si="7"/>
        <v>503</v>
      </c>
      <c r="H168" s="82">
        <f t="shared" si="7"/>
        <v>715</v>
      </c>
      <c r="I168" s="82">
        <f t="shared" si="7"/>
        <v>613</v>
      </c>
      <c r="J168" s="82">
        <f t="shared" si="7"/>
        <v>982</v>
      </c>
      <c r="K168" s="82">
        <f t="shared" si="7"/>
        <v>737</v>
      </c>
      <c r="L168" s="82">
        <f t="shared" si="7"/>
        <v>877</v>
      </c>
      <c r="M168" s="82">
        <f t="shared" si="7"/>
        <v>584</v>
      </c>
      <c r="N168" s="82">
        <f t="shared" si="7"/>
        <v>403</v>
      </c>
      <c r="O168" s="82">
        <f t="shared" si="7"/>
        <v>349</v>
      </c>
      <c r="P168" s="82">
        <f t="shared" si="7"/>
        <v>845</v>
      </c>
      <c r="Q168" s="82">
        <f t="shared" si="7"/>
        <v>607</v>
      </c>
      <c r="R168" s="82">
        <f t="shared" si="7"/>
        <v>706</v>
      </c>
      <c r="S168" s="82">
        <f t="shared" si="7"/>
        <v>597</v>
      </c>
      <c r="T168" s="82">
        <f t="shared" si="7"/>
        <v>574</v>
      </c>
      <c r="U168" s="82">
        <f t="shared" si="7"/>
        <v>282</v>
      </c>
      <c r="V168" s="82">
        <f t="shared" si="7"/>
        <v>86</v>
      </c>
      <c r="W168" s="82">
        <f t="shared" si="7"/>
        <v>92</v>
      </c>
      <c r="X168" s="82">
        <f t="shared" si="7"/>
        <v>92</v>
      </c>
      <c r="Y168" s="82">
        <f t="shared" si="7"/>
        <v>1235</v>
      </c>
      <c r="Z168" s="82">
        <f t="shared" si="7"/>
        <v>796</v>
      </c>
      <c r="AA168" s="82">
        <f t="shared" si="7"/>
        <v>835</v>
      </c>
      <c r="AB168" s="82">
        <f t="shared" si="7"/>
        <v>0</v>
      </c>
      <c r="AC168" s="82">
        <f t="shared" si="7"/>
        <v>16391</v>
      </c>
    </row>
    <row r="171" spans="1:29" ht="24" customHeight="1" x14ac:dyDescent="0.3">
      <c r="Z171" s="266" t="s">
        <v>1919</v>
      </c>
      <c r="AA171" s="266"/>
      <c r="AB171" s="266"/>
      <c r="AC171" s="266"/>
    </row>
    <row r="172" spans="1:29" ht="17.25" customHeight="1" x14ac:dyDescent="0.3">
      <c r="Z172" s="266" t="s">
        <v>1920</v>
      </c>
      <c r="AA172" s="266"/>
      <c r="AB172" s="266"/>
      <c r="AC172" s="266"/>
    </row>
    <row r="173" spans="1:29" x14ac:dyDescent="0.3">
      <c r="Z173" s="266" t="s">
        <v>1921</v>
      </c>
      <c r="AA173" s="266"/>
      <c r="AB173" s="266"/>
      <c r="AC173" s="266"/>
    </row>
  </sheetData>
  <mergeCells count="38">
    <mergeCell ref="Z171:AC171"/>
    <mergeCell ref="Z172:AC172"/>
    <mergeCell ref="Z173:AC173"/>
    <mergeCell ref="A21:B21"/>
    <mergeCell ref="A112:B112"/>
    <mergeCell ref="A1:AC1"/>
    <mergeCell ref="AA3:AC3"/>
    <mergeCell ref="A5:A6"/>
    <mergeCell ref="B5:B6"/>
    <mergeCell ref="C5:C6"/>
    <mergeCell ref="D5:D6"/>
    <mergeCell ref="E5:E6"/>
    <mergeCell ref="F5:F6"/>
    <mergeCell ref="R5:R6"/>
    <mergeCell ref="G5:G6"/>
    <mergeCell ref="H5:H6"/>
    <mergeCell ref="I5:I6"/>
    <mergeCell ref="J5:J6"/>
    <mergeCell ref="K5:K6"/>
    <mergeCell ref="L5:L6"/>
    <mergeCell ref="AB5:AB6"/>
    <mergeCell ref="AC5:AC6"/>
    <mergeCell ref="U5:U6"/>
    <mergeCell ref="V5:V6"/>
    <mergeCell ref="W5:W6"/>
    <mergeCell ref="X5:X6"/>
    <mergeCell ref="Y5:Y6"/>
    <mergeCell ref="Z5:Z6"/>
    <mergeCell ref="A167:B167"/>
    <mergeCell ref="A168:B168"/>
    <mergeCell ref="S5:S6"/>
    <mergeCell ref="T5:T6"/>
    <mergeCell ref="AA5:AA6"/>
    <mergeCell ref="M5:M6"/>
    <mergeCell ref="N5:N6"/>
    <mergeCell ref="O5:O6"/>
    <mergeCell ref="P5:P6"/>
    <mergeCell ref="Q5:Q6"/>
  </mergeCells>
  <printOptions horizontalCentered="1"/>
  <pageMargins left="0.5" right="0.28999999999999998" top="0.25" bottom="0.25" header="0.3" footer="0.3"/>
  <pageSetup paperSize="8" scale="48" orientation="landscape" r:id="rId1"/>
  <rowBreaks count="1" manualBreakCount="1">
    <brk id="84" max="28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1"/>
  <sheetViews>
    <sheetView zoomScaleNormal="100" workbookViewId="0">
      <pane xSplit="3" ySplit="6" topLeftCell="D7" activePane="bottomRight" state="frozen"/>
      <selection pane="topRight" activeCell="C1" sqref="C1"/>
      <selection pane="bottomLeft" activeCell="A7" sqref="A7"/>
      <selection pane="bottomRight" activeCell="H21" sqref="H21"/>
    </sheetView>
  </sheetViews>
  <sheetFormatPr defaultRowHeight="16.5" x14ac:dyDescent="0.3"/>
  <cols>
    <col min="1" max="1" width="9.140625" style="94"/>
    <col min="2" max="2" width="12.5703125" style="94" customWidth="1"/>
    <col min="3" max="3" width="47.42578125" style="94" customWidth="1"/>
    <col min="4" max="4" width="17.28515625" style="94" customWidth="1"/>
    <col min="5" max="5" width="17.42578125" style="94" customWidth="1"/>
    <col min="6" max="6" width="20" style="94" customWidth="1"/>
    <col min="7" max="16384" width="9.140625" style="94"/>
  </cols>
  <sheetData>
    <row r="1" spans="1:6" s="226" customFormat="1" ht="15" customHeight="1" x14ac:dyDescent="0.2">
      <c r="A1" s="255" t="s">
        <v>1905</v>
      </c>
      <c r="B1" s="255"/>
      <c r="C1" s="255"/>
      <c r="D1" s="255"/>
      <c r="E1" s="255"/>
      <c r="F1" s="255"/>
    </row>
    <row r="2" spans="1:6" s="226" customFormat="1" ht="39" customHeight="1" x14ac:dyDescent="0.2">
      <c r="A2" s="291" t="s">
        <v>1930</v>
      </c>
      <c r="B2" s="291"/>
      <c r="C2" s="291"/>
      <c r="D2" s="291"/>
      <c r="E2" s="291"/>
      <c r="F2" s="291"/>
    </row>
    <row r="3" spans="1:6" s="230" customFormat="1" ht="15.75" customHeight="1" x14ac:dyDescent="0.2">
      <c r="A3" s="291"/>
      <c r="B3" s="291"/>
      <c r="C3" s="291"/>
      <c r="D3" s="291"/>
      <c r="E3" s="291"/>
      <c r="F3" s="291"/>
    </row>
    <row r="4" spans="1:6" s="230" customFormat="1" ht="19.5" customHeight="1" x14ac:dyDescent="0.2">
      <c r="B4" s="227"/>
      <c r="C4" s="228"/>
      <c r="D4" s="227"/>
      <c r="E4" s="247" t="s">
        <v>1922</v>
      </c>
      <c r="F4" s="231" t="s">
        <v>1932</v>
      </c>
    </row>
    <row r="5" spans="1:6" s="241" customFormat="1" ht="24.75" customHeight="1" x14ac:dyDescent="0.2">
      <c r="A5" s="292" t="s">
        <v>1924</v>
      </c>
      <c r="B5" s="289" t="s">
        <v>3</v>
      </c>
      <c r="C5" s="289" t="s">
        <v>4</v>
      </c>
      <c r="D5" s="290" t="s">
        <v>1928</v>
      </c>
      <c r="E5" s="290" t="s">
        <v>1929</v>
      </c>
      <c r="F5" s="290" t="s">
        <v>33</v>
      </c>
    </row>
    <row r="6" spans="1:6" s="242" customFormat="1" ht="24.75" customHeight="1" x14ac:dyDescent="0.25">
      <c r="A6" s="292"/>
      <c r="B6" s="289"/>
      <c r="C6" s="289"/>
      <c r="D6" s="290"/>
      <c r="E6" s="290"/>
      <c r="F6" s="290"/>
    </row>
    <row r="7" spans="1:6" x14ac:dyDescent="0.3">
      <c r="A7" s="249">
        <v>1</v>
      </c>
      <c r="B7" s="26">
        <v>74.110699999999994</v>
      </c>
      <c r="C7" s="243" t="s">
        <v>1362</v>
      </c>
      <c r="D7" s="21">
        <v>0</v>
      </c>
      <c r="E7" s="21">
        <v>74</v>
      </c>
      <c r="F7" s="16">
        <f t="shared" ref="F7:F13" si="0">SUM(D7:E7)</f>
        <v>74</v>
      </c>
    </row>
    <row r="8" spans="1:6" x14ac:dyDescent="0.3">
      <c r="A8" s="249">
        <v>2</v>
      </c>
      <c r="B8" s="26">
        <v>74.117699999999999</v>
      </c>
      <c r="C8" s="243" t="s">
        <v>1365</v>
      </c>
      <c r="D8" s="21">
        <v>500</v>
      </c>
      <c r="E8" s="21">
        <v>200</v>
      </c>
      <c r="F8" s="16">
        <f t="shared" si="0"/>
        <v>700</v>
      </c>
    </row>
    <row r="9" spans="1:6" x14ac:dyDescent="0.3">
      <c r="A9" s="249">
        <v>3</v>
      </c>
      <c r="B9" s="26">
        <v>74.5107</v>
      </c>
      <c r="C9" s="243" t="s">
        <v>1375</v>
      </c>
      <c r="D9" s="21">
        <v>500</v>
      </c>
      <c r="E9" s="21">
        <v>200</v>
      </c>
      <c r="F9" s="16">
        <f t="shared" si="0"/>
        <v>700</v>
      </c>
    </row>
    <row r="10" spans="1:6" x14ac:dyDescent="0.3">
      <c r="A10" s="249">
        <v>4</v>
      </c>
      <c r="B10" s="26">
        <v>74.601699999999994</v>
      </c>
      <c r="C10" s="243" t="s">
        <v>1377</v>
      </c>
      <c r="D10" s="21">
        <v>1</v>
      </c>
      <c r="E10" s="21">
        <v>3</v>
      </c>
      <c r="F10" s="16">
        <f t="shared" si="0"/>
        <v>4</v>
      </c>
    </row>
    <row r="11" spans="1:6" x14ac:dyDescent="0.3">
      <c r="A11" s="249">
        <v>5</v>
      </c>
      <c r="B11" s="26">
        <v>74.801699999999997</v>
      </c>
      <c r="C11" s="243" t="s">
        <v>1379</v>
      </c>
      <c r="D11" s="21">
        <v>1</v>
      </c>
      <c r="E11" s="21">
        <v>2</v>
      </c>
      <c r="F11" s="16">
        <f t="shared" si="0"/>
        <v>3</v>
      </c>
    </row>
    <row r="12" spans="1:6" x14ac:dyDescent="0.3">
      <c r="A12" s="249">
        <v>6</v>
      </c>
      <c r="B12" s="26">
        <v>74.802700000000002</v>
      </c>
      <c r="C12" s="243" t="s">
        <v>1380</v>
      </c>
      <c r="D12" s="21">
        <v>3</v>
      </c>
      <c r="E12" s="21">
        <v>0</v>
      </c>
      <c r="F12" s="16">
        <f t="shared" si="0"/>
        <v>3</v>
      </c>
    </row>
    <row r="13" spans="1:6" x14ac:dyDescent="0.3">
      <c r="A13" s="249">
        <v>7</v>
      </c>
      <c r="B13" s="26">
        <v>76.190700000000007</v>
      </c>
      <c r="C13" s="243" t="s">
        <v>1527</v>
      </c>
      <c r="D13" s="21">
        <v>0.54</v>
      </c>
      <c r="E13" s="21">
        <v>0</v>
      </c>
      <c r="F13" s="16">
        <f t="shared" si="0"/>
        <v>0.54</v>
      </c>
    </row>
    <row r="14" spans="1:6" s="142" customFormat="1" x14ac:dyDescent="0.25">
      <c r="A14" s="114"/>
      <c r="B14" s="295" t="s">
        <v>1927</v>
      </c>
      <c r="C14" s="295"/>
      <c r="D14" s="82">
        <f>SUM(D7:D13)</f>
        <v>1005.54</v>
      </c>
      <c r="E14" s="82">
        <f>SUM(E7:E13)</f>
        <v>479</v>
      </c>
      <c r="F14" s="82">
        <f>SUM(F7:F13)</f>
        <v>1484.54</v>
      </c>
    </row>
    <row r="15" spans="1:6" s="142" customFormat="1" x14ac:dyDescent="0.25">
      <c r="A15" s="114"/>
      <c r="B15" s="295" t="s">
        <v>1917</v>
      </c>
      <c r="C15" s="295"/>
      <c r="D15" s="82">
        <v>1607</v>
      </c>
      <c r="E15" s="82">
        <v>409</v>
      </c>
      <c r="F15" s="82">
        <v>2012</v>
      </c>
    </row>
    <row r="16" spans="1:6" ht="16.5" customHeight="1" x14ac:dyDescent="0.3">
      <c r="A16" s="19"/>
      <c r="B16" s="293" t="s">
        <v>1923</v>
      </c>
      <c r="C16" s="294"/>
      <c r="D16" s="248">
        <f>D14+D15</f>
        <v>2612.54</v>
      </c>
      <c r="E16" s="248">
        <f>E14+E15</f>
        <v>888</v>
      </c>
      <c r="F16" s="248">
        <f>F14+F15</f>
        <v>3496.54</v>
      </c>
    </row>
    <row r="17" spans="1:6" ht="16.5" customHeight="1" x14ac:dyDescent="0.3">
      <c r="A17" s="251"/>
      <c r="B17" s="252"/>
      <c r="C17" s="252"/>
      <c r="D17" s="253"/>
      <c r="E17" s="253"/>
      <c r="F17" s="253"/>
    </row>
    <row r="18" spans="1:6" x14ac:dyDescent="0.3">
      <c r="E18" s="266"/>
      <c r="F18" s="266"/>
    </row>
    <row r="19" spans="1:6" ht="24" customHeight="1" x14ac:dyDescent="0.3">
      <c r="E19" s="266" t="s">
        <v>1919</v>
      </c>
      <c r="F19" s="266"/>
    </row>
    <row r="20" spans="1:6" ht="17.25" customHeight="1" x14ac:dyDescent="0.3">
      <c r="E20" s="266" t="s">
        <v>1920</v>
      </c>
      <c r="F20" s="266"/>
    </row>
    <row r="21" spans="1:6" x14ac:dyDescent="0.3">
      <c r="E21" s="266" t="s">
        <v>1921</v>
      </c>
      <c r="F21" s="266"/>
    </row>
  </sheetData>
  <mergeCells count="15">
    <mergeCell ref="E21:F21"/>
    <mergeCell ref="A1:F1"/>
    <mergeCell ref="A2:F3"/>
    <mergeCell ref="A5:A6"/>
    <mergeCell ref="B16:C16"/>
    <mergeCell ref="B15:C15"/>
    <mergeCell ref="F5:F6"/>
    <mergeCell ref="B14:C14"/>
    <mergeCell ref="D5:D6"/>
    <mergeCell ref="E5:E6"/>
    <mergeCell ref="B5:B6"/>
    <mergeCell ref="C5:C6"/>
    <mergeCell ref="E19:F19"/>
    <mergeCell ref="E20:F20"/>
    <mergeCell ref="E18:F18"/>
  </mergeCells>
  <printOptions horizontalCentered="1"/>
  <pageMargins left="0.25" right="0.25" top="0.25" bottom="0.2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C109"/>
  <sheetViews>
    <sheetView tabSelected="1" zoomScaleNormal="100" workbookViewId="0">
      <pane xSplit="3" ySplit="6" topLeftCell="D7" activePane="bottomRight" state="frozen"/>
      <selection pane="topRight" activeCell="C1" sqref="C1"/>
      <selection pane="bottomLeft" activeCell="A7" sqref="A7"/>
      <selection pane="bottomRight" activeCell="D24" sqref="D24"/>
    </sheetView>
  </sheetViews>
  <sheetFormatPr defaultRowHeight="16.5" x14ac:dyDescent="0.3"/>
  <cols>
    <col min="1" max="1" width="7.85546875" style="246" customWidth="1"/>
    <col min="2" max="2" width="12.5703125" style="94" customWidth="1"/>
    <col min="3" max="3" width="47.42578125" style="94" customWidth="1"/>
    <col min="4" max="11" width="13" style="94" customWidth="1"/>
    <col min="12" max="12" width="13" style="95" customWidth="1"/>
    <col min="13" max="29" width="13" style="94" customWidth="1"/>
    <col min="30" max="16384" width="9.140625" style="94"/>
  </cols>
  <sheetData>
    <row r="1" spans="1:29" s="226" customFormat="1" ht="15" customHeight="1" x14ac:dyDescent="0.2">
      <c r="A1" s="255" t="s">
        <v>1905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</row>
    <row r="2" spans="1:29" s="226" customFormat="1" ht="19.5" customHeight="1" x14ac:dyDescent="0.2">
      <c r="A2" s="254" t="s">
        <v>1931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</row>
    <row r="3" spans="1:29" s="230" customFormat="1" ht="15.75" customHeight="1" x14ac:dyDescent="0.2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</row>
    <row r="4" spans="1:29" s="230" customFormat="1" ht="19.5" customHeight="1" x14ac:dyDescent="0.2">
      <c r="B4" s="227"/>
      <c r="C4" s="228"/>
      <c r="D4" s="229" t="s">
        <v>1916</v>
      </c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47" t="s">
        <v>1926</v>
      </c>
      <c r="AC4" s="231"/>
    </row>
    <row r="5" spans="1:29" s="241" customFormat="1" ht="24.75" customHeight="1" x14ac:dyDescent="0.2">
      <c r="A5" s="292" t="s">
        <v>1924</v>
      </c>
      <c r="B5" s="289" t="s">
        <v>3</v>
      </c>
      <c r="C5" s="289" t="s">
        <v>4</v>
      </c>
      <c r="D5" s="290" t="s">
        <v>1877</v>
      </c>
      <c r="E5" s="290" t="s">
        <v>1878</v>
      </c>
      <c r="F5" s="290" t="s">
        <v>1879</v>
      </c>
      <c r="G5" s="290" t="s">
        <v>1880</v>
      </c>
      <c r="H5" s="290" t="s">
        <v>1881</v>
      </c>
      <c r="I5" s="290" t="s">
        <v>1882</v>
      </c>
      <c r="J5" s="290" t="s">
        <v>1883</v>
      </c>
      <c r="K5" s="290" t="s">
        <v>1884</v>
      </c>
      <c r="L5" s="297" t="s">
        <v>1885</v>
      </c>
      <c r="M5" s="290" t="s">
        <v>1886</v>
      </c>
      <c r="N5" s="290" t="s">
        <v>1887</v>
      </c>
      <c r="O5" s="290" t="s">
        <v>1888</v>
      </c>
      <c r="P5" s="290" t="s">
        <v>1889</v>
      </c>
      <c r="Q5" s="290" t="s">
        <v>1890</v>
      </c>
      <c r="R5" s="290" t="s">
        <v>1891</v>
      </c>
      <c r="S5" s="290" t="s">
        <v>1892</v>
      </c>
      <c r="T5" s="290" t="s">
        <v>1893</v>
      </c>
      <c r="U5" s="290" t="s">
        <v>1894</v>
      </c>
      <c r="V5" s="290" t="s">
        <v>1895</v>
      </c>
      <c r="W5" s="290" t="s">
        <v>1896</v>
      </c>
      <c r="X5" s="290" t="s">
        <v>1897</v>
      </c>
      <c r="Y5" s="290" t="s">
        <v>1898</v>
      </c>
      <c r="Z5" s="290" t="s">
        <v>1899</v>
      </c>
      <c r="AA5" s="290" t="s">
        <v>1915</v>
      </c>
      <c r="AB5" s="290" t="s">
        <v>1900</v>
      </c>
      <c r="AC5" s="290" t="s">
        <v>33</v>
      </c>
    </row>
    <row r="6" spans="1:29" s="242" customFormat="1" ht="24.75" customHeight="1" x14ac:dyDescent="0.25">
      <c r="A6" s="292"/>
      <c r="B6" s="289"/>
      <c r="C6" s="289"/>
      <c r="D6" s="290"/>
      <c r="E6" s="290"/>
      <c r="F6" s="290"/>
      <c r="G6" s="290"/>
      <c r="H6" s="290"/>
      <c r="I6" s="290"/>
      <c r="J6" s="290"/>
      <c r="K6" s="290"/>
      <c r="L6" s="297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</row>
    <row r="7" spans="1:29" x14ac:dyDescent="0.3">
      <c r="A7" s="249">
        <v>1</v>
      </c>
      <c r="B7" s="26">
        <v>75.110699999999994</v>
      </c>
      <c r="C7" s="243" t="s">
        <v>1382</v>
      </c>
      <c r="D7" s="21">
        <f>ROUND('Total Budget'!C21*30%,0)</f>
        <v>0</v>
      </c>
      <c r="E7" s="21">
        <f>ROUND('Total Budget'!D21*30%,0)</f>
        <v>0</v>
      </c>
      <c r="F7" s="21">
        <f>ROUND('Total Budget'!E21*30%,0)</f>
        <v>0</v>
      </c>
      <c r="G7" s="21">
        <f>ROUND('Total Budget'!F21*30%,0)</f>
        <v>1</v>
      </c>
      <c r="H7" s="21">
        <f>ROUND('Total Budget'!G21*30%,0)</f>
        <v>1</v>
      </c>
      <c r="I7" s="21">
        <f>ROUND('Total Budget'!H21*30%,0)</f>
        <v>5</v>
      </c>
      <c r="J7" s="21">
        <f>ROUND('Total Budget'!I21*30%,0)</f>
        <v>0</v>
      </c>
      <c r="K7" s="21">
        <f>ROUND('Total Budget'!J21*30%,0)</f>
        <v>0</v>
      </c>
      <c r="L7" s="21">
        <f>ROUND('Total Budget'!K21*30%,0)</f>
        <v>4</v>
      </c>
      <c r="M7" s="21">
        <f>ROUND('Total Budget'!L21*30%,0)</f>
        <v>0</v>
      </c>
      <c r="N7" s="21">
        <f>ROUND('Total Budget'!M21*30%,0)</f>
        <v>1</v>
      </c>
      <c r="O7" s="21">
        <f>ROUND('Total Budget'!N21*30%,0)</f>
        <v>0</v>
      </c>
      <c r="P7" s="21">
        <f>ROUND('Total Budget'!O21*30%,0)</f>
        <v>0</v>
      </c>
      <c r="Q7" s="21">
        <f>ROUND('Total Budget'!P21*30%,0)</f>
        <v>8</v>
      </c>
      <c r="R7" s="21">
        <f>ROUND('Total Budget'!Q21*30%,0)</f>
        <v>0</v>
      </c>
      <c r="S7" s="21">
        <f>ROUND('Total Budget'!R21*30%,0)</f>
        <v>0</v>
      </c>
      <c r="T7" s="21">
        <f>ROUND('Total Budget'!S21*30%,0)</f>
        <v>1</v>
      </c>
      <c r="U7" s="21">
        <f>ROUND('Total Budget'!T21*30%,0)</f>
        <v>0</v>
      </c>
      <c r="V7" s="21">
        <f>ROUND('Total Budget'!U21*30%,0)</f>
        <v>10</v>
      </c>
      <c r="W7" s="21">
        <f>ROUND('Total Budget'!V21*30%,0)</f>
        <v>0</v>
      </c>
      <c r="X7" s="21">
        <f>ROUND('Total Budget'!W21*30%,0)</f>
        <v>0</v>
      </c>
      <c r="Y7" s="21">
        <f>ROUND('Total Budget'!X21*30%,0)</f>
        <v>0</v>
      </c>
      <c r="Z7" s="21">
        <f>ROUND('Total Budget'!Y21*30%,0)</f>
        <v>0</v>
      </c>
      <c r="AA7" s="21">
        <f>ROUND('Total Budget'!Z21*30%,0)</f>
        <v>0</v>
      </c>
      <c r="AB7" s="21">
        <f>ROUND('Total Budget'!AA21*30%,0)</f>
        <v>31</v>
      </c>
      <c r="AC7" s="16">
        <f t="shared" ref="AC7:AC38" si="0">SUM(D7:AB7)</f>
        <v>62</v>
      </c>
    </row>
    <row r="8" spans="1:29" x14ac:dyDescent="0.3">
      <c r="A8" s="249">
        <v>2</v>
      </c>
      <c r="B8" s="26">
        <v>75.114699999999999</v>
      </c>
      <c r="C8" s="243" t="s">
        <v>1363</v>
      </c>
      <c r="D8" s="21">
        <f>ROUND('Total Budget'!C22*30%,0)</f>
        <v>11</v>
      </c>
      <c r="E8" s="21">
        <f>ROUND('Total Budget'!D22*30%,0)</f>
        <v>8</v>
      </c>
      <c r="F8" s="21">
        <f>ROUND('Total Budget'!E22*30%,0)</f>
        <v>5</v>
      </c>
      <c r="G8" s="21">
        <f>ROUND('Total Budget'!F22*30%,0)</f>
        <v>5</v>
      </c>
      <c r="H8" s="21">
        <f>ROUND('Total Budget'!G22*30%,0)</f>
        <v>1</v>
      </c>
      <c r="I8" s="21">
        <f>ROUND('Total Budget'!H22*30%,0)</f>
        <v>3</v>
      </c>
      <c r="J8" s="21">
        <f>ROUND('Total Budget'!I22*30%,0)</f>
        <v>3</v>
      </c>
      <c r="K8" s="21">
        <f>ROUND('Total Budget'!J22*30%,0)</f>
        <v>4</v>
      </c>
      <c r="L8" s="21">
        <f>ROUND('Total Budget'!K22*30%,0)</f>
        <v>4</v>
      </c>
      <c r="M8" s="21">
        <f>ROUND('Total Budget'!L22*30%,0)</f>
        <v>1</v>
      </c>
      <c r="N8" s="21">
        <f>ROUND('Total Budget'!M22*30%,0)</f>
        <v>5</v>
      </c>
      <c r="O8" s="21">
        <f>ROUND('Total Budget'!N22*30%,0)</f>
        <v>0</v>
      </c>
      <c r="P8" s="21">
        <f>ROUND('Total Budget'!O22*30%,0)</f>
        <v>3</v>
      </c>
      <c r="Q8" s="21">
        <f>ROUND('Total Budget'!P22*30%,0)</f>
        <v>3</v>
      </c>
      <c r="R8" s="21">
        <f>ROUND('Total Budget'!Q22*30%,0)</f>
        <v>0</v>
      </c>
      <c r="S8" s="21">
        <f>ROUND('Total Budget'!R22*30%,0)</f>
        <v>2</v>
      </c>
      <c r="T8" s="21">
        <f>ROUND('Total Budget'!S22*30%,0)</f>
        <v>5</v>
      </c>
      <c r="U8" s="21">
        <f>ROUND('Total Budget'!T22*30%,0)</f>
        <v>0</v>
      </c>
      <c r="V8" s="21">
        <f>ROUND('Total Budget'!U22*30%,0)</f>
        <v>0</v>
      </c>
      <c r="W8" s="21">
        <f>ROUND('Total Budget'!V22*30%,0)</f>
        <v>0</v>
      </c>
      <c r="X8" s="21">
        <f>ROUND('Total Budget'!W22*30%,0)</f>
        <v>0</v>
      </c>
      <c r="Y8" s="21">
        <f>ROUND('Total Budget'!X22*30%,0)</f>
        <v>0</v>
      </c>
      <c r="Z8" s="21">
        <f>ROUND('Total Budget'!Y22*30%,0)</f>
        <v>0</v>
      </c>
      <c r="AA8" s="21">
        <f>ROUND('Total Budget'!Z22*30%,0)</f>
        <v>0</v>
      </c>
      <c r="AB8" s="21">
        <f>ROUND('Total Budget'!AA22*30%,0)</f>
        <v>0</v>
      </c>
      <c r="AC8" s="16">
        <f t="shared" si="0"/>
        <v>63</v>
      </c>
    </row>
    <row r="9" spans="1:29" x14ac:dyDescent="0.3">
      <c r="A9" s="249">
        <v>3</v>
      </c>
      <c r="B9" s="26">
        <v>75.11569999999999</v>
      </c>
      <c r="C9" s="243" t="s">
        <v>1384</v>
      </c>
      <c r="D9" s="21">
        <f>ROUND('Total Budget'!C23*30%,0)</f>
        <v>447</v>
      </c>
      <c r="E9" s="21">
        <f>ROUND('Total Budget'!D23*30%,0)</f>
        <v>264</v>
      </c>
      <c r="F9" s="21">
        <f>ROUND('Total Budget'!E23*30%,0)</f>
        <v>146</v>
      </c>
      <c r="G9" s="21">
        <f>ROUND('Total Budget'!F23*30%,0)</f>
        <v>117</v>
      </c>
      <c r="H9" s="21">
        <f>ROUND('Total Budget'!G23*30%,0)</f>
        <v>105</v>
      </c>
      <c r="I9" s="21">
        <f>ROUND('Total Budget'!H23*30%,0)</f>
        <v>120</v>
      </c>
      <c r="J9" s="21">
        <f>ROUND('Total Budget'!I23*30%,0)</f>
        <v>127</v>
      </c>
      <c r="K9" s="21">
        <f>ROUND('Total Budget'!J23*30%,0)</f>
        <v>161</v>
      </c>
      <c r="L9" s="21">
        <f>ROUND('Total Budget'!K23*30%,0)</f>
        <v>179</v>
      </c>
      <c r="M9" s="21">
        <f>ROUND('Total Budget'!L23*30%,0)</f>
        <v>203</v>
      </c>
      <c r="N9" s="21">
        <f>ROUND('Total Budget'!M23*30%,0)</f>
        <v>118</v>
      </c>
      <c r="O9" s="21">
        <f>ROUND('Total Budget'!N23*30%,0)</f>
        <v>88</v>
      </c>
      <c r="P9" s="21">
        <f>ROUND('Total Budget'!O23*30%,0)</f>
        <v>80</v>
      </c>
      <c r="Q9" s="21">
        <f>ROUND('Total Budget'!P23*30%,0)</f>
        <v>188</v>
      </c>
      <c r="R9" s="21">
        <f>ROUND('Total Budget'!Q23*30%,0)</f>
        <v>137</v>
      </c>
      <c r="S9" s="21">
        <f>ROUND('Total Budget'!R23*30%,0)</f>
        <v>97</v>
      </c>
      <c r="T9" s="21">
        <f>ROUND('Total Budget'!S23*30%,0)</f>
        <v>102</v>
      </c>
      <c r="U9" s="21">
        <f>ROUND('Total Budget'!T23*30%,0)</f>
        <v>96</v>
      </c>
      <c r="V9" s="21">
        <f>ROUND('Total Budget'!U23*30%,0)</f>
        <v>68</v>
      </c>
      <c r="W9" s="21">
        <f>ROUND('Total Budget'!V23*30%,0)</f>
        <v>29</v>
      </c>
      <c r="X9" s="21">
        <f>ROUND('Total Budget'!W23*30%,0)</f>
        <v>16</v>
      </c>
      <c r="Y9" s="21">
        <f>ROUND('Total Budget'!X23*30%,0)</f>
        <v>19</v>
      </c>
      <c r="Z9" s="21">
        <f>ROUND('Total Budget'!Y23*30%,0)</f>
        <v>23</v>
      </c>
      <c r="AA9" s="21">
        <f>ROUND('Total Budget'!Z23*30%,0)</f>
        <v>5</v>
      </c>
      <c r="AB9" s="21">
        <f>ROUND('Total Budget'!AA23*30%,0)</f>
        <v>195</v>
      </c>
      <c r="AC9" s="16">
        <f t="shared" si="0"/>
        <v>3130</v>
      </c>
    </row>
    <row r="10" spans="1:29" x14ac:dyDescent="0.3">
      <c r="A10" s="249">
        <v>4</v>
      </c>
      <c r="B10" s="26">
        <v>75.116699999999994</v>
      </c>
      <c r="C10" s="243" t="s">
        <v>1385</v>
      </c>
      <c r="D10" s="21">
        <f>ROUND('Total Budget'!C24*30%,0)</f>
        <v>0</v>
      </c>
      <c r="E10" s="21">
        <f>ROUND('Total Budget'!D24*30%,0)</f>
        <v>0</v>
      </c>
      <c r="F10" s="21">
        <f>ROUND('Total Budget'!E24*30%,0)</f>
        <v>0</v>
      </c>
      <c r="G10" s="21">
        <f>ROUND('Total Budget'!F24*30%,0)</f>
        <v>0</v>
      </c>
      <c r="H10" s="21">
        <f>ROUND('Total Budget'!G24*30%,0)</f>
        <v>0</v>
      </c>
      <c r="I10" s="21">
        <f>ROUND('Total Budget'!H24*30%,0)</f>
        <v>0</v>
      </c>
      <c r="J10" s="21">
        <f>ROUND('Total Budget'!I24*30%,0)</f>
        <v>0</v>
      </c>
      <c r="K10" s="21">
        <f>ROUND('Total Budget'!J24*30%,0)</f>
        <v>0</v>
      </c>
      <c r="L10" s="21">
        <f>ROUND('Total Budget'!K24*30%,0)</f>
        <v>0</v>
      </c>
      <c r="M10" s="21">
        <f>ROUND('Total Budget'!L24*30%,0)</f>
        <v>0</v>
      </c>
      <c r="N10" s="21">
        <f>ROUND('Total Budget'!M24*30%,0)</f>
        <v>0</v>
      </c>
      <c r="O10" s="21">
        <f>ROUND('Total Budget'!N24*30%,0)</f>
        <v>0</v>
      </c>
      <c r="P10" s="21">
        <f>ROUND('Total Budget'!O24*30%,0)</f>
        <v>0</v>
      </c>
      <c r="Q10" s="21">
        <f>ROUND('Total Budget'!P24*30%,0)</f>
        <v>0</v>
      </c>
      <c r="R10" s="21">
        <f>ROUND('Total Budget'!Q24*30%,0)</f>
        <v>0</v>
      </c>
      <c r="S10" s="21">
        <f>ROUND('Total Budget'!R24*30%,0)</f>
        <v>31</v>
      </c>
      <c r="T10" s="21">
        <f>ROUND('Total Budget'!S24*30%,0)</f>
        <v>17</v>
      </c>
      <c r="U10" s="21">
        <f>ROUND('Total Budget'!T24*30%,0)</f>
        <v>19</v>
      </c>
      <c r="V10" s="21">
        <f>ROUND('Total Budget'!U24*30%,0)</f>
        <v>0</v>
      </c>
      <c r="W10" s="21">
        <f>ROUND('Total Budget'!V24*30%,0)</f>
        <v>0</v>
      </c>
      <c r="X10" s="21">
        <f>ROUND('Total Budget'!W24*30%,0)</f>
        <v>0</v>
      </c>
      <c r="Y10" s="21">
        <f>ROUND('Total Budget'!X24*30%,0)</f>
        <v>0</v>
      </c>
      <c r="Z10" s="21">
        <f>ROUND('Total Budget'!Y24*30%,0)</f>
        <v>0</v>
      </c>
      <c r="AA10" s="21">
        <f>ROUND('Total Budget'!Z24*30%,0)</f>
        <v>0</v>
      </c>
      <c r="AB10" s="21">
        <f>ROUND('Total Budget'!AA24*30%,0)</f>
        <v>2</v>
      </c>
      <c r="AC10" s="16">
        <f t="shared" si="0"/>
        <v>69</v>
      </c>
    </row>
    <row r="11" spans="1:29" ht="27" x14ac:dyDescent="0.3">
      <c r="A11" s="249">
        <v>5</v>
      </c>
      <c r="B11" s="26">
        <v>75.117699999999999</v>
      </c>
      <c r="C11" s="243" t="s">
        <v>1387</v>
      </c>
      <c r="D11" s="21">
        <f>ROUND('Total Budget'!C26*30%,0)</f>
        <v>185</v>
      </c>
      <c r="E11" s="21">
        <f>ROUND('Total Budget'!D26*30%,0)</f>
        <v>166</v>
      </c>
      <c r="F11" s="21">
        <f>ROUND('Total Budget'!E26*30%,0)</f>
        <v>174</v>
      </c>
      <c r="G11" s="21">
        <f>ROUND('Total Budget'!F26*30%,0)</f>
        <v>141</v>
      </c>
      <c r="H11" s="21">
        <f>ROUND('Total Budget'!G26*30%,0)</f>
        <v>126</v>
      </c>
      <c r="I11" s="21">
        <f>ROUND('Total Budget'!H26*30%,0)</f>
        <v>168</v>
      </c>
      <c r="J11" s="21">
        <f>ROUND('Total Budget'!I26*30%,0)</f>
        <v>142</v>
      </c>
      <c r="K11" s="21">
        <f>ROUND('Total Budget'!J26*30%,0)</f>
        <v>205</v>
      </c>
      <c r="L11" s="21">
        <f>ROUND('Total Budget'!K26*30%,0)</f>
        <v>146</v>
      </c>
      <c r="M11" s="21">
        <f>ROUND('Total Budget'!L26*30%,0)</f>
        <v>149</v>
      </c>
      <c r="N11" s="21">
        <f>ROUND('Total Budget'!M26*30%,0)</f>
        <v>155</v>
      </c>
      <c r="O11" s="21">
        <f>ROUND('Total Budget'!N26*30%,0)</f>
        <v>104</v>
      </c>
      <c r="P11" s="21">
        <f>ROUND('Total Budget'!O26*30%,0)</f>
        <v>99</v>
      </c>
      <c r="Q11" s="21">
        <f>ROUND('Total Budget'!P26*30%,0)</f>
        <v>209</v>
      </c>
      <c r="R11" s="21">
        <f>ROUND('Total Budget'!Q26*30%,0)</f>
        <v>150</v>
      </c>
      <c r="S11" s="21">
        <f>ROUND('Total Budget'!R26*30%,0)</f>
        <v>194</v>
      </c>
      <c r="T11" s="21">
        <f>ROUND('Total Budget'!S26*30%,0)</f>
        <v>158</v>
      </c>
      <c r="U11" s="21">
        <f>ROUND('Total Budget'!T26*30%,0)</f>
        <v>144</v>
      </c>
      <c r="V11" s="21">
        <f>ROUND('Total Budget'!U26*30%,0)</f>
        <v>59</v>
      </c>
      <c r="W11" s="21">
        <f>ROUND('Total Budget'!V26*30%,0)</f>
        <v>8</v>
      </c>
      <c r="X11" s="21">
        <f>ROUND('Total Budget'!W26*30%,0)</f>
        <v>22</v>
      </c>
      <c r="Y11" s="21">
        <f>ROUND('Total Budget'!X26*30%,0)</f>
        <v>20</v>
      </c>
      <c r="Z11" s="21">
        <f>ROUND('Total Budget'!Y26*30%,0)+2</f>
        <v>12</v>
      </c>
      <c r="AA11" s="21">
        <v>2</v>
      </c>
      <c r="AB11" s="21">
        <f>ROUND('Total Budget'!AA26*30%,0)</f>
        <v>90</v>
      </c>
      <c r="AC11" s="16">
        <f t="shared" si="0"/>
        <v>3028</v>
      </c>
    </row>
    <row r="12" spans="1:29" x14ac:dyDescent="0.3">
      <c r="A12" s="249">
        <v>6</v>
      </c>
      <c r="B12" s="26">
        <v>75.118700000000004</v>
      </c>
      <c r="C12" s="243" t="s">
        <v>1388</v>
      </c>
      <c r="D12" s="21">
        <f>ROUND('Total Budget'!C27*30%,0)</f>
        <v>0</v>
      </c>
      <c r="E12" s="21">
        <f>ROUND('Total Budget'!D27*30%,0)</f>
        <v>0</v>
      </c>
      <c r="F12" s="21">
        <f>ROUND('Total Budget'!E27*30%,0)</f>
        <v>0</v>
      </c>
      <c r="G12" s="21">
        <f>ROUND('Total Budget'!F27*30%,0)</f>
        <v>0</v>
      </c>
      <c r="H12" s="21">
        <f>ROUND('Total Budget'!G27*30%,0)</f>
        <v>0</v>
      </c>
      <c r="I12" s="21">
        <f>ROUND('Total Budget'!H27*30%,0)</f>
        <v>8</v>
      </c>
      <c r="J12" s="21">
        <f>ROUND('Total Budget'!I27*30%,0)</f>
        <v>0</v>
      </c>
      <c r="K12" s="21">
        <f>ROUND('Total Budget'!J27*30%,0)</f>
        <v>3</v>
      </c>
      <c r="L12" s="21">
        <f>ROUND('Total Budget'!K27*30%,0)</f>
        <v>0</v>
      </c>
      <c r="M12" s="21">
        <f>ROUND('Total Budget'!L27*30%,0)</f>
        <v>0</v>
      </c>
      <c r="N12" s="21">
        <f>ROUND('Total Budget'!M27*30%,0)</f>
        <v>0</v>
      </c>
      <c r="O12" s="21">
        <f>ROUND('Total Budget'!N27*30%,0)</f>
        <v>0</v>
      </c>
      <c r="P12" s="21">
        <f>ROUND('Total Budget'!O27*30%,0)</f>
        <v>0</v>
      </c>
      <c r="Q12" s="21">
        <f>ROUND('Total Budget'!P27*30%,0)</f>
        <v>0</v>
      </c>
      <c r="R12" s="21">
        <f>ROUND('Total Budget'!Q27*30%,0)</f>
        <v>0</v>
      </c>
      <c r="S12" s="21">
        <f>ROUND('Total Budget'!R27*30%,0)</f>
        <v>0</v>
      </c>
      <c r="T12" s="21">
        <f>ROUND('Total Budget'!S27*30%,0)</f>
        <v>0</v>
      </c>
      <c r="U12" s="21">
        <f>ROUND('Total Budget'!T27*30%,0)</f>
        <v>0</v>
      </c>
      <c r="V12" s="21">
        <f>ROUND('Total Budget'!U27*30%,0)</f>
        <v>13</v>
      </c>
      <c r="W12" s="21">
        <f>ROUND('Total Budget'!V27*30%,0)</f>
        <v>0</v>
      </c>
      <c r="X12" s="21">
        <f>ROUND('Total Budget'!W27*30%,0)</f>
        <v>7</v>
      </c>
      <c r="Y12" s="21">
        <f>ROUND('Total Budget'!X27*30%,0)</f>
        <v>6</v>
      </c>
      <c r="Z12" s="21">
        <f>ROUND('Total Budget'!Y27*30%,0)</f>
        <v>0</v>
      </c>
      <c r="AA12" s="21">
        <f>ROUND('Total Budget'!Z27*30%,0)</f>
        <v>0</v>
      </c>
      <c r="AB12" s="21">
        <f>ROUND('Total Budget'!AA27*30%,0)</f>
        <v>1</v>
      </c>
      <c r="AC12" s="16">
        <f t="shared" si="0"/>
        <v>38</v>
      </c>
    </row>
    <row r="13" spans="1:29" ht="27" x14ac:dyDescent="0.3">
      <c r="A13" s="249">
        <v>7</v>
      </c>
      <c r="B13" s="26">
        <v>75.119699999999995</v>
      </c>
      <c r="C13" s="243" t="s">
        <v>1389</v>
      </c>
      <c r="D13" s="21">
        <f>ROUND('Total Budget'!C28*30%,0)</f>
        <v>0</v>
      </c>
      <c r="E13" s="21">
        <f>ROUND('Total Budget'!D28*30%,0)</f>
        <v>0</v>
      </c>
      <c r="F13" s="21">
        <f>ROUND('Total Budget'!E28*30%,0)</f>
        <v>0</v>
      </c>
      <c r="G13" s="21">
        <f>ROUND('Total Budget'!F28*30%,0)</f>
        <v>0</v>
      </c>
      <c r="H13" s="21">
        <f>ROUND('Total Budget'!G28*30%,0)</f>
        <v>0</v>
      </c>
      <c r="I13" s="21">
        <f>ROUND('Total Budget'!H28*30%,0)</f>
        <v>0</v>
      </c>
      <c r="J13" s="21">
        <f>ROUND('Total Budget'!I28*30%,0)</f>
        <v>0</v>
      </c>
      <c r="K13" s="21">
        <f>ROUND('Total Budget'!J28*30%,0)</f>
        <v>2</v>
      </c>
      <c r="L13" s="21">
        <f>ROUND('Total Budget'!K28*30%,0)</f>
        <v>0</v>
      </c>
      <c r="M13" s="21">
        <f>ROUND('Total Budget'!L28*30%,0)</f>
        <v>0</v>
      </c>
      <c r="N13" s="21">
        <f>ROUND('Total Budget'!M28*30%,0)</f>
        <v>0</v>
      </c>
      <c r="O13" s="21">
        <f>ROUND('Total Budget'!N28*30%,0)</f>
        <v>0</v>
      </c>
      <c r="P13" s="21">
        <f>ROUND('Total Budget'!O28*30%,0)</f>
        <v>0</v>
      </c>
      <c r="Q13" s="21">
        <f>ROUND('Total Budget'!P28*30%,0)</f>
        <v>0</v>
      </c>
      <c r="R13" s="21">
        <f>ROUND('Total Budget'!Q28*30%,0)</f>
        <v>0</v>
      </c>
      <c r="S13" s="21">
        <f>ROUND('Total Budget'!R28*30%,0)</f>
        <v>0</v>
      </c>
      <c r="T13" s="21">
        <f>ROUND('Total Budget'!S28*30%,0)</f>
        <v>0</v>
      </c>
      <c r="U13" s="21">
        <f>ROUND('Total Budget'!T28*30%,0)</f>
        <v>0</v>
      </c>
      <c r="V13" s="21">
        <f>ROUND('Total Budget'!U28*30%,0)</f>
        <v>1</v>
      </c>
      <c r="W13" s="21">
        <f>ROUND('Total Budget'!V28*30%,0)</f>
        <v>0</v>
      </c>
      <c r="X13" s="21">
        <f>ROUND('Total Budget'!W28*30%,0)</f>
        <v>1</v>
      </c>
      <c r="Y13" s="21">
        <f>ROUND('Total Budget'!X28*30%,0)</f>
        <v>2</v>
      </c>
      <c r="Z13" s="21">
        <f>ROUND('Total Budget'!Y28*30%,0)</f>
        <v>0</v>
      </c>
      <c r="AA13" s="21">
        <f>ROUND('Total Budget'!Z28*30%,0)</f>
        <v>0</v>
      </c>
      <c r="AB13" s="21">
        <f>ROUND('Total Budget'!AA28*30%,0)</f>
        <v>3</v>
      </c>
      <c r="AC13" s="16">
        <f t="shared" si="0"/>
        <v>9</v>
      </c>
    </row>
    <row r="14" spans="1:29" x14ac:dyDescent="0.3">
      <c r="A14" s="249">
        <v>8</v>
      </c>
      <c r="B14" s="26">
        <v>75.155699999999996</v>
      </c>
      <c r="C14" s="243" t="s">
        <v>1391</v>
      </c>
      <c r="D14" s="21">
        <f>ROUND('Total Budget'!C29*30%,0)</f>
        <v>0</v>
      </c>
      <c r="E14" s="21">
        <f>ROUND('Total Budget'!D29*30%,0)</f>
        <v>3</v>
      </c>
      <c r="F14" s="21">
        <f>ROUND('Total Budget'!E29*30%,0)</f>
        <v>2</v>
      </c>
      <c r="G14" s="21">
        <f>ROUND('Total Budget'!F29*30%,0)</f>
        <v>2</v>
      </c>
      <c r="H14" s="21">
        <f>ROUND('Total Budget'!G29*30%,0)</f>
        <v>1</v>
      </c>
      <c r="I14" s="21">
        <f>ROUND('Total Budget'!H29*30%,0)</f>
        <v>2</v>
      </c>
      <c r="J14" s="21">
        <f>ROUND('Total Budget'!I29*30%,0)</f>
        <v>0</v>
      </c>
      <c r="K14" s="21">
        <f>ROUND('Total Budget'!J29*30%,0)</f>
        <v>0</v>
      </c>
      <c r="L14" s="21">
        <f>ROUND('Total Budget'!K29*30%,0)</f>
        <v>4</v>
      </c>
      <c r="M14" s="21">
        <f>ROUND('Total Budget'!L29*30%,0)</f>
        <v>4</v>
      </c>
      <c r="N14" s="21">
        <f>ROUND('Total Budget'!M29*30%,0)</f>
        <v>3</v>
      </c>
      <c r="O14" s="21">
        <f>ROUND('Total Budget'!N29*30%,0)</f>
        <v>2</v>
      </c>
      <c r="P14" s="21">
        <f>ROUND('Total Budget'!O29*30%,0)</f>
        <v>0</v>
      </c>
      <c r="Q14" s="21">
        <f>ROUND('Total Budget'!P29*30%,0)</f>
        <v>0</v>
      </c>
      <c r="R14" s="21">
        <f>ROUND('Total Budget'!Q29*30%,0)</f>
        <v>0</v>
      </c>
      <c r="S14" s="21">
        <f>ROUND('Total Budget'!R29*30%,0)</f>
        <v>0</v>
      </c>
      <c r="T14" s="21">
        <f>ROUND('Total Budget'!S29*30%,0)</f>
        <v>1</v>
      </c>
      <c r="U14" s="21">
        <f>ROUND('Total Budget'!T29*30%,0)</f>
        <v>0</v>
      </c>
      <c r="V14" s="21">
        <f>ROUND('Total Budget'!U29*30%,0)</f>
        <v>0</v>
      </c>
      <c r="W14" s="21">
        <f>ROUND('Total Budget'!V29*30%,0)</f>
        <v>0</v>
      </c>
      <c r="X14" s="21">
        <f>ROUND('Total Budget'!W29*30%,0)</f>
        <v>0</v>
      </c>
      <c r="Y14" s="21">
        <f>ROUND('Total Budget'!X29*30%,0)</f>
        <v>0</v>
      </c>
      <c r="Z14" s="21">
        <f>ROUND('Total Budget'!Y29*30%,0)</f>
        <v>0</v>
      </c>
      <c r="AA14" s="21">
        <f>ROUND('Total Budget'!Z29*30%,0)</f>
        <v>0</v>
      </c>
      <c r="AB14" s="21">
        <f>ROUND('Total Budget'!AA29*30%,0)</f>
        <v>0</v>
      </c>
      <c r="AC14" s="16">
        <f t="shared" si="0"/>
        <v>24</v>
      </c>
    </row>
    <row r="15" spans="1:29" s="130" customFormat="1" x14ac:dyDescent="0.3">
      <c r="A15" s="249">
        <v>9</v>
      </c>
      <c r="B15" s="127">
        <v>75.156700000000001</v>
      </c>
      <c r="C15" s="244" t="s">
        <v>1392</v>
      </c>
      <c r="D15" s="245">
        <f>ROUND('Total Budget'!C30*30%,0)</f>
        <v>0</v>
      </c>
      <c r="E15" s="245">
        <f>ROUND('Total Budget'!D30*30%,0)</f>
        <v>0</v>
      </c>
      <c r="F15" s="245">
        <f>ROUND('Total Budget'!E30*30%,0)</f>
        <v>0</v>
      </c>
      <c r="G15" s="245">
        <v>0</v>
      </c>
      <c r="H15" s="245">
        <v>0</v>
      </c>
      <c r="I15" s="245">
        <f>ROUND('Total Budget'!H30*30%,0)</f>
        <v>0</v>
      </c>
      <c r="J15" s="245">
        <v>0</v>
      </c>
      <c r="K15" s="245">
        <v>0</v>
      </c>
      <c r="L15" s="245">
        <f>ROUND('Total Budget'!K30*30%,0)</f>
        <v>0</v>
      </c>
      <c r="M15" s="245">
        <f>ROUND('Total Budget'!L30*30%,0)</f>
        <v>0</v>
      </c>
      <c r="N15" s="245">
        <v>0</v>
      </c>
      <c r="O15" s="245">
        <f>ROUND('Total Budget'!N30*30%,0)</f>
        <v>0</v>
      </c>
      <c r="P15" s="245">
        <f>ROUND('Total Budget'!O30*30%,0)</f>
        <v>0</v>
      </c>
      <c r="Q15" s="245">
        <v>0</v>
      </c>
      <c r="R15" s="245">
        <v>0</v>
      </c>
      <c r="S15" s="245">
        <v>0</v>
      </c>
      <c r="T15" s="245">
        <v>0</v>
      </c>
      <c r="U15" s="245">
        <v>0</v>
      </c>
      <c r="V15" s="245">
        <f>ROUND('Total Budget'!U30*30%,0)</f>
        <v>0</v>
      </c>
      <c r="W15" s="245">
        <f>ROUND('Total Budget'!V30*30%,0)</f>
        <v>0</v>
      </c>
      <c r="X15" s="245">
        <f>ROUND('Total Budget'!W30*30%,0)</f>
        <v>0</v>
      </c>
      <c r="Y15" s="245">
        <f>ROUND('Total Budget'!X30*30%,0)</f>
        <v>0</v>
      </c>
      <c r="Z15" s="245">
        <f>ROUND('Total Budget'!Y30*30%,0)</f>
        <v>0</v>
      </c>
      <c r="AA15" s="245">
        <f>ROUND('Total Budget'!Z30*30%,0)</f>
        <v>0</v>
      </c>
      <c r="AB15" s="245">
        <f>ROUND('Total Budget'!AA30*30%,0)</f>
        <v>0</v>
      </c>
      <c r="AC15" s="129">
        <f t="shared" si="0"/>
        <v>0</v>
      </c>
    </row>
    <row r="16" spans="1:29" x14ac:dyDescent="0.3">
      <c r="A16" s="249">
        <v>10</v>
      </c>
      <c r="B16" s="26">
        <v>75.157700000000006</v>
      </c>
      <c r="C16" s="243" t="s">
        <v>1393</v>
      </c>
      <c r="D16" s="21">
        <f>ROUND('Total Budget'!C31*30%,0)</f>
        <v>41</v>
      </c>
      <c r="E16" s="21">
        <f>ROUND('Total Budget'!D31*30%,0)</f>
        <v>37</v>
      </c>
      <c r="F16" s="21">
        <f>ROUND('Total Budget'!E31*30%,0)</f>
        <v>56</v>
      </c>
      <c r="G16" s="21">
        <v>43</v>
      </c>
      <c r="H16" s="21">
        <v>31</v>
      </c>
      <c r="I16" s="21">
        <f>ROUND('Total Budget'!H31*30%,0)</f>
        <v>47</v>
      </c>
      <c r="J16" s="21">
        <v>37</v>
      </c>
      <c r="K16" s="21">
        <v>55</v>
      </c>
      <c r="L16" s="21">
        <f>ROUND('Total Budget'!K31*30%,0)</f>
        <v>38</v>
      </c>
      <c r="M16" s="21">
        <f>ROUND('Total Budget'!L31*30%,0)</f>
        <v>58</v>
      </c>
      <c r="N16" s="21">
        <v>39</v>
      </c>
      <c r="O16" s="21">
        <f>ROUND('Total Budget'!N31*30%,0)</f>
        <v>21</v>
      </c>
      <c r="P16" s="21">
        <f>ROUND('Total Budget'!O31*30%,0)</f>
        <v>20</v>
      </c>
      <c r="Q16" s="21">
        <v>43</v>
      </c>
      <c r="R16" s="21">
        <v>41</v>
      </c>
      <c r="S16" s="21">
        <v>52</v>
      </c>
      <c r="T16" s="21">
        <v>36</v>
      </c>
      <c r="U16" s="21">
        <v>41</v>
      </c>
      <c r="V16" s="21">
        <f>ROUND('Total Budget'!U31*30%,0)</f>
        <v>0</v>
      </c>
      <c r="W16" s="21">
        <f>ROUND('Total Budget'!V31*30%,0)</f>
        <v>0</v>
      </c>
      <c r="X16" s="21">
        <f>ROUND('Total Budget'!W31*30%,0)</f>
        <v>0</v>
      </c>
      <c r="Y16" s="21">
        <f>ROUND('Total Budget'!X31*30%,0)</f>
        <v>0</v>
      </c>
      <c r="Z16" s="21">
        <f>ROUND('Total Budget'!Y31*30%,0)</f>
        <v>0</v>
      </c>
      <c r="AA16" s="21">
        <f>ROUND('Total Budget'!Z31*30%,0)</f>
        <v>0</v>
      </c>
      <c r="AB16" s="21">
        <f>ROUND('Total Budget'!AA31*30%,0)</f>
        <v>0</v>
      </c>
      <c r="AC16" s="16">
        <f t="shared" si="0"/>
        <v>736</v>
      </c>
    </row>
    <row r="17" spans="1:29" x14ac:dyDescent="0.3">
      <c r="A17" s="249">
        <v>11</v>
      </c>
      <c r="B17" s="26">
        <v>75.170699999999997</v>
      </c>
      <c r="C17" s="243" t="s">
        <v>1394</v>
      </c>
      <c r="D17" s="21">
        <f>ROUND('Total Budget'!C32*30%,0)</f>
        <v>0</v>
      </c>
      <c r="E17" s="21">
        <f>ROUND('Total Budget'!D32*30%,0)</f>
        <v>0</v>
      </c>
      <c r="F17" s="21">
        <f>ROUND('Total Budget'!E32*30%,0)</f>
        <v>0</v>
      </c>
      <c r="G17" s="21">
        <f>ROUND('Total Budget'!F32*30%,0)</f>
        <v>0</v>
      </c>
      <c r="H17" s="21">
        <f>ROUND('Total Budget'!G32*30%,0)</f>
        <v>0</v>
      </c>
      <c r="I17" s="21">
        <f>ROUND('Total Budget'!H32*30%,0)</f>
        <v>0</v>
      </c>
      <c r="J17" s="21">
        <f>ROUND('Total Budget'!I32*30%,0)</f>
        <v>0</v>
      </c>
      <c r="K17" s="21">
        <f>ROUND('Total Budget'!J32*30%,0)</f>
        <v>0</v>
      </c>
      <c r="L17" s="21">
        <f>ROUND('Total Budget'!K32*30%,0)</f>
        <v>1</v>
      </c>
      <c r="M17" s="21">
        <f>ROUND('Total Budget'!L32*30%,0)</f>
        <v>0</v>
      </c>
      <c r="N17" s="21">
        <f>ROUND('Total Budget'!M32*30%,0)</f>
        <v>1</v>
      </c>
      <c r="O17" s="21">
        <f>ROUND('Total Budget'!N32*30%,0)</f>
        <v>1</v>
      </c>
      <c r="P17" s="21">
        <f>ROUND('Total Budget'!O32*30%,0)</f>
        <v>0</v>
      </c>
      <c r="Q17" s="21">
        <f>ROUND('Total Budget'!P32*30%,0)</f>
        <v>1</v>
      </c>
      <c r="R17" s="21">
        <f>ROUND('Total Budget'!Q32*30%,0)</f>
        <v>1</v>
      </c>
      <c r="S17" s="21">
        <f>ROUND('Total Budget'!R32*30%,0)</f>
        <v>2</v>
      </c>
      <c r="T17" s="21">
        <f>ROUND('Total Budget'!S32*30%,0)</f>
        <v>0</v>
      </c>
      <c r="U17" s="21">
        <f>ROUND('Total Budget'!T32*30%,0)</f>
        <v>0</v>
      </c>
      <c r="V17" s="21">
        <f>ROUND('Total Budget'!U32*30%,0)</f>
        <v>0</v>
      </c>
      <c r="W17" s="21">
        <f>ROUND('Total Budget'!V32*30%,0)</f>
        <v>0</v>
      </c>
      <c r="X17" s="21">
        <f>ROUND('Total Budget'!W32*30%,0)</f>
        <v>0</v>
      </c>
      <c r="Y17" s="21">
        <f>ROUND('Total Budget'!X32*30%,0)</f>
        <v>0</v>
      </c>
      <c r="Z17" s="21">
        <f>ROUND('Total Budget'!Y32*30%,0)</f>
        <v>0</v>
      </c>
      <c r="AA17" s="21">
        <f>ROUND('Total Budget'!Z32*30%,0)</f>
        <v>0</v>
      </c>
      <c r="AB17" s="21">
        <f>ROUND('Total Budget'!AA32*30%,0)</f>
        <v>0</v>
      </c>
      <c r="AC17" s="16">
        <f t="shared" si="0"/>
        <v>7</v>
      </c>
    </row>
    <row r="18" spans="1:29" ht="27" x14ac:dyDescent="0.3">
      <c r="A18" s="249">
        <v>12</v>
      </c>
      <c r="B18" s="26">
        <v>75.180700000000002</v>
      </c>
      <c r="C18" s="243" t="s">
        <v>1398</v>
      </c>
      <c r="D18" s="21">
        <f>ROUND('Total Budget'!C33*30%,0)</f>
        <v>0</v>
      </c>
      <c r="E18" s="21">
        <f>ROUND('Total Budget'!D33*30%,0)</f>
        <v>0</v>
      </c>
      <c r="F18" s="21">
        <f>ROUND('Total Budget'!E33*30%,0)</f>
        <v>0</v>
      </c>
      <c r="G18" s="21">
        <f>ROUND('Total Budget'!F33*30%,0)</f>
        <v>0</v>
      </c>
      <c r="H18" s="21">
        <f>ROUND('Total Budget'!G33*30%,0)</f>
        <v>0</v>
      </c>
      <c r="I18" s="21">
        <f>ROUND('Total Budget'!H33*30%,0)</f>
        <v>2</v>
      </c>
      <c r="J18" s="21">
        <f>ROUND('Total Budget'!I33*30%,0)</f>
        <v>0</v>
      </c>
      <c r="K18" s="21">
        <f>ROUND('Total Budget'!J33*30%,0)</f>
        <v>0</v>
      </c>
      <c r="L18" s="21">
        <f>ROUND('Total Budget'!K33*30%,0)</f>
        <v>2</v>
      </c>
      <c r="M18" s="21">
        <f>ROUND('Total Budget'!L33*30%,0)</f>
        <v>0</v>
      </c>
      <c r="N18" s="21">
        <f>ROUND('Total Budget'!M33*30%,0)</f>
        <v>1</v>
      </c>
      <c r="O18" s="21">
        <f>ROUND('Total Budget'!N33*30%,0)</f>
        <v>0</v>
      </c>
      <c r="P18" s="21">
        <f>ROUND('Total Budget'!O33*30%,0)</f>
        <v>0</v>
      </c>
      <c r="Q18" s="21">
        <f>ROUND('Total Budget'!P33*30%,0)</f>
        <v>3</v>
      </c>
      <c r="R18" s="21">
        <f>ROUND('Total Budget'!Q33*30%,0)</f>
        <v>0</v>
      </c>
      <c r="S18" s="21">
        <f>ROUND('Total Budget'!R33*30%,0)</f>
        <v>0</v>
      </c>
      <c r="T18" s="21">
        <f>ROUND('Total Budget'!S33*30%,0)</f>
        <v>0</v>
      </c>
      <c r="U18" s="21">
        <f>ROUND('Total Budget'!T33*30%,0)</f>
        <v>0</v>
      </c>
      <c r="V18" s="21">
        <f>ROUND('Total Budget'!U33*30%,0)</f>
        <v>4</v>
      </c>
      <c r="W18" s="21">
        <f>ROUND('Total Budget'!V33*30%,0)</f>
        <v>0</v>
      </c>
      <c r="X18" s="21">
        <f>ROUND('Total Budget'!W33*30%,0)</f>
        <v>0</v>
      </c>
      <c r="Y18" s="21">
        <f>ROUND('Total Budget'!X33*30%,0)</f>
        <v>0</v>
      </c>
      <c r="Z18" s="21">
        <f>ROUND('Total Budget'!Y33*30%,0)</f>
        <v>0</v>
      </c>
      <c r="AA18" s="21">
        <f>ROUND('Total Budget'!Z33*30%,0)</f>
        <v>0</v>
      </c>
      <c r="AB18" s="21">
        <f>ROUND('Total Budget'!AA33*30%,0)</f>
        <v>24</v>
      </c>
      <c r="AC18" s="16">
        <f t="shared" si="0"/>
        <v>36</v>
      </c>
    </row>
    <row r="19" spans="1:29" x14ac:dyDescent="0.3">
      <c r="A19" s="249">
        <v>13</v>
      </c>
      <c r="B19" s="111">
        <v>75.181700000000006</v>
      </c>
      <c r="C19" s="243" t="s">
        <v>1399</v>
      </c>
      <c r="D19" s="21">
        <f>ROUND('Total Budget'!C34*30%,0)</f>
        <v>0</v>
      </c>
      <c r="E19" s="21">
        <f>ROUND('Total Budget'!D34*30%,0)</f>
        <v>0</v>
      </c>
      <c r="F19" s="21">
        <f>ROUND('Total Budget'!E34*30%,0)</f>
        <v>0</v>
      </c>
      <c r="G19" s="21">
        <f>ROUND('Total Budget'!F34*30%,0)</f>
        <v>0</v>
      </c>
      <c r="H19" s="21">
        <f>ROUND('Total Budget'!G34*30%,0)</f>
        <v>0</v>
      </c>
      <c r="I19" s="21">
        <f>ROUND('Total Budget'!H34*30%,0)</f>
        <v>0</v>
      </c>
      <c r="J19" s="21">
        <f>ROUND('Total Budget'!I34*30%,0)</f>
        <v>0</v>
      </c>
      <c r="K19" s="21">
        <f>ROUND('Total Budget'!J34*30%,0)</f>
        <v>0</v>
      </c>
      <c r="L19" s="21">
        <f>ROUND('Total Budget'!K34*30%,0)</f>
        <v>0</v>
      </c>
      <c r="M19" s="21">
        <f>ROUND('Total Budget'!L34*30%,0)</f>
        <v>0</v>
      </c>
      <c r="N19" s="21">
        <f>ROUND('Total Budget'!M34*30%,0)</f>
        <v>0</v>
      </c>
      <c r="O19" s="21">
        <f>ROUND('Total Budget'!N34*30%,0)</f>
        <v>0</v>
      </c>
      <c r="P19" s="21">
        <f>ROUND('Total Budget'!O34*30%,0)</f>
        <v>0</v>
      </c>
      <c r="Q19" s="21">
        <f>ROUND('Total Budget'!P34*30%,0)</f>
        <v>0</v>
      </c>
      <c r="R19" s="21">
        <f>ROUND('Total Budget'!Q34*30%,0)</f>
        <v>0</v>
      </c>
      <c r="S19" s="21">
        <f>ROUND('Total Budget'!R34*30%,0)</f>
        <v>0</v>
      </c>
      <c r="T19" s="21">
        <f>ROUND('Total Budget'!S34*30%,0)</f>
        <v>0</v>
      </c>
      <c r="U19" s="21">
        <f>ROUND('Total Budget'!T34*30%,0)</f>
        <v>0</v>
      </c>
      <c r="V19" s="21">
        <f>ROUND('Total Budget'!U34*30%,0)</f>
        <v>0</v>
      </c>
      <c r="W19" s="21">
        <f>ROUND('Total Budget'!V34*30%,0)</f>
        <v>0</v>
      </c>
      <c r="X19" s="21">
        <f>ROUND('Total Budget'!W34*30%,0)</f>
        <v>0</v>
      </c>
      <c r="Y19" s="21">
        <f>ROUND('Total Budget'!X34*30%,0)</f>
        <v>0</v>
      </c>
      <c r="Z19" s="21">
        <f>ROUND('Total Budget'!Y34*30%,0)</f>
        <v>0</v>
      </c>
      <c r="AA19" s="21">
        <f>ROUND('Total Budget'!Z34*30%,0)</f>
        <v>0</v>
      </c>
      <c r="AB19" s="21">
        <f>ROUND('Total Budget'!AA34*30%,0)</f>
        <v>0</v>
      </c>
      <c r="AC19" s="16">
        <f t="shared" si="0"/>
        <v>0</v>
      </c>
    </row>
    <row r="20" spans="1:29" x14ac:dyDescent="0.3">
      <c r="A20" s="249">
        <v>14</v>
      </c>
      <c r="B20" s="26">
        <v>75.184700000000007</v>
      </c>
      <c r="C20" s="243" t="s">
        <v>1401</v>
      </c>
      <c r="D20" s="21">
        <f>ROUND('Total Budget'!C35*30%,0)</f>
        <v>4</v>
      </c>
      <c r="E20" s="21">
        <f>ROUND('Total Budget'!D35*30%,0)</f>
        <v>3</v>
      </c>
      <c r="F20" s="21">
        <f>ROUND('Total Budget'!E35*30%,0)</f>
        <v>2</v>
      </c>
      <c r="G20" s="21">
        <f>ROUND('Total Budget'!F35*30%,0)</f>
        <v>2</v>
      </c>
      <c r="H20" s="21">
        <f>ROUND('Total Budget'!G35*30%,0)</f>
        <v>0</v>
      </c>
      <c r="I20" s="21">
        <f>ROUND('Total Budget'!H35*30%,0)</f>
        <v>1</v>
      </c>
      <c r="J20" s="21">
        <f>ROUND('Total Budget'!I35*30%,0)</f>
        <v>1</v>
      </c>
      <c r="K20" s="21">
        <f>ROUND('Total Budget'!J35*30%,0)</f>
        <v>2</v>
      </c>
      <c r="L20" s="21">
        <f>ROUND('Total Budget'!K35*30%,0)</f>
        <v>2</v>
      </c>
      <c r="M20" s="21">
        <f>ROUND('Total Budget'!L35*30%,0)</f>
        <v>0</v>
      </c>
      <c r="N20" s="21">
        <f>ROUND('Total Budget'!M35*30%,0)</f>
        <v>2</v>
      </c>
      <c r="O20" s="21">
        <f>ROUND('Total Budget'!N35*30%,0)</f>
        <v>0</v>
      </c>
      <c r="P20" s="21">
        <f>ROUND('Total Budget'!O35*30%,0)</f>
        <v>1</v>
      </c>
      <c r="Q20" s="21">
        <f>ROUND('Total Budget'!P35*30%,0)</f>
        <v>1</v>
      </c>
      <c r="R20" s="21">
        <f>ROUND('Total Budget'!Q35*30%,0)</f>
        <v>0</v>
      </c>
      <c r="S20" s="21">
        <f>ROUND('Total Budget'!R35*30%,0)</f>
        <v>1</v>
      </c>
      <c r="T20" s="21">
        <f>ROUND('Total Budget'!S35*30%,0)</f>
        <v>2</v>
      </c>
      <c r="U20" s="21">
        <f>ROUND('Total Budget'!T35*30%,0)</f>
        <v>0</v>
      </c>
      <c r="V20" s="21">
        <f>ROUND('Total Budget'!U35*30%,0)</f>
        <v>0</v>
      </c>
      <c r="W20" s="21">
        <f>ROUND('Total Budget'!V35*30%,0)</f>
        <v>0</v>
      </c>
      <c r="X20" s="21">
        <f>ROUND('Total Budget'!W35*30%,0)</f>
        <v>0</v>
      </c>
      <c r="Y20" s="21">
        <f>ROUND('Total Budget'!X35*30%,0)</f>
        <v>0</v>
      </c>
      <c r="Z20" s="21">
        <f>ROUND('Total Budget'!Y35*30%,0)</f>
        <v>0</v>
      </c>
      <c r="AA20" s="21">
        <f>ROUND('Total Budget'!Z35*30%,0)</f>
        <v>0</v>
      </c>
      <c r="AB20" s="21">
        <f>ROUND('Total Budget'!AA35*30%,0)</f>
        <v>0</v>
      </c>
      <c r="AC20" s="16">
        <f t="shared" si="0"/>
        <v>24</v>
      </c>
    </row>
    <row r="21" spans="1:29" x14ac:dyDescent="0.3">
      <c r="A21" s="249">
        <v>15</v>
      </c>
      <c r="B21" s="127">
        <v>75.185599999999994</v>
      </c>
      <c r="C21" s="243" t="s">
        <v>1402</v>
      </c>
      <c r="D21" s="21">
        <f>ROUND('Total Budget'!C36*30%,0)</f>
        <v>0</v>
      </c>
      <c r="E21" s="21">
        <f>ROUND('Total Budget'!D36*30%,0)</f>
        <v>0</v>
      </c>
      <c r="F21" s="21">
        <f>ROUND('Total Budget'!E36*30%,0)</f>
        <v>0</v>
      </c>
      <c r="G21" s="21">
        <f>ROUND('Total Budget'!F36*30%,0)</f>
        <v>0</v>
      </c>
      <c r="H21" s="21">
        <f>ROUND('Total Budget'!G36*30%,0)</f>
        <v>0</v>
      </c>
      <c r="I21" s="21">
        <f>ROUND('Total Budget'!H36*30%,0)</f>
        <v>0</v>
      </c>
      <c r="J21" s="21">
        <f>ROUND('Total Budget'!I36*30%,0)</f>
        <v>0</v>
      </c>
      <c r="K21" s="21">
        <f>ROUND('Total Budget'!J36*30%,0)</f>
        <v>0</v>
      </c>
      <c r="L21" s="21">
        <f>ROUND('Total Budget'!K36*30%,0)</f>
        <v>0</v>
      </c>
      <c r="M21" s="21">
        <f>ROUND('Total Budget'!L36*30%,0)</f>
        <v>0</v>
      </c>
      <c r="N21" s="21">
        <f>ROUND('Total Budget'!M36*30%,0)</f>
        <v>0</v>
      </c>
      <c r="O21" s="21">
        <f>ROUND('Total Budget'!N36*30%,0)</f>
        <v>0</v>
      </c>
      <c r="P21" s="21">
        <f>ROUND('Total Budget'!O36*30%,0)</f>
        <v>0</v>
      </c>
      <c r="Q21" s="21">
        <f>ROUND('Total Budget'!P36*30%,0)</f>
        <v>0</v>
      </c>
      <c r="R21" s="21">
        <f>ROUND('Total Budget'!Q36*30%,0)</f>
        <v>2</v>
      </c>
      <c r="S21" s="21">
        <f>ROUND('Total Budget'!R36*30%,0)</f>
        <v>0</v>
      </c>
      <c r="T21" s="21">
        <f>ROUND('Total Budget'!S36*30%,0)</f>
        <v>0</v>
      </c>
      <c r="U21" s="21">
        <f>ROUND('Total Budget'!T36*30%,0)</f>
        <v>4</v>
      </c>
      <c r="V21" s="21">
        <f>ROUND('Total Budget'!U36*30%,0)</f>
        <v>0</v>
      </c>
      <c r="W21" s="21">
        <f>ROUND('Total Budget'!V36*30%,0)</f>
        <v>0</v>
      </c>
      <c r="X21" s="21">
        <f>ROUND('Total Budget'!W36*30%,0)</f>
        <v>0</v>
      </c>
      <c r="Y21" s="21">
        <f>ROUND('Total Budget'!X36*30%,0)</f>
        <v>0</v>
      </c>
      <c r="Z21" s="21">
        <f>ROUND('Total Budget'!Y36*30%,0)</f>
        <v>0</v>
      </c>
      <c r="AA21" s="21">
        <f>ROUND('Total Budget'!Z36*30%,0)</f>
        <v>0</v>
      </c>
      <c r="AB21" s="21">
        <f>ROUND('Total Budget'!AA36*30%,0)</f>
        <v>0</v>
      </c>
      <c r="AC21" s="16">
        <f t="shared" si="0"/>
        <v>6</v>
      </c>
    </row>
    <row r="22" spans="1:29" x14ac:dyDescent="0.3">
      <c r="A22" s="249">
        <v>16</v>
      </c>
      <c r="B22" s="26">
        <v>75.185699999999997</v>
      </c>
      <c r="C22" s="243" t="s">
        <v>1402</v>
      </c>
      <c r="D22" s="21">
        <f>ROUND('Total Budget'!C37*30%,0)</f>
        <v>157</v>
      </c>
      <c r="E22" s="21">
        <f>ROUND('Total Budget'!D37*30%,0)</f>
        <v>118</v>
      </c>
      <c r="F22" s="21">
        <f>ROUND('Total Budget'!E37*30%,0)</f>
        <v>55</v>
      </c>
      <c r="G22" s="21">
        <f>ROUND('Total Budget'!F37*30%,0)</f>
        <v>51</v>
      </c>
      <c r="H22" s="21">
        <f>ROUND('Total Budget'!G37*30%,0)</f>
        <v>45</v>
      </c>
      <c r="I22" s="21">
        <f>ROUND('Total Budget'!H37*30%,0)</f>
        <v>58</v>
      </c>
      <c r="J22" s="21">
        <f>ROUND('Total Budget'!I37*30%,0)</f>
        <v>60</v>
      </c>
      <c r="K22" s="21">
        <f>ROUND('Total Budget'!J37*30%,0)</f>
        <v>66</v>
      </c>
      <c r="L22" s="21">
        <f>ROUND('Total Budget'!K37*30%,0)</f>
        <v>75</v>
      </c>
      <c r="M22" s="21">
        <f>ROUND('Total Budget'!L37*30%,0)</f>
        <v>76</v>
      </c>
      <c r="N22" s="21">
        <f>ROUND('Total Budget'!M37*30%,0)</f>
        <v>45</v>
      </c>
      <c r="O22" s="21">
        <f>ROUND('Total Budget'!N37*30%,0)</f>
        <v>30</v>
      </c>
      <c r="P22" s="21">
        <f>ROUND('Total Budget'!O37*30%,0)</f>
        <v>24</v>
      </c>
      <c r="Q22" s="21">
        <f>ROUND('Total Budget'!P37*30%,0)</f>
        <v>66</v>
      </c>
      <c r="R22" s="21">
        <f>ROUND('Total Budget'!Q37*30%,0)</f>
        <v>36</v>
      </c>
      <c r="S22" s="21">
        <f>ROUND('Total Budget'!R37*30%,0)</f>
        <v>44</v>
      </c>
      <c r="T22" s="21">
        <f>ROUND('Total Budget'!S37*30%,0)</f>
        <v>39</v>
      </c>
      <c r="U22" s="21">
        <f>ROUND('Total Budget'!T37*30%,0)</f>
        <v>38</v>
      </c>
      <c r="V22" s="21">
        <f>ROUND('Total Budget'!U37*30%,0)</f>
        <v>17</v>
      </c>
      <c r="W22" s="21">
        <f>ROUND('Total Budget'!V37*30%,0)</f>
        <v>15</v>
      </c>
      <c r="X22" s="21">
        <f>ROUND('Total Budget'!W37*30%,0)</f>
        <v>6</v>
      </c>
      <c r="Y22" s="21">
        <f>ROUND('Total Budget'!X37*30%,0)</f>
        <v>7</v>
      </c>
      <c r="Z22" s="21">
        <f>ROUND('Total Budget'!Y37*30%,0)</f>
        <v>6</v>
      </c>
      <c r="AA22" s="21">
        <f>ROUND('Total Budget'!Z37*30%,0)</f>
        <v>4</v>
      </c>
      <c r="AB22" s="21">
        <f>ROUND('Total Budget'!AA37*30%,0)</f>
        <v>48</v>
      </c>
      <c r="AC22" s="16">
        <f t="shared" si="0"/>
        <v>1186</v>
      </c>
    </row>
    <row r="23" spans="1:29" x14ac:dyDescent="0.3">
      <c r="A23" s="249">
        <v>17</v>
      </c>
      <c r="B23" s="26">
        <v>75.186700000000002</v>
      </c>
      <c r="C23" s="243" t="s">
        <v>1403</v>
      </c>
      <c r="D23" s="21">
        <f>ROUND('Total Budget'!C38*30%,0)</f>
        <v>0</v>
      </c>
      <c r="E23" s="21">
        <f>ROUND('Total Budget'!D38*30%,0)</f>
        <v>0</v>
      </c>
      <c r="F23" s="21">
        <f>ROUND('Total Budget'!E38*30%,0)</f>
        <v>0</v>
      </c>
      <c r="G23" s="21">
        <f>ROUND('Total Budget'!F38*30%,0)</f>
        <v>0</v>
      </c>
      <c r="H23" s="21">
        <f>ROUND('Total Budget'!G38*30%,0)</f>
        <v>0</v>
      </c>
      <c r="I23" s="21">
        <f>ROUND('Total Budget'!H38*30%,0)</f>
        <v>0</v>
      </c>
      <c r="J23" s="21">
        <f>ROUND('Total Budget'!I38*30%,0)</f>
        <v>0</v>
      </c>
      <c r="K23" s="21">
        <f>ROUND('Total Budget'!J38*30%,0)</f>
        <v>0</v>
      </c>
      <c r="L23" s="21">
        <f>ROUND('Total Budget'!K38*30%,0)</f>
        <v>0</v>
      </c>
      <c r="M23" s="21">
        <f>ROUND('Total Budget'!L38*30%,0)</f>
        <v>0</v>
      </c>
      <c r="N23" s="21">
        <f>ROUND('Total Budget'!M38*30%,0)</f>
        <v>0</v>
      </c>
      <c r="O23" s="21">
        <f>ROUND('Total Budget'!N38*30%,0)</f>
        <v>0</v>
      </c>
      <c r="P23" s="21">
        <f>ROUND('Total Budget'!O38*30%,0)</f>
        <v>0</v>
      </c>
      <c r="Q23" s="21">
        <f>ROUND('Total Budget'!P38*30%,0)</f>
        <v>0</v>
      </c>
      <c r="R23" s="21">
        <f>ROUND('Total Budget'!Q38*30%,0)</f>
        <v>0</v>
      </c>
      <c r="S23" s="21">
        <f>ROUND('Total Budget'!R38*30%,0)</f>
        <v>0</v>
      </c>
      <c r="T23" s="21">
        <f>ROUND('Total Budget'!S38*30%,0)</f>
        <v>0</v>
      </c>
      <c r="U23" s="21">
        <f>ROUND('Total Budget'!T38*30%,0)</f>
        <v>0</v>
      </c>
      <c r="V23" s="21">
        <f>ROUND('Total Budget'!U38*30%,0)</f>
        <v>0</v>
      </c>
      <c r="W23" s="21">
        <f>ROUND('Total Budget'!V38*30%,0)</f>
        <v>0</v>
      </c>
      <c r="X23" s="21">
        <f>ROUND('Total Budget'!W38*30%,0)</f>
        <v>0</v>
      </c>
      <c r="Y23" s="21">
        <f>ROUND('Total Budget'!X38*30%,0)</f>
        <v>0</v>
      </c>
      <c r="Z23" s="21">
        <f>ROUND('Total Budget'!Y38*30%,0)</f>
        <v>0</v>
      </c>
      <c r="AA23" s="21">
        <f>ROUND('Total Budget'!Z38*30%,0)</f>
        <v>0</v>
      </c>
      <c r="AB23" s="21">
        <f>ROUND('Total Budget'!AA38*30%,0)</f>
        <v>1</v>
      </c>
      <c r="AC23" s="16">
        <f t="shared" si="0"/>
        <v>1</v>
      </c>
    </row>
    <row r="24" spans="1:29" x14ac:dyDescent="0.3">
      <c r="A24" s="249">
        <v>18</v>
      </c>
      <c r="B24" s="127">
        <v>75.187600000000003</v>
      </c>
      <c r="C24" s="243" t="s">
        <v>1404</v>
      </c>
      <c r="D24" s="21">
        <f>ROUND('Total Budget'!C39*30%,0)</f>
        <v>0</v>
      </c>
      <c r="E24" s="21">
        <f>ROUND('Total Budget'!D39*30%,0)</f>
        <v>0</v>
      </c>
      <c r="F24" s="21">
        <f>ROUND('Total Budget'!E39*30%,0)</f>
        <v>0</v>
      </c>
      <c r="G24" s="21">
        <f>ROUND('Total Budget'!F39*30%,0)</f>
        <v>0</v>
      </c>
      <c r="H24" s="21">
        <f>ROUND('Total Budget'!G39*30%,0)</f>
        <v>0</v>
      </c>
      <c r="I24" s="21">
        <f>ROUND('Total Budget'!H39*30%,0)</f>
        <v>0</v>
      </c>
      <c r="J24" s="21">
        <f>ROUND('Total Budget'!I39*30%,0)</f>
        <v>0</v>
      </c>
      <c r="K24" s="21">
        <f>ROUND('Total Budget'!J39*30%,0)</f>
        <v>0</v>
      </c>
      <c r="L24" s="21">
        <f>ROUND('Total Budget'!K39*30%,0)</f>
        <v>0</v>
      </c>
      <c r="M24" s="21">
        <f>ROUND('Total Budget'!L39*30%,0)</f>
        <v>0</v>
      </c>
      <c r="N24" s="21">
        <f>ROUND('Total Budget'!M39*30%,0)</f>
        <v>0</v>
      </c>
      <c r="O24" s="21">
        <f>ROUND('Total Budget'!N39*30%,0)</f>
        <v>0</v>
      </c>
      <c r="P24" s="21">
        <f>ROUND('Total Budget'!O39*30%,0)</f>
        <v>0</v>
      </c>
      <c r="Q24" s="21">
        <f>ROUND('Total Budget'!P39*30%,0)</f>
        <v>0</v>
      </c>
      <c r="R24" s="21">
        <f>ROUND('Total Budget'!Q39*30%,0)</f>
        <v>2</v>
      </c>
      <c r="S24" s="21">
        <f>ROUND('Total Budget'!R39*30%,0)</f>
        <v>0</v>
      </c>
      <c r="T24" s="21">
        <f>ROUND('Total Budget'!S39*30%,0)</f>
        <v>3</v>
      </c>
      <c r="U24" s="21">
        <f>ROUND('Total Budget'!T39*30%,0)</f>
        <v>4</v>
      </c>
      <c r="V24" s="21">
        <f>ROUND('Total Budget'!U39*30%,0)</f>
        <v>0</v>
      </c>
      <c r="W24" s="21">
        <f>ROUND('Total Budget'!V39*30%,0)</f>
        <v>0</v>
      </c>
      <c r="X24" s="21">
        <f>ROUND('Total Budget'!W39*30%,0)</f>
        <v>0</v>
      </c>
      <c r="Y24" s="21">
        <f>ROUND('Total Budget'!X39*30%,0)</f>
        <v>0</v>
      </c>
      <c r="Z24" s="21">
        <f>ROUND('Total Budget'!Y39*30%,0)</f>
        <v>0</v>
      </c>
      <c r="AA24" s="21">
        <f>ROUND('Total Budget'!Z39*30%,0)</f>
        <v>0</v>
      </c>
      <c r="AB24" s="21">
        <f>ROUND('Total Budget'!AA39*30%,0)</f>
        <v>0</v>
      </c>
      <c r="AC24" s="16">
        <f t="shared" si="0"/>
        <v>9</v>
      </c>
    </row>
    <row r="25" spans="1:29" ht="27" x14ac:dyDescent="0.3">
      <c r="A25" s="249">
        <v>19</v>
      </c>
      <c r="B25" s="26">
        <v>75.187700000000007</v>
      </c>
      <c r="C25" s="243" t="s">
        <v>1405</v>
      </c>
      <c r="D25" s="21">
        <f>ROUND('Total Budget'!C40*30%,0)</f>
        <v>100</v>
      </c>
      <c r="E25" s="21">
        <f>ROUND('Total Budget'!D40*30%,0)</f>
        <v>80</v>
      </c>
      <c r="F25" s="21">
        <f>ROUND('Total Budget'!E40*30%,0)</f>
        <v>68</v>
      </c>
      <c r="G25" s="21">
        <f>ROUND('Total Budget'!F40*30%,0)</f>
        <v>48</v>
      </c>
      <c r="H25" s="21">
        <f>ROUND('Total Budget'!G40*30%,0)</f>
        <v>39</v>
      </c>
      <c r="I25" s="21">
        <f>ROUND('Total Budget'!H40*30%,0)</f>
        <v>56</v>
      </c>
      <c r="J25" s="21">
        <f>ROUND('Total Budget'!I40*30%,0)</f>
        <v>50</v>
      </c>
      <c r="K25" s="21">
        <f>ROUND('Total Budget'!J40*30%,0)</f>
        <v>66</v>
      </c>
      <c r="L25" s="21">
        <f>ROUND('Total Budget'!K40*30%,0)</f>
        <v>54</v>
      </c>
      <c r="M25" s="21">
        <f>ROUND('Total Budget'!L40*30%,0)</f>
        <v>55</v>
      </c>
      <c r="N25" s="21">
        <f>ROUND('Total Budget'!M40*30%,0)</f>
        <v>57</v>
      </c>
      <c r="O25" s="21">
        <f>ROUND('Total Budget'!N40*30%,0)</f>
        <v>36</v>
      </c>
      <c r="P25" s="21">
        <f>ROUND('Total Budget'!O40*30%,0)</f>
        <v>27</v>
      </c>
      <c r="Q25" s="21">
        <f>ROUND('Total Budget'!P40*30%,0)</f>
        <v>84</v>
      </c>
      <c r="R25" s="21">
        <f>ROUND('Total Budget'!Q40*30%,0)</f>
        <v>54</v>
      </c>
      <c r="S25" s="21">
        <f>ROUND('Total Budget'!R40*30%,0)</f>
        <v>78</v>
      </c>
      <c r="T25" s="21">
        <f>ROUND('Total Budget'!S40*30%,0)</f>
        <v>60</v>
      </c>
      <c r="U25" s="21">
        <f>ROUND('Total Budget'!T40*30%,0)</f>
        <v>53</v>
      </c>
      <c r="V25" s="21">
        <f>ROUND('Total Budget'!U40*30%,0)</f>
        <v>21</v>
      </c>
      <c r="W25" s="21">
        <f>ROUND('Total Budget'!V40*30%,0)</f>
        <v>3</v>
      </c>
      <c r="X25" s="21">
        <f>ROUND('Total Budget'!W40*30%,0)</f>
        <v>7</v>
      </c>
      <c r="Y25" s="21">
        <f>ROUND('Total Budget'!X40*30%,0)</f>
        <v>5</v>
      </c>
      <c r="Z25" s="21">
        <f>ROUND('Total Budget'!Y40*30%,0)</f>
        <v>4</v>
      </c>
      <c r="AA25" s="21">
        <f>ROUND('Total Budget'!Z40*30%,0)</f>
        <v>1</v>
      </c>
      <c r="AB25" s="21">
        <f>ROUND('Total Budget'!AA40*30%,0)</f>
        <v>45</v>
      </c>
      <c r="AC25" s="16">
        <f t="shared" si="0"/>
        <v>1151</v>
      </c>
    </row>
    <row r="26" spans="1:29" x14ac:dyDescent="0.3">
      <c r="A26" s="249">
        <v>20</v>
      </c>
      <c r="B26" s="26">
        <v>75.214699999999993</v>
      </c>
      <c r="C26" s="243" t="s">
        <v>1407</v>
      </c>
      <c r="D26" s="21">
        <f>ROUND('Total Budget'!C41*30%,0)</f>
        <v>0</v>
      </c>
      <c r="E26" s="21">
        <f>ROUND('Total Budget'!D41*30%,0)</f>
        <v>0</v>
      </c>
      <c r="F26" s="21">
        <f>ROUND('Total Budget'!E41*30%,0)</f>
        <v>0</v>
      </c>
      <c r="G26" s="21">
        <f>ROUND('Total Budget'!F41*30%,0)</f>
        <v>0</v>
      </c>
      <c r="H26" s="21">
        <f>ROUND('Total Budget'!G41*30%,0)</f>
        <v>0</v>
      </c>
      <c r="I26" s="21">
        <f>ROUND('Total Budget'!H41*30%,0)</f>
        <v>0</v>
      </c>
      <c r="J26" s="21">
        <f>ROUND('Total Budget'!I41*30%,0)</f>
        <v>0</v>
      </c>
      <c r="K26" s="21">
        <f>ROUND('Total Budget'!J41*30%,0)</f>
        <v>0</v>
      </c>
      <c r="L26" s="21">
        <f>ROUND('Total Budget'!K41*30%,0)</f>
        <v>0</v>
      </c>
      <c r="M26" s="21">
        <f>ROUND('Total Budget'!L41*30%,0)</f>
        <v>0</v>
      </c>
      <c r="N26" s="21">
        <f>ROUND('Total Budget'!M41*30%,0)</f>
        <v>0</v>
      </c>
      <c r="O26" s="21">
        <f>ROUND('Total Budget'!N41*30%,0)</f>
        <v>0</v>
      </c>
      <c r="P26" s="21">
        <f>ROUND('Total Budget'!O41*30%,0)</f>
        <v>0</v>
      </c>
      <c r="Q26" s="21">
        <f>ROUND('Total Budget'!P41*30%,0)</f>
        <v>0</v>
      </c>
      <c r="R26" s="21">
        <f>ROUND('Total Budget'!Q41*30%,0)</f>
        <v>0</v>
      </c>
      <c r="S26" s="21">
        <f>ROUND('Total Budget'!R41*30%,0)</f>
        <v>0</v>
      </c>
      <c r="T26" s="21">
        <f>ROUND('Total Budget'!S41*30%,0)</f>
        <v>0</v>
      </c>
      <c r="U26" s="21">
        <f>ROUND('Total Budget'!T41*30%,0)</f>
        <v>0</v>
      </c>
      <c r="V26" s="21">
        <f>ROUND('Total Budget'!U41*30%,0)</f>
        <v>0</v>
      </c>
      <c r="W26" s="21">
        <f>ROUND('Total Budget'!V41*30%,0)</f>
        <v>0</v>
      </c>
      <c r="X26" s="21">
        <f>ROUND('Total Budget'!W41*30%,0)</f>
        <v>0</v>
      </c>
      <c r="Y26" s="21">
        <f>ROUND('Total Budget'!X41*30%,0)</f>
        <v>0</v>
      </c>
      <c r="Z26" s="21">
        <f>ROUND('Total Budget'!Y41*30%,0)</f>
        <v>0</v>
      </c>
      <c r="AA26" s="21">
        <f>ROUND('Total Budget'!Z41*30%,0)</f>
        <v>0</v>
      </c>
      <c r="AB26" s="21">
        <f>ROUND('Total Budget'!AA41*30%,0)</f>
        <v>0</v>
      </c>
      <c r="AC26" s="16">
        <f t="shared" si="0"/>
        <v>0</v>
      </c>
    </row>
    <row r="27" spans="1:29" x14ac:dyDescent="0.3">
      <c r="A27" s="249">
        <v>21</v>
      </c>
      <c r="B27" s="26">
        <v>75.215699999999998</v>
      </c>
      <c r="C27" s="243" t="s">
        <v>1408</v>
      </c>
      <c r="D27" s="21">
        <f>ROUND('Total Budget'!C42*30%,0)</f>
        <v>13</v>
      </c>
      <c r="E27" s="21">
        <f>ROUND('Total Budget'!D42*30%,0)</f>
        <v>18</v>
      </c>
      <c r="F27" s="21">
        <f>ROUND('Total Budget'!E42*30%,0)</f>
        <v>4</v>
      </c>
      <c r="G27" s="21">
        <f>ROUND('Total Budget'!F42*30%,0)</f>
        <v>4</v>
      </c>
      <c r="H27" s="21">
        <f>ROUND('Total Budget'!G42*30%,0)</f>
        <v>6</v>
      </c>
      <c r="I27" s="21">
        <f>ROUND('Total Budget'!H42*30%,0)</f>
        <v>2</v>
      </c>
      <c r="J27" s="21">
        <f>ROUND('Total Budget'!I42*30%,0)</f>
        <v>1</v>
      </c>
      <c r="K27" s="21">
        <f>ROUND('Total Budget'!J42*30%,0)</f>
        <v>5</v>
      </c>
      <c r="L27" s="21">
        <f>ROUND('Total Budget'!K42*30%,0)</f>
        <v>4</v>
      </c>
      <c r="M27" s="21">
        <f>ROUND('Total Budget'!L42*30%,0)</f>
        <v>6</v>
      </c>
      <c r="N27" s="21">
        <f>ROUND('Total Budget'!M42*30%,0)</f>
        <v>2</v>
      </c>
      <c r="O27" s="21">
        <f>ROUND('Total Budget'!N42*30%,0)</f>
        <v>0</v>
      </c>
      <c r="P27" s="21">
        <f>ROUND('Total Budget'!O42*30%,0)</f>
        <v>2</v>
      </c>
      <c r="Q27" s="21">
        <f>ROUND('Total Budget'!P42*30%,0)</f>
        <v>5</v>
      </c>
      <c r="R27" s="21">
        <f>ROUND('Total Budget'!Q42*30%,0)</f>
        <v>6</v>
      </c>
      <c r="S27" s="21">
        <f>ROUND('Total Budget'!R42*30%,0)</f>
        <v>0</v>
      </c>
      <c r="T27" s="21">
        <f>ROUND('Total Budget'!S42*30%,0)</f>
        <v>2</v>
      </c>
      <c r="U27" s="21">
        <f>ROUND('Total Budget'!T42*30%,0)</f>
        <v>0</v>
      </c>
      <c r="V27" s="21">
        <f>ROUND('Total Budget'!U42*30%,0)</f>
        <v>0</v>
      </c>
      <c r="W27" s="21">
        <f>ROUND('Total Budget'!V42*30%,0)</f>
        <v>0</v>
      </c>
      <c r="X27" s="21">
        <f>ROUND('Total Budget'!W42*30%,0)</f>
        <v>0</v>
      </c>
      <c r="Y27" s="21">
        <f>ROUND('Total Budget'!X42*30%,0)</f>
        <v>0</v>
      </c>
      <c r="Z27" s="21">
        <f>ROUND('Total Budget'!Y42*30%,0)</f>
        <v>0</v>
      </c>
      <c r="AA27" s="21">
        <f>ROUND('Total Budget'!Z42*30%,0)</f>
        <v>0</v>
      </c>
      <c r="AB27" s="21">
        <f>ROUND('Total Budget'!AA42*30%,0)</f>
        <v>0</v>
      </c>
      <c r="AC27" s="16">
        <f t="shared" si="0"/>
        <v>80</v>
      </c>
    </row>
    <row r="28" spans="1:29" ht="27" x14ac:dyDescent="0.3">
      <c r="A28" s="249">
        <v>22</v>
      </c>
      <c r="B28" s="26">
        <v>75.217699999999994</v>
      </c>
      <c r="C28" s="243" t="s">
        <v>1409</v>
      </c>
      <c r="D28" s="21">
        <f>ROUND('Total Budget'!C43*30%,0)</f>
        <v>9</v>
      </c>
      <c r="E28" s="21">
        <f>ROUND('Total Budget'!D43*30%,0)</f>
        <v>0</v>
      </c>
      <c r="F28" s="21">
        <f>ROUND('Total Budget'!E43*30%,0)</f>
        <v>5</v>
      </c>
      <c r="G28" s="21">
        <f>ROUND('Total Budget'!F43*30%,0)</f>
        <v>5</v>
      </c>
      <c r="H28" s="21">
        <f>ROUND('Total Budget'!G43*30%,0)</f>
        <v>0</v>
      </c>
      <c r="I28" s="21">
        <f>ROUND('Total Budget'!H43*30%,0)</f>
        <v>4</v>
      </c>
      <c r="J28" s="21">
        <f>ROUND('Total Budget'!I43*30%,0)</f>
        <v>2</v>
      </c>
      <c r="K28" s="21">
        <f>ROUND('Total Budget'!J43*30%,0)</f>
        <v>8</v>
      </c>
      <c r="L28" s="21">
        <f>ROUND('Total Budget'!K43*30%,0)</f>
        <v>2</v>
      </c>
      <c r="M28" s="21">
        <f>ROUND('Total Budget'!L43*30%,0)</f>
        <v>0</v>
      </c>
      <c r="N28" s="21">
        <f>ROUND('Total Budget'!M43*30%,0)</f>
        <v>0</v>
      </c>
      <c r="O28" s="21">
        <f>ROUND('Total Budget'!N43*30%,0)</f>
        <v>1</v>
      </c>
      <c r="P28" s="21">
        <f>ROUND('Total Budget'!O43*30%,0)</f>
        <v>0</v>
      </c>
      <c r="Q28" s="21">
        <f>ROUND('Total Budget'!P43*30%,0)</f>
        <v>0</v>
      </c>
      <c r="R28" s="21">
        <f>ROUND('Total Budget'!Q43*30%,0)</f>
        <v>0</v>
      </c>
      <c r="S28" s="21">
        <f>ROUND('Total Budget'!R43*30%,0)</f>
        <v>0</v>
      </c>
      <c r="T28" s="21">
        <f>ROUND('Total Budget'!S43*30%,0)</f>
        <v>3</v>
      </c>
      <c r="U28" s="21">
        <f>ROUND('Total Budget'!T43*30%,0)</f>
        <v>0</v>
      </c>
      <c r="V28" s="21">
        <f>ROUND('Total Budget'!U43*30%,0)</f>
        <v>0</v>
      </c>
      <c r="W28" s="21">
        <f>ROUND('Total Budget'!V43*30%,0)</f>
        <v>0</v>
      </c>
      <c r="X28" s="21">
        <f>ROUND('Total Budget'!W43*30%,0)</f>
        <v>0</v>
      </c>
      <c r="Y28" s="21">
        <f>ROUND('Total Budget'!X43*30%,0)</f>
        <v>0</v>
      </c>
      <c r="Z28" s="21">
        <f>ROUND('Total Budget'!Y43*30%,0)</f>
        <v>0</v>
      </c>
      <c r="AA28" s="21">
        <f>ROUND('Total Budget'!Z43*30%,0)</f>
        <v>0</v>
      </c>
      <c r="AB28" s="21">
        <f>ROUND('Total Budget'!AA43*30%,0)</f>
        <v>0</v>
      </c>
      <c r="AC28" s="16">
        <f t="shared" si="0"/>
        <v>39</v>
      </c>
    </row>
    <row r="29" spans="1:29" x14ac:dyDescent="0.3">
      <c r="A29" s="249">
        <v>23</v>
      </c>
      <c r="B29" s="26">
        <v>75.220699999999994</v>
      </c>
      <c r="C29" s="243" t="s">
        <v>1410</v>
      </c>
      <c r="D29" s="21">
        <f>ROUND('Total Budget'!C44*30%,0)</f>
        <v>0</v>
      </c>
      <c r="E29" s="21">
        <f>ROUND('Total Budget'!D44*30%,0)</f>
        <v>0</v>
      </c>
      <c r="F29" s="21">
        <f>ROUND('Total Budget'!E44*30%,0)</f>
        <v>0</v>
      </c>
      <c r="G29" s="21">
        <f>ROUND('Total Budget'!F44*30%,0)</f>
        <v>0</v>
      </c>
      <c r="H29" s="21">
        <f>ROUND('Total Budget'!G44*30%,0)</f>
        <v>0</v>
      </c>
      <c r="I29" s="21">
        <f>ROUND('Total Budget'!H44*30%,0)</f>
        <v>0</v>
      </c>
      <c r="J29" s="21">
        <f>ROUND('Total Budget'!I44*30%,0)</f>
        <v>0</v>
      </c>
      <c r="K29" s="21">
        <f>ROUND('Total Budget'!J44*30%,0)</f>
        <v>0</v>
      </c>
      <c r="L29" s="21">
        <f>ROUND('Total Budget'!K44*30%,0)</f>
        <v>0</v>
      </c>
      <c r="M29" s="21">
        <f>ROUND('Total Budget'!L44*30%,0)</f>
        <v>0</v>
      </c>
      <c r="N29" s="21">
        <f>ROUND('Total Budget'!M44*30%,0)</f>
        <v>0</v>
      </c>
      <c r="O29" s="21">
        <f>ROUND('Total Budget'!N44*30%,0)</f>
        <v>1</v>
      </c>
      <c r="P29" s="21">
        <f>ROUND('Total Budget'!O44*30%,0)</f>
        <v>0</v>
      </c>
      <c r="Q29" s="21">
        <f>ROUND('Total Budget'!P44*30%,0)</f>
        <v>0</v>
      </c>
      <c r="R29" s="21">
        <f>ROUND('Total Budget'!Q44*30%,0)</f>
        <v>0</v>
      </c>
      <c r="S29" s="21">
        <f>ROUND('Total Budget'!R44*30%,0)</f>
        <v>0</v>
      </c>
      <c r="T29" s="21">
        <f>ROUND('Total Budget'!S44*30%,0)</f>
        <v>0</v>
      </c>
      <c r="U29" s="21">
        <f>ROUND('Total Budget'!T44*30%,0)</f>
        <v>0</v>
      </c>
      <c r="V29" s="21">
        <f>ROUND('Total Budget'!U44*30%,0)</f>
        <v>0</v>
      </c>
      <c r="W29" s="21">
        <f>ROUND('Total Budget'!V44*30%,0)</f>
        <v>0</v>
      </c>
      <c r="X29" s="21">
        <f>ROUND('Total Budget'!W44*30%,0)</f>
        <v>0</v>
      </c>
      <c r="Y29" s="21">
        <f>ROUND('Total Budget'!X44*30%,0)</f>
        <v>0</v>
      </c>
      <c r="Z29" s="21">
        <f>ROUND('Total Budget'!Y44*30%,0)</f>
        <v>0</v>
      </c>
      <c r="AA29" s="21">
        <f>ROUND('Total Budget'!Z44*30%,0)</f>
        <v>0</v>
      </c>
      <c r="AB29" s="21">
        <f>ROUND('Total Budget'!AA44*30%,0)</f>
        <v>0</v>
      </c>
      <c r="AC29" s="16">
        <f t="shared" si="0"/>
        <v>1</v>
      </c>
    </row>
    <row r="30" spans="1:29" x14ac:dyDescent="0.3">
      <c r="A30" s="249">
        <v>24</v>
      </c>
      <c r="B30" s="26">
        <v>75.310699999999997</v>
      </c>
      <c r="C30" s="243" t="s">
        <v>1411</v>
      </c>
      <c r="D30" s="21">
        <f>ROUND('Total Budget'!C45*30%,0)</f>
        <v>0</v>
      </c>
      <c r="E30" s="21">
        <f>ROUND('Total Budget'!D45*30%,0)</f>
        <v>0</v>
      </c>
      <c r="F30" s="21">
        <f>ROUND('Total Budget'!E45*30%,0)</f>
        <v>0</v>
      </c>
      <c r="G30" s="21">
        <f>ROUND('Total Budget'!F45*30%,0)</f>
        <v>0</v>
      </c>
      <c r="H30" s="21">
        <f>ROUND('Total Budget'!G45*30%,0)</f>
        <v>0</v>
      </c>
      <c r="I30" s="21">
        <f>ROUND('Total Budget'!H45*30%,0)</f>
        <v>1</v>
      </c>
      <c r="J30" s="21">
        <f>ROUND('Total Budget'!I45*30%,0)</f>
        <v>0</v>
      </c>
      <c r="K30" s="21">
        <f>ROUND('Total Budget'!J45*30%,0)</f>
        <v>0</v>
      </c>
      <c r="L30" s="21">
        <f>ROUND('Total Budget'!K45*30%,0)</f>
        <v>1</v>
      </c>
      <c r="M30" s="21">
        <f>ROUND('Total Budget'!L45*30%,0)</f>
        <v>0</v>
      </c>
      <c r="N30" s="21">
        <f>ROUND('Total Budget'!M45*30%,0)</f>
        <v>0</v>
      </c>
      <c r="O30" s="21">
        <f>ROUND('Total Budget'!N45*30%,0)</f>
        <v>0</v>
      </c>
      <c r="P30" s="21">
        <f>ROUND('Total Budget'!O45*30%,0)</f>
        <v>0</v>
      </c>
      <c r="Q30" s="21">
        <f>ROUND('Total Budget'!P45*30%,0)</f>
        <v>1</v>
      </c>
      <c r="R30" s="21">
        <f>ROUND('Total Budget'!Q45*30%,0)</f>
        <v>0</v>
      </c>
      <c r="S30" s="21">
        <f>ROUND('Total Budget'!R45*30%,0)</f>
        <v>0</v>
      </c>
      <c r="T30" s="21">
        <f>ROUND('Total Budget'!S45*30%,0)</f>
        <v>0</v>
      </c>
      <c r="U30" s="21">
        <f>ROUND('Total Budget'!T45*30%,0)</f>
        <v>0</v>
      </c>
      <c r="V30" s="21">
        <f>ROUND('Total Budget'!U45*30%,0)</f>
        <v>1</v>
      </c>
      <c r="W30" s="21">
        <f>ROUND('Total Budget'!V45*30%,0)</f>
        <v>0</v>
      </c>
      <c r="X30" s="21">
        <f>ROUND('Total Budget'!W45*30%,0)</f>
        <v>0</v>
      </c>
      <c r="Y30" s="21">
        <f>ROUND('Total Budget'!X45*30%,0)</f>
        <v>0</v>
      </c>
      <c r="Z30" s="21">
        <f>ROUND('Total Budget'!Y45*30%,0)</f>
        <v>0</v>
      </c>
      <c r="AA30" s="21">
        <f>ROUND('Total Budget'!Z45*30%,0)</f>
        <v>0</v>
      </c>
      <c r="AB30" s="21">
        <f>ROUND('Total Budget'!AA45*30%,0)</f>
        <v>0</v>
      </c>
      <c r="AC30" s="16">
        <f t="shared" si="0"/>
        <v>4</v>
      </c>
    </row>
    <row r="31" spans="1:29" x14ac:dyDescent="0.3">
      <c r="A31" s="249">
        <v>25</v>
      </c>
      <c r="B31" s="26">
        <v>75.314699999999988</v>
      </c>
      <c r="C31" s="243" t="s">
        <v>1412</v>
      </c>
      <c r="D31" s="21">
        <f>ROUND('Total Budget'!C46*30%,0)</f>
        <v>1</v>
      </c>
      <c r="E31" s="21">
        <f>ROUND('Total Budget'!D46*30%,0)</f>
        <v>1</v>
      </c>
      <c r="F31" s="21">
        <f>ROUND('Total Budget'!E46*30%,0)</f>
        <v>1</v>
      </c>
      <c r="G31" s="21">
        <f>ROUND('Total Budget'!F46*30%,0)</f>
        <v>1</v>
      </c>
      <c r="H31" s="21">
        <f>ROUND('Total Budget'!G46*30%,0)</f>
        <v>0</v>
      </c>
      <c r="I31" s="21">
        <f>ROUND('Total Budget'!H46*30%,0)</f>
        <v>0</v>
      </c>
      <c r="J31" s="21">
        <f>ROUND('Total Budget'!I46*30%,0)</f>
        <v>0</v>
      </c>
      <c r="K31" s="21">
        <f>ROUND('Total Budget'!J46*30%,0)</f>
        <v>0</v>
      </c>
      <c r="L31" s="21">
        <f>ROUND('Total Budget'!K46*30%,0)</f>
        <v>1</v>
      </c>
      <c r="M31" s="21">
        <f>ROUND('Total Budget'!L46*30%,0)</f>
        <v>0</v>
      </c>
      <c r="N31" s="21">
        <f>ROUND('Total Budget'!M46*30%,0)</f>
        <v>0</v>
      </c>
      <c r="O31" s="21">
        <f>ROUND('Total Budget'!N46*30%,0)</f>
        <v>0</v>
      </c>
      <c r="P31" s="21">
        <f>ROUND('Total Budget'!O46*30%,0)</f>
        <v>0</v>
      </c>
      <c r="Q31" s="21">
        <f>ROUND('Total Budget'!P46*30%,0)</f>
        <v>1</v>
      </c>
      <c r="R31" s="21">
        <f>ROUND('Total Budget'!Q46*30%,0)</f>
        <v>0</v>
      </c>
      <c r="S31" s="21">
        <f>ROUND('Total Budget'!R46*30%,0)</f>
        <v>0</v>
      </c>
      <c r="T31" s="21">
        <f>ROUND('Total Budget'!S46*30%,0)</f>
        <v>1</v>
      </c>
      <c r="U31" s="21">
        <f>ROUND('Total Budget'!T46*30%,0)</f>
        <v>0</v>
      </c>
      <c r="V31" s="21">
        <f>ROUND('Total Budget'!U46*30%,0)</f>
        <v>0</v>
      </c>
      <c r="W31" s="21">
        <f>ROUND('Total Budget'!V46*30%,0)</f>
        <v>0</v>
      </c>
      <c r="X31" s="21">
        <f>ROUND('Total Budget'!W46*30%,0)</f>
        <v>0</v>
      </c>
      <c r="Y31" s="21">
        <f>ROUND('Total Budget'!X46*30%,0)</f>
        <v>0</v>
      </c>
      <c r="Z31" s="21">
        <f>ROUND('Total Budget'!Y46*30%,0)</f>
        <v>0</v>
      </c>
      <c r="AA31" s="21">
        <f>ROUND('Total Budget'!Z46*30%,0)</f>
        <v>0</v>
      </c>
      <c r="AB31" s="21">
        <f>ROUND('Total Budget'!AA46*30%,0)</f>
        <v>0</v>
      </c>
      <c r="AC31" s="16">
        <f t="shared" si="0"/>
        <v>7</v>
      </c>
    </row>
    <row r="32" spans="1:29" x14ac:dyDescent="0.3">
      <c r="A32" s="249">
        <v>26</v>
      </c>
      <c r="B32" s="127">
        <v>75.315600000000003</v>
      </c>
      <c r="C32" s="243" t="s">
        <v>1413</v>
      </c>
      <c r="D32" s="21">
        <f>ROUND('Total Budget'!C47*30%,0)</f>
        <v>0</v>
      </c>
      <c r="E32" s="21">
        <f>ROUND('Total Budget'!D47*30%,0)</f>
        <v>0</v>
      </c>
      <c r="F32" s="21">
        <f>ROUND('Total Budget'!E47*30%,0)</f>
        <v>0</v>
      </c>
      <c r="G32" s="21">
        <f>ROUND('Total Budget'!F47*30%,0)</f>
        <v>0</v>
      </c>
      <c r="H32" s="21">
        <f>ROUND('Total Budget'!G47*30%,0)</f>
        <v>0</v>
      </c>
      <c r="I32" s="21">
        <f>ROUND('Total Budget'!H47*30%,0)</f>
        <v>0</v>
      </c>
      <c r="J32" s="21">
        <f>ROUND('Total Budget'!I47*30%,0)</f>
        <v>0</v>
      </c>
      <c r="K32" s="21">
        <f>ROUND('Total Budget'!J47*30%,0)</f>
        <v>0</v>
      </c>
      <c r="L32" s="21">
        <f>ROUND('Total Budget'!K47*30%,0)</f>
        <v>0</v>
      </c>
      <c r="M32" s="21">
        <f>ROUND('Total Budget'!L47*30%,0)</f>
        <v>0</v>
      </c>
      <c r="N32" s="21">
        <f>ROUND('Total Budget'!M47*30%,0)</f>
        <v>0</v>
      </c>
      <c r="O32" s="21">
        <f>ROUND('Total Budget'!N47*30%,0)</f>
        <v>0</v>
      </c>
      <c r="P32" s="21">
        <f>ROUND('Total Budget'!O47*30%,0)</f>
        <v>0</v>
      </c>
      <c r="Q32" s="21">
        <f>ROUND('Total Budget'!P47*30%,0)</f>
        <v>1</v>
      </c>
      <c r="R32" s="21">
        <f>ROUND('Total Budget'!Q47*30%,0)</f>
        <v>0</v>
      </c>
      <c r="S32" s="21">
        <f>ROUND('Total Budget'!R47*30%,0)</f>
        <v>0</v>
      </c>
      <c r="T32" s="21">
        <f>ROUND('Total Budget'!S47*30%,0)</f>
        <v>0</v>
      </c>
      <c r="U32" s="21">
        <f>ROUND('Total Budget'!T47*30%,0)</f>
        <v>4</v>
      </c>
      <c r="V32" s="21">
        <f>ROUND('Total Budget'!U47*30%,0)</f>
        <v>0</v>
      </c>
      <c r="W32" s="21">
        <f>ROUND('Total Budget'!V47*30%,0)</f>
        <v>0</v>
      </c>
      <c r="X32" s="21">
        <f>ROUND('Total Budget'!W47*30%,0)</f>
        <v>0</v>
      </c>
      <c r="Y32" s="21">
        <f>ROUND('Total Budget'!X47*30%,0)</f>
        <v>0</v>
      </c>
      <c r="Z32" s="21">
        <f>ROUND('Total Budget'!Y47*30%,0)</f>
        <v>0</v>
      </c>
      <c r="AA32" s="21">
        <f>ROUND('Total Budget'!Z47*30%,0)</f>
        <v>0</v>
      </c>
      <c r="AB32" s="21">
        <f>ROUND('Total Budget'!AA47*30%,0)</f>
        <v>0</v>
      </c>
      <c r="AC32" s="16">
        <f t="shared" si="0"/>
        <v>5</v>
      </c>
    </row>
    <row r="33" spans="1:29" x14ac:dyDescent="0.3">
      <c r="A33" s="249">
        <v>27</v>
      </c>
      <c r="B33" s="26">
        <v>75.315699999999993</v>
      </c>
      <c r="C33" s="243" t="s">
        <v>1413</v>
      </c>
      <c r="D33" s="21">
        <f>ROUND('Total Budget'!C48*30%,0)</f>
        <v>10</v>
      </c>
      <c r="E33" s="21">
        <f>ROUND('Total Budget'!D48*30%,0)</f>
        <v>24</v>
      </c>
      <c r="F33" s="21">
        <f>ROUND('Total Budget'!E48*30%,0)</f>
        <v>7</v>
      </c>
      <c r="G33" s="21">
        <f>ROUND('Total Budget'!F48*30%,0)</f>
        <v>13</v>
      </c>
      <c r="H33" s="21">
        <f>ROUND('Total Budget'!G48*30%,0)</f>
        <v>12</v>
      </c>
      <c r="I33" s="21">
        <f>ROUND('Total Budget'!H48*30%,0)</f>
        <v>5</v>
      </c>
      <c r="J33" s="21">
        <f>ROUND('Total Budget'!I48*30%,0)</f>
        <v>11</v>
      </c>
      <c r="K33" s="21">
        <f>ROUND('Total Budget'!J48*30%,0)</f>
        <v>9</v>
      </c>
      <c r="L33" s="21">
        <f>ROUND('Total Budget'!K48*30%,0)</f>
        <v>14</v>
      </c>
      <c r="M33" s="21">
        <f>ROUND('Total Budget'!L48*30%,0)</f>
        <v>19</v>
      </c>
      <c r="N33" s="21">
        <f>ROUND('Total Budget'!M48*30%,0)</f>
        <v>4</v>
      </c>
      <c r="O33" s="21">
        <f>ROUND('Total Budget'!N48*30%,0)</f>
        <v>3</v>
      </c>
      <c r="P33" s="21">
        <f>ROUND('Total Budget'!O48*30%,0)</f>
        <v>3</v>
      </c>
      <c r="Q33" s="21">
        <f>ROUND('Total Budget'!P48*30%,0)</f>
        <v>12</v>
      </c>
      <c r="R33" s="21">
        <f>ROUND('Total Budget'!Q48*30%,0)</f>
        <v>5</v>
      </c>
      <c r="S33" s="21">
        <f>ROUND('Total Budget'!R48*30%,0)</f>
        <v>6</v>
      </c>
      <c r="T33" s="21">
        <f>ROUND('Total Budget'!S48*30%,0)</f>
        <v>4</v>
      </c>
      <c r="U33" s="21">
        <f>ROUND('Total Budget'!T48*30%,0)</f>
        <v>4</v>
      </c>
      <c r="V33" s="21">
        <f>ROUND('Total Budget'!U48*30%,0)</f>
        <v>3</v>
      </c>
      <c r="W33" s="21">
        <f>ROUND('Total Budget'!V48*30%,0)</f>
        <v>2</v>
      </c>
      <c r="X33" s="21">
        <f>ROUND('Total Budget'!W48*30%,0)</f>
        <v>1</v>
      </c>
      <c r="Y33" s="21">
        <f>ROUND('Total Budget'!X48*30%,0)</f>
        <v>1</v>
      </c>
      <c r="Z33" s="21">
        <f>ROUND('Total Budget'!Y48*30%,0)</f>
        <v>2</v>
      </c>
      <c r="AA33" s="21">
        <f>ROUND('Total Budget'!Z48*30%,0)</f>
        <v>1</v>
      </c>
      <c r="AB33" s="21">
        <f>ROUND('Total Budget'!AA48*30%,0)</f>
        <v>12</v>
      </c>
      <c r="AC33" s="16">
        <f t="shared" si="0"/>
        <v>187</v>
      </c>
    </row>
    <row r="34" spans="1:29" x14ac:dyDescent="0.3">
      <c r="A34" s="249">
        <v>28</v>
      </c>
      <c r="B34" s="127">
        <v>75.317599999999999</v>
      </c>
      <c r="C34" s="243" t="s">
        <v>1415</v>
      </c>
      <c r="D34" s="21">
        <f>ROUND('Total Budget'!C50*30%,0)</f>
        <v>0</v>
      </c>
      <c r="E34" s="21">
        <f>ROUND('Total Budget'!D50*30%,0)</f>
        <v>0</v>
      </c>
      <c r="F34" s="21">
        <f>ROUND('Total Budget'!E50*30%,0)</f>
        <v>0</v>
      </c>
      <c r="G34" s="21">
        <f>ROUND('Total Budget'!F50*30%,0)</f>
        <v>0</v>
      </c>
      <c r="H34" s="21">
        <f>ROUND('Total Budget'!G50*30%,0)</f>
        <v>0</v>
      </c>
      <c r="I34" s="21">
        <f>ROUND('Total Budget'!H50*30%,0)</f>
        <v>0</v>
      </c>
      <c r="J34" s="21">
        <f>ROUND('Total Budget'!I50*30%,0)</f>
        <v>0</v>
      </c>
      <c r="K34" s="21">
        <f>ROUND('Total Budget'!J50*30%,0)</f>
        <v>0</v>
      </c>
      <c r="L34" s="21">
        <f>ROUND('Total Budget'!K50*30%,0)</f>
        <v>0</v>
      </c>
      <c r="M34" s="21">
        <f>ROUND('Total Budget'!L50*30%,0)</f>
        <v>0</v>
      </c>
      <c r="N34" s="21">
        <f>ROUND('Total Budget'!M50*30%,0)</f>
        <v>0</v>
      </c>
      <c r="O34" s="21">
        <f>ROUND('Total Budget'!N50*30%,0)</f>
        <v>0</v>
      </c>
      <c r="P34" s="21">
        <f>ROUND('Total Budget'!O50*30%,0)</f>
        <v>0</v>
      </c>
      <c r="Q34" s="21">
        <f>ROUND('Total Budget'!P50*30%,0)</f>
        <v>0</v>
      </c>
      <c r="R34" s="21">
        <f>ROUND('Total Budget'!Q50*30%,0)</f>
        <v>0</v>
      </c>
      <c r="S34" s="21">
        <f>ROUND('Total Budget'!R50*30%,0)</f>
        <v>0</v>
      </c>
      <c r="T34" s="21">
        <f>ROUND('Total Budget'!S50*30%,0)</f>
        <v>0</v>
      </c>
      <c r="U34" s="21">
        <f>ROUND('Total Budget'!T50*30%,0)</f>
        <v>5</v>
      </c>
      <c r="V34" s="21">
        <f>ROUND('Total Budget'!U50*30%,0)</f>
        <v>0</v>
      </c>
      <c r="W34" s="21">
        <f>ROUND('Total Budget'!V50*30%,0)</f>
        <v>0</v>
      </c>
      <c r="X34" s="21">
        <f>ROUND('Total Budget'!W50*30%,0)</f>
        <v>0</v>
      </c>
      <c r="Y34" s="21">
        <f>ROUND('Total Budget'!X50*30%,0)</f>
        <v>0</v>
      </c>
      <c r="Z34" s="21">
        <f>ROUND('Total Budget'!Y50*30%,0)</f>
        <v>0</v>
      </c>
      <c r="AA34" s="21">
        <f>ROUND('Total Budget'!Z50*30%,0)</f>
        <v>0</v>
      </c>
      <c r="AB34" s="21">
        <f>ROUND('Total Budget'!AA50*30%,0)</f>
        <v>0</v>
      </c>
      <c r="AC34" s="16">
        <f t="shared" si="0"/>
        <v>5</v>
      </c>
    </row>
    <row r="35" spans="1:29" ht="27" x14ac:dyDescent="0.3">
      <c r="A35" s="249">
        <v>29</v>
      </c>
      <c r="B35" s="26">
        <v>75.317700000000002</v>
      </c>
      <c r="C35" s="243" t="s">
        <v>1416</v>
      </c>
      <c r="D35" s="21">
        <f>ROUND('Total Budget'!C51*30%,0)</f>
        <v>5</v>
      </c>
      <c r="E35" s="21">
        <f>ROUND('Total Budget'!D51*30%,0)</f>
        <v>14</v>
      </c>
      <c r="F35" s="21">
        <f>ROUND('Total Budget'!E51*30%,0)</f>
        <v>9</v>
      </c>
      <c r="G35" s="21">
        <f>ROUND('Total Budget'!F51*30%,0)</f>
        <v>12</v>
      </c>
      <c r="H35" s="21">
        <f>ROUND('Total Budget'!G51*30%,0)</f>
        <v>12</v>
      </c>
      <c r="I35" s="21">
        <f>ROUND('Total Budget'!H51*30%,0)</f>
        <v>8</v>
      </c>
      <c r="J35" s="21">
        <f>ROUND('Total Budget'!I51*30%,0)</f>
        <v>9</v>
      </c>
      <c r="K35" s="21">
        <f>ROUND('Total Budget'!J51*30%,0)</f>
        <v>11</v>
      </c>
      <c r="L35" s="21">
        <f>ROUND('Total Budget'!K51*30%,0)</f>
        <v>10</v>
      </c>
      <c r="M35" s="21">
        <f>ROUND('Total Budget'!L51*30%,0)</f>
        <v>10</v>
      </c>
      <c r="N35" s="21">
        <f>ROUND('Total Budget'!M51*30%,0)</f>
        <v>14</v>
      </c>
      <c r="O35" s="21">
        <f>ROUND('Total Budget'!N51*30%,0)</f>
        <v>7</v>
      </c>
      <c r="P35" s="21">
        <f>ROUND('Total Budget'!O51*30%,0)</f>
        <v>4</v>
      </c>
      <c r="Q35" s="21">
        <f>ROUND('Total Budget'!P51*30%,0)</f>
        <v>19</v>
      </c>
      <c r="R35" s="21">
        <f>ROUND('Total Budget'!Q51*30%,0)</f>
        <v>10</v>
      </c>
      <c r="S35" s="21">
        <f>ROUND('Total Budget'!R51*30%,0)</f>
        <v>18</v>
      </c>
      <c r="T35" s="21">
        <f>ROUND('Total Budget'!S51*30%,0)</f>
        <v>11</v>
      </c>
      <c r="U35" s="21">
        <f>ROUND('Total Budget'!T51*30%,0)</f>
        <v>8</v>
      </c>
      <c r="V35" s="21">
        <f>ROUND('Total Budget'!U51*30%,0)</f>
        <v>5</v>
      </c>
      <c r="W35" s="21">
        <f>ROUND('Total Budget'!V51*30%,0)</f>
        <v>1</v>
      </c>
      <c r="X35" s="21">
        <f>ROUND('Total Budget'!W51*30%,0)</f>
        <v>1</v>
      </c>
      <c r="Y35" s="21">
        <f>ROUND('Total Budget'!X51*30%,0)</f>
        <v>1</v>
      </c>
      <c r="Z35" s="21">
        <f>ROUND('Total Budget'!Y51*30%,0)</f>
        <v>0</v>
      </c>
      <c r="AA35" s="21">
        <f>ROUND('Total Budget'!Z51*30%,0)</f>
        <v>0</v>
      </c>
      <c r="AB35" s="21">
        <f>ROUND('Total Budget'!AA51*30%,0)</f>
        <v>5</v>
      </c>
      <c r="AC35" s="16">
        <f t="shared" si="0"/>
        <v>204</v>
      </c>
    </row>
    <row r="36" spans="1:29" ht="27" x14ac:dyDescent="0.3">
      <c r="A36" s="249">
        <v>30</v>
      </c>
      <c r="B36" s="26">
        <v>75.318700000000007</v>
      </c>
      <c r="C36" s="243" t="s">
        <v>1417</v>
      </c>
      <c r="D36" s="21">
        <f>ROUND('Total Budget'!C52*30%,0)</f>
        <v>0</v>
      </c>
      <c r="E36" s="21">
        <f>ROUND('Total Budget'!D52*30%,0)</f>
        <v>0</v>
      </c>
      <c r="F36" s="21">
        <f>ROUND('Total Budget'!E52*30%,0)</f>
        <v>0</v>
      </c>
      <c r="G36" s="21">
        <f>ROUND('Total Budget'!F52*30%,0)</f>
        <v>0</v>
      </c>
      <c r="H36" s="21">
        <f>ROUND('Total Budget'!G52*30%,0)</f>
        <v>0</v>
      </c>
      <c r="I36" s="21">
        <f>ROUND('Total Budget'!H52*30%,0)</f>
        <v>0</v>
      </c>
      <c r="J36" s="21">
        <f>ROUND('Total Budget'!I52*30%,0)</f>
        <v>0</v>
      </c>
      <c r="K36" s="21">
        <f>ROUND('Total Budget'!J52*30%,0)</f>
        <v>0</v>
      </c>
      <c r="L36" s="21">
        <f>ROUND('Total Budget'!K52*30%,0)</f>
        <v>0</v>
      </c>
      <c r="M36" s="21">
        <f>ROUND('Total Budget'!L52*30%,0)</f>
        <v>0</v>
      </c>
      <c r="N36" s="21">
        <f>ROUND('Total Budget'!M52*30%,0)</f>
        <v>0</v>
      </c>
      <c r="O36" s="21">
        <f>ROUND('Total Budget'!N52*30%,0)</f>
        <v>0</v>
      </c>
      <c r="P36" s="21">
        <f>ROUND('Total Budget'!O52*30%,0)</f>
        <v>0</v>
      </c>
      <c r="Q36" s="21">
        <f>ROUND('Total Budget'!P52*30%,0)</f>
        <v>0</v>
      </c>
      <c r="R36" s="21">
        <f>ROUND('Total Budget'!Q52*30%,0)</f>
        <v>0</v>
      </c>
      <c r="S36" s="21">
        <f>ROUND('Total Budget'!R52*30%,0)</f>
        <v>0</v>
      </c>
      <c r="T36" s="21">
        <f>ROUND('Total Budget'!S52*30%,0)</f>
        <v>0</v>
      </c>
      <c r="U36" s="21">
        <f>ROUND('Total Budget'!T52*30%,0)</f>
        <v>0</v>
      </c>
      <c r="V36" s="21">
        <f>ROUND('Total Budget'!U52*30%,0)</f>
        <v>1</v>
      </c>
      <c r="W36" s="21">
        <f>ROUND('Total Budget'!V52*30%,0)</f>
        <v>0</v>
      </c>
      <c r="X36" s="21">
        <f>ROUND('Total Budget'!W52*30%,0)</f>
        <v>0</v>
      </c>
      <c r="Y36" s="21">
        <f>ROUND('Total Budget'!X52*30%,0)</f>
        <v>0</v>
      </c>
      <c r="Z36" s="21">
        <f>ROUND('Total Budget'!Y52*30%,0)</f>
        <v>0</v>
      </c>
      <c r="AA36" s="21">
        <f>ROUND('Total Budget'!Z52*30%,0)</f>
        <v>0</v>
      </c>
      <c r="AB36" s="21">
        <f>ROUND('Total Budget'!AA52*30%,0)</f>
        <v>0</v>
      </c>
      <c r="AC36" s="16">
        <f t="shared" si="0"/>
        <v>1</v>
      </c>
    </row>
    <row r="37" spans="1:29" ht="27" x14ac:dyDescent="0.3">
      <c r="A37" s="249">
        <v>31</v>
      </c>
      <c r="B37" s="26">
        <v>75.408699999999996</v>
      </c>
      <c r="C37" s="243" t="s">
        <v>1419</v>
      </c>
      <c r="D37" s="21">
        <f>ROUND('Total Budget'!C54*30%,0)</f>
        <v>0</v>
      </c>
      <c r="E37" s="21">
        <f>ROUND('Total Budget'!D54*30%,0)</f>
        <v>0</v>
      </c>
      <c r="F37" s="21">
        <f>ROUND('Total Budget'!E54*30%,0)</f>
        <v>0</v>
      </c>
      <c r="G37" s="21">
        <f>ROUND('Total Budget'!F54*30%,0)</f>
        <v>0</v>
      </c>
      <c r="H37" s="21">
        <f>ROUND('Total Budget'!G54*30%,0)</f>
        <v>0</v>
      </c>
      <c r="I37" s="21">
        <f>ROUND('Total Budget'!H54*30%,0)</f>
        <v>1</v>
      </c>
      <c r="J37" s="21">
        <f>ROUND('Total Budget'!I54*30%,0)</f>
        <v>0</v>
      </c>
      <c r="K37" s="21">
        <f>ROUND('Total Budget'!J54*30%,0)</f>
        <v>0</v>
      </c>
      <c r="L37" s="21">
        <f>ROUND('Total Budget'!K54*30%,0)</f>
        <v>0</v>
      </c>
      <c r="M37" s="21">
        <f>ROUND('Total Budget'!L54*30%,0)</f>
        <v>0</v>
      </c>
      <c r="N37" s="21">
        <f>ROUND('Total Budget'!M54*30%,0)</f>
        <v>0</v>
      </c>
      <c r="O37" s="21">
        <f>ROUND('Total Budget'!N54*30%,0)</f>
        <v>0</v>
      </c>
      <c r="P37" s="21">
        <f>ROUND('Total Budget'!O54*30%,0)</f>
        <v>0</v>
      </c>
      <c r="Q37" s="21">
        <f>ROUND('Total Budget'!P54*30%,0)</f>
        <v>0</v>
      </c>
      <c r="R37" s="21">
        <f>ROUND('Total Budget'!Q54*30%,0)</f>
        <v>0</v>
      </c>
      <c r="S37" s="21">
        <f>ROUND('Total Budget'!R54*30%,0)</f>
        <v>0</v>
      </c>
      <c r="T37" s="21">
        <f>ROUND('Total Budget'!S54*30%,0)</f>
        <v>0</v>
      </c>
      <c r="U37" s="21">
        <f>ROUND('Total Budget'!T54*30%,0)</f>
        <v>0</v>
      </c>
      <c r="V37" s="21">
        <f>ROUND('Total Budget'!U54*30%,0)</f>
        <v>0</v>
      </c>
      <c r="W37" s="21">
        <f>ROUND('Total Budget'!V54*30%,0)</f>
        <v>0</v>
      </c>
      <c r="X37" s="21">
        <f>ROUND('Total Budget'!W54*30%,0)</f>
        <v>1</v>
      </c>
      <c r="Y37" s="21">
        <f>ROUND('Total Budget'!X54*30%,0)</f>
        <v>0</v>
      </c>
      <c r="Z37" s="21">
        <f>ROUND('Total Budget'!Y54*30%,0)</f>
        <v>0</v>
      </c>
      <c r="AA37" s="21">
        <f>ROUND('Total Budget'!Z54*30%,0)</f>
        <v>0</v>
      </c>
      <c r="AB37" s="21">
        <f>ROUND('Total Budget'!AA54*30%,0)</f>
        <v>0</v>
      </c>
      <c r="AC37" s="16">
        <f t="shared" si="0"/>
        <v>2</v>
      </c>
    </row>
    <row r="38" spans="1:29" ht="27" x14ac:dyDescent="0.3">
      <c r="A38" s="249">
        <v>32</v>
      </c>
      <c r="B38" s="26">
        <v>75.409700000000001</v>
      </c>
      <c r="C38" s="243" t="s">
        <v>1420</v>
      </c>
      <c r="D38" s="21">
        <f>ROUND('Total Budget'!C55*30%,0)</f>
        <v>0</v>
      </c>
      <c r="E38" s="21">
        <f>ROUND('Total Budget'!D55*30%,0)</f>
        <v>0</v>
      </c>
      <c r="F38" s="21">
        <f>ROUND('Total Budget'!E55*30%,0)</f>
        <v>0</v>
      </c>
      <c r="G38" s="21">
        <f>ROUND('Total Budget'!F55*30%,0)</f>
        <v>0</v>
      </c>
      <c r="H38" s="21">
        <f>ROUND('Total Budget'!G55*30%,0)</f>
        <v>0</v>
      </c>
      <c r="I38" s="21">
        <f>ROUND('Total Budget'!H55*30%,0)</f>
        <v>0</v>
      </c>
      <c r="J38" s="21">
        <f>ROUND('Total Budget'!I55*30%,0)</f>
        <v>0</v>
      </c>
      <c r="K38" s="21">
        <f>ROUND('Total Budget'!J55*30%,0)</f>
        <v>0</v>
      </c>
      <c r="L38" s="21">
        <f>ROUND('Total Budget'!K55*30%,0)</f>
        <v>0</v>
      </c>
      <c r="M38" s="21">
        <f>ROUND('Total Budget'!L55*30%,0)</f>
        <v>0</v>
      </c>
      <c r="N38" s="21">
        <f>ROUND('Total Budget'!M55*30%,0)</f>
        <v>0</v>
      </c>
      <c r="O38" s="21">
        <f>ROUND('Total Budget'!N55*30%,0)</f>
        <v>0</v>
      </c>
      <c r="P38" s="21">
        <f>ROUND('Total Budget'!O55*30%,0)</f>
        <v>0</v>
      </c>
      <c r="Q38" s="21">
        <f>ROUND('Total Budget'!P55*30%,0)</f>
        <v>0</v>
      </c>
      <c r="R38" s="21">
        <f>ROUND('Total Budget'!Q55*30%,0)</f>
        <v>0</v>
      </c>
      <c r="S38" s="21">
        <f>ROUND('Total Budget'!R55*30%,0)</f>
        <v>0</v>
      </c>
      <c r="T38" s="21">
        <f>ROUND('Total Budget'!S55*30%,0)</f>
        <v>0</v>
      </c>
      <c r="U38" s="21">
        <f>ROUND('Total Budget'!T55*30%,0)</f>
        <v>0</v>
      </c>
      <c r="V38" s="21">
        <f>ROUND('Total Budget'!U55*30%,0)</f>
        <v>2</v>
      </c>
      <c r="W38" s="21">
        <f>ROUND('Total Budget'!V55*30%,0)</f>
        <v>0</v>
      </c>
      <c r="X38" s="21">
        <f>ROUND('Total Budget'!W55*30%,0)</f>
        <v>0</v>
      </c>
      <c r="Y38" s="21">
        <f>ROUND('Total Budget'!X55*30%,0)</f>
        <v>1</v>
      </c>
      <c r="Z38" s="21">
        <f>ROUND('Total Budget'!Y55*30%,0)</f>
        <v>0</v>
      </c>
      <c r="AA38" s="21">
        <f>ROUND('Total Budget'!Z55*30%,0)</f>
        <v>0</v>
      </c>
      <c r="AB38" s="21">
        <f>ROUND('Total Budget'!AA55*30%,0)</f>
        <v>0</v>
      </c>
      <c r="AC38" s="16">
        <f t="shared" si="0"/>
        <v>3</v>
      </c>
    </row>
    <row r="39" spans="1:29" x14ac:dyDescent="0.3">
      <c r="A39" s="249">
        <v>33</v>
      </c>
      <c r="B39" s="26">
        <v>75.410699999999991</v>
      </c>
      <c r="C39" s="243" t="s">
        <v>1422</v>
      </c>
      <c r="D39" s="21">
        <f>ROUND('Total Budget'!C56*30%,0)</f>
        <v>0</v>
      </c>
      <c r="E39" s="21">
        <f>ROUND('Total Budget'!D56*30%,0)</f>
        <v>0</v>
      </c>
      <c r="F39" s="21">
        <f>ROUND('Total Budget'!E56*30%,0)</f>
        <v>0</v>
      </c>
      <c r="G39" s="21">
        <f>ROUND('Total Budget'!F56*30%,0)</f>
        <v>0</v>
      </c>
      <c r="H39" s="21">
        <f>ROUND('Total Budget'!G56*30%,0)</f>
        <v>0</v>
      </c>
      <c r="I39" s="21">
        <f>ROUND('Total Budget'!H56*30%,0)</f>
        <v>0</v>
      </c>
      <c r="J39" s="21">
        <f>ROUND('Total Budget'!I56*30%,0)</f>
        <v>0</v>
      </c>
      <c r="K39" s="21">
        <f>ROUND('Total Budget'!J56*30%,0)</f>
        <v>0</v>
      </c>
      <c r="L39" s="21">
        <f>ROUND('Total Budget'!K56*30%,0)</f>
        <v>0</v>
      </c>
      <c r="M39" s="21">
        <f>ROUND('Total Budget'!L56*30%,0)</f>
        <v>0</v>
      </c>
      <c r="N39" s="21">
        <f>ROUND('Total Budget'!M56*30%,0)</f>
        <v>0</v>
      </c>
      <c r="O39" s="21">
        <f>ROUND('Total Budget'!N56*30%,0)</f>
        <v>0</v>
      </c>
      <c r="P39" s="21">
        <f>ROUND('Total Budget'!O56*30%,0)</f>
        <v>0</v>
      </c>
      <c r="Q39" s="21">
        <f>ROUND('Total Budget'!P56*30%,0)</f>
        <v>0</v>
      </c>
      <c r="R39" s="21">
        <f>ROUND('Total Budget'!Q56*30%,0)</f>
        <v>0</v>
      </c>
      <c r="S39" s="21">
        <f>ROUND('Total Budget'!R56*30%,0)</f>
        <v>0</v>
      </c>
      <c r="T39" s="21">
        <f>ROUND('Total Budget'!S56*30%,0)</f>
        <v>0</v>
      </c>
      <c r="U39" s="21">
        <f>ROUND('Total Budget'!T56*30%,0)</f>
        <v>1</v>
      </c>
      <c r="V39" s="21">
        <f>ROUND('Total Budget'!U56*30%,0)</f>
        <v>0</v>
      </c>
      <c r="W39" s="21">
        <f>ROUND('Total Budget'!V56*30%,0)</f>
        <v>0</v>
      </c>
      <c r="X39" s="21">
        <f>ROUND('Total Budget'!W56*30%,0)</f>
        <v>0</v>
      </c>
      <c r="Y39" s="21">
        <f>ROUND('Total Budget'!X56*30%,0)</f>
        <v>0</v>
      </c>
      <c r="Z39" s="21">
        <f>ROUND('Total Budget'!Y56*30%,0)</f>
        <v>0</v>
      </c>
      <c r="AA39" s="21">
        <f>ROUND('Total Budget'!Z56*30%,0)</f>
        <v>0</v>
      </c>
      <c r="AB39" s="21">
        <f>ROUND('Total Budget'!AA56*30%,0)</f>
        <v>12</v>
      </c>
      <c r="AC39" s="16">
        <f t="shared" ref="AC39:AC70" si="1">SUM(D39:AB39)</f>
        <v>13</v>
      </c>
    </row>
    <row r="40" spans="1:29" ht="27" x14ac:dyDescent="0.3">
      <c r="A40" s="249">
        <v>34</v>
      </c>
      <c r="B40" s="12">
        <v>75.411699999999996</v>
      </c>
      <c r="C40" s="243" t="s">
        <v>1423</v>
      </c>
      <c r="D40" s="21">
        <f>ROUND('Total Budget'!C57*30%,0)</f>
        <v>7</v>
      </c>
      <c r="E40" s="21">
        <f>ROUND('Total Budget'!D57*30%,0)</f>
        <v>4</v>
      </c>
      <c r="F40" s="21">
        <f>ROUND('Total Budget'!E57*30%,0)</f>
        <v>4</v>
      </c>
      <c r="G40" s="21">
        <f>ROUND('Total Budget'!F57*30%,0)</f>
        <v>4</v>
      </c>
      <c r="H40" s="21">
        <f>ROUND('Total Budget'!G57*30%,0)</f>
        <v>1</v>
      </c>
      <c r="I40" s="21">
        <f>ROUND('Total Budget'!H57*30%,0)</f>
        <v>4</v>
      </c>
      <c r="J40" s="21">
        <f>ROUND('Total Budget'!I57*30%,0)</f>
        <v>3</v>
      </c>
      <c r="K40" s="21">
        <f>ROUND('Total Budget'!J57*30%,0)</f>
        <v>4</v>
      </c>
      <c r="L40" s="21">
        <f>ROUND('Total Budget'!K57*30%,0)</f>
        <v>2</v>
      </c>
      <c r="M40" s="21">
        <f>ROUND('Total Budget'!L57*30%,0)</f>
        <v>2</v>
      </c>
      <c r="N40" s="21">
        <f>ROUND('Total Budget'!M57*30%,0)</f>
        <v>2</v>
      </c>
      <c r="O40" s="21">
        <f>ROUND('Total Budget'!N57*30%,0)</f>
        <v>1</v>
      </c>
      <c r="P40" s="21">
        <f>ROUND('Total Budget'!O57*30%,0)</f>
        <v>2</v>
      </c>
      <c r="Q40" s="21">
        <f>ROUND('Total Budget'!P57*30%,0)</f>
        <v>4</v>
      </c>
      <c r="R40" s="21">
        <f>ROUND('Total Budget'!Q57*30%,0)</f>
        <v>4</v>
      </c>
      <c r="S40" s="21">
        <f>ROUND('Total Budget'!R57*30%,0)</f>
        <v>7</v>
      </c>
      <c r="T40" s="21">
        <f>ROUND('Total Budget'!S57*30%,0)</f>
        <v>3</v>
      </c>
      <c r="U40" s="21">
        <f>ROUND('Total Budget'!T57*30%,0)</f>
        <v>6</v>
      </c>
      <c r="V40" s="21">
        <f>ROUND('Total Budget'!U57*30%,0)</f>
        <v>2</v>
      </c>
      <c r="W40" s="21">
        <f>ROUND('Total Budget'!V57*30%,0)</f>
        <v>0</v>
      </c>
      <c r="X40" s="21">
        <f>ROUND('Total Budget'!W57*30%,0)</f>
        <v>0</v>
      </c>
      <c r="Y40" s="21">
        <f>ROUND('Total Budget'!X57*30%,0)</f>
        <v>0</v>
      </c>
      <c r="Z40" s="21">
        <f>ROUND('Total Budget'!Y57*30%,0)</f>
        <v>0</v>
      </c>
      <c r="AA40" s="21">
        <f>ROUND('Total Budget'!Z57*30%,0)</f>
        <v>0</v>
      </c>
      <c r="AB40" s="21">
        <f>ROUND('Total Budget'!AA57*30%,0)</f>
        <v>1</v>
      </c>
      <c r="AC40" s="16">
        <f t="shared" si="1"/>
        <v>67</v>
      </c>
    </row>
    <row r="41" spans="1:29" x14ac:dyDescent="0.3">
      <c r="A41" s="249">
        <v>35</v>
      </c>
      <c r="B41" s="127">
        <v>75.415599999999998</v>
      </c>
      <c r="C41" s="243" t="s">
        <v>1425</v>
      </c>
      <c r="D41" s="21">
        <f>ROUND('Total Budget'!C59*30%,0)</f>
        <v>0</v>
      </c>
      <c r="E41" s="21">
        <f>ROUND('Total Budget'!D59*30%,0)</f>
        <v>0</v>
      </c>
      <c r="F41" s="21">
        <f>ROUND('Total Budget'!E59*30%,0)</f>
        <v>0</v>
      </c>
      <c r="G41" s="21">
        <f>ROUND('Total Budget'!F59*30%,0)</f>
        <v>0</v>
      </c>
      <c r="H41" s="21">
        <f>ROUND('Total Budget'!G59*30%,0)</f>
        <v>0</v>
      </c>
      <c r="I41" s="21">
        <f>ROUND('Total Budget'!H59*30%,0)</f>
        <v>0</v>
      </c>
      <c r="J41" s="21">
        <f>ROUND('Total Budget'!I59*30%,0)</f>
        <v>0</v>
      </c>
      <c r="K41" s="21">
        <f>ROUND('Total Budget'!J59*30%,0)</f>
        <v>0</v>
      </c>
      <c r="L41" s="21">
        <f>ROUND('Total Budget'!K59*30%,0)</f>
        <v>0</v>
      </c>
      <c r="M41" s="21">
        <f>ROUND('Total Budget'!L59*30%,0)</f>
        <v>0</v>
      </c>
      <c r="N41" s="21">
        <f>ROUND('Total Budget'!M59*30%,0)</f>
        <v>0</v>
      </c>
      <c r="O41" s="21">
        <f>ROUND('Total Budget'!N59*30%,0)</f>
        <v>0</v>
      </c>
      <c r="P41" s="21">
        <f>ROUND('Total Budget'!O59*30%,0)</f>
        <v>0</v>
      </c>
      <c r="Q41" s="21">
        <f>ROUND('Total Budget'!P59*30%,0)</f>
        <v>0</v>
      </c>
      <c r="R41" s="21">
        <f>ROUND('Total Budget'!Q59*30%,0)</f>
        <v>0</v>
      </c>
      <c r="S41" s="21">
        <f>ROUND('Total Budget'!R59*30%,0)</f>
        <v>0</v>
      </c>
      <c r="T41" s="21">
        <f>ROUND('Total Budget'!S59*30%,0)</f>
        <v>0</v>
      </c>
      <c r="U41" s="21">
        <f>ROUND('Total Budget'!T59*30%,0)</f>
        <v>1</v>
      </c>
      <c r="V41" s="21">
        <f>ROUND('Total Budget'!U59*30%,0)</f>
        <v>0</v>
      </c>
      <c r="W41" s="21">
        <f>ROUND('Total Budget'!V59*30%,0)</f>
        <v>0</v>
      </c>
      <c r="X41" s="21">
        <f>ROUND('Total Budget'!W59*30%,0)</f>
        <v>0</v>
      </c>
      <c r="Y41" s="21">
        <f>ROUND('Total Budget'!X59*30%,0)</f>
        <v>0</v>
      </c>
      <c r="Z41" s="21">
        <f>ROUND('Total Budget'!Y59*30%,0)</f>
        <v>0</v>
      </c>
      <c r="AA41" s="21">
        <f>ROUND('Total Budget'!Z59*30%,0)</f>
        <v>0</v>
      </c>
      <c r="AB41" s="21">
        <f>ROUND('Total Budget'!AA59*30%,0)</f>
        <v>0</v>
      </c>
      <c r="AC41" s="16">
        <f t="shared" si="1"/>
        <v>1</v>
      </c>
    </row>
    <row r="42" spans="1:29" x14ac:dyDescent="0.3">
      <c r="A42" s="249">
        <v>36</v>
      </c>
      <c r="B42" s="26">
        <v>75.415700000000001</v>
      </c>
      <c r="C42" s="243" t="s">
        <v>1425</v>
      </c>
      <c r="D42" s="21">
        <f>ROUND('Total Budget'!C60*30%,0)</f>
        <v>6</v>
      </c>
      <c r="E42" s="21">
        <f>ROUND('Total Budget'!D60*30%,0)</f>
        <v>12</v>
      </c>
      <c r="F42" s="21">
        <f>ROUND('Total Budget'!E60*30%,0)</f>
        <v>0</v>
      </c>
      <c r="G42" s="21">
        <f>ROUND('Total Budget'!F60*30%,0)</f>
        <v>1</v>
      </c>
      <c r="H42" s="21">
        <f>ROUND('Total Budget'!G60*30%,0)</f>
        <v>1</v>
      </c>
      <c r="I42" s="21">
        <f>ROUND('Total Budget'!H60*30%,0)</f>
        <v>1</v>
      </c>
      <c r="J42" s="21">
        <f>ROUND('Total Budget'!I60*30%,0)</f>
        <v>2</v>
      </c>
      <c r="K42" s="21">
        <f>ROUND('Total Budget'!J60*30%,0)</f>
        <v>2</v>
      </c>
      <c r="L42" s="21">
        <f>ROUND('Total Budget'!K60*30%,0)</f>
        <v>2</v>
      </c>
      <c r="M42" s="21">
        <f>ROUND('Total Budget'!L60*30%,0)</f>
        <v>5</v>
      </c>
      <c r="N42" s="21">
        <f>ROUND('Total Budget'!M60*30%,0)</f>
        <v>2</v>
      </c>
      <c r="O42" s="21">
        <f>ROUND('Total Budget'!N60*30%,0)</f>
        <v>1</v>
      </c>
      <c r="P42" s="21">
        <f>ROUND('Total Budget'!O60*30%,0)</f>
        <v>2</v>
      </c>
      <c r="Q42" s="21">
        <f>ROUND('Total Budget'!P60*30%,0)</f>
        <v>3</v>
      </c>
      <c r="R42" s="21">
        <f>ROUND('Total Budget'!Q60*30%,0)</f>
        <v>2</v>
      </c>
      <c r="S42" s="21">
        <f>ROUND('Total Budget'!R60*30%,0)</f>
        <v>4</v>
      </c>
      <c r="T42" s="21">
        <f>ROUND('Total Budget'!S60*30%,0)</f>
        <v>2</v>
      </c>
      <c r="U42" s="21">
        <f>ROUND('Total Budget'!T60*30%,0)</f>
        <v>3</v>
      </c>
      <c r="V42" s="21">
        <f>ROUND('Total Budget'!U60*30%,0)</f>
        <v>0</v>
      </c>
      <c r="W42" s="21">
        <f>ROUND('Total Budget'!V60*30%,0)</f>
        <v>0</v>
      </c>
      <c r="X42" s="21">
        <f>ROUND('Total Budget'!W60*30%,0)</f>
        <v>0</v>
      </c>
      <c r="Y42" s="21">
        <f>ROUND('Total Budget'!X60*30%,0)</f>
        <v>0</v>
      </c>
      <c r="Z42" s="21">
        <f>ROUND('Total Budget'!Y60*30%,0)</f>
        <v>0</v>
      </c>
      <c r="AA42" s="21">
        <f>ROUND('Total Budget'!Z60*30%,0)</f>
        <v>0</v>
      </c>
      <c r="AB42" s="21">
        <f>ROUND('Total Budget'!AA60*30%,0)</f>
        <v>2</v>
      </c>
      <c r="AC42" s="16">
        <f t="shared" si="1"/>
        <v>53</v>
      </c>
    </row>
    <row r="43" spans="1:29" x14ac:dyDescent="0.3">
      <c r="A43" s="249">
        <v>37</v>
      </c>
      <c r="B43" s="26">
        <v>75.416699999999992</v>
      </c>
      <c r="C43" s="243" t="s">
        <v>1426</v>
      </c>
      <c r="D43" s="21">
        <f>ROUND('Total Budget'!C61*30%,0)</f>
        <v>0</v>
      </c>
      <c r="E43" s="21">
        <f>ROUND('Total Budget'!D61*30%,0)</f>
        <v>0</v>
      </c>
      <c r="F43" s="21">
        <f>ROUND('Total Budget'!E61*30%,0)</f>
        <v>0</v>
      </c>
      <c r="G43" s="21">
        <f>ROUND('Total Budget'!F61*30%,0)</f>
        <v>0</v>
      </c>
      <c r="H43" s="21">
        <f>ROUND('Total Budget'!G61*30%,0)</f>
        <v>0</v>
      </c>
      <c r="I43" s="21">
        <f>ROUND('Total Budget'!H61*30%,0)</f>
        <v>1</v>
      </c>
      <c r="J43" s="21">
        <f>ROUND('Total Budget'!I61*30%,0)</f>
        <v>0</v>
      </c>
      <c r="K43" s="21">
        <f>ROUND('Total Budget'!J61*30%,0)</f>
        <v>0</v>
      </c>
      <c r="L43" s="21">
        <f>ROUND('Total Budget'!K61*30%,0)</f>
        <v>1</v>
      </c>
      <c r="M43" s="21">
        <f>ROUND('Total Budget'!L61*30%,0)</f>
        <v>0</v>
      </c>
      <c r="N43" s="21">
        <f>ROUND('Total Budget'!M61*30%,0)</f>
        <v>0</v>
      </c>
      <c r="O43" s="21">
        <f>ROUND('Total Budget'!N61*30%,0)</f>
        <v>0</v>
      </c>
      <c r="P43" s="21">
        <f>ROUND('Total Budget'!O61*30%,0)</f>
        <v>0</v>
      </c>
      <c r="Q43" s="21">
        <f>ROUND('Total Budget'!P61*30%,0)</f>
        <v>1</v>
      </c>
      <c r="R43" s="21">
        <f>ROUND('Total Budget'!Q61*30%,0)</f>
        <v>0</v>
      </c>
      <c r="S43" s="21">
        <f>ROUND('Total Budget'!R61*30%,0)</f>
        <v>0</v>
      </c>
      <c r="T43" s="21">
        <f>ROUND('Total Budget'!S61*30%,0)</f>
        <v>0</v>
      </c>
      <c r="U43" s="21">
        <f>ROUND('Total Budget'!T61*30%,0)</f>
        <v>0</v>
      </c>
      <c r="V43" s="21">
        <f>ROUND('Total Budget'!U61*30%,0)</f>
        <v>2</v>
      </c>
      <c r="W43" s="21">
        <f>ROUND('Total Budget'!V61*30%,0)</f>
        <v>0</v>
      </c>
      <c r="X43" s="21">
        <f>ROUND('Total Budget'!W61*30%,0)</f>
        <v>0</v>
      </c>
      <c r="Y43" s="21">
        <f>ROUND('Total Budget'!X61*30%,0)</f>
        <v>0</v>
      </c>
      <c r="Z43" s="21">
        <f>ROUND('Total Budget'!Y61*30%,0)</f>
        <v>0</v>
      </c>
      <c r="AA43" s="21">
        <f>ROUND('Total Budget'!Z61*30%,0)</f>
        <v>0</v>
      </c>
      <c r="AB43" s="21">
        <f>ROUND('Total Budget'!AA61*30%,0)</f>
        <v>0</v>
      </c>
      <c r="AC43" s="16">
        <f t="shared" si="1"/>
        <v>5</v>
      </c>
    </row>
    <row r="44" spans="1:29" x14ac:dyDescent="0.3">
      <c r="A44" s="249">
        <v>38</v>
      </c>
      <c r="B44" s="26">
        <v>75.419699999999992</v>
      </c>
      <c r="C44" s="243" t="s">
        <v>1429</v>
      </c>
      <c r="D44" s="21">
        <f>ROUND('Total Budget'!C64*30%,0)</f>
        <v>2</v>
      </c>
      <c r="E44" s="21">
        <f>ROUND('Total Budget'!D64*30%,0)</f>
        <v>0</v>
      </c>
      <c r="F44" s="21">
        <f>ROUND('Total Budget'!E64*30%,0)</f>
        <v>1</v>
      </c>
      <c r="G44" s="21">
        <f>ROUND('Total Budget'!F64*30%,0)</f>
        <v>1</v>
      </c>
      <c r="H44" s="21">
        <f>ROUND('Total Budget'!G64*30%,0)</f>
        <v>0</v>
      </c>
      <c r="I44" s="21">
        <f>ROUND('Total Budget'!H64*30%,0)</f>
        <v>1</v>
      </c>
      <c r="J44" s="21">
        <f>ROUND('Total Budget'!I64*30%,0)</f>
        <v>0</v>
      </c>
      <c r="K44" s="21">
        <f>ROUND('Total Budget'!J64*30%,0)</f>
        <v>0</v>
      </c>
      <c r="L44" s="21">
        <f>ROUND('Total Budget'!K64*30%,0)</f>
        <v>0</v>
      </c>
      <c r="M44" s="21">
        <f>ROUND('Total Budget'!L64*30%,0)</f>
        <v>0</v>
      </c>
      <c r="N44" s="21">
        <f>ROUND('Total Budget'!M64*30%,0)</f>
        <v>1</v>
      </c>
      <c r="O44" s="21">
        <f>ROUND('Total Budget'!N64*30%,0)</f>
        <v>2</v>
      </c>
      <c r="P44" s="21">
        <f>ROUND('Total Budget'!O64*30%,0)</f>
        <v>0</v>
      </c>
      <c r="Q44" s="21">
        <f>ROUND('Total Budget'!P64*30%,0)</f>
        <v>0</v>
      </c>
      <c r="R44" s="21">
        <f>ROUND('Total Budget'!Q64*30%,0)</f>
        <v>0</v>
      </c>
      <c r="S44" s="21">
        <f>ROUND('Total Budget'!R64*30%,0)</f>
        <v>0</v>
      </c>
      <c r="T44" s="21">
        <f>ROUND('Total Budget'!S64*30%,0)</f>
        <v>1</v>
      </c>
      <c r="U44" s="21">
        <f>ROUND('Total Budget'!T64*30%,0)</f>
        <v>0</v>
      </c>
      <c r="V44" s="21">
        <f>ROUND('Total Budget'!U64*30%,0)</f>
        <v>0</v>
      </c>
      <c r="W44" s="21">
        <f>ROUND('Total Budget'!V64*30%,0)</f>
        <v>0</v>
      </c>
      <c r="X44" s="21">
        <f>ROUND('Total Budget'!W64*30%,0)</f>
        <v>0</v>
      </c>
      <c r="Y44" s="21">
        <f>ROUND('Total Budget'!X64*30%,0)</f>
        <v>0</v>
      </c>
      <c r="Z44" s="21">
        <f>ROUND('Total Budget'!Y64*30%,0)</f>
        <v>0</v>
      </c>
      <c r="AA44" s="21">
        <f>ROUND('Total Budget'!Z64*30%,0)</f>
        <v>0</v>
      </c>
      <c r="AB44" s="21">
        <f>ROUND('Total Budget'!AA64*30%,0)</f>
        <v>0</v>
      </c>
      <c r="AC44" s="16">
        <f t="shared" si="1"/>
        <v>9</v>
      </c>
    </row>
    <row r="45" spans="1:29" x14ac:dyDescent="0.3">
      <c r="A45" s="249">
        <v>39</v>
      </c>
      <c r="B45" s="127">
        <v>75.420599999999993</v>
      </c>
      <c r="C45" s="243" t="s">
        <v>1430</v>
      </c>
      <c r="D45" s="21">
        <f>ROUND('Total Budget'!C65*30%,0)</f>
        <v>0</v>
      </c>
      <c r="E45" s="21">
        <f>ROUND('Total Budget'!D65*30%,0)</f>
        <v>0</v>
      </c>
      <c r="F45" s="21">
        <f>ROUND('Total Budget'!E65*30%,0)</f>
        <v>0</v>
      </c>
      <c r="G45" s="21">
        <f>ROUND('Total Budget'!F65*30%,0)</f>
        <v>0</v>
      </c>
      <c r="H45" s="21">
        <f>ROUND('Total Budget'!G65*30%,0)</f>
        <v>0</v>
      </c>
      <c r="I45" s="21">
        <f>ROUND('Total Budget'!H65*30%,0)</f>
        <v>0</v>
      </c>
      <c r="J45" s="21">
        <f>ROUND('Total Budget'!I65*30%,0)</f>
        <v>0</v>
      </c>
      <c r="K45" s="21">
        <f>ROUND('Total Budget'!J65*30%,0)</f>
        <v>0</v>
      </c>
      <c r="L45" s="21">
        <f>ROUND('Total Budget'!K65*30%,0)</f>
        <v>0</v>
      </c>
      <c r="M45" s="21">
        <f>ROUND('Total Budget'!L65*30%,0)</f>
        <v>0</v>
      </c>
      <c r="N45" s="21">
        <f>ROUND('Total Budget'!M65*30%,0)</f>
        <v>0</v>
      </c>
      <c r="O45" s="21">
        <f>ROUND('Total Budget'!N65*30%,0)</f>
        <v>0</v>
      </c>
      <c r="P45" s="21">
        <f>ROUND('Total Budget'!O65*30%,0)</f>
        <v>0</v>
      </c>
      <c r="Q45" s="21">
        <f>ROUND('Total Budget'!P65*30%,0)</f>
        <v>0</v>
      </c>
      <c r="R45" s="21">
        <f>ROUND('Total Budget'!Q65*30%,0)</f>
        <v>0</v>
      </c>
      <c r="S45" s="21">
        <f>ROUND('Total Budget'!R65*30%,0)</f>
        <v>0</v>
      </c>
      <c r="T45" s="21">
        <f>ROUND('Total Budget'!S65*30%,0)</f>
        <v>0</v>
      </c>
      <c r="U45" s="21">
        <f>ROUND('Total Budget'!T65*30%,0)</f>
        <v>2</v>
      </c>
      <c r="V45" s="21">
        <f>ROUND('Total Budget'!U65*30%,0)</f>
        <v>0</v>
      </c>
      <c r="W45" s="21">
        <f>ROUND('Total Budget'!V65*30%,0)</f>
        <v>0</v>
      </c>
      <c r="X45" s="21">
        <f>ROUND('Total Budget'!W65*30%,0)</f>
        <v>0</v>
      </c>
      <c r="Y45" s="21">
        <f>ROUND('Total Budget'!X65*30%,0)</f>
        <v>0</v>
      </c>
      <c r="Z45" s="21">
        <f>ROUND('Total Budget'!Y65*30%,0)</f>
        <v>0</v>
      </c>
      <c r="AA45" s="21">
        <f>ROUND('Total Budget'!Z65*30%,0)</f>
        <v>0</v>
      </c>
      <c r="AB45" s="21">
        <f>ROUND('Total Budget'!AA65*30%,0)</f>
        <v>0</v>
      </c>
      <c r="AC45" s="16">
        <f t="shared" si="1"/>
        <v>2</v>
      </c>
    </row>
    <row r="46" spans="1:29" x14ac:dyDescent="0.3">
      <c r="A46" s="249">
        <v>40</v>
      </c>
      <c r="B46" s="134">
        <v>75.420699999999997</v>
      </c>
      <c r="C46" s="243" t="s">
        <v>1430</v>
      </c>
      <c r="D46" s="21">
        <f>ROUND('Total Budget'!C66*30%,0)</f>
        <v>76</v>
      </c>
      <c r="E46" s="21">
        <f>ROUND('Total Budget'!D66*30%,0)</f>
        <v>43</v>
      </c>
      <c r="F46" s="21">
        <f>ROUND('Total Budget'!E66*30%,0)</f>
        <v>12</v>
      </c>
      <c r="G46" s="21">
        <f>ROUND('Total Budget'!F66*30%,0)</f>
        <v>9</v>
      </c>
      <c r="H46" s="21">
        <f>ROUND('Total Budget'!G66*30%,0)</f>
        <v>6</v>
      </c>
      <c r="I46" s="21">
        <f>ROUND('Total Budget'!H66*30%,0)</f>
        <v>9</v>
      </c>
      <c r="J46" s="21">
        <f>ROUND('Total Budget'!I66*30%,0)</f>
        <v>10</v>
      </c>
      <c r="K46" s="21">
        <f>ROUND('Total Budget'!J66*30%,0)</f>
        <v>14</v>
      </c>
      <c r="L46" s="21">
        <f>ROUND('Total Budget'!K66*30%,0)</f>
        <v>16</v>
      </c>
      <c r="M46" s="21">
        <f>ROUND('Total Budget'!L66*30%,0)</f>
        <v>17</v>
      </c>
      <c r="N46" s="21">
        <f>ROUND('Total Budget'!M66*30%,0)</f>
        <v>9</v>
      </c>
      <c r="O46" s="21">
        <f>ROUND('Total Budget'!N66*30%,0)</f>
        <v>6</v>
      </c>
      <c r="P46" s="21">
        <f>ROUND('Total Budget'!O66*30%,0)</f>
        <v>4</v>
      </c>
      <c r="Q46" s="21">
        <f>ROUND('Total Budget'!P66*30%,0)</f>
        <v>13</v>
      </c>
      <c r="R46" s="21">
        <f>ROUND('Total Budget'!Q66*30%,0)</f>
        <v>8</v>
      </c>
      <c r="S46" s="21">
        <f>ROUND('Total Budget'!R66*30%,0)</f>
        <v>10</v>
      </c>
      <c r="T46" s="21">
        <f>ROUND('Total Budget'!S66*30%,0)</f>
        <v>8</v>
      </c>
      <c r="U46" s="21">
        <f>ROUND('Total Budget'!T66*30%,0)</f>
        <v>8</v>
      </c>
      <c r="V46" s="21">
        <f>ROUND('Total Budget'!U66*30%,0)</f>
        <v>7</v>
      </c>
      <c r="W46" s="21">
        <f>ROUND('Total Budget'!V66*30%,0)</f>
        <v>6</v>
      </c>
      <c r="X46" s="21">
        <f>ROUND('Total Budget'!W66*30%,0)</f>
        <v>2</v>
      </c>
      <c r="Y46" s="21">
        <f>ROUND('Total Budget'!X66*30%,0)</f>
        <v>2</v>
      </c>
      <c r="Z46" s="21">
        <f>ROUND('Total Budget'!Y66*30%,0)</f>
        <v>4</v>
      </c>
      <c r="AA46" s="21">
        <f>ROUND('Total Budget'!Z66*30%,0)</f>
        <v>2</v>
      </c>
      <c r="AB46" s="21">
        <f>ROUND('Total Budget'!AA66*30%,0)</f>
        <v>34</v>
      </c>
      <c r="AC46" s="16">
        <f t="shared" si="1"/>
        <v>335</v>
      </c>
    </row>
    <row r="47" spans="1:29" x14ac:dyDescent="0.3">
      <c r="A47" s="249">
        <v>41</v>
      </c>
      <c r="B47" s="26">
        <v>75.425699999999992</v>
      </c>
      <c r="C47" s="243" t="s">
        <v>1435</v>
      </c>
      <c r="D47" s="21">
        <f>ROUND('Total Budget'!C71*30%,0)</f>
        <v>3</v>
      </c>
      <c r="E47" s="21">
        <f>ROUND('Total Budget'!D71*30%,0)</f>
        <v>2</v>
      </c>
      <c r="F47" s="21">
        <f>ROUND('Total Budget'!E71*30%,0)</f>
        <v>0</v>
      </c>
      <c r="G47" s="21">
        <f>ROUND('Total Budget'!F71*30%,0)</f>
        <v>0</v>
      </c>
      <c r="H47" s="21">
        <f>ROUND('Total Budget'!G71*30%,0)</f>
        <v>0</v>
      </c>
      <c r="I47" s="21">
        <f>ROUND('Total Budget'!H71*30%,0)</f>
        <v>0</v>
      </c>
      <c r="J47" s="21">
        <f>ROUND('Total Budget'!I71*30%,0)</f>
        <v>0</v>
      </c>
      <c r="K47" s="21">
        <f>ROUND('Total Budget'!J71*30%,0)</f>
        <v>0</v>
      </c>
      <c r="L47" s="21">
        <f>ROUND('Total Budget'!K71*30%,0)</f>
        <v>0</v>
      </c>
      <c r="M47" s="21">
        <f>ROUND('Total Budget'!L71*30%,0)</f>
        <v>0</v>
      </c>
      <c r="N47" s="21">
        <f>ROUND('Total Budget'!M71*30%,0)</f>
        <v>0</v>
      </c>
      <c r="O47" s="21">
        <f>ROUND('Total Budget'!N71*30%,0)</f>
        <v>0</v>
      </c>
      <c r="P47" s="21">
        <f>ROUND('Total Budget'!O71*30%,0)</f>
        <v>0</v>
      </c>
      <c r="Q47" s="21">
        <f>ROUND('Total Budget'!P71*30%,0)</f>
        <v>0</v>
      </c>
      <c r="R47" s="21">
        <f>ROUND('Total Budget'!Q71*30%,0)</f>
        <v>0</v>
      </c>
      <c r="S47" s="21">
        <f>ROUND('Total Budget'!R71*30%,0)</f>
        <v>0</v>
      </c>
      <c r="T47" s="21">
        <f>ROUND('Total Budget'!S71*30%,0)</f>
        <v>0</v>
      </c>
      <c r="U47" s="21">
        <f>ROUND('Total Budget'!T71*30%,0)</f>
        <v>0</v>
      </c>
      <c r="V47" s="21">
        <f>ROUND('Total Budget'!U71*30%,0)</f>
        <v>0</v>
      </c>
      <c r="W47" s="21">
        <f>ROUND('Total Budget'!V71*30%,0)</f>
        <v>0</v>
      </c>
      <c r="X47" s="21">
        <f>ROUND('Total Budget'!W71*30%,0)</f>
        <v>0</v>
      </c>
      <c r="Y47" s="21">
        <f>ROUND('Total Budget'!X71*30%,0)</f>
        <v>0</v>
      </c>
      <c r="Z47" s="21">
        <f>ROUND('Total Budget'!Y71*30%,0)</f>
        <v>0</v>
      </c>
      <c r="AA47" s="21">
        <f>ROUND('Total Budget'!Z71*30%,0)</f>
        <v>0</v>
      </c>
      <c r="AB47" s="21">
        <f>ROUND('Total Budget'!AA71*30%,0)</f>
        <v>1</v>
      </c>
      <c r="AC47" s="16">
        <f t="shared" si="1"/>
        <v>6</v>
      </c>
    </row>
    <row r="48" spans="1:29" x14ac:dyDescent="0.3">
      <c r="A48" s="249">
        <v>42</v>
      </c>
      <c r="B48" s="127">
        <v>75.426599999999993</v>
      </c>
      <c r="C48" s="243" t="s">
        <v>1436</v>
      </c>
      <c r="D48" s="21">
        <f>ROUND('Total Budget'!C72*30%,0)</f>
        <v>0</v>
      </c>
      <c r="E48" s="21">
        <f>ROUND('Total Budget'!D72*30%,0)</f>
        <v>0</v>
      </c>
      <c r="F48" s="21">
        <f>ROUND('Total Budget'!E72*30%,0)</f>
        <v>0</v>
      </c>
      <c r="G48" s="21">
        <f>ROUND('Total Budget'!F72*30%,0)</f>
        <v>0</v>
      </c>
      <c r="H48" s="21">
        <f>ROUND('Total Budget'!G72*30%,0)</f>
        <v>0</v>
      </c>
      <c r="I48" s="21">
        <f>ROUND('Total Budget'!H72*30%,0)</f>
        <v>0</v>
      </c>
      <c r="J48" s="21">
        <f>ROUND('Total Budget'!I72*30%,0)</f>
        <v>0</v>
      </c>
      <c r="K48" s="21">
        <f>ROUND('Total Budget'!J72*30%,0)</f>
        <v>0</v>
      </c>
      <c r="L48" s="21">
        <f>ROUND('Total Budget'!K72*30%,0)</f>
        <v>0</v>
      </c>
      <c r="M48" s="21">
        <f>ROUND('Total Budget'!L72*30%,0)</f>
        <v>0</v>
      </c>
      <c r="N48" s="21">
        <f>ROUND('Total Budget'!M72*30%,0)</f>
        <v>0</v>
      </c>
      <c r="O48" s="21">
        <f>ROUND('Total Budget'!N72*30%,0)</f>
        <v>0</v>
      </c>
      <c r="P48" s="21">
        <f>ROUND('Total Budget'!O72*30%,0)</f>
        <v>0</v>
      </c>
      <c r="Q48" s="21">
        <f>ROUND('Total Budget'!P72*30%,0)</f>
        <v>0</v>
      </c>
      <c r="R48" s="21">
        <f>ROUND('Total Budget'!Q72*30%,0)</f>
        <v>0</v>
      </c>
      <c r="S48" s="21">
        <f>ROUND('Total Budget'!R72*30%,0)</f>
        <v>0</v>
      </c>
      <c r="T48" s="21">
        <f>ROUND('Total Budget'!S72*30%,0)</f>
        <v>0</v>
      </c>
      <c r="U48" s="21">
        <f>ROUND('Total Budget'!T72*30%,0)</f>
        <v>2</v>
      </c>
      <c r="V48" s="21">
        <f>ROUND('Total Budget'!U72*30%,0)</f>
        <v>0</v>
      </c>
      <c r="W48" s="21">
        <f>ROUND('Total Budget'!V72*30%,0)</f>
        <v>0</v>
      </c>
      <c r="X48" s="21">
        <f>ROUND('Total Budget'!W72*30%,0)</f>
        <v>0</v>
      </c>
      <c r="Y48" s="21">
        <f>ROUND('Total Budget'!X72*30%,0)</f>
        <v>0</v>
      </c>
      <c r="Z48" s="21">
        <f>ROUND('Total Budget'!Y72*30%,0)</f>
        <v>0</v>
      </c>
      <c r="AA48" s="21">
        <f>ROUND('Total Budget'!Z72*30%,0)</f>
        <v>0</v>
      </c>
      <c r="AB48" s="21">
        <f>ROUND('Total Budget'!AA72*30%,0)</f>
        <v>0</v>
      </c>
      <c r="AC48" s="16">
        <f t="shared" si="1"/>
        <v>2</v>
      </c>
    </row>
    <row r="49" spans="1:29" ht="27" x14ac:dyDescent="0.3">
      <c r="A49" s="249">
        <v>43</v>
      </c>
      <c r="B49" s="26">
        <v>75.426699999999997</v>
      </c>
      <c r="C49" s="243" t="s">
        <v>1437</v>
      </c>
      <c r="D49" s="21">
        <f>ROUND('Total Budget'!C73*30%,0)</f>
        <v>36</v>
      </c>
      <c r="E49" s="21">
        <f>ROUND('Total Budget'!D73*30%,0)</f>
        <v>33</v>
      </c>
      <c r="F49" s="21">
        <f>ROUND('Total Budget'!E73*30%,0)</f>
        <v>15</v>
      </c>
      <c r="G49" s="21">
        <f>ROUND('Total Budget'!F73*30%,0)</f>
        <v>11</v>
      </c>
      <c r="H49" s="21">
        <f>ROUND('Total Budget'!G73*30%,0)</f>
        <v>8</v>
      </c>
      <c r="I49" s="21">
        <f>ROUND('Total Budget'!H73*30%,0)</f>
        <v>15</v>
      </c>
      <c r="J49" s="21">
        <f>ROUND('Total Budget'!I73*30%,0)</f>
        <v>11</v>
      </c>
      <c r="K49" s="21">
        <f>ROUND('Total Budget'!J73*30%,0)</f>
        <v>17</v>
      </c>
      <c r="L49" s="21">
        <f>ROUND('Total Budget'!K73*30%,0)</f>
        <v>12</v>
      </c>
      <c r="M49" s="21">
        <f>ROUND('Total Budget'!L73*30%,0)</f>
        <v>14</v>
      </c>
      <c r="N49" s="21">
        <f>ROUND('Total Budget'!M73*30%,0)</f>
        <v>13</v>
      </c>
      <c r="O49" s="21">
        <f>ROUND('Total Budget'!N73*30%,0)</f>
        <v>8</v>
      </c>
      <c r="P49" s="21">
        <f>ROUND('Total Budget'!O73*30%,0)</f>
        <v>6</v>
      </c>
      <c r="Q49" s="21">
        <f>ROUND('Total Budget'!P73*30%,0)</f>
        <v>20</v>
      </c>
      <c r="R49" s="21">
        <f>ROUND('Total Budget'!Q73*30%,0)</f>
        <v>12</v>
      </c>
      <c r="S49" s="21">
        <f>ROUND('Total Budget'!R73*30%,0)</f>
        <v>18</v>
      </c>
      <c r="T49" s="21">
        <f>ROUND('Total Budget'!S73*30%,0)</f>
        <v>12</v>
      </c>
      <c r="U49" s="21">
        <f>ROUND('Total Budget'!T73*30%,0)</f>
        <v>12</v>
      </c>
      <c r="V49" s="21">
        <f>ROUND('Total Budget'!U73*30%,0)</f>
        <v>9</v>
      </c>
      <c r="W49" s="21">
        <f>ROUND('Total Budget'!V73*30%,0)</f>
        <v>1</v>
      </c>
      <c r="X49" s="21">
        <f>ROUND('Total Budget'!W73*30%,0)</f>
        <v>2</v>
      </c>
      <c r="Y49" s="21">
        <f>ROUND('Total Budget'!X73*30%,0)</f>
        <v>1</v>
      </c>
      <c r="Z49" s="21">
        <f>ROUND('Total Budget'!Y73*30%,0)</f>
        <v>1</v>
      </c>
      <c r="AA49" s="21">
        <f>ROUND('Total Budget'!Z73*30%,0)</f>
        <v>1</v>
      </c>
      <c r="AB49" s="21">
        <f>ROUND('Total Budget'!AA73*30%,0)</f>
        <v>18</v>
      </c>
      <c r="AC49" s="16">
        <f t="shared" si="1"/>
        <v>306</v>
      </c>
    </row>
    <row r="50" spans="1:29" ht="27" x14ac:dyDescent="0.3">
      <c r="A50" s="249">
        <v>44</v>
      </c>
      <c r="B50" s="26">
        <v>75.427700000000002</v>
      </c>
      <c r="C50" s="243" t="s">
        <v>1438</v>
      </c>
      <c r="D50" s="21">
        <f>ROUND('Total Budget'!C74*30%,0)</f>
        <v>2</v>
      </c>
      <c r="E50" s="21">
        <f>ROUND('Total Budget'!D74*30%,0)</f>
        <v>2</v>
      </c>
      <c r="F50" s="21">
        <f>ROUND('Total Budget'!E74*30%,0)</f>
        <v>0</v>
      </c>
      <c r="G50" s="21">
        <f>ROUND('Total Budget'!F74*30%,0)</f>
        <v>0</v>
      </c>
      <c r="H50" s="21">
        <f>ROUND('Total Budget'!G74*30%,0)</f>
        <v>0</v>
      </c>
      <c r="I50" s="21">
        <f>ROUND('Total Budget'!H74*30%,0)</f>
        <v>0</v>
      </c>
      <c r="J50" s="21">
        <f>ROUND('Total Budget'!I74*30%,0)</f>
        <v>0</v>
      </c>
      <c r="K50" s="21">
        <f>ROUND('Total Budget'!J74*30%,0)</f>
        <v>0</v>
      </c>
      <c r="L50" s="21">
        <f>ROUND('Total Budget'!K74*30%,0)</f>
        <v>0</v>
      </c>
      <c r="M50" s="21">
        <f>ROUND('Total Budget'!L74*30%,0)</f>
        <v>0</v>
      </c>
      <c r="N50" s="21">
        <f>ROUND('Total Budget'!M74*30%,0)</f>
        <v>0</v>
      </c>
      <c r="O50" s="21">
        <f>ROUND('Total Budget'!N74*30%,0)</f>
        <v>0</v>
      </c>
      <c r="P50" s="21">
        <f>ROUND('Total Budget'!O74*30%,0)</f>
        <v>0</v>
      </c>
      <c r="Q50" s="21">
        <f>ROUND('Total Budget'!P74*30%,0)</f>
        <v>0</v>
      </c>
      <c r="R50" s="21">
        <f>ROUND('Total Budget'!Q74*30%,0)</f>
        <v>0</v>
      </c>
      <c r="S50" s="21">
        <f>ROUND('Total Budget'!R74*30%,0)</f>
        <v>0</v>
      </c>
      <c r="T50" s="21">
        <f>ROUND('Total Budget'!S74*30%,0)</f>
        <v>0</v>
      </c>
      <c r="U50" s="21">
        <f>ROUND('Total Budget'!T74*30%,0)</f>
        <v>0</v>
      </c>
      <c r="V50" s="21">
        <f>ROUND('Total Budget'!U74*30%,0)</f>
        <v>0</v>
      </c>
      <c r="W50" s="21">
        <f>ROUND('Total Budget'!V74*30%,0)</f>
        <v>0</v>
      </c>
      <c r="X50" s="21">
        <f>ROUND('Total Budget'!W74*30%,0)</f>
        <v>0</v>
      </c>
      <c r="Y50" s="21">
        <f>ROUND('Total Budget'!X74*30%,0)</f>
        <v>0</v>
      </c>
      <c r="Z50" s="21">
        <f>ROUND('Total Budget'!Y74*30%,0)</f>
        <v>0</v>
      </c>
      <c r="AA50" s="21">
        <f>ROUND('Total Budget'!Z74*30%,0)</f>
        <v>0</v>
      </c>
      <c r="AB50" s="21">
        <f>ROUND('Total Budget'!AA74*30%,0)</f>
        <v>1</v>
      </c>
      <c r="AC50" s="16">
        <f t="shared" si="1"/>
        <v>5</v>
      </c>
    </row>
    <row r="51" spans="1:29" ht="27" x14ac:dyDescent="0.3">
      <c r="A51" s="249">
        <v>45</v>
      </c>
      <c r="B51" s="26">
        <v>75.428700000000006</v>
      </c>
      <c r="C51" s="243" t="s">
        <v>1439</v>
      </c>
      <c r="D51" s="21">
        <f>ROUND('Total Budget'!C75*30%,0)</f>
        <v>0</v>
      </c>
      <c r="E51" s="21">
        <f>ROUND('Total Budget'!D75*30%,0)</f>
        <v>0</v>
      </c>
      <c r="F51" s="21">
        <f>ROUND('Total Budget'!E75*30%,0)</f>
        <v>0</v>
      </c>
      <c r="G51" s="21">
        <f>ROUND('Total Budget'!F75*30%,0)</f>
        <v>0</v>
      </c>
      <c r="H51" s="21">
        <f>ROUND('Total Budget'!G75*30%,0)</f>
        <v>0</v>
      </c>
      <c r="I51" s="21">
        <f>ROUND('Total Budget'!H75*30%,0)</f>
        <v>1</v>
      </c>
      <c r="J51" s="21">
        <f>ROUND('Total Budget'!I75*30%,0)</f>
        <v>0</v>
      </c>
      <c r="K51" s="21">
        <f>ROUND('Total Budget'!J75*30%,0)</f>
        <v>0</v>
      </c>
      <c r="L51" s="21">
        <f>ROUND('Total Budget'!K75*30%,0)</f>
        <v>0</v>
      </c>
      <c r="M51" s="21">
        <f>ROUND('Total Budget'!L75*30%,0)</f>
        <v>0</v>
      </c>
      <c r="N51" s="21">
        <f>ROUND('Total Budget'!M75*30%,0)</f>
        <v>0</v>
      </c>
      <c r="O51" s="21">
        <f>ROUND('Total Budget'!N75*30%,0)</f>
        <v>0</v>
      </c>
      <c r="P51" s="21">
        <f>ROUND('Total Budget'!O75*30%,0)</f>
        <v>0</v>
      </c>
      <c r="Q51" s="21">
        <f>ROUND('Total Budget'!P75*30%,0)</f>
        <v>0</v>
      </c>
      <c r="R51" s="21">
        <f>ROUND('Total Budget'!Q75*30%,0)</f>
        <v>0</v>
      </c>
      <c r="S51" s="21">
        <f>ROUND('Total Budget'!R75*30%,0)</f>
        <v>0</v>
      </c>
      <c r="T51" s="21">
        <f>ROUND('Total Budget'!S75*30%,0)</f>
        <v>0</v>
      </c>
      <c r="U51" s="21">
        <f>ROUND('Total Budget'!T75*30%,0)</f>
        <v>0</v>
      </c>
      <c r="V51" s="21">
        <f>ROUND('Total Budget'!U75*30%,0)</f>
        <v>2</v>
      </c>
      <c r="W51" s="21">
        <f>ROUND('Total Budget'!V75*30%,0)</f>
        <v>0</v>
      </c>
      <c r="X51" s="21">
        <f>ROUND('Total Budget'!W75*30%,0)</f>
        <v>1</v>
      </c>
      <c r="Y51" s="21">
        <f>ROUND('Total Budget'!X75*30%,0)</f>
        <v>1</v>
      </c>
      <c r="Z51" s="21">
        <f>ROUND('Total Budget'!Y75*30%,0)</f>
        <v>0</v>
      </c>
      <c r="AA51" s="21">
        <f>ROUND('Total Budget'!Z75*30%,0)</f>
        <v>0</v>
      </c>
      <c r="AB51" s="21">
        <f>ROUND('Total Budget'!AA75*30%,0)</f>
        <v>0</v>
      </c>
      <c r="AC51" s="16">
        <f t="shared" si="1"/>
        <v>5</v>
      </c>
    </row>
    <row r="52" spans="1:29" x14ac:dyDescent="0.3">
      <c r="A52" s="249">
        <v>46</v>
      </c>
      <c r="B52" s="26">
        <v>75.5107</v>
      </c>
      <c r="C52" s="243" t="s">
        <v>1444</v>
      </c>
      <c r="D52" s="21">
        <f>ROUND('Total Budget'!C79*30%,0)</f>
        <v>0</v>
      </c>
      <c r="E52" s="21">
        <f>ROUND('Total Budget'!D79*30%,0)</f>
        <v>0</v>
      </c>
      <c r="F52" s="21">
        <f>ROUND('Total Budget'!E79*30%,0)</f>
        <v>4</v>
      </c>
      <c r="G52" s="21">
        <f>ROUND('Total Budget'!F79*30%,0)</f>
        <v>4</v>
      </c>
      <c r="H52" s="21">
        <f>ROUND('Total Budget'!G79*30%,0)</f>
        <v>0</v>
      </c>
      <c r="I52" s="21">
        <f>ROUND('Total Budget'!H79*30%,0)</f>
        <v>2</v>
      </c>
      <c r="J52" s="21">
        <f>ROUND('Total Budget'!I79*30%,0)</f>
        <v>0</v>
      </c>
      <c r="K52" s="21">
        <f>ROUND('Total Budget'!J79*30%,0)</f>
        <v>5</v>
      </c>
      <c r="L52" s="21">
        <f>ROUND('Total Budget'!K79*30%,0)</f>
        <v>0</v>
      </c>
      <c r="M52" s="21">
        <f>ROUND('Total Budget'!L79*30%,0)</f>
        <v>0</v>
      </c>
      <c r="N52" s="21">
        <f>ROUND('Total Budget'!M79*30%,0)</f>
        <v>0</v>
      </c>
      <c r="O52" s="21">
        <f>ROUND('Total Budget'!N79*30%,0)</f>
        <v>0</v>
      </c>
      <c r="P52" s="21">
        <f>ROUND('Total Budget'!O79*30%,0)</f>
        <v>0</v>
      </c>
      <c r="Q52" s="21">
        <f>ROUND('Total Budget'!P79*30%,0)</f>
        <v>2</v>
      </c>
      <c r="R52" s="21">
        <f>ROUND('Total Budget'!Q79*30%,0)</f>
        <v>2</v>
      </c>
      <c r="S52" s="21">
        <f>ROUND('Total Budget'!R79*30%,0)</f>
        <v>3</v>
      </c>
      <c r="T52" s="21">
        <f>ROUND('Total Budget'!S79*30%,0)</f>
        <v>0</v>
      </c>
      <c r="U52" s="21">
        <f>ROUND('Total Budget'!T79*30%,0)</f>
        <v>0</v>
      </c>
      <c r="V52" s="21">
        <f>ROUND('Total Budget'!U79*30%,0)</f>
        <v>0</v>
      </c>
      <c r="W52" s="21">
        <f>ROUND('Total Budget'!V79*30%,0)</f>
        <v>0</v>
      </c>
      <c r="X52" s="21">
        <f>ROUND('Total Budget'!W79*30%,0)</f>
        <v>0</v>
      </c>
      <c r="Y52" s="21">
        <f>ROUND('Total Budget'!X79*30%,0)</f>
        <v>0</v>
      </c>
      <c r="Z52" s="21">
        <f>ROUND('Total Budget'!Y79*30%,0)</f>
        <v>0</v>
      </c>
      <c r="AA52" s="21">
        <f>ROUND('Total Budget'!Z79*30%,0)</f>
        <v>0</v>
      </c>
      <c r="AB52" s="21">
        <f>ROUND('Total Budget'!AA79*30%,0)</f>
        <v>0</v>
      </c>
      <c r="AC52" s="16">
        <f t="shared" si="1"/>
        <v>22</v>
      </c>
    </row>
    <row r="53" spans="1:29" x14ac:dyDescent="0.3">
      <c r="A53" s="249">
        <v>47</v>
      </c>
      <c r="B53" s="26">
        <v>75.520700000000005</v>
      </c>
      <c r="C53" s="243" t="s">
        <v>1445</v>
      </c>
      <c r="D53" s="21">
        <f>ROUND('Total Budget'!C80*30%,0)</f>
        <v>3</v>
      </c>
      <c r="E53" s="21">
        <f>ROUND('Total Budget'!D80*30%,0)</f>
        <v>0</v>
      </c>
      <c r="F53" s="21">
        <f>ROUND('Total Budget'!E80*30%,0)</f>
        <v>0</v>
      </c>
      <c r="G53" s="21">
        <f>ROUND('Total Budget'!F80*30%,0)</f>
        <v>0</v>
      </c>
      <c r="H53" s="21">
        <f>ROUND('Total Budget'!G80*30%,0)</f>
        <v>2</v>
      </c>
      <c r="I53" s="21">
        <f>ROUND('Total Budget'!H80*30%,0)</f>
        <v>2</v>
      </c>
      <c r="J53" s="21">
        <f>ROUND('Total Budget'!I80*30%,0)</f>
        <v>2</v>
      </c>
      <c r="K53" s="21">
        <f>ROUND('Total Budget'!J80*30%,0)</f>
        <v>0</v>
      </c>
      <c r="L53" s="21">
        <f>ROUND('Total Budget'!K80*30%,0)</f>
        <v>2</v>
      </c>
      <c r="M53" s="21">
        <f>ROUND('Total Budget'!L80*30%,0)</f>
        <v>3</v>
      </c>
      <c r="N53" s="21">
        <f>ROUND('Total Budget'!M80*30%,0)</f>
        <v>0</v>
      </c>
      <c r="O53" s="21">
        <f>ROUND('Total Budget'!N80*30%,0)</f>
        <v>1</v>
      </c>
      <c r="P53" s="21">
        <f>ROUND('Total Budget'!O80*30%,0)</f>
        <v>1</v>
      </c>
      <c r="Q53" s="21">
        <f>ROUND('Total Budget'!P80*30%,0)</f>
        <v>0</v>
      </c>
      <c r="R53" s="21">
        <f>ROUND('Total Budget'!Q80*30%,0)</f>
        <v>0</v>
      </c>
      <c r="S53" s="21">
        <f>ROUND('Total Budget'!R80*30%,0)</f>
        <v>0</v>
      </c>
      <c r="T53" s="21">
        <f>ROUND('Total Budget'!S80*30%,0)</f>
        <v>3</v>
      </c>
      <c r="U53" s="21">
        <f>ROUND('Total Budget'!T80*30%,0)</f>
        <v>1</v>
      </c>
      <c r="V53" s="21">
        <f>ROUND('Total Budget'!U80*30%,0)</f>
        <v>0</v>
      </c>
      <c r="W53" s="21">
        <f>ROUND('Total Budget'!V80*30%,0)</f>
        <v>0</v>
      </c>
      <c r="X53" s="21">
        <f>ROUND('Total Budget'!W80*30%,0)</f>
        <v>0</v>
      </c>
      <c r="Y53" s="21">
        <f>ROUND('Total Budget'!X80*30%,0)</f>
        <v>0</v>
      </c>
      <c r="Z53" s="21">
        <f>ROUND('Total Budget'!Y80*30%,0)</f>
        <v>0</v>
      </c>
      <c r="AA53" s="21">
        <f>ROUND('Total Budget'!Z80*30%,0)</f>
        <v>0</v>
      </c>
      <c r="AB53" s="21">
        <f>ROUND('Total Budget'!AA80*30%,0)</f>
        <v>0</v>
      </c>
      <c r="AC53" s="16">
        <f t="shared" si="1"/>
        <v>20</v>
      </c>
    </row>
    <row r="54" spans="1:29" x14ac:dyDescent="0.3">
      <c r="A54" s="249">
        <v>48</v>
      </c>
      <c r="B54" s="26">
        <v>75.530699999999996</v>
      </c>
      <c r="C54" s="243" t="s">
        <v>1446</v>
      </c>
      <c r="D54" s="21">
        <f>ROUND('Total Budget'!C81*30%,0)</f>
        <v>10</v>
      </c>
      <c r="E54" s="21">
        <f>ROUND('Total Budget'!D81*30%,0)</f>
        <v>7</v>
      </c>
      <c r="F54" s="21">
        <f>ROUND('Total Budget'!E81*30%,0)</f>
        <v>5</v>
      </c>
      <c r="G54" s="21">
        <f>ROUND('Total Budget'!F81*30%,0)</f>
        <v>5</v>
      </c>
      <c r="H54" s="21">
        <f>ROUND('Total Budget'!G81*30%,0)</f>
        <v>4</v>
      </c>
      <c r="I54" s="21">
        <f>ROUND('Total Budget'!H81*30%,0)</f>
        <v>6</v>
      </c>
      <c r="J54" s="21">
        <f>ROUND('Total Budget'!I81*30%,0)</f>
        <v>5</v>
      </c>
      <c r="K54" s="21">
        <f>ROUND('Total Budget'!J81*30%,0)</f>
        <v>13</v>
      </c>
      <c r="L54" s="21">
        <f>ROUND('Total Budget'!K81*30%,0)</f>
        <v>6</v>
      </c>
      <c r="M54" s="21">
        <f>ROUND('Total Budget'!L81*30%,0)</f>
        <v>7</v>
      </c>
      <c r="N54" s="21">
        <f>ROUND('Total Budget'!M81*30%,0)</f>
        <v>7</v>
      </c>
      <c r="O54" s="21">
        <f>ROUND('Total Budget'!N81*30%,0)</f>
        <v>3</v>
      </c>
      <c r="P54" s="21">
        <f>ROUND('Total Budget'!O81*30%,0)</f>
        <v>3</v>
      </c>
      <c r="Q54" s="21">
        <f>ROUND('Total Budget'!P81*30%,0)</f>
        <v>8</v>
      </c>
      <c r="R54" s="21">
        <f>ROUND('Total Budget'!Q81*30%,0)</f>
        <v>7</v>
      </c>
      <c r="S54" s="21">
        <f>ROUND('Total Budget'!R81*30%,0)</f>
        <v>5</v>
      </c>
      <c r="T54" s="21">
        <f>ROUND('Total Budget'!S81*30%,0)</f>
        <v>5</v>
      </c>
      <c r="U54" s="21">
        <f>ROUND('Total Budget'!T81*30%,0)</f>
        <v>5</v>
      </c>
      <c r="V54" s="21">
        <f>ROUND('Total Budget'!U81*30%,0)</f>
        <v>2</v>
      </c>
      <c r="W54" s="21">
        <f>ROUND('Total Budget'!V81*30%,0)</f>
        <v>0</v>
      </c>
      <c r="X54" s="21">
        <f>ROUND('Total Budget'!W81*30%,0)</f>
        <v>1</v>
      </c>
      <c r="Y54" s="21">
        <f>ROUND('Total Budget'!X81*30%,0)</f>
        <v>1</v>
      </c>
      <c r="Z54" s="21">
        <f>ROUND('Total Budget'!Y81*30%,0)</f>
        <v>0</v>
      </c>
      <c r="AA54" s="21">
        <f>ROUND('Total Budget'!Z81*30%,0)</f>
        <v>0</v>
      </c>
      <c r="AB54" s="21">
        <f>ROUND('Total Budget'!AA81*30%,0)</f>
        <v>3</v>
      </c>
      <c r="AC54" s="16">
        <f t="shared" si="1"/>
        <v>118</v>
      </c>
    </row>
    <row r="55" spans="1:29" x14ac:dyDescent="0.3">
      <c r="A55" s="249">
        <v>49</v>
      </c>
      <c r="B55" s="127">
        <v>75.611699999999999</v>
      </c>
      <c r="C55" s="243" t="s">
        <v>1447</v>
      </c>
      <c r="D55" s="21">
        <f>ROUND('Total Budget'!C82*30%,0)</f>
        <v>6</v>
      </c>
      <c r="E55" s="21">
        <f>ROUND('Total Budget'!D82*30%,0)</f>
        <v>3</v>
      </c>
      <c r="F55" s="21">
        <f>ROUND('Total Budget'!E82*30%,0)</f>
        <v>4</v>
      </c>
      <c r="G55" s="21">
        <f>ROUND('Total Budget'!F82*30%,0)</f>
        <v>4</v>
      </c>
      <c r="H55" s="21">
        <f>ROUND('Total Budget'!G82*30%,0)</f>
        <v>2</v>
      </c>
      <c r="I55" s="21">
        <f>ROUND('Total Budget'!H82*30%,0)</f>
        <v>4</v>
      </c>
      <c r="J55" s="21">
        <f>ROUND('Total Budget'!I82*30%,0)</f>
        <v>1</v>
      </c>
      <c r="K55" s="21">
        <f>ROUND('Total Budget'!J82*30%,0)</f>
        <v>4</v>
      </c>
      <c r="L55" s="21">
        <f>ROUND('Total Budget'!K82*30%,0)</f>
        <v>2</v>
      </c>
      <c r="M55" s="21">
        <f>ROUND('Total Budget'!L82*30%,0)</f>
        <v>4</v>
      </c>
      <c r="N55" s="21">
        <f>ROUND('Total Budget'!M82*30%,0)</f>
        <v>2</v>
      </c>
      <c r="O55" s="21">
        <f>ROUND('Total Budget'!N82*30%,0)</f>
        <v>3</v>
      </c>
      <c r="P55" s="21">
        <f>ROUND('Total Budget'!O82*30%,0)</f>
        <v>3</v>
      </c>
      <c r="Q55" s="21">
        <f>ROUND('Total Budget'!P82*30%,0)</f>
        <v>4</v>
      </c>
      <c r="R55" s="21">
        <f>ROUND('Total Budget'!Q82*30%,0)</f>
        <v>7</v>
      </c>
      <c r="S55" s="21">
        <f>ROUND('Total Budget'!R82*30%,0)</f>
        <v>1</v>
      </c>
      <c r="T55" s="21">
        <f>ROUND('Total Budget'!S82*30%,0)</f>
        <v>3</v>
      </c>
      <c r="U55" s="21">
        <f>ROUND('Total Budget'!T82*30%,0)</f>
        <v>3</v>
      </c>
      <c r="V55" s="21">
        <f>ROUND('Total Budget'!U82*30%,0)</f>
        <v>0</v>
      </c>
      <c r="W55" s="21">
        <f>ROUND('Total Budget'!V82*30%,0)</f>
        <v>0</v>
      </c>
      <c r="X55" s="21">
        <f>ROUND('Total Budget'!W82*30%,0)</f>
        <v>1</v>
      </c>
      <c r="Y55" s="21">
        <f>ROUND('Total Budget'!X82*30%,0)</f>
        <v>0</v>
      </c>
      <c r="Z55" s="21">
        <f>ROUND('Total Budget'!Y82*30%,0)</f>
        <v>0</v>
      </c>
      <c r="AA55" s="21">
        <f>ROUND('Total Budget'!Z82*30%,0)</f>
        <v>0</v>
      </c>
      <c r="AB55" s="21">
        <f>ROUND('Total Budget'!AA82*30%,0)</f>
        <v>7</v>
      </c>
      <c r="AC55" s="16">
        <f t="shared" si="1"/>
        <v>68</v>
      </c>
    </row>
    <row r="56" spans="1:29" ht="27" x14ac:dyDescent="0.3">
      <c r="A56" s="249">
        <v>50</v>
      </c>
      <c r="B56" s="26">
        <v>75.615700000000004</v>
      </c>
      <c r="C56" s="243" t="s">
        <v>1449</v>
      </c>
      <c r="D56" s="21">
        <f>ROUND('Total Budget'!C83*30%,0)</f>
        <v>0</v>
      </c>
      <c r="E56" s="21">
        <f>ROUND('Total Budget'!D83*30%,0)</f>
        <v>0</v>
      </c>
      <c r="F56" s="21">
        <f>ROUND('Total Budget'!E83*30%,0)</f>
        <v>0</v>
      </c>
      <c r="G56" s="21">
        <f>ROUND('Total Budget'!F83*30%,0)</f>
        <v>0</v>
      </c>
      <c r="H56" s="21">
        <f>ROUND('Total Budget'!G83*30%,0)</f>
        <v>0</v>
      </c>
      <c r="I56" s="21">
        <f>ROUND('Total Budget'!H83*30%,0)</f>
        <v>0</v>
      </c>
      <c r="J56" s="21">
        <f>ROUND('Total Budget'!I83*30%,0)</f>
        <v>0</v>
      </c>
      <c r="K56" s="21">
        <f>ROUND('Total Budget'!J83*30%,0)</f>
        <v>0</v>
      </c>
      <c r="L56" s="21">
        <f>ROUND('Total Budget'!K83*30%,0)</f>
        <v>0</v>
      </c>
      <c r="M56" s="21">
        <f>ROUND('Total Budget'!L83*30%,0)</f>
        <v>0</v>
      </c>
      <c r="N56" s="21">
        <f>ROUND('Total Budget'!M83*30%,0)</f>
        <v>0</v>
      </c>
      <c r="O56" s="21">
        <f>ROUND('Total Budget'!N83*30%,0)</f>
        <v>0</v>
      </c>
      <c r="P56" s="21">
        <f>ROUND('Total Budget'!O83*30%,0)</f>
        <v>0</v>
      </c>
      <c r="Q56" s="21">
        <f>ROUND('Total Budget'!P83*30%,0)</f>
        <v>0</v>
      </c>
      <c r="R56" s="21">
        <f>ROUND('Total Budget'!Q83*30%,0)</f>
        <v>0</v>
      </c>
      <c r="S56" s="21">
        <f>ROUND('Total Budget'!R83*30%,0)</f>
        <v>0</v>
      </c>
      <c r="T56" s="21">
        <f>ROUND('Total Budget'!S83*30%,0)</f>
        <v>0</v>
      </c>
      <c r="U56" s="21">
        <f>ROUND('Total Budget'!T83*30%,0)</f>
        <v>0</v>
      </c>
      <c r="V56" s="21">
        <f>ROUND('Total Budget'!U83*30%,0)</f>
        <v>1</v>
      </c>
      <c r="W56" s="21">
        <f>ROUND('Total Budget'!V83*30%,0)</f>
        <v>0</v>
      </c>
      <c r="X56" s="21">
        <f>ROUND('Total Budget'!W83*30%,0)</f>
        <v>1</v>
      </c>
      <c r="Y56" s="21">
        <f>ROUND('Total Budget'!X83*30%,0)</f>
        <v>0</v>
      </c>
      <c r="Z56" s="21">
        <f>ROUND('Total Budget'!Y83*30%,0)</f>
        <v>0</v>
      </c>
      <c r="AA56" s="21">
        <f>ROUND('Total Budget'!Z83*30%,0)</f>
        <v>0</v>
      </c>
      <c r="AB56" s="21">
        <f>ROUND('Total Budget'!AA83*30%,0)</f>
        <v>0</v>
      </c>
      <c r="AC56" s="16">
        <f t="shared" si="1"/>
        <v>2</v>
      </c>
    </row>
    <row r="57" spans="1:29" ht="27" x14ac:dyDescent="0.3">
      <c r="A57" s="249">
        <v>51</v>
      </c>
      <c r="B57" s="26">
        <v>75.616699999999994</v>
      </c>
      <c r="C57" s="243" t="s">
        <v>1451</v>
      </c>
      <c r="D57" s="21">
        <f>ROUND('Total Budget'!C84*30%,0)</f>
        <v>22</v>
      </c>
      <c r="E57" s="21">
        <f>ROUND('Total Budget'!D84*30%,0)</f>
        <v>16</v>
      </c>
      <c r="F57" s="21">
        <f>ROUND('Total Budget'!E84*30%,0)</f>
        <v>6</v>
      </c>
      <c r="G57" s="21">
        <f>ROUND('Total Budget'!F84*30%,0)</f>
        <v>6</v>
      </c>
      <c r="H57" s="21">
        <f>ROUND('Total Budget'!G84*30%,0)</f>
        <v>3</v>
      </c>
      <c r="I57" s="21">
        <f>ROUND('Total Budget'!H84*30%,0)</f>
        <v>8</v>
      </c>
      <c r="J57" s="21">
        <f>ROUND('Total Budget'!I84*30%,0)</f>
        <v>6</v>
      </c>
      <c r="K57" s="21">
        <f>ROUND('Total Budget'!J84*30%,0)</f>
        <v>14</v>
      </c>
      <c r="L57" s="21">
        <f>ROUND('Total Budget'!K84*30%,0)</f>
        <v>8</v>
      </c>
      <c r="M57" s="21">
        <f>ROUND('Total Budget'!L84*30%,0)</f>
        <v>6</v>
      </c>
      <c r="N57" s="21">
        <f>ROUND('Total Budget'!M84*30%,0)</f>
        <v>7</v>
      </c>
      <c r="O57" s="21">
        <f>ROUND('Total Budget'!N84*30%,0)</f>
        <v>5</v>
      </c>
      <c r="P57" s="21">
        <f>ROUND('Total Budget'!O84*30%,0)</f>
        <v>3</v>
      </c>
      <c r="Q57" s="21">
        <f>ROUND('Total Budget'!P84*30%,0)</f>
        <v>10</v>
      </c>
      <c r="R57" s="21">
        <f>ROUND('Total Budget'!Q84*30%,0)</f>
        <v>5</v>
      </c>
      <c r="S57" s="21">
        <f>ROUND('Total Budget'!R84*30%,0)</f>
        <v>7</v>
      </c>
      <c r="T57" s="21">
        <f>ROUND('Total Budget'!S84*30%,0)</f>
        <v>9</v>
      </c>
      <c r="U57" s="21">
        <f>ROUND('Total Budget'!T84*30%,0)</f>
        <v>8</v>
      </c>
      <c r="V57" s="21">
        <f>ROUND('Total Budget'!U84*30%,0)</f>
        <v>2</v>
      </c>
      <c r="W57" s="21">
        <f>ROUND('Total Budget'!V84*30%,0)</f>
        <v>0</v>
      </c>
      <c r="X57" s="21">
        <f>ROUND('Total Budget'!W84*30%,0)</f>
        <v>1</v>
      </c>
      <c r="Y57" s="21">
        <f>ROUND('Total Budget'!X84*30%,0)</f>
        <v>1</v>
      </c>
      <c r="Z57" s="21">
        <f>ROUND('Total Budget'!Y84*30%,0)</f>
        <v>0</v>
      </c>
      <c r="AA57" s="21">
        <f>ROUND('Total Budget'!Z84*30%,0)</f>
        <v>0</v>
      </c>
      <c r="AB57" s="21">
        <f>ROUND('Total Budget'!AA84*30%,0)</f>
        <v>3</v>
      </c>
      <c r="AC57" s="16">
        <f t="shared" si="1"/>
        <v>156</v>
      </c>
    </row>
    <row r="58" spans="1:29" x14ac:dyDescent="0.3">
      <c r="A58" s="249">
        <v>52</v>
      </c>
      <c r="B58" s="26">
        <v>75.617699999999999</v>
      </c>
      <c r="C58" s="243" t="s">
        <v>1452</v>
      </c>
      <c r="D58" s="21">
        <f>ROUND('Total Budget'!C85*30%,0)</f>
        <v>34</v>
      </c>
      <c r="E58" s="21">
        <f>ROUND('Total Budget'!D85*30%,0)</f>
        <v>18</v>
      </c>
      <c r="F58" s="21">
        <f>ROUND('Total Budget'!E85*30%,0)</f>
        <v>4</v>
      </c>
      <c r="G58" s="21">
        <f>ROUND('Total Budget'!F85*30%,0)</f>
        <v>4</v>
      </c>
      <c r="H58" s="21">
        <f>ROUND('Total Budget'!G85*30%,0)</f>
        <v>3</v>
      </c>
      <c r="I58" s="21">
        <f>ROUND('Total Budget'!H85*30%,0)</f>
        <v>6</v>
      </c>
      <c r="J58" s="21">
        <f>ROUND('Total Budget'!I85*30%,0)</f>
        <v>6</v>
      </c>
      <c r="K58" s="21">
        <f>ROUND('Total Budget'!J85*30%,0)</f>
        <v>9</v>
      </c>
      <c r="L58" s="21">
        <f>ROUND('Total Budget'!K85*30%,0)</f>
        <v>15</v>
      </c>
      <c r="M58" s="21">
        <f>ROUND('Total Budget'!L85*30%,0)</f>
        <v>12</v>
      </c>
      <c r="N58" s="21">
        <f>ROUND('Total Budget'!M85*30%,0)</f>
        <v>6</v>
      </c>
      <c r="O58" s="21">
        <f>ROUND('Total Budget'!N85*30%,0)</f>
        <v>5</v>
      </c>
      <c r="P58" s="21">
        <f>ROUND('Total Budget'!O85*30%,0)</f>
        <v>2</v>
      </c>
      <c r="Q58" s="21">
        <f>ROUND('Total Budget'!P85*30%,0)</f>
        <v>6</v>
      </c>
      <c r="R58" s="21">
        <f>ROUND('Total Budget'!Q85*30%,0)</f>
        <v>3</v>
      </c>
      <c r="S58" s="21">
        <f>ROUND('Total Budget'!R85*30%,0)</f>
        <v>5</v>
      </c>
      <c r="T58" s="21">
        <f>ROUND('Total Budget'!S85*30%,0)</f>
        <v>4</v>
      </c>
      <c r="U58" s="21">
        <f>ROUND('Total Budget'!T85*30%,0)</f>
        <v>4</v>
      </c>
      <c r="V58" s="21">
        <f>ROUND('Total Budget'!U85*30%,0)</f>
        <v>4</v>
      </c>
      <c r="W58" s="21">
        <f>ROUND('Total Budget'!V85*30%,0)</f>
        <v>1</v>
      </c>
      <c r="X58" s="21">
        <f>ROUND('Total Budget'!W85*30%,0)</f>
        <v>1</v>
      </c>
      <c r="Y58" s="21">
        <f>ROUND('Total Budget'!X85*30%,0)</f>
        <v>0</v>
      </c>
      <c r="Z58" s="21">
        <f>ROUND('Total Budget'!Y85*30%,0)</f>
        <v>1</v>
      </c>
      <c r="AA58" s="21">
        <f>ROUND('Total Budget'!Z85*30%,0)</f>
        <v>1</v>
      </c>
      <c r="AB58" s="21">
        <f>ROUND('Total Budget'!AA85*30%,0)</f>
        <v>8</v>
      </c>
      <c r="AC58" s="16">
        <f t="shared" si="1"/>
        <v>162</v>
      </c>
    </row>
    <row r="59" spans="1:29" x14ac:dyDescent="0.3">
      <c r="A59" s="249">
        <v>53</v>
      </c>
      <c r="B59" s="26">
        <v>75.61869999999999</v>
      </c>
      <c r="C59" s="243" t="s">
        <v>1453</v>
      </c>
      <c r="D59" s="21">
        <f>ROUND('Total Budget'!C86*30%,0)</f>
        <v>23</v>
      </c>
      <c r="E59" s="21">
        <f>ROUND('Total Budget'!D86*30%,0)</f>
        <v>16</v>
      </c>
      <c r="F59" s="21">
        <f>ROUND('Total Budget'!E86*30%,0)</f>
        <v>12</v>
      </c>
      <c r="G59" s="21">
        <f>ROUND('Total Budget'!F86*30%,0)</f>
        <v>9</v>
      </c>
      <c r="H59" s="21">
        <f>ROUND('Total Budget'!G86*30%,0)</f>
        <v>5</v>
      </c>
      <c r="I59" s="21">
        <f>ROUND('Total Budget'!H86*30%,0)</f>
        <v>7</v>
      </c>
      <c r="J59" s="21">
        <f>ROUND('Total Budget'!I86*30%,0)</f>
        <v>8</v>
      </c>
      <c r="K59" s="21">
        <f>ROUND('Total Budget'!J86*30%,0)</f>
        <v>11</v>
      </c>
      <c r="L59" s="21">
        <f>ROUND('Total Budget'!K86*30%,0)</f>
        <v>14</v>
      </c>
      <c r="M59" s="21">
        <f>ROUND('Total Budget'!L86*30%,0)</f>
        <v>14</v>
      </c>
      <c r="N59" s="21">
        <f>ROUND('Total Budget'!M86*30%,0)</f>
        <v>0</v>
      </c>
      <c r="O59" s="21">
        <f>ROUND('Total Budget'!N86*30%,0)</f>
        <v>8</v>
      </c>
      <c r="P59" s="21">
        <f>ROUND('Total Budget'!O86*30%,0)</f>
        <v>2</v>
      </c>
      <c r="Q59" s="21">
        <f>ROUND('Total Budget'!P86*30%,0)</f>
        <v>9</v>
      </c>
      <c r="R59" s="21">
        <f>ROUND('Total Budget'!Q86*30%,0)</f>
        <v>7</v>
      </c>
      <c r="S59" s="21">
        <f>ROUND('Total Budget'!R86*30%,0)</f>
        <v>9</v>
      </c>
      <c r="T59" s="21">
        <f>ROUND('Total Budget'!S86*30%,0)</f>
        <v>9</v>
      </c>
      <c r="U59" s="21">
        <f>ROUND('Total Budget'!T86*30%,0)</f>
        <v>2</v>
      </c>
      <c r="V59" s="21">
        <f>ROUND('Total Budget'!U86*30%,0)</f>
        <v>3</v>
      </c>
      <c r="W59" s="21">
        <f>ROUND('Total Budget'!V86*30%,0)</f>
        <v>5</v>
      </c>
      <c r="X59" s="21">
        <f>ROUND('Total Budget'!W86*30%,0)</f>
        <v>1</v>
      </c>
      <c r="Y59" s="21">
        <f>ROUND('Total Budget'!X86*30%,0)</f>
        <v>0</v>
      </c>
      <c r="Z59" s="21">
        <f>ROUND('Total Budget'!Y86*30%,0)</f>
        <v>12</v>
      </c>
      <c r="AA59" s="21">
        <f>ROUND('Total Budget'!Z86*30%,0)</f>
        <v>1</v>
      </c>
      <c r="AB59" s="21">
        <f>ROUND('Total Budget'!AA86*30%,0)</f>
        <v>31</v>
      </c>
      <c r="AC59" s="16">
        <f t="shared" si="1"/>
        <v>218</v>
      </c>
    </row>
    <row r="60" spans="1:29" x14ac:dyDescent="0.3">
      <c r="A60" s="249">
        <v>54</v>
      </c>
      <c r="B60" s="26">
        <v>75.6297</v>
      </c>
      <c r="C60" s="243" t="s">
        <v>1454</v>
      </c>
      <c r="D60" s="21">
        <f>ROUND('Total Budget'!C87*30%,0)</f>
        <v>0</v>
      </c>
      <c r="E60" s="21">
        <f>ROUND('Total Budget'!D87*30%,0)</f>
        <v>0</v>
      </c>
      <c r="F60" s="21">
        <f>ROUND('Total Budget'!E87*30%,0)</f>
        <v>0</v>
      </c>
      <c r="G60" s="21">
        <f>ROUND('Total Budget'!F87*30%,0)</f>
        <v>0</v>
      </c>
      <c r="H60" s="21">
        <f>ROUND('Total Budget'!G87*30%,0)</f>
        <v>0</v>
      </c>
      <c r="I60" s="21">
        <f>ROUND('Total Budget'!H87*30%,0)</f>
        <v>0</v>
      </c>
      <c r="J60" s="21">
        <f>ROUND('Total Budget'!I87*30%,0)</f>
        <v>0</v>
      </c>
      <c r="K60" s="21">
        <f>ROUND('Total Budget'!J87*30%,0)</f>
        <v>0</v>
      </c>
      <c r="L60" s="21">
        <f>ROUND('Total Budget'!K87*30%,0)</f>
        <v>0</v>
      </c>
      <c r="M60" s="21">
        <f>ROUND('Total Budget'!L87*30%,0)</f>
        <v>0</v>
      </c>
      <c r="N60" s="21">
        <f>ROUND('Total Budget'!M87*30%,0)</f>
        <v>0</v>
      </c>
      <c r="O60" s="21">
        <f>ROUND('Total Budget'!N87*30%,0)</f>
        <v>0</v>
      </c>
      <c r="P60" s="21">
        <f>ROUND('Total Budget'!O87*30%,0)</f>
        <v>0</v>
      </c>
      <c r="Q60" s="21">
        <f>ROUND('Total Budget'!P87*30%,0)</f>
        <v>0</v>
      </c>
      <c r="R60" s="21">
        <f>ROUND('Total Budget'!Q87*30%,0)</f>
        <v>0</v>
      </c>
      <c r="S60" s="21">
        <f>ROUND('Total Budget'!R87*30%,0)</f>
        <v>0</v>
      </c>
      <c r="T60" s="21">
        <f>ROUND('Total Budget'!S87*30%,0)</f>
        <v>0</v>
      </c>
      <c r="U60" s="21">
        <f>ROUND('Total Budget'!T87*30%,0)</f>
        <v>1</v>
      </c>
      <c r="V60" s="21">
        <f>ROUND('Total Budget'!U87*30%,0)</f>
        <v>0</v>
      </c>
      <c r="W60" s="21">
        <f>ROUND('Total Budget'!V87*30%,0)</f>
        <v>0</v>
      </c>
      <c r="X60" s="21">
        <f>ROUND('Total Budget'!W87*30%,0)</f>
        <v>0</v>
      </c>
      <c r="Y60" s="21">
        <f>ROUND('Total Budget'!X87*30%,0)</f>
        <v>0</v>
      </c>
      <c r="Z60" s="21">
        <f>ROUND('Total Budget'!Y87*30%,0)</f>
        <v>0</v>
      </c>
      <c r="AA60" s="21">
        <f>ROUND('Total Budget'!Z87*30%,0)</f>
        <v>0</v>
      </c>
      <c r="AB60" s="21">
        <f>ROUND('Total Budget'!AA87*30%,0)</f>
        <v>0</v>
      </c>
      <c r="AC60" s="16">
        <f t="shared" si="1"/>
        <v>1</v>
      </c>
    </row>
    <row r="61" spans="1:29" x14ac:dyDescent="0.3">
      <c r="A61" s="249">
        <v>55</v>
      </c>
      <c r="B61" s="26">
        <v>75.63069999999999</v>
      </c>
      <c r="C61" s="243" t="s">
        <v>1455</v>
      </c>
      <c r="D61" s="21">
        <f>ROUND('Total Budget'!C88*30%,0)</f>
        <v>2</v>
      </c>
      <c r="E61" s="21">
        <f>ROUND('Total Budget'!D88*30%,0)</f>
        <v>0</v>
      </c>
      <c r="F61" s="21">
        <f>ROUND('Total Budget'!E88*30%,0)</f>
        <v>0</v>
      </c>
      <c r="G61" s="21">
        <f>ROUND('Total Budget'!F88*30%,0)</f>
        <v>0</v>
      </c>
      <c r="H61" s="21">
        <f>ROUND('Total Budget'!G88*30%,0)</f>
        <v>0</v>
      </c>
      <c r="I61" s="21">
        <f>ROUND('Total Budget'!H88*30%,0)</f>
        <v>0</v>
      </c>
      <c r="J61" s="21">
        <f>ROUND('Total Budget'!I88*30%,0)</f>
        <v>0</v>
      </c>
      <c r="K61" s="21">
        <f>ROUND('Total Budget'!J88*30%,0)</f>
        <v>2</v>
      </c>
      <c r="L61" s="21">
        <f>ROUND('Total Budget'!K88*30%,0)</f>
        <v>0</v>
      </c>
      <c r="M61" s="21">
        <f>ROUND('Total Budget'!L88*30%,0)</f>
        <v>0</v>
      </c>
      <c r="N61" s="21">
        <f>ROUND('Total Budget'!M88*30%,0)</f>
        <v>1</v>
      </c>
      <c r="O61" s="21">
        <f>ROUND('Total Budget'!N88*30%,0)</f>
        <v>0</v>
      </c>
      <c r="P61" s="21">
        <f>ROUND('Total Budget'!O88*30%,0)</f>
        <v>0</v>
      </c>
      <c r="Q61" s="21">
        <f>ROUND('Total Budget'!P88*30%,0)</f>
        <v>2</v>
      </c>
      <c r="R61" s="21">
        <f>ROUND('Total Budget'!Q88*30%,0)</f>
        <v>0</v>
      </c>
      <c r="S61" s="21">
        <f>ROUND('Total Budget'!R88*30%,0)</f>
        <v>0</v>
      </c>
      <c r="T61" s="21">
        <f>ROUND('Total Budget'!S88*30%,0)</f>
        <v>0</v>
      </c>
      <c r="U61" s="21">
        <f>ROUND('Total Budget'!T88*30%,0)</f>
        <v>2</v>
      </c>
      <c r="V61" s="21">
        <f>ROUND('Total Budget'!U88*30%,0)</f>
        <v>0</v>
      </c>
      <c r="W61" s="21">
        <f>ROUND('Total Budget'!V88*30%,0)</f>
        <v>0</v>
      </c>
      <c r="X61" s="21">
        <f>ROUND('Total Budget'!W88*30%,0)</f>
        <v>0</v>
      </c>
      <c r="Y61" s="21">
        <f>ROUND('Total Budget'!X88*30%,0)</f>
        <v>0</v>
      </c>
      <c r="Z61" s="21">
        <f>ROUND('Total Budget'!Y88*30%,0)</f>
        <v>0</v>
      </c>
      <c r="AA61" s="21">
        <f>ROUND('Total Budget'!Z88*30%,0)</f>
        <v>0</v>
      </c>
      <c r="AB61" s="21">
        <f>ROUND('Total Budget'!AA88*30%,0)</f>
        <v>0</v>
      </c>
      <c r="AC61" s="16">
        <f t="shared" si="1"/>
        <v>9</v>
      </c>
    </row>
    <row r="62" spans="1:29" x14ac:dyDescent="0.3">
      <c r="A62" s="249">
        <v>56</v>
      </c>
      <c r="B62" s="26">
        <v>75.710700000000003</v>
      </c>
      <c r="C62" s="243" t="s">
        <v>1456</v>
      </c>
      <c r="D62" s="21">
        <f>ROUND('Total Budget'!C89*30%,0)</f>
        <v>0</v>
      </c>
      <c r="E62" s="21">
        <f>ROUND('Total Budget'!D89*30%,0)</f>
        <v>2</v>
      </c>
      <c r="F62" s="21">
        <f>ROUND('Total Budget'!E89*30%,0)</f>
        <v>0</v>
      </c>
      <c r="G62" s="21">
        <f>ROUND('Total Budget'!F89*30%,0)</f>
        <v>0</v>
      </c>
      <c r="H62" s="21">
        <f>ROUND('Total Budget'!G89*30%,0)</f>
        <v>0</v>
      </c>
      <c r="I62" s="21">
        <f>ROUND('Total Budget'!H89*30%,0)</f>
        <v>0</v>
      </c>
      <c r="J62" s="21">
        <f>ROUND('Total Budget'!I89*30%,0)</f>
        <v>0</v>
      </c>
      <c r="K62" s="21">
        <f>ROUND('Total Budget'!J89*30%,0)</f>
        <v>0</v>
      </c>
      <c r="L62" s="21">
        <f>ROUND('Total Budget'!K89*30%,0)</f>
        <v>0</v>
      </c>
      <c r="M62" s="21">
        <f>ROUND('Total Budget'!L89*30%,0)</f>
        <v>0</v>
      </c>
      <c r="N62" s="21">
        <f>ROUND('Total Budget'!M89*30%,0)</f>
        <v>1</v>
      </c>
      <c r="O62" s="21">
        <f>ROUND('Total Budget'!N89*30%,0)</f>
        <v>0</v>
      </c>
      <c r="P62" s="21">
        <f>ROUND('Total Budget'!O89*30%,0)</f>
        <v>0</v>
      </c>
      <c r="Q62" s="21">
        <f>ROUND('Total Budget'!P89*30%,0)</f>
        <v>0</v>
      </c>
      <c r="R62" s="21">
        <f>ROUND('Total Budget'!Q89*30%,0)</f>
        <v>0</v>
      </c>
      <c r="S62" s="21">
        <f>ROUND('Total Budget'!R89*30%,0)</f>
        <v>0</v>
      </c>
      <c r="T62" s="21">
        <f>ROUND('Total Budget'!S89*30%,0)</f>
        <v>0</v>
      </c>
      <c r="U62" s="21">
        <f>ROUND('Total Budget'!T89*30%,0)</f>
        <v>0</v>
      </c>
      <c r="V62" s="21">
        <f>ROUND('Total Budget'!U89*30%,0)</f>
        <v>0</v>
      </c>
      <c r="W62" s="21">
        <f>ROUND('Total Budget'!V89*30%,0)</f>
        <v>0</v>
      </c>
      <c r="X62" s="21">
        <f>ROUND('Total Budget'!W89*30%,0)</f>
        <v>0</v>
      </c>
      <c r="Y62" s="21">
        <f>ROUND('Total Budget'!X89*30%,0)</f>
        <v>0</v>
      </c>
      <c r="Z62" s="21">
        <f>ROUND('Total Budget'!Y89*30%,0)</f>
        <v>0</v>
      </c>
      <c r="AA62" s="21">
        <f>ROUND('Total Budget'!Z89*30%,0)</f>
        <v>0</v>
      </c>
      <c r="AB62" s="21">
        <f>ROUND('Total Budget'!AA89*30%,0)</f>
        <v>0</v>
      </c>
      <c r="AC62" s="16">
        <f t="shared" si="1"/>
        <v>3</v>
      </c>
    </row>
    <row r="63" spans="1:29" x14ac:dyDescent="0.3">
      <c r="A63" s="249">
        <v>57</v>
      </c>
      <c r="B63" s="26">
        <v>75.74069999999999</v>
      </c>
      <c r="C63" s="243" t="s">
        <v>1458</v>
      </c>
      <c r="D63" s="21">
        <f>ROUND('Total Budget'!C91*30%,0)</f>
        <v>4</v>
      </c>
      <c r="E63" s="21">
        <f>ROUND('Total Budget'!D91*30%,0)</f>
        <v>2</v>
      </c>
      <c r="F63" s="21">
        <f>ROUND('Total Budget'!E91*30%,0)</f>
        <v>2</v>
      </c>
      <c r="G63" s="21">
        <f>ROUND('Total Budget'!F91*30%,0)</f>
        <v>2</v>
      </c>
      <c r="H63" s="21">
        <f>ROUND('Total Budget'!G91*30%,0)</f>
        <v>1</v>
      </c>
      <c r="I63" s="21">
        <f>ROUND('Total Budget'!H91*30%,0)</f>
        <v>2</v>
      </c>
      <c r="J63" s="21">
        <f>ROUND('Total Budget'!I91*30%,0)</f>
        <v>0</v>
      </c>
      <c r="K63" s="21">
        <f>ROUND('Total Budget'!J91*30%,0)</f>
        <v>3</v>
      </c>
      <c r="L63" s="21">
        <f>ROUND('Total Budget'!K91*30%,0)</f>
        <v>1</v>
      </c>
      <c r="M63" s="21">
        <f>ROUND('Total Budget'!L91*30%,0)</f>
        <v>3</v>
      </c>
      <c r="N63" s="21">
        <f>ROUND('Total Budget'!M91*30%,0)</f>
        <v>1</v>
      </c>
      <c r="O63" s="21">
        <f>ROUND('Total Budget'!N91*30%,0)</f>
        <v>1</v>
      </c>
      <c r="P63" s="21">
        <f>ROUND('Total Budget'!O91*30%,0)</f>
        <v>0</v>
      </c>
      <c r="Q63" s="21">
        <f>ROUND('Total Budget'!P91*30%,0)</f>
        <v>1</v>
      </c>
      <c r="R63" s="21">
        <f>ROUND('Total Budget'!Q91*30%,0)</f>
        <v>1</v>
      </c>
      <c r="S63" s="21">
        <f>ROUND('Total Budget'!R91*30%,0)</f>
        <v>1</v>
      </c>
      <c r="T63" s="21">
        <f>ROUND('Total Budget'!S91*30%,0)</f>
        <v>1</v>
      </c>
      <c r="U63" s="21">
        <f>ROUND('Total Budget'!T91*30%,0)</f>
        <v>1</v>
      </c>
      <c r="V63" s="21">
        <f>ROUND('Total Budget'!U91*30%,0)</f>
        <v>0</v>
      </c>
      <c r="W63" s="21">
        <f>ROUND('Total Budget'!V91*30%,0)</f>
        <v>0</v>
      </c>
      <c r="X63" s="21">
        <f>ROUND('Total Budget'!W91*30%,0)</f>
        <v>0</v>
      </c>
      <c r="Y63" s="21">
        <f>ROUND('Total Budget'!X91*30%,0)</f>
        <v>0</v>
      </c>
      <c r="Z63" s="21">
        <f>ROUND('Total Budget'!Y91*30%,0)</f>
        <v>0</v>
      </c>
      <c r="AA63" s="21">
        <f>ROUND('Total Budget'!Z91*30%,0)</f>
        <v>0</v>
      </c>
      <c r="AB63" s="21">
        <f>ROUND('Total Budget'!AA91*30%,0)</f>
        <v>0</v>
      </c>
      <c r="AC63" s="16">
        <f t="shared" si="1"/>
        <v>27</v>
      </c>
    </row>
    <row r="64" spans="1:29" x14ac:dyDescent="0.3">
      <c r="A64" s="249">
        <v>58</v>
      </c>
      <c r="B64" s="26">
        <v>75.76169999999999</v>
      </c>
      <c r="C64" s="243" t="s">
        <v>1461</v>
      </c>
      <c r="D64" s="21">
        <f>ROUND('Total Budget'!C92*30%,0)</f>
        <v>0</v>
      </c>
      <c r="E64" s="21">
        <f>ROUND('Total Budget'!D92*30%,0)</f>
        <v>0</v>
      </c>
      <c r="F64" s="21">
        <f>ROUND('Total Budget'!E92*30%,0)</f>
        <v>0</v>
      </c>
      <c r="G64" s="21">
        <f>ROUND('Total Budget'!F92*30%,0)</f>
        <v>0</v>
      </c>
      <c r="H64" s="21">
        <f>ROUND('Total Budget'!G92*30%,0)</f>
        <v>0</v>
      </c>
      <c r="I64" s="21">
        <f>ROUND('Total Budget'!H92*30%,0)</f>
        <v>0</v>
      </c>
      <c r="J64" s="21">
        <f>ROUND('Total Budget'!I92*30%,0)</f>
        <v>0</v>
      </c>
      <c r="K64" s="21">
        <f>ROUND('Total Budget'!J92*30%,0)</f>
        <v>0</v>
      </c>
      <c r="L64" s="21">
        <f>ROUND('Total Budget'!K92*30%,0)</f>
        <v>0</v>
      </c>
      <c r="M64" s="21">
        <f>ROUND('Total Budget'!L92*30%,0)</f>
        <v>0</v>
      </c>
      <c r="N64" s="21">
        <f>ROUND('Total Budget'!M92*30%,0)</f>
        <v>0</v>
      </c>
      <c r="O64" s="21">
        <f>ROUND('Total Budget'!N92*30%,0)</f>
        <v>0</v>
      </c>
      <c r="P64" s="21">
        <f>ROUND('Total Budget'!O92*30%,0)</f>
        <v>0</v>
      </c>
      <c r="Q64" s="21">
        <f>ROUND('Total Budget'!P92*30%,0)</f>
        <v>0</v>
      </c>
      <c r="R64" s="21">
        <f>ROUND('Total Budget'!Q92*30%,0)</f>
        <v>0</v>
      </c>
      <c r="S64" s="21">
        <f>ROUND('Total Budget'!R92*30%,0)</f>
        <v>0</v>
      </c>
      <c r="T64" s="21">
        <f>ROUND('Total Budget'!S92*30%,0)</f>
        <v>0</v>
      </c>
      <c r="U64" s="21">
        <f>ROUND('Total Budget'!T92*30%,0)</f>
        <v>0</v>
      </c>
      <c r="V64" s="21">
        <f>ROUND('Total Budget'!U92*30%,0)</f>
        <v>0</v>
      </c>
      <c r="W64" s="21">
        <f>ROUND('Total Budget'!V92*30%,0)</f>
        <v>0</v>
      </c>
      <c r="X64" s="21">
        <f>ROUND('Total Budget'!W92*30%,0)</f>
        <v>0</v>
      </c>
      <c r="Y64" s="21">
        <f>ROUND('Total Budget'!X92*30%,0)</f>
        <v>0</v>
      </c>
      <c r="Z64" s="21">
        <f>ROUND('Total Budget'!Y92*30%,0)</f>
        <v>0</v>
      </c>
      <c r="AA64" s="21">
        <f>ROUND('Total Budget'!Z92*30%,0)</f>
        <v>0</v>
      </c>
      <c r="AB64" s="21">
        <f>ROUND('Total Budget'!AA92*30%,0)</f>
        <v>7</v>
      </c>
      <c r="AC64" s="16">
        <f t="shared" si="1"/>
        <v>7</v>
      </c>
    </row>
    <row r="65" spans="1:29" x14ac:dyDescent="0.3">
      <c r="A65" s="249">
        <v>59</v>
      </c>
      <c r="B65" s="26">
        <v>75.762699999999995</v>
      </c>
      <c r="C65" s="243" t="s">
        <v>1462</v>
      </c>
      <c r="D65" s="21">
        <f>ROUND('Total Budget'!C93*30%,0)</f>
        <v>0</v>
      </c>
      <c r="E65" s="21">
        <f>ROUND('Total Budget'!D93*30%,0)</f>
        <v>0</v>
      </c>
      <c r="F65" s="21">
        <f>ROUND('Total Budget'!E93*30%,0)</f>
        <v>0</v>
      </c>
      <c r="G65" s="21">
        <f>ROUND('Total Budget'!F93*30%,0)</f>
        <v>0</v>
      </c>
      <c r="H65" s="21">
        <f>ROUND('Total Budget'!G93*30%,0)</f>
        <v>0</v>
      </c>
      <c r="I65" s="21">
        <f>ROUND('Total Budget'!H93*30%,0)</f>
        <v>0</v>
      </c>
      <c r="J65" s="21">
        <f>ROUND('Total Budget'!I93*30%,0)</f>
        <v>0</v>
      </c>
      <c r="K65" s="21">
        <f>ROUND('Total Budget'!J93*30%,0)</f>
        <v>0</v>
      </c>
      <c r="L65" s="21">
        <f>ROUND('Total Budget'!K93*30%,0)</f>
        <v>0</v>
      </c>
      <c r="M65" s="21">
        <f>ROUND('Total Budget'!L93*30%,0)</f>
        <v>0</v>
      </c>
      <c r="N65" s="21">
        <f>ROUND('Total Budget'!M93*30%,0)</f>
        <v>1</v>
      </c>
      <c r="O65" s="21">
        <f>ROUND('Total Budget'!N93*30%,0)</f>
        <v>0</v>
      </c>
      <c r="P65" s="21">
        <f>ROUND('Total Budget'!O93*30%,0)</f>
        <v>0</v>
      </c>
      <c r="Q65" s="21">
        <f>ROUND('Total Budget'!P93*30%,0)</f>
        <v>1</v>
      </c>
      <c r="R65" s="21">
        <f>ROUND('Total Budget'!Q93*30%,0)</f>
        <v>0</v>
      </c>
      <c r="S65" s="21">
        <f>ROUND('Total Budget'!R93*30%,0)</f>
        <v>0</v>
      </c>
      <c r="T65" s="21">
        <f>ROUND('Total Budget'!S93*30%,0)</f>
        <v>0</v>
      </c>
      <c r="U65" s="21">
        <f>ROUND('Total Budget'!T93*30%,0)</f>
        <v>0</v>
      </c>
      <c r="V65" s="21">
        <f>ROUND('Total Budget'!U93*30%,0)</f>
        <v>0</v>
      </c>
      <c r="W65" s="21">
        <f>ROUND('Total Budget'!V93*30%,0)</f>
        <v>0</v>
      </c>
      <c r="X65" s="21">
        <f>ROUND('Total Budget'!W93*30%,0)</f>
        <v>0</v>
      </c>
      <c r="Y65" s="21">
        <f>ROUND('Total Budget'!X93*30%,0)</f>
        <v>0</v>
      </c>
      <c r="Z65" s="21">
        <f>ROUND('Total Budget'!Y93*30%,0)</f>
        <v>0</v>
      </c>
      <c r="AA65" s="21">
        <f>ROUND('Total Budget'!Z93*30%,0)</f>
        <v>0</v>
      </c>
      <c r="AB65" s="21">
        <f>ROUND('Total Budget'!AA93*30%,0)</f>
        <v>8</v>
      </c>
      <c r="AC65" s="16">
        <f t="shared" si="1"/>
        <v>10</v>
      </c>
    </row>
    <row r="66" spans="1:29" x14ac:dyDescent="0.3">
      <c r="A66" s="249">
        <v>60</v>
      </c>
      <c r="B66" s="127">
        <v>75.764700000000005</v>
      </c>
      <c r="C66" s="243" t="s">
        <v>1464</v>
      </c>
      <c r="D66" s="21">
        <f>ROUND('Total Budget'!C95*30%,0)</f>
        <v>0</v>
      </c>
      <c r="E66" s="21">
        <f>ROUND('Total Budget'!D95*30%,0)</f>
        <v>0</v>
      </c>
      <c r="F66" s="21">
        <f>ROUND('Total Budget'!E95*30%,0)</f>
        <v>0</v>
      </c>
      <c r="G66" s="21">
        <f>ROUND('Total Budget'!F95*30%,0)</f>
        <v>0</v>
      </c>
      <c r="H66" s="21">
        <f>ROUND('Total Budget'!G95*30%,0)</f>
        <v>0</v>
      </c>
      <c r="I66" s="21">
        <f>ROUND('Total Budget'!H95*30%,0)</f>
        <v>0</v>
      </c>
      <c r="J66" s="21">
        <f>ROUND('Total Budget'!I95*30%,0)</f>
        <v>0</v>
      </c>
      <c r="K66" s="21">
        <f>ROUND('Total Budget'!J95*30%,0)</f>
        <v>0</v>
      </c>
      <c r="L66" s="21">
        <f>ROUND('Total Budget'!K95*30%,0)</f>
        <v>0</v>
      </c>
      <c r="M66" s="21">
        <f>ROUND('Total Budget'!L95*30%,0)</f>
        <v>0</v>
      </c>
      <c r="N66" s="21">
        <f>ROUND('Total Budget'!M95*30%,0)</f>
        <v>0</v>
      </c>
      <c r="O66" s="21">
        <f>ROUND('Total Budget'!N95*30%,0)</f>
        <v>0</v>
      </c>
      <c r="P66" s="21">
        <f>ROUND('Total Budget'!O95*30%,0)</f>
        <v>0</v>
      </c>
      <c r="Q66" s="21">
        <f>ROUND('Total Budget'!P95*30%,0)</f>
        <v>0</v>
      </c>
      <c r="R66" s="21">
        <f>ROUND('Total Budget'!Q95*30%,0)</f>
        <v>0</v>
      </c>
      <c r="S66" s="21">
        <f>ROUND('Total Budget'!R95*30%,0)</f>
        <v>0</v>
      </c>
      <c r="T66" s="21">
        <f>ROUND('Total Budget'!S95*30%,0)</f>
        <v>0</v>
      </c>
      <c r="U66" s="21">
        <f>ROUND('Total Budget'!T95*30%,0)</f>
        <v>0</v>
      </c>
      <c r="V66" s="21">
        <f>ROUND('Total Budget'!U95*30%,0)</f>
        <v>0</v>
      </c>
      <c r="W66" s="21">
        <f>ROUND('Total Budget'!V95*30%,0)</f>
        <v>0</v>
      </c>
      <c r="X66" s="21">
        <f>ROUND('Total Budget'!W95*30%,0)</f>
        <v>0</v>
      </c>
      <c r="Y66" s="21">
        <f>ROUND('Total Budget'!X95*30%,0)</f>
        <v>0</v>
      </c>
      <c r="Z66" s="21">
        <f>ROUND('Total Budget'!Y95*30%,0)</f>
        <v>0</v>
      </c>
      <c r="AA66" s="21">
        <f>ROUND('Total Budget'!Z95*30%,0)</f>
        <v>0</v>
      </c>
      <c r="AB66" s="21">
        <f>ROUND('Total Budget'!AA95*30%,0)</f>
        <v>1</v>
      </c>
      <c r="AC66" s="16">
        <f t="shared" si="1"/>
        <v>1</v>
      </c>
    </row>
    <row r="67" spans="1:29" x14ac:dyDescent="0.3">
      <c r="A67" s="249">
        <v>61</v>
      </c>
      <c r="B67" s="26">
        <v>75.7697</v>
      </c>
      <c r="C67" s="243" t="s">
        <v>1466</v>
      </c>
      <c r="D67" s="21">
        <f>ROUND('Total Budget'!C97*30%,0)</f>
        <v>9</v>
      </c>
      <c r="E67" s="21">
        <f>ROUND('Total Budget'!D97*30%,0)</f>
        <v>7</v>
      </c>
      <c r="F67" s="21">
        <f>ROUND('Total Budget'!E97*30%,0)</f>
        <v>1</v>
      </c>
      <c r="G67" s="21">
        <f>ROUND('Total Budget'!F97*30%,0)</f>
        <v>1</v>
      </c>
      <c r="H67" s="21">
        <f>ROUND('Total Budget'!G97*30%,0)</f>
        <v>0</v>
      </c>
      <c r="I67" s="21">
        <f>ROUND('Total Budget'!H97*30%,0)</f>
        <v>0</v>
      </c>
      <c r="J67" s="21">
        <f>ROUND('Total Budget'!I97*30%,0)</f>
        <v>1</v>
      </c>
      <c r="K67" s="21">
        <f>ROUND('Total Budget'!J97*30%,0)</f>
        <v>1</v>
      </c>
      <c r="L67" s="21">
        <f>ROUND('Total Budget'!K97*30%,0)</f>
        <v>3</v>
      </c>
      <c r="M67" s="21">
        <f>ROUND('Total Budget'!L97*30%,0)</f>
        <v>2</v>
      </c>
      <c r="N67" s="21">
        <f>ROUND('Total Budget'!M97*30%,0)</f>
        <v>0</v>
      </c>
      <c r="O67" s="21">
        <f>ROUND('Total Budget'!N97*30%,0)</f>
        <v>0</v>
      </c>
      <c r="P67" s="21">
        <f>ROUND('Total Budget'!O97*30%,0)</f>
        <v>0</v>
      </c>
      <c r="Q67" s="21">
        <f>ROUND('Total Budget'!P97*30%,0)</f>
        <v>3</v>
      </c>
      <c r="R67" s="21">
        <f>ROUND('Total Budget'!Q97*30%,0)</f>
        <v>0</v>
      </c>
      <c r="S67" s="21">
        <f>ROUND('Total Budget'!R97*30%,0)</f>
        <v>0</v>
      </c>
      <c r="T67" s="21">
        <f>ROUND('Total Budget'!S97*30%,0)</f>
        <v>0</v>
      </c>
      <c r="U67" s="21">
        <f>ROUND('Total Budget'!T97*30%,0)</f>
        <v>0</v>
      </c>
      <c r="V67" s="21">
        <f>ROUND('Total Budget'!U97*30%,0)</f>
        <v>0</v>
      </c>
      <c r="W67" s="21">
        <f>ROUND('Total Budget'!V97*30%,0)</f>
        <v>0</v>
      </c>
      <c r="X67" s="21">
        <f>ROUND('Total Budget'!W97*30%,0)</f>
        <v>0</v>
      </c>
      <c r="Y67" s="21">
        <f>ROUND('Total Budget'!X97*30%,0)</f>
        <v>0</v>
      </c>
      <c r="Z67" s="21">
        <f>ROUND('Total Budget'!Y97*30%,0)</f>
        <v>0</v>
      </c>
      <c r="AA67" s="21">
        <f>ROUND('Total Budget'!Z97*30%,0)</f>
        <v>0</v>
      </c>
      <c r="AB67" s="21">
        <f>ROUND('Total Budget'!AA97*30%,0)</f>
        <v>0</v>
      </c>
      <c r="AC67" s="16">
        <f t="shared" si="1"/>
        <v>28</v>
      </c>
    </row>
    <row r="68" spans="1:29" x14ac:dyDescent="0.3">
      <c r="A68" s="249">
        <v>62</v>
      </c>
      <c r="B68" s="26">
        <v>75.810699999999997</v>
      </c>
      <c r="C68" s="243" t="s">
        <v>1468</v>
      </c>
      <c r="D68" s="21">
        <f>ROUND('Total Budget'!C99*30%,0)</f>
        <v>0</v>
      </c>
      <c r="E68" s="21">
        <f>ROUND('Total Budget'!D99*30%,0)</f>
        <v>0</v>
      </c>
      <c r="F68" s="21">
        <f>ROUND('Total Budget'!E99*30%,0)</f>
        <v>0</v>
      </c>
      <c r="G68" s="21">
        <f>ROUND('Total Budget'!F99*30%,0)</f>
        <v>0</v>
      </c>
      <c r="H68" s="21">
        <f>ROUND('Total Budget'!G99*30%,0)</f>
        <v>0</v>
      </c>
      <c r="I68" s="21">
        <f>ROUND('Total Budget'!H99*30%,0)</f>
        <v>0</v>
      </c>
      <c r="J68" s="21">
        <f>ROUND('Total Budget'!I99*30%,0)</f>
        <v>0</v>
      </c>
      <c r="K68" s="21">
        <f>ROUND('Total Budget'!J99*30%,0)</f>
        <v>0</v>
      </c>
      <c r="L68" s="21">
        <f>ROUND('Total Budget'!K99*30%,0)</f>
        <v>0</v>
      </c>
      <c r="M68" s="21">
        <f>ROUND('Total Budget'!L99*30%,0)</f>
        <v>0</v>
      </c>
      <c r="N68" s="21">
        <f>ROUND('Total Budget'!M99*30%,0)</f>
        <v>1</v>
      </c>
      <c r="O68" s="21">
        <f>ROUND('Total Budget'!N99*30%,0)</f>
        <v>0</v>
      </c>
      <c r="P68" s="21">
        <f>ROUND('Total Budget'!O99*30%,0)</f>
        <v>0</v>
      </c>
      <c r="Q68" s="21">
        <f>ROUND('Total Budget'!P99*30%,0)</f>
        <v>0</v>
      </c>
      <c r="R68" s="21">
        <f>ROUND('Total Budget'!Q99*30%,0)</f>
        <v>0</v>
      </c>
      <c r="S68" s="21">
        <f>ROUND('Total Budget'!R99*30%,0)</f>
        <v>0</v>
      </c>
      <c r="T68" s="21">
        <f>ROUND('Total Budget'!S99*30%,0)</f>
        <v>0</v>
      </c>
      <c r="U68" s="21">
        <f>ROUND('Total Budget'!T99*30%,0)</f>
        <v>0</v>
      </c>
      <c r="V68" s="21">
        <f>ROUND('Total Budget'!U99*30%,0)</f>
        <v>0</v>
      </c>
      <c r="W68" s="21">
        <f>ROUND('Total Budget'!V99*30%,0)</f>
        <v>0</v>
      </c>
      <c r="X68" s="21">
        <f>ROUND('Total Budget'!W99*30%,0)</f>
        <v>0</v>
      </c>
      <c r="Y68" s="21">
        <f>ROUND('Total Budget'!X99*30%,0)</f>
        <v>0</v>
      </c>
      <c r="Z68" s="21">
        <f>ROUND('Total Budget'!Y99*30%,0)</f>
        <v>0</v>
      </c>
      <c r="AA68" s="21">
        <f>ROUND('Total Budget'!Z99*30%,0)</f>
        <v>0</v>
      </c>
      <c r="AB68" s="21">
        <f>ROUND('Total Budget'!AA99*30%,0)</f>
        <v>0</v>
      </c>
      <c r="AC68" s="16">
        <f t="shared" si="1"/>
        <v>1</v>
      </c>
    </row>
    <row r="69" spans="1:29" x14ac:dyDescent="0.3">
      <c r="A69" s="249">
        <v>63</v>
      </c>
      <c r="B69" s="127">
        <v>75.813699999999997</v>
      </c>
      <c r="C69" s="243" t="s">
        <v>1469</v>
      </c>
      <c r="D69" s="21">
        <f>ROUND('Total Budget'!C100*30%,0)</f>
        <v>0</v>
      </c>
      <c r="E69" s="21">
        <f>ROUND('Total Budget'!D100*30%,0)</f>
        <v>0</v>
      </c>
      <c r="F69" s="21">
        <f>ROUND('Total Budget'!E100*30%,0)</f>
        <v>0</v>
      </c>
      <c r="G69" s="21">
        <f>ROUND('Total Budget'!F100*30%,0)</f>
        <v>0</v>
      </c>
      <c r="H69" s="21">
        <f>ROUND('Total Budget'!G100*30%,0)</f>
        <v>0</v>
      </c>
      <c r="I69" s="21">
        <f>ROUND('Total Budget'!H100*30%,0)</f>
        <v>0</v>
      </c>
      <c r="J69" s="21">
        <f>ROUND('Total Budget'!I100*30%,0)</f>
        <v>0</v>
      </c>
      <c r="K69" s="21">
        <f>ROUND('Total Budget'!J100*30%,0)</f>
        <v>0</v>
      </c>
      <c r="L69" s="21">
        <f>ROUND('Total Budget'!K100*30%,0)</f>
        <v>0</v>
      </c>
      <c r="M69" s="21">
        <f>ROUND('Total Budget'!L100*30%,0)</f>
        <v>0</v>
      </c>
      <c r="N69" s="21">
        <f>ROUND('Total Budget'!M100*30%,0)</f>
        <v>0</v>
      </c>
      <c r="O69" s="21">
        <f>ROUND('Total Budget'!N100*30%,0)</f>
        <v>1</v>
      </c>
      <c r="P69" s="21">
        <f>ROUND('Total Budget'!O100*30%,0)</f>
        <v>0</v>
      </c>
      <c r="Q69" s="21">
        <f>ROUND('Total Budget'!P100*30%,0)</f>
        <v>0</v>
      </c>
      <c r="R69" s="21">
        <f>ROUND('Total Budget'!Q100*30%,0)</f>
        <v>0</v>
      </c>
      <c r="S69" s="21">
        <f>ROUND('Total Budget'!R100*30%,0)</f>
        <v>0</v>
      </c>
      <c r="T69" s="21">
        <f>ROUND('Total Budget'!S100*30%,0)</f>
        <v>0</v>
      </c>
      <c r="U69" s="21">
        <f>ROUND('Total Budget'!T100*30%,0)</f>
        <v>0</v>
      </c>
      <c r="V69" s="21">
        <f>ROUND('Total Budget'!U100*30%,0)</f>
        <v>0</v>
      </c>
      <c r="W69" s="21">
        <f>ROUND('Total Budget'!V100*30%,0)</f>
        <v>0</v>
      </c>
      <c r="X69" s="21">
        <f>ROUND('Total Budget'!W100*30%,0)</f>
        <v>0</v>
      </c>
      <c r="Y69" s="21">
        <f>ROUND('Total Budget'!X100*30%,0)</f>
        <v>0</v>
      </c>
      <c r="Z69" s="21">
        <f>ROUND('Total Budget'!Y100*30%,0)</f>
        <v>0</v>
      </c>
      <c r="AA69" s="21">
        <f>ROUND('Total Budget'!Z100*30%,0)</f>
        <v>0</v>
      </c>
      <c r="AB69" s="21">
        <f>ROUND('Total Budget'!AA100*30%,0)</f>
        <v>0</v>
      </c>
      <c r="AC69" s="16">
        <f t="shared" si="1"/>
        <v>1</v>
      </c>
    </row>
    <row r="70" spans="1:29" x14ac:dyDescent="0.3">
      <c r="A70" s="249">
        <v>64</v>
      </c>
      <c r="B70" s="26">
        <v>75.830699999999993</v>
      </c>
      <c r="C70" s="243" t="s">
        <v>1470</v>
      </c>
      <c r="D70" s="21">
        <f>ROUND('Total Budget'!C101*30%,0)</f>
        <v>0</v>
      </c>
      <c r="E70" s="21">
        <f>ROUND('Total Budget'!D101*30%,0)</f>
        <v>0</v>
      </c>
      <c r="F70" s="21">
        <f>ROUND('Total Budget'!E101*30%,0)</f>
        <v>0</v>
      </c>
      <c r="G70" s="21">
        <f>ROUND('Total Budget'!F101*30%,0)</f>
        <v>0</v>
      </c>
      <c r="H70" s="21">
        <f>ROUND('Total Budget'!G101*30%,0)</f>
        <v>0</v>
      </c>
      <c r="I70" s="21">
        <f>ROUND('Total Budget'!H101*30%,0)</f>
        <v>0</v>
      </c>
      <c r="J70" s="21">
        <f>ROUND('Total Budget'!I101*30%,0)</f>
        <v>0</v>
      </c>
      <c r="K70" s="21">
        <f>ROUND('Total Budget'!J101*30%,0)</f>
        <v>0</v>
      </c>
      <c r="L70" s="21">
        <f>ROUND('Total Budget'!K101*30%,0)</f>
        <v>0</v>
      </c>
      <c r="M70" s="21">
        <f>ROUND('Total Budget'!L101*30%,0)</f>
        <v>0</v>
      </c>
      <c r="N70" s="21">
        <f>ROUND('Total Budget'!M101*30%,0)</f>
        <v>0</v>
      </c>
      <c r="O70" s="21">
        <f>ROUND('Total Budget'!N101*30%,0)</f>
        <v>0</v>
      </c>
      <c r="P70" s="21">
        <f>ROUND('Total Budget'!O101*30%,0)</f>
        <v>0</v>
      </c>
      <c r="Q70" s="21">
        <f>ROUND('Total Budget'!P101*30%,0)</f>
        <v>1</v>
      </c>
      <c r="R70" s="21">
        <f>ROUND('Total Budget'!Q101*30%,0)</f>
        <v>0</v>
      </c>
      <c r="S70" s="21">
        <f>ROUND('Total Budget'!R101*30%,0)</f>
        <v>1</v>
      </c>
      <c r="T70" s="21">
        <f>ROUND('Total Budget'!S101*30%,0)</f>
        <v>0</v>
      </c>
      <c r="U70" s="21">
        <f>ROUND('Total Budget'!T101*30%,0)</f>
        <v>3</v>
      </c>
      <c r="V70" s="21">
        <f>ROUND('Total Budget'!U101*30%,0)</f>
        <v>0</v>
      </c>
      <c r="W70" s="21">
        <f>ROUND('Total Budget'!V101*30%,0)</f>
        <v>0</v>
      </c>
      <c r="X70" s="21">
        <f>ROUND('Total Budget'!W101*30%,0)</f>
        <v>0</v>
      </c>
      <c r="Y70" s="21">
        <f>ROUND('Total Budget'!X101*30%,0)</f>
        <v>0</v>
      </c>
      <c r="Z70" s="21">
        <f>ROUND('Total Budget'!Y101*30%,0)</f>
        <v>0</v>
      </c>
      <c r="AA70" s="21">
        <f>ROUND('Total Budget'!Z101*30%,0)</f>
        <v>0</v>
      </c>
      <c r="AB70" s="21">
        <f>ROUND('Total Budget'!AA101*30%,0)</f>
        <v>0</v>
      </c>
      <c r="AC70" s="16">
        <f t="shared" si="1"/>
        <v>5</v>
      </c>
    </row>
    <row r="71" spans="1:29" x14ac:dyDescent="0.3">
      <c r="A71" s="249">
        <v>65</v>
      </c>
      <c r="B71" s="26">
        <v>75.831699999999998</v>
      </c>
      <c r="C71" s="243" t="s">
        <v>1471</v>
      </c>
      <c r="D71" s="21">
        <f>ROUND('Total Budget'!C102*30%,0)</f>
        <v>21</v>
      </c>
      <c r="E71" s="21">
        <f>ROUND('Total Budget'!D102*30%,0)</f>
        <v>23</v>
      </c>
      <c r="F71" s="21">
        <f>ROUND('Total Budget'!E102*30%,0)</f>
        <v>23</v>
      </c>
      <c r="G71" s="21">
        <f>ROUND('Total Budget'!F102*30%,0)</f>
        <v>18</v>
      </c>
      <c r="H71" s="21">
        <f>ROUND('Total Budget'!G102*30%,0)</f>
        <v>18</v>
      </c>
      <c r="I71" s="21">
        <f>ROUND('Total Budget'!H102*30%,0)</f>
        <v>25</v>
      </c>
      <c r="J71" s="21">
        <f>ROUND('Total Budget'!I102*30%,0)</f>
        <v>21</v>
      </c>
      <c r="K71" s="21">
        <f>ROUND('Total Budget'!J102*30%,0)</f>
        <v>28</v>
      </c>
      <c r="L71" s="21">
        <f>ROUND('Total Budget'!K102*30%,0)</f>
        <v>22</v>
      </c>
      <c r="M71" s="21">
        <f>ROUND('Total Budget'!L102*30%,0)</f>
        <v>21</v>
      </c>
      <c r="N71" s="21">
        <f>ROUND('Total Budget'!M102*30%,0)</f>
        <v>23</v>
      </c>
      <c r="O71" s="21">
        <f>ROUND('Total Budget'!N102*30%,0)</f>
        <v>16</v>
      </c>
      <c r="P71" s="21">
        <f>ROUND('Total Budget'!O102*30%,0)</f>
        <v>14</v>
      </c>
      <c r="Q71" s="21">
        <f>ROUND('Total Budget'!P102*30%,0)</f>
        <v>30</v>
      </c>
      <c r="R71" s="21">
        <f>ROUND('Total Budget'!Q102*30%,0)</f>
        <v>23</v>
      </c>
      <c r="S71" s="21">
        <f>ROUND('Total Budget'!R102*30%,0)</f>
        <v>30</v>
      </c>
      <c r="T71" s="21">
        <f>ROUND('Total Budget'!S102*30%,0)</f>
        <v>24</v>
      </c>
      <c r="U71" s="21">
        <f>ROUND('Total Budget'!T102*30%,0)</f>
        <v>21</v>
      </c>
      <c r="V71" s="21">
        <f>ROUND('Total Budget'!U102*30%,0)</f>
        <v>9</v>
      </c>
      <c r="W71" s="21">
        <f>ROUND('Total Budget'!V102*30%,0)</f>
        <v>1</v>
      </c>
      <c r="X71" s="21">
        <f>ROUND('Total Budget'!W102*30%,0)</f>
        <v>3</v>
      </c>
      <c r="Y71" s="21">
        <f>ROUND('Total Budget'!X102*30%,0)</f>
        <v>2</v>
      </c>
      <c r="Z71" s="21">
        <f>ROUND('Total Budget'!Y102*30%,0)</f>
        <v>1</v>
      </c>
      <c r="AA71" s="21">
        <f>ROUND('Total Budget'!Z102*30%,0)</f>
        <v>1</v>
      </c>
      <c r="AB71" s="21">
        <f>ROUND('Total Budget'!AA102*30%,0)</f>
        <v>18</v>
      </c>
      <c r="AC71" s="16">
        <f>SUM(D71:AB71)</f>
        <v>436</v>
      </c>
    </row>
    <row r="72" spans="1:29" x14ac:dyDescent="0.3">
      <c r="A72" s="249">
        <v>66</v>
      </c>
      <c r="B72" s="26">
        <v>75.860699999999994</v>
      </c>
      <c r="C72" s="243" t="s">
        <v>1473</v>
      </c>
      <c r="D72" s="21">
        <f>ROUND('Total Budget'!C105*30%,0)</f>
        <v>0</v>
      </c>
      <c r="E72" s="21">
        <f>ROUND('Total Budget'!D105*30%,0)</f>
        <v>0</v>
      </c>
      <c r="F72" s="21">
        <f>ROUND('Total Budget'!E105*30%,0)</f>
        <v>0</v>
      </c>
      <c r="G72" s="21">
        <f>ROUND('Total Budget'!F105*30%,0)</f>
        <v>1</v>
      </c>
      <c r="H72" s="21">
        <f>ROUND('Total Budget'!G105*30%,0)</f>
        <v>1</v>
      </c>
      <c r="I72" s="21">
        <f>ROUND('Total Budget'!H105*30%,0)</f>
        <v>1</v>
      </c>
      <c r="J72" s="21">
        <f>ROUND('Total Budget'!I105*30%,0)</f>
        <v>0</v>
      </c>
      <c r="K72" s="21">
        <f>ROUND('Total Budget'!J105*30%,0)</f>
        <v>1</v>
      </c>
      <c r="L72" s="21">
        <f>ROUND('Total Budget'!K105*30%,0)</f>
        <v>0</v>
      </c>
      <c r="M72" s="21">
        <f>ROUND('Total Budget'!L105*30%,0)</f>
        <v>1</v>
      </c>
      <c r="N72" s="21">
        <f>ROUND('Total Budget'!M105*30%,0)</f>
        <v>2</v>
      </c>
      <c r="O72" s="21">
        <f>ROUND('Total Budget'!N105*30%,0)</f>
        <v>0</v>
      </c>
      <c r="P72" s="21">
        <f>ROUND('Total Budget'!O105*30%,0)</f>
        <v>0</v>
      </c>
      <c r="Q72" s="21">
        <f>ROUND('Total Budget'!P105*30%,0)</f>
        <v>1</v>
      </c>
      <c r="R72" s="21">
        <f>ROUND('Total Budget'!Q105*30%,0)</f>
        <v>0</v>
      </c>
      <c r="S72" s="21">
        <f>ROUND('Total Budget'!R105*30%,0)</f>
        <v>0</v>
      </c>
      <c r="T72" s="21">
        <f>ROUND('Total Budget'!S105*30%,0)</f>
        <v>0</v>
      </c>
      <c r="U72" s="21">
        <f>ROUND('Total Budget'!T105*30%,0)</f>
        <v>1</v>
      </c>
      <c r="V72" s="21">
        <f>ROUND('Total Budget'!U105*30%,0)</f>
        <v>0</v>
      </c>
      <c r="W72" s="21">
        <f>ROUND('Total Budget'!V105*30%,0)</f>
        <v>0</v>
      </c>
      <c r="X72" s="21">
        <f>ROUND('Total Budget'!W105*30%,0)</f>
        <v>0</v>
      </c>
      <c r="Y72" s="21">
        <f>ROUND('Total Budget'!X105*30%,0)</f>
        <v>0</v>
      </c>
      <c r="Z72" s="21">
        <f>ROUND('Total Budget'!Y105*30%,0)</f>
        <v>0</v>
      </c>
      <c r="AA72" s="21">
        <f>ROUND('Total Budget'!Z105*30%,0)</f>
        <v>0</v>
      </c>
      <c r="AB72" s="21">
        <f>ROUND('Total Budget'!AA105*30%,0)</f>
        <v>1</v>
      </c>
      <c r="AC72" s="16">
        <f>SUM(D72:AB72)</f>
        <v>10</v>
      </c>
    </row>
    <row r="73" spans="1:29" x14ac:dyDescent="0.3">
      <c r="A73" s="249">
        <v>67</v>
      </c>
      <c r="B73" s="26">
        <v>75.861699999999999</v>
      </c>
      <c r="C73" s="243" t="s">
        <v>1473</v>
      </c>
      <c r="D73" s="21">
        <f>ROUND('Total Budget'!C106*30%,0)</f>
        <v>0</v>
      </c>
      <c r="E73" s="21">
        <f>ROUND('Total Budget'!D106*30%,0)</f>
        <v>0</v>
      </c>
      <c r="F73" s="21">
        <f>ROUND('Total Budget'!E106*30%,0)</f>
        <v>0</v>
      </c>
      <c r="G73" s="21">
        <f>ROUND('Total Budget'!F106*30%,0)</f>
        <v>0</v>
      </c>
      <c r="H73" s="21">
        <f>ROUND('Total Budget'!G106*30%,0)</f>
        <v>0</v>
      </c>
      <c r="I73" s="21">
        <f>ROUND('Total Budget'!H106*30%,0)</f>
        <v>0</v>
      </c>
      <c r="J73" s="21">
        <f>ROUND('Total Budget'!I106*30%,0)</f>
        <v>0</v>
      </c>
      <c r="K73" s="21">
        <f>ROUND('Total Budget'!J106*30%,0)</f>
        <v>0</v>
      </c>
      <c r="L73" s="21">
        <f>ROUND('Total Budget'!K106*30%,0)</f>
        <v>0</v>
      </c>
      <c r="M73" s="21">
        <f>ROUND('Total Budget'!L106*30%,0)</f>
        <v>0</v>
      </c>
      <c r="N73" s="21">
        <f>ROUND('Total Budget'!M106*30%,0)</f>
        <v>0</v>
      </c>
      <c r="O73" s="21">
        <f>ROUND('Total Budget'!N106*30%,0)</f>
        <v>0</v>
      </c>
      <c r="P73" s="21">
        <f>ROUND('Total Budget'!O106*30%,0)</f>
        <v>0</v>
      </c>
      <c r="Q73" s="21">
        <f>ROUND('Total Budget'!P106*30%,0)</f>
        <v>0</v>
      </c>
      <c r="R73" s="21">
        <f>ROUND('Total Budget'!Q106*30%,0)</f>
        <v>0</v>
      </c>
      <c r="S73" s="21">
        <f>ROUND('Total Budget'!R106*30%,0)</f>
        <v>0</v>
      </c>
      <c r="T73" s="21">
        <f>ROUND('Total Budget'!S106*30%,0)</f>
        <v>1</v>
      </c>
      <c r="U73" s="21">
        <f>ROUND('Total Budget'!T106*30%,0)</f>
        <v>0</v>
      </c>
      <c r="V73" s="21">
        <f>ROUND('Total Budget'!U106*30%,0)</f>
        <v>0</v>
      </c>
      <c r="W73" s="21">
        <f>ROUND('Total Budget'!V106*30%,0)</f>
        <v>0</v>
      </c>
      <c r="X73" s="21">
        <f>ROUND('Total Budget'!W106*30%,0)</f>
        <v>0</v>
      </c>
      <c r="Y73" s="21">
        <f>ROUND('Total Budget'!X106*30%,0)</f>
        <v>0</v>
      </c>
      <c r="Z73" s="21">
        <f>ROUND('Total Budget'!Y106*30%,0)</f>
        <v>0</v>
      </c>
      <c r="AA73" s="21">
        <f>ROUND('Total Budget'!Z106*30%,0)</f>
        <v>0</v>
      </c>
      <c r="AB73" s="21">
        <f>ROUND('Total Budget'!AA106*30%,0)</f>
        <v>0</v>
      </c>
      <c r="AC73" s="16">
        <f>SUM(D73:AB73)</f>
        <v>1</v>
      </c>
    </row>
    <row r="74" spans="1:29" ht="27" x14ac:dyDescent="0.3">
      <c r="A74" s="249">
        <v>68</v>
      </c>
      <c r="B74" s="26">
        <v>75.883700000000005</v>
      </c>
      <c r="C74" s="243" t="s">
        <v>1476</v>
      </c>
      <c r="D74" s="21">
        <f>ROUND('Total Budget'!C109*30%,0)</f>
        <v>0</v>
      </c>
      <c r="E74" s="21">
        <f>ROUND('Total Budget'!D109*30%,0)</f>
        <v>0</v>
      </c>
      <c r="F74" s="21">
        <f>ROUND('Total Budget'!E109*30%,0)</f>
        <v>0</v>
      </c>
      <c r="G74" s="21">
        <f>ROUND('Total Budget'!F109*30%,0)</f>
        <v>0</v>
      </c>
      <c r="H74" s="21">
        <f>ROUND('Total Budget'!G109*30%,0)</f>
        <v>0</v>
      </c>
      <c r="I74" s="21">
        <f>ROUND('Total Budget'!H109*30%,0)</f>
        <v>0</v>
      </c>
      <c r="J74" s="21">
        <f>ROUND('Total Budget'!I109*30%,0)</f>
        <v>1</v>
      </c>
      <c r="K74" s="21">
        <f>ROUND('Total Budget'!J109*30%,0)</f>
        <v>2</v>
      </c>
      <c r="L74" s="21">
        <f>ROUND('Total Budget'!K109*30%,0)</f>
        <v>0</v>
      </c>
      <c r="M74" s="21">
        <f>ROUND('Total Budget'!L109*30%,0)</f>
        <v>0</v>
      </c>
      <c r="N74" s="21">
        <f>ROUND('Total Budget'!M109*30%,0)</f>
        <v>1</v>
      </c>
      <c r="O74" s="21">
        <f>ROUND('Total Budget'!N109*30%,0)</f>
        <v>0</v>
      </c>
      <c r="P74" s="21">
        <f>ROUND('Total Budget'!O109*30%,0)</f>
        <v>0</v>
      </c>
      <c r="Q74" s="21">
        <f>ROUND('Total Budget'!P109*30%,0)</f>
        <v>0</v>
      </c>
      <c r="R74" s="21">
        <f>ROUND('Total Budget'!Q109*30%,0)</f>
        <v>0</v>
      </c>
      <c r="S74" s="21">
        <f>ROUND('Total Budget'!R109*30%,0)</f>
        <v>0</v>
      </c>
      <c r="T74" s="21">
        <f>ROUND('Total Budget'!S109*30%,0)</f>
        <v>0</v>
      </c>
      <c r="U74" s="21">
        <f>ROUND('Total Budget'!T109*30%,0)</f>
        <v>0</v>
      </c>
      <c r="V74" s="21">
        <f>ROUND('Total Budget'!U109*30%,0)</f>
        <v>0</v>
      </c>
      <c r="W74" s="21">
        <f>ROUND('Total Budget'!V109*30%,0)</f>
        <v>0</v>
      </c>
      <c r="X74" s="21">
        <f>ROUND('Total Budget'!W109*30%,0)</f>
        <v>0</v>
      </c>
      <c r="Y74" s="21">
        <f>ROUND('Total Budget'!X109*30%,0)</f>
        <v>0</v>
      </c>
      <c r="Z74" s="21">
        <f>ROUND('Total Budget'!Y109*30%,0)</f>
        <v>0</v>
      </c>
      <c r="AA74" s="21">
        <f>ROUND('Total Budget'!Z109*30%,0)</f>
        <v>0</v>
      </c>
      <c r="AB74" s="21">
        <f>ROUND('Total Budget'!AA109*30%,0)</f>
        <v>0</v>
      </c>
      <c r="AC74" s="16">
        <f>SUM(D74:AB74)</f>
        <v>4</v>
      </c>
    </row>
    <row r="75" spans="1:29" ht="27" x14ac:dyDescent="0.3">
      <c r="A75" s="249">
        <v>69</v>
      </c>
      <c r="B75" s="26">
        <v>75.890699999999995</v>
      </c>
      <c r="C75" s="243" t="s">
        <v>1477</v>
      </c>
      <c r="D75" s="21">
        <f>ROUND('Total Budget'!C110*30%,0)</f>
        <v>0</v>
      </c>
      <c r="E75" s="21">
        <f>ROUND('Total Budget'!D110*30%,0)</f>
        <v>0</v>
      </c>
      <c r="F75" s="21">
        <f>ROUND('Total Budget'!E110*30%,0)</f>
        <v>0</v>
      </c>
      <c r="G75" s="21">
        <f>ROUND('Total Budget'!F110*30%,0)</f>
        <v>0</v>
      </c>
      <c r="H75" s="21">
        <f>ROUND('Total Budget'!G110*30%,0)</f>
        <v>0</v>
      </c>
      <c r="I75" s="21">
        <f>ROUND('Total Budget'!H110*30%,0)</f>
        <v>5</v>
      </c>
      <c r="J75" s="21">
        <f>ROUND('Total Budget'!I110*30%,0)</f>
        <v>0</v>
      </c>
      <c r="K75" s="21">
        <f>ROUND('Total Budget'!J110*30%,0)</f>
        <v>0</v>
      </c>
      <c r="L75" s="21">
        <f>ROUND('Total Budget'!K110*30%,0)</f>
        <v>0</v>
      </c>
      <c r="M75" s="21">
        <f>ROUND('Total Budget'!L110*30%,0)</f>
        <v>0</v>
      </c>
      <c r="N75" s="21">
        <f>ROUND('Total Budget'!M110*30%,0)</f>
        <v>0</v>
      </c>
      <c r="O75" s="21">
        <f>ROUND('Total Budget'!N110*30%,0)</f>
        <v>0</v>
      </c>
      <c r="P75" s="21">
        <f>ROUND('Total Budget'!O110*30%,0)</f>
        <v>0</v>
      </c>
      <c r="Q75" s="21">
        <f>ROUND('Total Budget'!P110*30%,0)</f>
        <v>0</v>
      </c>
      <c r="R75" s="21">
        <f>ROUND('Total Budget'!Q110*30%,0)</f>
        <v>0</v>
      </c>
      <c r="S75" s="21">
        <f>ROUND('Total Budget'!R110*30%,0)</f>
        <v>0</v>
      </c>
      <c r="T75" s="21">
        <f>ROUND('Total Budget'!S110*30%,0)</f>
        <v>0</v>
      </c>
      <c r="U75" s="21">
        <f>ROUND('Total Budget'!T110*30%,0)</f>
        <v>0</v>
      </c>
      <c r="V75" s="21">
        <f>ROUND('Total Budget'!U110*30%,0)</f>
        <v>3</v>
      </c>
      <c r="W75" s="21">
        <f>ROUND('Total Budget'!V110*30%,0)</f>
        <v>0</v>
      </c>
      <c r="X75" s="21">
        <f>ROUND('Total Budget'!W110*30%,0)</f>
        <v>2</v>
      </c>
      <c r="Y75" s="21">
        <f>ROUND('Total Budget'!X110*30%,0)</f>
        <v>1</v>
      </c>
      <c r="Z75" s="21">
        <f>ROUND('Total Budget'!Y110*30%,0)</f>
        <v>0</v>
      </c>
      <c r="AA75" s="21">
        <f>ROUND('Total Budget'!Z110*30%,0)</f>
        <v>0</v>
      </c>
      <c r="AB75" s="21">
        <f>ROUND('Total Budget'!AA110*30%,0)</f>
        <v>0</v>
      </c>
      <c r="AC75" s="16">
        <f>SUM(D75:AB75)</f>
        <v>11</v>
      </c>
    </row>
    <row r="76" spans="1:29" s="142" customFormat="1" x14ac:dyDescent="0.25">
      <c r="A76" s="250"/>
      <c r="B76" s="295" t="s">
        <v>1925</v>
      </c>
      <c r="C76" s="295"/>
      <c r="D76" s="82">
        <f t="shared" ref="D76:AC76" si="2">SUM(D7:D75)</f>
        <v>1249</v>
      </c>
      <c r="E76" s="82">
        <f t="shared" si="2"/>
        <v>926</v>
      </c>
      <c r="F76" s="82">
        <f t="shared" si="2"/>
        <v>627</v>
      </c>
      <c r="G76" s="82">
        <f t="shared" si="2"/>
        <v>525</v>
      </c>
      <c r="H76" s="82">
        <f t="shared" si="2"/>
        <v>434</v>
      </c>
      <c r="I76" s="82">
        <f t="shared" si="2"/>
        <v>591</v>
      </c>
      <c r="J76" s="82">
        <f t="shared" si="2"/>
        <v>520</v>
      </c>
      <c r="K76" s="82">
        <f t="shared" si="2"/>
        <v>727</v>
      </c>
      <c r="L76" s="82">
        <f t="shared" si="2"/>
        <v>647</v>
      </c>
      <c r="M76" s="82">
        <f t="shared" si="2"/>
        <v>692</v>
      </c>
      <c r="N76" s="82">
        <f t="shared" si="2"/>
        <v>527</v>
      </c>
      <c r="O76" s="82">
        <f t="shared" si="2"/>
        <v>355</v>
      </c>
      <c r="P76" s="82">
        <f t="shared" si="2"/>
        <v>305</v>
      </c>
      <c r="Q76" s="82">
        <f t="shared" si="2"/>
        <v>764</v>
      </c>
      <c r="R76" s="82">
        <f t="shared" si="2"/>
        <v>525</v>
      </c>
      <c r="S76" s="82">
        <f t="shared" si="2"/>
        <v>626</v>
      </c>
      <c r="T76" s="82">
        <f t="shared" si="2"/>
        <v>530</v>
      </c>
      <c r="U76" s="82">
        <f t="shared" si="2"/>
        <v>507</v>
      </c>
      <c r="V76" s="82">
        <f t="shared" si="2"/>
        <v>251</v>
      </c>
      <c r="W76" s="82">
        <f t="shared" si="2"/>
        <v>72</v>
      </c>
      <c r="X76" s="82">
        <f t="shared" si="2"/>
        <v>78</v>
      </c>
      <c r="Y76" s="82">
        <f t="shared" si="2"/>
        <v>71</v>
      </c>
      <c r="Z76" s="82">
        <f t="shared" si="2"/>
        <v>66</v>
      </c>
      <c r="AA76" s="82">
        <f t="shared" si="2"/>
        <v>19</v>
      </c>
      <c r="AB76" s="82">
        <f t="shared" si="2"/>
        <v>613</v>
      </c>
      <c r="AC76" s="82">
        <f t="shared" si="2"/>
        <v>12247</v>
      </c>
    </row>
    <row r="77" spans="1:29" x14ac:dyDescent="0.3">
      <c r="A77" s="249">
        <v>1</v>
      </c>
      <c r="B77" s="26">
        <v>76.101699999999994</v>
      </c>
      <c r="C77" s="243" t="s">
        <v>1479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2.5499999999999998</v>
      </c>
      <c r="AC77" s="16">
        <f t="shared" ref="AC77:AC102" si="3">SUM(D77:AB77)</f>
        <v>2.5499999999999998</v>
      </c>
    </row>
    <row r="78" spans="1:29" x14ac:dyDescent="0.3">
      <c r="A78" s="249">
        <v>2</v>
      </c>
      <c r="B78" s="26">
        <v>76.102699999999999</v>
      </c>
      <c r="C78" s="243" t="s">
        <v>1480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f>ROUND('Total Budget'!AA112*30%,0)</f>
        <v>3</v>
      </c>
      <c r="AC78" s="16">
        <f t="shared" si="3"/>
        <v>3</v>
      </c>
    </row>
    <row r="79" spans="1:29" x14ac:dyDescent="0.3">
      <c r="A79" s="249">
        <v>3</v>
      </c>
      <c r="B79" s="26">
        <v>76.11269999999999</v>
      </c>
      <c r="C79" s="243" t="s">
        <v>1485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5.59</v>
      </c>
      <c r="AC79" s="16">
        <f t="shared" si="3"/>
        <v>5.59</v>
      </c>
    </row>
    <row r="80" spans="1:29" x14ac:dyDescent="0.3">
      <c r="A80" s="249">
        <v>4</v>
      </c>
      <c r="B80" s="26">
        <v>76.113699999999994</v>
      </c>
      <c r="C80" s="243" t="s">
        <v>1487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f>ROUND('Total Budget'!AA119*30%,0)</f>
        <v>1</v>
      </c>
      <c r="AC80" s="16">
        <f t="shared" si="3"/>
        <v>1</v>
      </c>
    </row>
    <row r="81" spans="1:29" x14ac:dyDescent="0.3">
      <c r="A81" s="249">
        <v>5</v>
      </c>
      <c r="B81" s="26">
        <v>76.114699999999999</v>
      </c>
      <c r="C81" s="243" t="s">
        <v>1488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f>ROUND('Total Budget'!AA121*30%,0)</f>
        <v>2</v>
      </c>
      <c r="AC81" s="16">
        <f t="shared" si="3"/>
        <v>2</v>
      </c>
    </row>
    <row r="82" spans="1:29" x14ac:dyDescent="0.3">
      <c r="A82" s="249">
        <v>6</v>
      </c>
      <c r="B82" s="26">
        <v>76.116699999999994</v>
      </c>
      <c r="C82" s="243" t="s">
        <v>1490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f>ROUND('Total Budget'!AA123*30%,0)</f>
        <v>1</v>
      </c>
      <c r="AC82" s="16">
        <f t="shared" si="3"/>
        <v>1</v>
      </c>
    </row>
    <row r="83" spans="1:29" x14ac:dyDescent="0.3">
      <c r="A83" s="249">
        <v>7</v>
      </c>
      <c r="B83" s="26">
        <v>76.117699999999999</v>
      </c>
      <c r="C83" s="243" t="s">
        <v>1491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3.13</v>
      </c>
      <c r="AC83" s="16">
        <f t="shared" si="3"/>
        <v>3.13</v>
      </c>
    </row>
    <row r="84" spans="1:29" x14ac:dyDescent="0.3">
      <c r="A84" s="249">
        <v>8</v>
      </c>
      <c r="B84" s="26">
        <v>76.12169999999999</v>
      </c>
      <c r="C84" s="243" t="s">
        <v>1492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f>ROUND('Total Budget'!AA125*30%,0)</f>
        <v>1</v>
      </c>
      <c r="AC84" s="16">
        <f t="shared" si="3"/>
        <v>1</v>
      </c>
    </row>
    <row r="85" spans="1:29" x14ac:dyDescent="0.3">
      <c r="A85" s="249">
        <v>9</v>
      </c>
      <c r="B85" s="26">
        <v>76.122699999999995</v>
      </c>
      <c r="C85" s="243" t="s">
        <v>1493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f>ROUND('Total Budget'!AA126*30%,0)</f>
        <v>3</v>
      </c>
      <c r="AC85" s="16">
        <f t="shared" si="3"/>
        <v>3</v>
      </c>
    </row>
    <row r="86" spans="1:29" x14ac:dyDescent="0.3">
      <c r="A86" s="249">
        <v>10</v>
      </c>
      <c r="B86" s="12">
        <v>76.123699999999999</v>
      </c>
      <c r="C86" s="243" t="s">
        <v>1494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f>ROUND('Total Budget'!AA127*30%,0)</f>
        <v>7</v>
      </c>
      <c r="AC86" s="16">
        <f t="shared" si="3"/>
        <v>7</v>
      </c>
    </row>
    <row r="87" spans="1:29" x14ac:dyDescent="0.3">
      <c r="A87" s="249">
        <v>11</v>
      </c>
      <c r="B87" s="26">
        <v>76.125699999999995</v>
      </c>
      <c r="C87" s="243" t="s">
        <v>1495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f>ROUND('Total Budget'!AA128*30%,0)</f>
        <v>1</v>
      </c>
      <c r="AC87" s="16">
        <f t="shared" si="3"/>
        <v>1</v>
      </c>
    </row>
    <row r="88" spans="1:29" ht="27" x14ac:dyDescent="0.3">
      <c r="A88" s="249">
        <v>12</v>
      </c>
      <c r="B88" s="26">
        <v>76.1297</v>
      </c>
      <c r="C88" s="243" t="s">
        <v>1499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f>ROUND('Total Budget'!AA132*30%,0)</f>
        <v>52</v>
      </c>
      <c r="AC88" s="16">
        <f t="shared" si="3"/>
        <v>52</v>
      </c>
    </row>
    <row r="89" spans="1:29" x14ac:dyDescent="0.3">
      <c r="A89" s="249">
        <v>13</v>
      </c>
      <c r="B89" s="26">
        <v>76.133700000000005</v>
      </c>
      <c r="C89" s="243" t="s">
        <v>1504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f>ROUND('Total Budget'!AA137*30%,0)</f>
        <v>5</v>
      </c>
      <c r="AC89" s="16">
        <f t="shared" si="3"/>
        <v>5</v>
      </c>
    </row>
    <row r="90" spans="1:29" x14ac:dyDescent="0.3">
      <c r="A90" s="249">
        <v>14</v>
      </c>
      <c r="B90" s="26">
        <v>76.13669999999999</v>
      </c>
      <c r="C90" s="243" t="s">
        <v>1506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f>ROUND('Total Budget'!AA139*30%,0)</f>
        <v>4</v>
      </c>
      <c r="AC90" s="16">
        <f t="shared" si="3"/>
        <v>4</v>
      </c>
    </row>
    <row r="91" spans="1:29" x14ac:dyDescent="0.3">
      <c r="A91" s="249">
        <v>15</v>
      </c>
      <c r="B91" s="26">
        <v>76.137699999999995</v>
      </c>
      <c r="C91" s="243" t="s">
        <v>1507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f>ROUND('Total Budget'!AA140*30%,0)</f>
        <v>27</v>
      </c>
      <c r="AC91" s="16">
        <f t="shared" si="3"/>
        <v>27</v>
      </c>
    </row>
    <row r="92" spans="1:29" x14ac:dyDescent="0.3">
      <c r="A92" s="249">
        <v>16</v>
      </c>
      <c r="B92" s="26">
        <v>76.151699999999991</v>
      </c>
      <c r="C92" s="243" t="s">
        <v>1510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f>ROUND('Total Budget'!AA143*30%,0)</f>
        <v>23</v>
      </c>
      <c r="AC92" s="16">
        <f t="shared" si="3"/>
        <v>23</v>
      </c>
    </row>
    <row r="93" spans="1:29" x14ac:dyDescent="0.3">
      <c r="A93" s="249">
        <v>17</v>
      </c>
      <c r="B93" s="26">
        <v>76.152699999999996</v>
      </c>
      <c r="C93" s="243" t="s">
        <v>1511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f>ROUND('Total Budget'!AA144*30%,0)</f>
        <v>1</v>
      </c>
      <c r="AC93" s="16">
        <f t="shared" si="3"/>
        <v>1</v>
      </c>
    </row>
    <row r="94" spans="1:29" x14ac:dyDescent="0.3">
      <c r="A94" s="249">
        <v>18</v>
      </c>
      <c r="B94" s="26">
        <v>76.153700000000001</v>
      </c>
      <c r="C94" s="243" t="s">
        <v>1512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f>ROUND('Total Budget'!AA145*30%,0)</f>
        <v>2</v>
      </c>
      <c r="AC94" s="16">
        <f t="shared" si="3"/>
        <v>2</v>
      </c>
    </row>
    <row r="95" spans="1:29" x14ac:dyDescent="0.3">
      <c r="A95" s="249">
        <v>19</v>
      </c>
      <c r="B95" s="26">
        <v>76.155699999999996</v>
      </c>
      <c r="C95" s="243" t="s">
        <v>1515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f>ROUND('Total Budget'!AA147*30%,0)</f>
        <v>2</v>
      </c>
      <c r="AC95" s="16">
        <f t="shared" si="3"/>
        <v>2</v>
      </c>
    </row>
    <row r="96" spans="1:29" x14ac:dyDescent="0.3">
      <c r="A96" s="249">
        <v>20</v>
      </c>
      <c r="B96" s="26">
        <v>76.156700000000001</v>
      </c>
      <c r="C96" s="243" t="s">
        <v>1516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f>ROUND('Total Budget'!AA148*30%,0)</f>
        <v>1</v>
      </c>
      <c r="AC96" s="16">
        <f t="shared" si="3"/>
        <v>1</v>
      </c>
    </row>
    <row r="97" spans="1:29" x14ac:dyDescent="0.3">
      <c r="A97" s="249">
        <v>21</v>
      </c>
      <c r="B97" s="134">
        <v>76.157700000000006</v>
      </c>
      <c r="C97" s="243" t="s">
        <v>1517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f>ROUND('Total Budget'!AA149*30%,0)</f>
        <v>5</v>
      </c>
      <c r="AC97" s="16">
        <f t="shared" si="3"/>
        <v>5</v>
      </c>
    </row>
    <row r="98" spans="1:29" x14ac:dyDescent="0.3">
      <c r="A98" s="249">
        <v>22</v>
      </c>
      <c r="B98" s="26">
        <v>76.170699999999997</v>
      </c>
      <c r="C98" s="243" t="s">
        <v>1524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f>ROUND('Total Budget'!AA154*30%,0)</f>
        <v>2</v>
      </c>
      <c r="AC98" s="16">
        <f t="shared" si="3"/>
        <v>2</v>
      </c>
    </row>
    <row r="99" spans="1:29" x14ac:dyDescent="0.3">
      <c r="A99" s="249">
        <v>23</v>
      </c>
      <c r="B99" s="26">
        <v>76.190699999999993</v>
      </c>
      <c r="C99" s="243" t="s">
        <v>1527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f>ROUND('Total Budget'!AA156*30%,0)</f>
        <v>8</v>
      </c>
      <c r="AC99" s="16">
        <f t="shared" si="3"/>
        <v>8</v>
      </c>
    </row>
    <row r="100" spans="1:29" x14ac:dyDescent="0.3">
      <c r="A100" s="249">
        <v>24</v>
      </c>
      <c r="B100" s="26">
        <v>76.191699999999997</v>
      </c>
      <c r="C100" s="243" t="s">
        <v>1528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f>ROUND('Total Budget'!AA157*30%,0)</f>
        <v>43</v>
      </c>
      <c r="AC100" s="16">
        <f t="shared" si="3"/>
        <v>43</v>
      </c>
    </row>
    <row r="101" spans="1:29" ht="27" x14ac:dyDescent="0.3">
      <c r="A101" s="249">
        <v>25</v>
      </c>
      <c r="B101" s="26">
        <v>76.196700000000007</v>
      </c>
      <c r="C101" s="243" t="s">
        <v>1902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f>ROUND('Total Budget'!AA158*30%,0)</f>
        <v>1</v>
      </c>
      <c r="AC101" s="16">
        <f t="shared" si="3"/>
        <v>1</v>
      </c>
    </row>
    <row r="102" spans="1:29" x14ac:dyDescent="0.3">
      <c r="A102" s="249">
        <v>26</v>
      </c>
      <c r="B102" s="26">
        <v>76.2607</v>
      </c>
      <c r="C102" s="243" t="s">
        <v>1538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f>ROUND('Total Budget'!AA163*30%,0)</f>
        <v>18</v>
      </c>
      <c r="AC102" s="16">
        <f t="shared" si="3"/>
        <v>18</v>
      </c>
    </row>
    <row r="103" spans="1:29" s="142" customFormat="1" x14ac:dyDescent="0.3">
      <c r="A103" s="250"/>
      <c r="B103" s="295" t="s">
        <v>1917</v>
      </c>
      <c r="C103" s="295"/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82">
        <f>SUM(AB77:AB102)</f>
        <v>224.26999999999998</v>
      </c>
      <c r="AC103" s="82">
        <f>SUM(AC77:AC102)</f>
        <v>224.26999999999998</v>
      </c>
    </row>
    <row r="104" spans="1:29" s="142" customFormat="1" ht="15" x14ac:dyDescent="0.25">
      <c r="A104" s="250"/>
      <c r="B104" s="296" t="s">
        <v>1876</v>
      </c>
      <c r="C104" s="296"/>
      <c r="D104" s="82">
        <f>D76+D103</f>
        <v>1249</v>
      </c>
      <c r="E104" s="82">
        <f t="shared" ref="E104:AC104" si="4">E76+E103</f>
        <v>926</v>
      </c>
      <c r="F104" s="82">
        <f t="shared" si="4"/>
        <v>627</v>
      </c>
      <c r="G104" s="82">
        <f t="shared" si="4"/>
        <v>525</v>
      </c>
      <c r="H104" s="82">
        <f t="shared" si="4"/>
        <v>434</v>
      </c>
      <c r="I104" s="82">
        <f t="shared" si="4"/>
        <v>591</v>
      </c>
      <c r="J104" s="82">
        <f t="shared" si="4"/>
        <v>520</v>
      </c>
      <c r="K104" s="82">
        <f t="shared" si="4"/>
        <v>727</v>
      </c>
      <c r="L104" s="82">
        <f t="shared" si="4"/>
        <v>647</v>
      </c>
      <c r="M104" s="82">
        <f t="shared" si="4"/>
        <v>692</v>
      </c>
      <c r="N104" s="82">
        <f t="shared" si="4"/>
        <v>527</v>
      </c>
      <c r="O104" s="82">
        <f t="shared" si="4"/>
        <v>355</v>
      </c>
      <c r="P104" s="82">
        <f t="shared" si="4"/>
        <v>305</v>
      </c>
      <c r="Q104" s="82">
        <f t="shared" si="4"/>
        <v>764</v>
      </c>
      <c r="R104" s="82">
        <f t="shared" si="4"/>
        <v>525</v>
      </c>
      <c r="S104" s="82">
        <f t="shared" si="4"/>
        <v>626</v>
      </c>
      <c r="T104" s="82">
        <f t="shared" si="4"/>
        <v>530</v>
      </c>
      <c r="U104" s="82">
        <f t="shared" si="4"/>
        <v>507</v>
      </c>
      <c r="V104" s="82">
        <f t="shared" si="4"/>
        <v>251</v>
      </c>
      <c r="W104" s="82">
        <f t="shared" si="4"/>
        <v>72</v>
      </c>
      <c r="X104" s="82">
        <f t="shared" si="4"/>
        <v>78</v>
      </c>
      <c r="Y104" s="82">
        <f t="shared" si="4"/>
        <v>71</v>
      </c>
      <c r="Z104" s="82">
        <f t="shared" si="4"/>
        <v>66</v>
      </c>
      <c r="AA104" s="82">
        <f t="shared" si="4"/>
        <v>19</v>
      </c>
      <c r="AB104" s="82">
        <f t="shared" si="4"/>
        <v>837.27</v>
      </c>
      <c r="AC104" s="82">
        <f t="shared" si="4"/>
        <v>12471.27</v>
      </c>
    </row>
    <row r="106" spans="1:29" x14ac:dyDescent="0.3">
      <c r="Z106" s="266" t="s">
        <v>1933</v>
      </c>
      <c r="AA106" s="266"/>
    </row>
    <row r="107" spans="1:29" x14ac:dyDescent="0.3">
      <c r="Y107" s="266" t="s">
        <v>1919</v>
      </c>
      <c r="Z107" s="266"/>
      <c r="AA107" s="266"/>
      <c r="AB107" s="266"/>
    </row>
    <row r="108" spans="1:29" x14ac:dyDescent="0.3">
      <c r="Y108" s="266" t="s">
        <v>1920</v>
      </c>
      <c r="Z108" s="266"/>
      <c r="AA108" s="266"/>
      <c r="AB108" s="266"/>
    </row>
    <row r="109" spans="1:29" x14ac:dyDescent="0.3">
      <c r="Y109" s="266" t="s">
        <v>1921</v>
      </c>
      <c r="Z109" s="266"/>
      <c r="AA109" s="266"/>
      <c r="AB109" s="266"/>
    </row>
  </sheetData>
  <mergeCells count="38">
    <mergeCell ref="Z106:AA106"/>
    <mergeCell ref="N5:N6"/>
    <mergeCell ref="O5:O6"/>
    <mergeCell ref="B5:B6"/>
    <mergeCell ref="C5:C6"/>
    <mergeCell ref="D5:D6"/>
    <mergeCell ref="E5:E6"/>
    <mergeCell ref="F5:F6"/>
    <mergeCell ref="G5:G6"/>
    <mergeCell ref="H5:H6"/>
    <mergeCell ref="I5:I6"/>
    <mergeCell ref="AA5:AA6"/>
    <mergeCell ref="P5:P6"/>
    <mergeCell ref="Q5:Q6"/>
    <mergeCell ref="R5:R6"/>
    <mergeCell ref="S5:S6"/>
    <mergeCell ref="T5:T6"/>
    <mergeCell ref="U5:U6"/>
    <mergeCell ref="B103:C103"/>
    <mergeCell ref="V5:V6"/>
    <mergeCell ref="W5:W6"/>
    <mergeCell ref="X5:X6"/>
    <mergeCell ref="Y5:Y6"/>
    <mergeCell ref="Z5:Z6"/>
    <mergeCell ref="J5:J6"/>
    <mergeCell ref="K5:K6"/>
    <mergeCell ref="L5:L6"/>
    <mergeCell ref="M5:M6"/>
    <mergeCell ref="A2:AC3"/>
    <mergeCell ref="A1:AC1"/>
    <mergeCell ref="Y107:AB107"/>
    <mergeCell ref="Y108:AB108"/>
    <mergeCell ref="Y109:AB109"/>
    <mergeCell ref="B104:C104"/>
    <mergeCell ref="A5:A6"/>
    <mergeCell ref="AB5:AB6"/>
    <mergeCell ref="AC5:AC6"/>
    <mergeCell ref="B76:C76"/>
  </mergeCells>
  <printOptions horizontalCentered="1"/>
  <pageMargins left="0.5" right="0.28999999999999998" top="0.25" bottom="0.25" header="0.3" footer="0.3"/>
  <pageSetup paperSize="8" scale="40" orientation="landscape" r:id="rId1"/>
  <rowBreaks count="1" manualBreakCount="1">
    <brk id="56" max="2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68"/>
  <sheetViews>
    <sheetView workbookViewId="0">
      <pane xSplit="2" ySplit="6" topLeftCell="T157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X165" sqref="X165:Y165"/>
    </sheetView>
  </sheetViews>
  <sheetFormatPr defaultRowHeight="16.5" x14ac:dyDescent="0.3"/>
  <cols>
    <col min="1" max="1" width="11" style="94" customWidth="1"/>
    <col min="2" max="2" width="42.28515625" style="94" customWidth="1"/>
    <col min="3" max="10" width="11.140625" style="94" customWidth="1"/>
    <col min="11" max="11" width="11.140625" style="95" customWidth="1"/>
    <col min="12" max="28" width="11.140625" style="94" customWidth="1"/>
    <col min="29" max="29" width="13.42578125" style="94" customWidth="1"/>
    <col min="30" max="30" width="14.28515625" style="94" customWidth="1"/>
    <col min="31" max="31" width="12.42578125" style="94" customWidth="1"/>
    <col min="32" max="16384" width="9.140625" style="94"/>
  </cols>
  <sheetData>
    <row r="1" spans="1:31" s="226" customFormat="1" ht="15" customHeight="1" x14ac:dyDescent="0.2">
      <c r="A1" s="255" t="s">
        <v>1905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</row>
    <row r="2" spans="1:31" s="226" customFormat="1" ht="19.5" customHeight="1" x14ac:dyDescent="0.2">
      <c r="A2" s="232" t="s">
        <v>1906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</row>
    <row r="3" spans="1:31" s="230" customFormat="1" ht="15.75" customHeight="1" x14ac:dyDescent="0.2">
      <c r="A3" s="227"/>
      <c r="B3" s="228"/>
      <c r="C3" s="229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56"/>
      <c r="AA3" s="256"/>
      <c r="AB3" s="256"/>
    </row>
    <row r="4" spans="1:31" s="230" customFormat="1" ht="19.5" customHeight="1" x14ac:dyDescent="0.2">
      <c r="A4" s="227"/>
      <c r="B4" s="228" t="s">
        <v>1908</v>
      </c>
      <c r="C4" s="229" t="s">
        <v>1907</v>
      </c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31"/>
    </row>
    <row r="5" spans="1:31" s="8" customFormat="1" ht="19.5" customHeight="1" x14ac:dyDescent="0.2">
      <c r="A5" s="257" t="s">
        <v>3</v>
      </c>
      <c r="B5" s="257" t="s">
        <v>4</v>
      </c>
      <c r="C5" s="258" t="s">
        <v>1877</v>
      </c>
      <c r="D5" s="258" t="s">
        <v>1878</v>
      </c>
      <c r="E5" s="258" t="s">
        <v>1879</v>
      </c>
      <c r="F5" s="258" t="s">
        <v>1880</v>
      </c>
      <c r="G5" s="258" t="s">
        <v>1881</v>
      </c>
      <c r="H5" s="258" t="s">
        <v>1882</v>
      </c>
      <c r="I5" s="258" t="s">
        <v>1883</v>
      </c>
      <c r="J5" s="258" t="s">
        <v>1884</v>
      </c>
      <c r="K5" s="264" t="s">
        <v>1885</v>
      </c>
      <c r="L5" s="258" t="s">
        <v>1886</v>
      </c>
      <c r="M5" s="258" t="s">
        <v>1887</v>
      </c>
      <c r="N5" s="258" t="s">
        <v>1888</v>
      </c>
      <c r="O5" s="258" t="s">
        <v>1889</v>
      </c>
      <c r="P5" s="258" t="s">
        <v>1890</v>
      </c>
      <c r="Q5" s="258" t="s">
        <v>1891</v>
      </c>
      <c r="R5" s="258" t="s">
        <v>1892</v>
      </c>
      <c r="S5" s="258" t="s">
        <v>1893</v>
      </c>
      <c r="T5" s="258" t="s">
        <v>1894</v>
      </c>
      <c r="U5" s="258" t="s">
        <v>1895</v>
      </c>
      <c r="V5" s="258" t="s">
        <v>1896</v>
      </c>
      <c r="W5" s="258" t="s">
        <v>1897</v>
      </c>
      <c r="X5" s="258" t="s">
        <v>1898</v>
      </c>
      <c r="Y5" s="258" t="s">
        <v>1899</v>
      </c>
      <c r="Z5" s="258" t="s">
        <v>1900</v>
      </c>
      <c r="AA5" s="258" t="s">
        <v>1901</v>
      </c>
      <c r="AB5" s="269" t="s">
        <v>33</v>
      </c>
    </row>
    <row r="6" spans="1:31" s="11" customFormat="1" ht="19.5" customHeight="1" x14ac:dyDescent="0.25">
      <c r="A6" s="257"/>
      <c r="B6" s="257"/>
      <c r="C6" s="259"/>
      <c r="D6" s="259"/>
      <c r="E6" s="259"/>
      <c r="F6" s="259"/>
      <c r="G6" s="259"/>
      <c r="H6" s="259"/>
      <c r="I6" s="259"/>
      <c r="J6" s="259"/>
      <c r="K6" s="265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70"/>
    </row>
    <row r="7" spans="1:31" x14ac:dyDescent="0.3">
      <c r="A7" s="26">
        <v>74.110699999999994</v>
      </c>
      <c r="B7" s="238" t="s">
        <v>1362</v>
      </c>
      <c r="C7" s="21">
        <f>+'Final Budget in Lakhs'!C7-'Provisional Budget Issued'!C7</f>
        <v>0</v>
      </c>
      <c r="D7" s="21">
        <f>+'Final Budget in Lakhs'!D7-'Provisional Budget Issued'!D7</f>
        <v>0</v>
      </c>
      <c r="E7" s="21">
        <f>+'Final Budget in Lakhs'!E7-'Provisional Budget Issued'!E7</f>
        <v>0</v>
      </c>
      <c r="F7" s="21">
        <f>+'Final Budget in Lakhs'!F7-'Provisional Budget Issued'!F7</f>
        <v>0</v>
      </c>
      <c r="G7" s="21">
        <f>+'Final Budget in Lakhs'!G7-'Provisional Budget Issued'!G7</f>
        <v>0</v>
      </c>
      <c r="H7" s="21">
        <f>+'Final Budget in Lakhs'!H7-'Provisional Budget Issued'!H7</f>
        <v>0</v>
      </c>
      <c r="I7" s="21">
        <f>+'Final Budget in Lakhs'!I7-'Provisional Budget Issued'!I7</f>
        <v>0</v>
      </c>
      <c r="J7" s="21">
        <f>+'Final Budget in Lakhs'!J7-'Provisional Budget Issued'!J7</f>
        <v>0</v>
      </c>
      <c r="K7" s="21">
        <f>+'Final Budget in Lakhs'!K7-'Provisional Budget Issued'!K7</f>
        <v>0</v>
      </c>
      <c r="L7" s="21">
        <f>+'Final Budget in Lakhs'!L7-'Provisional Budget Issued'!L7</f>
        <v>0</v>
      </c>
      <c r="M7" s="21">
        <f>+'Final Budget in Lakhs'!M7-'Provisional Budget Issued'!M7</f>
        <v>0</v>
      </c>
      <c r="N7" s="21">
        <f>+'Final Budget in Lakhs'!N7-'Provisional Budget Issued'!N7</f>
        <v>0</v>
      </c>
      <c r="O7" s="21">
        <f>+'Final Budget in Lakhs'!O7-'Provisional Budget Issued'!O7</f>
        <v>0</v>
      </c>
      <c r="P7" s="21">
        <f>+'Final Budget in Lakhs'!P7-'Provisional Budget Issued'!P7</f>
        <v>0</v>
      </c>
      <c r="Q7" s="21">
        <f>+'Final Budget in Lakhs'!Q7-'Provisional Budget Issued'!Q7</f>
        <v>0</v>
      </c>
      <c r="R7" s="21">
        <f>+'Final Budget in Lakhs'!R7-'Provisional Budget Issued'!R7</f>
        <v>0</v>
      </c>
      <c r="S7" s="21">
        <f>+'Final Budget in Lakhs'!S7-'Provisional Budget Issued'!S7</f>
        <v>0</v>
      </c>
      <c r="T7" s="21">
        <f>+'Final Budget in Lakhs'!T7-'Provisional Budget Issued'!T7</f>
        <v>0</v>
      </c>
      <c r="U7" s="21">
        <f>+'Final Budget in Lakhs'!U7-'Provisional Budget Issued'!U7</f>
        <v>0</v>
      </c>
      <c r="V7" s="21">
        <f>+'Final Budget in Lakhs'!V7-'Provisional Budget Issued'!V7</f>
        <v>0</v>
      </c>
      <c r="W7" s="21">
        <f>+'Final Budget in Lakhs'!W7-'Provisional Budget Issued'!W7</f>
        <v>0</v>
      </c>
      <c r="X7" s="21">
        <f>+'Final Budget in Lakhs'!X7-'Provisional Budget Issued'!X7</f>
        <v>0</v>
      </c>
      <c r="Y7" s="21">
        <f>+'Final Budget in Lakhs'!Y7-'Provisional Budget Issued'!Y7</f>
        <v>20</v>
      </c>
      <c r="Z7" s="21">
        <f>+'Final Budget in Lakhs'!Z7-'Provisional Budget Issued'!Z7</f>
        <v>0</v>
      </c>
      <c r="AA7" s="21">
        <f>+'Final Budget in Lakhs'!AA7-'Provisional Budget Issued'!AA7</f>
        <v>0</v>
      </c>
      <c r="AB7" s="16">
        <f>SUM(C7:AA7)</f>
        <v>20</v>
      </c>
      <c r="AC7" s="106">
        <v>100000</v>
      </c>
      <c r="AD7" s="105"/>
      <c r="AE7" s="106"/>
    </row>
    <row r="8" spans="1:31" x14ac:dyDescent="0.3">
      <c r="A8" s="26">
        <v>74.117699999999999</v>
      </c>
      <c r="B8" s="238" t="s">
        <v>1365</v>
      </c>
      <c r="C8" s="21">
        <f>+'Final Budget in Lakhs'!C8-'Provisional Budget Issued'!C8</f>
        <v>0</v>
      </c>
      <c r="D8" s="21">
        <f>+'Final Budget in Lakhs'!D8-'Provisional Budget Issued'!D8</f>
        <v>0</v>
      </c>
      <c r="E8" s="21">
        <f>+'Final Budget in Lakhs'!E8-'Provisional Budget Issued'!E8</f>
        <v>0</v>
      </c>
      <c r="F8" s="21">
        <f>+'Final Budget in Lakhs'!F8-'Provisional Budget Issued'!F8</f>
        <v>0</v>
      </c>
      <c r="G8" s="21">
        <f>+'Final Budget in Lakhs'!G8-'Provisional Budget Issued'!G8</f>
        <v>0</v>
      </c>
      <c r="H8" s="21">
        <f>+'Final Budget in Lakhs'!H8-'Provisional Budget Issued'!H8</f>
        <v>0</v>
      </c>
      <c r="I8" s="21">
        <f>+'Final Budget in Lakhs'!I8-'Provisional Budget Issued'!I8</f>
        <v>0</v>
      </c>
      <c r="J8" s="21">
        <f>+'Final Budget in Lakhs'!J8-'Provisional Budget Issued'!J8</f>
        <v>0</v>
      </c>
      <c r="K8" s="21">
        <f>+'Final Budget in Lakhs'!K8-'Provisional Budget Issued'!K8</f>
        <v>0</v>
      </c>
      <c r="L8" s="21">
        <f>+'Final Budget in Lakhs'!L8-'Provisional Budget Issued'!L8</f>
        <v>0</v>
      </c>
      <c r="M8" s="21">
        <f>+'Final Budget in Lakhs'!M8-'Provisional Budget Issued'!M8</f>
        <v>0</v>
      </c>
      <c r="N8" s="21">
        <f>+'Final Budget in Lakhs'!N8-'Provisional Budget Issued'!N8</f>
        <v>0</v>
      </c>
      <c r="O8" s="21">
        <f>+'Final Budget in Lakhs'!O8-'Provisional Budget Issued'!O8</f>
        <v>0</v>
      </c>
      <c r="P8" s="21">
        <f>+'Final Budget in Lakhs'!P8-'Provisional Budget Issued'!P8</f>
        <v>0</v>
      </c>
      <c r="Q8" s="21">
        <f>+'Final Budget in Lakhs'!Q8-'Provisional Budget Issued'!Q8</f>
        <v>0</v>
      </c>
      <c r="R8" s="21">
        <f>+'Final Budget in Lakhs'!R8-'Provisional Budget Issued'!R8</f>
        <v>0</v>
      </c>
      <c r="S8" s="21">
        <f>+'Final Budget in Lakhs'!S8-'Provisional Budget Issued'!S8</f>
        <v>0</v>
      </c>
      <c r="T8" s="21">
        <f>+'Final Budget in Lakhs'!T8-'Provisional Budget Issued'!T8</f>
        <v>0</v>
      </c>
      <c r="U8" s="21">
        <f>+'Final Budget in Lakhs'!U8-'Provisional Budget Issued'!U8</f>
        <v>0</v>
      </c>
      <c r="V8" s="21">
        <f>+'Final Budget in Lakhs'!V8-'Provisional Budget Issued'!V8</f>
        <v>0</v>
      </c>
      <c r="W8" s="21">
        <f>+'Final Budget in Lakhs'!W8-'Provisional Budget Issued'!W8</f>
        <v>0</v>
      </c>
      <c r="X8" s="21">
        <f>+'Final Budget in Lakhs'!X8-'Provisional Budget Issued'!X8</f>
        <v>0</v>
      </c>
      <c r="Y8" s="21">
        <f>+'Final Budget in Lakhs'!Y8-'Provisional Budget Issued'!Y8</f>
        <v>1544</v>
      </c>
      <c r="Z8" s="21">
        <f>+'Final Budget in Lakhs'!Z8-'Provisional Budget Issued'!Z8</f>
        <v>0</v>
      </c>
      <c r="AA8" s="21">
        <f>+'Final Budget in Lakhs'!AA8-'Provisional Budget Issued'!AA8</f>
        <v>0</v>
      </c>
      <c r="AB8" s="16">
        <f t="shared" ref="AB8:AB80" si="0">SUM(C8:AA8)</f>
        <v>1544</v>
      </c>
      <c r="AC8" s="106"/>
      <c r="AD8" s="105"/>
      <c r="AE8" s="106"/>
    </row>
    <row r="9" spans="1:31" x14ac:dyDescent="0.3">
      <c r="A9" s="26">
        <v>74.190700000000007</v>
      </c>
      <c r="B9" s="238" t="s">
        <v>1367</v>
      </c>
      <c r="C9" s="21">
        <f>+'Final Budget in Lakhs'!C9-'Provisional Budget Issued'!C9</f>
        <v>0</v>
      </c>
      <c r="D9" s="21">
        <f>+'Final Budget in Lakhs'!D9-'Provisional Budget Issued'!D9</f>
        <v>0</v>
      </c>
      <c r="E9" s="21">
        <f>+'Final Budget in Lakhs'!E9-'Provisional Budget Issued'!E9</f>
        <v>0</v>
      </c>
      <c r="F9" s="21">
        <f>+'Final Budget in Lakhs'!F9-'Provisional Budget Issued'!F9</f>
        <v>0</v>
      </c>
      <c r="G9" s="21">
        <f>+'Final Budget in Lakhs'!G9-'Provisional Budget Issued'!G9</f>
        <v>0</v>
      </c>
      <c r="H9" s="21">
        <f>+'Final Budget in Lakhs'!H9-'Provisional Budget Issued'!H9</f>
        <v>0</v>
      </c>
      <c r="I9" s="21">
        <f>+'Final Budget in Lakhs'!I9-'Provisional Budget Issued'!I9</f>
        <v>0</v>
      </c>
      <c r="J9" s="21">
        <f>+'Final Budget in Lakhs'!J9-'Provisional Budget Issued'!J9</f>
        <v>0</v>
      </c>
      <c r="K9" s="21">
        <f>+'Final Budget in Lakhs'!K9-'Provisional Budget Issued'!K9</f>
        <v>0</v>
      </c>
      <c r="L9" s="21">
        <f>+'Final Budget in Lakhs'!L9-'Provisional Budget Issued'!L9</f>
        <v>0</v>
      </c>
      <c r="M9" s="21">
        <f>+'Final Budget in Lakhs'!M9-'Provisional Budget Issued'!M9</f>
        <v>0</v>
      </c>
      <c r="N9" s="21">
        <f>+'Final Budget in Lakhs'!N9-'Provisional Budget Issued'!N9</f>
        <v>0</v>
      </c>
      <c r="O9" s="21">
        <f>+'Final Budget in Lakhs'!O9-'Provisional Budget Issued'!O9</f>
        <v>0</v>
      </c>
      <c r="P9" s="21">
        <f>+'Final Budget in Lakhs'!P9-'Provisional Budget Issued'!P9</f>
        <v>0</v>
      </c>
      <c r="Q9" s="21">
        <f>+'Final Budget in Lakhs'!Q9-'Provisional Budget Issued'!Q9</f>
        <v>0</v>
      </c>
      <c r="R9" s="21">
        <f>+'Final Budget in Lakhs'!R9-'Provisional Budget Issued'!R9</f>
        <v>0</v>
      </c>
      <c r="S9" s="21">
        <f>+'Final Budget in Lakhs'!S9-'Provisional Budget Issued'!S9</f>
        <v>0</v>
      </c>
      <c r="T9" s="21">
        <f>+'Final Budget in Lakhs'!T9-'Provisional Budget Issued'!T9</f>
        <v>0</v>
      </c>
      <c r="U9" s="21">
        <f>+'Final Budget in Lakhs'!U9-'Provisional Budget Issued'!U9</f>
        <v>0</v>
      </c>
      <c r="V9" s="21">
        <f>+'Final Budget in Lakhs'!V9-'Provisional Budget Issued'!V9</f>
        <v>0</v>
      </c>
      <c r="W9" s="21">
        <f>+'Final Budget in Lakhs'!W9-'Provisional Budget Issued'!W9</f>
        <v>0</v>
      </c>
      <c r="X9" s="21">
        <f>+'Final Budget in Lakhs'!X9-'Provisional Budget Issued'!X9</f>
        <v>0</v>
      </c>
      <c r="Y9" s="21">
        <f>+'Final Budget in Lakhs'!Y9-'Provisional Budget Issued'!Y9</f>
        <v>0</v>
      </c>
      <c r="Z9" s="21">
        <f>+'Final Budget in Lakhs'!Z9-'Provisional Budget Issued'!Z9</f>
        <v>0</v>
      </c>
      <c r="AA9" s="21">
        <f>+'Final Budget in Lakhs'!AA9-'Provisional Budget Issued'!AA9</f>
        <v>0</v>
      </c>
      <c r="AB9" s="16">
        <f t="shared" si="0"/>
        <v>0</v>
      </c>
      <c r="AC9" s="106"/>
      <c r="AD9" s="105"/>
      <c r="AE9" s="106"/>
    </row>
    <row r="10" spans="1:31" x14ac:dyDescent="0.3">
      <c r="A10" s="26">
        <v>74.200699999999998</v>
      </c>
      <c r="B10" s="238" t="s">
        <v>1368</v>
      </c>
      <c r="C10" s="21">
        <f>+'Final Budget in Lakhs'!C10-'Provisional Budget Issued'!C10</f>
        <v>0</v>
      </c>
      <c r="D10" s="21">
        <f>+'Final Budget in Lakhs'!D10-'Provisional Budget Issued'!D10</f>
        <v>0</v>
      </c>
      <c r="E10" s="21">
        <f>+'Final Budget in Lakhs'!E10-'Provisional Budget Issued'!E10</f>
        <v>0</v>
      </c>
      <c r="F10" s="21">
        <f>+'Final Budget in Lakhs'!F10-'Provisional Budget Issued'!F10</f>
        <v>0</v>
      </c>
      <c r="G10" s="21">
        <f>+'Final Budget in Lakhs'!G10-'Provisional Budget Issued'!G10</f>
        <v>0</v>
      </c>
      <c r="H10" s="21">
        <f>+'Final Budget in Lakhs'!H10-'Provisional Budget Issued'!H10</f>
        <v>0</v>
      </c>
      <c r="I10" s="21">
        <f>+'Final Budget in Lakhs'!I10-'Provisional Budget Issued'!I10</f>
        <v>0</v>
      </c>
      <c r="J10" s="21">
        <f>+'Final Budget in Lakhs'!J10-'Provisional Budget Issued'!J10</f>
        <v>0</v>
      </c>
      <c r="K10" s="21">
        <f>+'Final Budget in Lakhs'!K10-'Provisional Budget Issued'!K10</f>
        <v>0</v>
      </c>
      <c r="L10" s="21">
        <f>+'Final Budget in Lakhs'!L10-'Provisional Budget Issued'!L10</f>
        <v>0</v>
      </c>
      <c r="M10" s="21">
        <f>+'Final Budget in Lakhs'!M10-'Provisional Budget Issued'!M10</f>
        <v>0</v>
      </c>
      <c r="N10" s="21">
        <f>+'Final Budget in Lakhs'!N10-'Provisional Budget Issued'!N10</f>
        <v>0</v>
      </c>
      <c r="O10" s="21">
        <f>+'Final Budget in Lakhs'!O10-'Provisional Budget Issued'!O10</f>
        <v>0</v>
      </c>
      <c r="P10" s="21">
        <f>+'Final Budget in Lakhs'!P10-'Provisional Budget Issued'!P10</f>
        <v>0</v>
      </c>
      <c r="Q10" s="21">
        <f>+'Final Budget in Lakhs'!Q10-'Provisional Budget Issued'!Q10</f>
        <v>0</v>
      </c>
      <c r="R10" s="21">
        <f>+'Final Budget in Lakhs'!R10-'Provisional Budget Issued'!R10</f>
        <v>0</v>
      </c>
      <c r="S10" s="21">
        <f>+'Final Budget in Lakhs'!S10-'Provisional Budget Issued'!S10</f>
        <v>0</v>
      </c>
      <c r="T10" s="21">
        <f>+'Final Budget in Lakhs'!T10-'Provisional Budget Issued'!T10</f>
        <v>0</v>
      </c>
      <c r="U10" s="21">
        <f>+'Final Budget in Lakhs'!U10-'Provisional Budget Issued'!U10</f>
        <v>0</v>
      </c>
      <c r="V10" s="21">
        <f>+'Final Budget in Lakhs'!V10-'Provisional Budget Issued'!V10</f>
        <v>0</v>
      </c>
      <c r="W10" s="21">
        <f>+'Final Budget in Lakhs'!W10-'Provisional Budget Issued'!W10</f>
        <v>0</v>
      </c>
      <c r="X10" s="21">
        <f>+'Final Budget in Lakhs'!X10-'Provisional Budget Issued'!X10</f>
        <v>0</v>
      </c>
      <c r="Y10" s="21">
        <f>+'Final Budget in Lakhs'!Y10-'Provisional Budget Issued'!Y10</f>
        <v>0</v>
      </c>
      <c r="Z10" s="21">
        <f>+'Final Budget in Lakhs'!Z10-'Provisional Budget Issued'!Z10</f>
        <v>50</v>
      </c>
      <c r="AA10" s="21">
        <f>+'Final Budget in Lakhs'!AA10-'Provisional Budget Issued'!AA10</f>
        <v>0</v>
      </c>
      <c r="AB10" s="16">
        <f t="shared" si="0"/>
        <v>50</v>
      </c>
      <c r="AC10" s="106"/>
      <c r="AD10" s="105"/>
      <c r="AE10" s="106"/>
    </row>
    <row r="11" spans="1:31" x14ac:dyDescent="0.3">
      <c r="A11" s="26">
        <v>74.210699999999989</v>
      </c>
      <c r="B11" s="238" t="s">
        <v>1369</v>
      </c>
      <c r="C11" s="21">
        <f>+'Final Budget in Lakhs'!C11-'Provisional Budget Issued'!C11</f>
        <v>0</v>
      </c>
      <c r="D11" s="21">
        <f>+'Final Budget in Lakhs'!D11-'Provisional Budget Issued'!D11</f>
        <v>0</v>
      </c>
      <c r="E11" s="21">
        <f>+'Final Budget in Lakhs'!E11-'Provisional Budget Issued'!E11</f>
        <v>0</v>
      </c>
      <c r="F11" s="21">
        <f>+'Final Budget in Lakhs'!F11-'Provisional Budget Issued'!F11</f>
        <v>0</v>
      </c>
      <c r="G11" s="21">
        <f>+'Final Budget in Lakhs'!G11-'Provisional Budget Issued'!G11</f>
        <v>0</v>
      </c>
      <c r="H11" s="21">
        <f>+'Final Budget in Lakhs'!H11-'Provisional Budget Issued'!H11</f>
        <v>0</v>
      </c>
      <c r="I11" s="21">
        <f>+'Final Budget in Lakhs'!I11-'Provisional Budget Issued'!I11</f>
        <v>0</v>
      </c>
      <c r="J11" s="21">
        <f>+'Final Budget in Lakhs'!J11-'Provisional Budget Issued'!J11</f>
        <v>0</v>
      </c>
      <c r="K11" s="21">
        <f>+'Final Budget in Lakhs'!K11-'Provisional Budget Issued'!K11</f>
        <v>0</v>
      </c>
      <c r="L11" s="21">
        <f>+'Final Budget in Lakhs'!L11-'Provisional Budget Issued'!L11</f>
        <v>0</v>
      </c>
      <c r="M11" s="21">
        <f>+'Final Budget in Lakhs'!M11-'Provisional Budget Issued'!M11</f>
        <v>0</v>
      </c>
      <c r="N11" s="21">
        <f>+'Final Budget in Lakhs'!N11-'Provisional Budget Issued'!N11</f>
        <v>0</v>
      </c>
      <c r="O11" s="21">
        <f>+'Final Budget in Lakhs'!O11-'Provisional Budget Issued'!O11</f>
        <v>0</v>
      </c>
      <c r="P11" s="21">
        <f>+'Final Budget in Lakhs'!P11-'Provisional Budget Issued'!P11</f>
        <v>0</v>
      </c>
      <c r="Q11" s="21">
        <f>+'Final Budget in Lakhs'!Q11-'Provisional Budget Issued'!Q11</f>
        <v>0</v>
      </c>
      <c r="R11" s="21">
        <f>+'Final Budget in Lakhs'!R11-'Provisional Budget Issued'!R11</f>
        <v>0</v>
      </c>
      <c r="S11" s="21">
        <f>+'Final Budget in Lakhs'!S11-'Provisional Budget Issued'!S11</f>
        <v>0</v>
      </c>
      <c r="T11" s="21">
        <f>+'Final Budget in Lakhs'!T11-'Provisional Budget Issued'!T11</f>
        <v>0</v>
      </c>
      <c r="U11" s="21">
        <f>+'Final Budget in Lakhs'!U11-'Provisional Budget Issued'!U11</f>
        <v>0</v>
      </c>
      <c r="V11" s="21">
        <f>+'Final Budget in Lakhs'!V11-'Provisional Budget Issued'!V11</f>
        <v>0</v>
      </c>
      <c r="W11" s="21">
        <f>+'Final Budget in Lakhs'!W11-'Provisional Budget Issued'!W11</f>
        <v>0</v>
      </c>
      <c r="X11" s="21">
        <f>+'Final Budget in Lakhs'!X11-'Provisional Budget Issued'!X11</f>
        <v>0</v>
      </c>
      <c r="Y11" s="21">
        <f>+'Final Budget in Lakhs'!Y11-'Provisional Budget Issued'!Y11</f>
        <v>0</v>
      </c>
      <c r="Z11" s="21">
        <f>+'Final Budget in Lakhs'!Z11-'Provisional Budget Issued'!Z11</f>
        <v>0</v>
      </c>
      <c r="AA11" s="21">
        <f>+'Final Budget in Lakhs'!AA11-'Provisional Budget Issued'!AA11</f>
        <v>0</v>
      </c>
      <c r="AB11" s="16">
        <f t="shared" si="0"/>
        <v>0</v>
      </c>
      <c r="AC11" s="106"/>
      <c r="AD11" s="105"/>
      <c r="AE11" s="106"/>
    </row>
    <row r="12" spans="1:31" x14ac:dyDescent="0.3">
      <c r="A12" s="26">
        <v>74.220699999999994</v>
      </c>
      <c r="B12" s="238" t="s">
        <v>1371</v>
      </c>
      <c r="C12" s="21">
        <f>+'Final Budget in Lakhs'!C12-'Provisional Budget Issued'!C12</f>
        <v>0</v>
      </c>
      <c r="D12" s="21">
        <f>+'Final Budget in Lakhs'!D12-'Provisional Budget Issued'!D12</f>
        <v>0</v>
      </c>
      <c r="E12" s="21">
        <f>+'Final Budget in Lakhs'!E12-'Provisional Budget Issued'!E12</f>
        <v>0</v>
      </c>
      <c r="F12" s="21">
        <f>+'Final Budget in Lakhs'!F12-'Provisional Budget Issued'!F12</f>
        <v>0</v>
      </c>
      <c r="G12" s="21">
        <f>+'Final Budget in Lakhs'!G12-'Provisional Budget Issued'!G12</f>
        <v>0</v>
      </c>
      <c r="H12" s="21">
        <f>+'Final Budget in Lakhs'!H12-'Provisional Budget Issued'!H12</f>
        <v>0</v>
      </c>
      <c r="I12" s="21">
        <f>+'Final Budget in Lakhs'!I12-'Provisional Budget Issued'!I12</f>
        <v>0</v>
      </c>
      <c r="J12" s="21">
        <f>+'Final Budget in Lakhs'!J12-'Provisional Budget Issued'!J12</f>
        <v>0</v>
      </c>
      <c r="K12" s="21">
        <f>+'Final Budget in Lakhs'!K12-'Provisional Budget Issued'!K12</f>
        <v>0</v>
      </c>
      <c r="L12" s="21">
        <f>+'Final Budget in Lakhs'!L12-'Provisional Budget Issued'!L12</f>
        <v>0</v>
      </c>
      <c r="M12" s="21">
        <f>+'Final Budget in Lakhs'!M12-'Provisional Budget Issued'!M12</f>
        <v>0</v>
      </c>
      <c r="N12" s="21">
        <f>+'Final Budget in Lakhs'!N12-'Provisional Budget Issued'!N12</f>
        <v>0</v>
      </c>
      <c r="O12" s="21">
        <f>+'Final Budget in Lakhs'!O12-'Provisional Budget Issued'!O12</f>
        <v>0</v>
      </c>
      <c r="P12" s="21">
        <f>+'Final Budget in Lakhs'!P12-'Provisional Budget Issued'!P12</f>
        <v>0</v>
      </c>
      <c r="Q12" s="21">
        <f>+'Final Budget in Lakhs'!Q12-'Provisional Budget Issued'!Q12</f>
        <v>0</v>
      </c>
      <c r="R12" s="21">
        <f>+'Final Budget in Lakhs'!R12-'Provisional Budget Issued'!R12</f>
        <v>0</v>
      </c>
      <c r="S12" s="21">
        <f>+'Final Budget in Lakhs'!S12-'Provisional Budget Issued'!S12</f>
        <v>0</v>
      </c>
      <c r="T12" s="21">
        <f>+'Final Budget in Lakhs'!T12-'Provisional Budget Issued'!T12</f>
        <v>0</v>
      </c>
      <c r="U12" s="21">
        <f>+'Final Budget in Lakhs'!U12-'Provisional Budget Issued'!U12</f>
        <v>0</v>
      </c>
      <c r="V12" s="21">
        <f>+'Final Budget in Lakhs'!V12-'Provisional Budget Issued'!V12</f>
        <v>0</v>
      </c>
      <c r="W12" s="21">
        <f>+'Final Budget in Lakhs'!W12-'Provisional Budget Issued'!W12</f>
        <v>0</v>
      </c>
      <c r="X12" s="21">
        <f>+'Final Budget in Lakhs'!X12-'Provisional Budget Issued'!X12</f>
        <v>0</v>
      </c>
      <c r="Y12" s="21">
        <f>+'Final Budget in Lakhs'!Y12-'Provisional Budget Issued'!Y12</f>
        <v>0</v>
      </c>
      <c r="Z12" s="21">
        <f>+'Final Budget in Lakhs'!Z12-'Provisional Budget Issued'!Z12</f>
        <v>0</v>
      </c>
      <c r="AA12" s="21">
        <f>+'Final Budget in Lakhs'!AA12-'Provisional Budget Issued'!AA12</f>
        <v>0</v>
      </c>
      <c r="AB12" s="16">
        <f t="shared" si="0"/>
        <v>0</v>
      </c>
      <c r="AC12" s="106"/>
      <c r="AD12" s="105"/>
      <c r="AE12" s="106"/>
    </row>
    <row r="13" spans="1:31" x14ac:dyDescent="0.3">
      <c r="A13" s="26">
        <v>74.300699999999992</v>
      </c>
      <c r="B13" s="238" t="s">
        <v>1373</v>
      </c>
      <c r="C13" s="21">
        <f>+'Final Budget in Lakhs'!C13-'Provisional Budget Issued'!C13</f>
        <v>0</v>
      </c>
      <c r="D13" s="21">
        <f>+'Final Budget in Lakhs'!D13-'Provisional Budget Issued'!D13</f>
        <v>0</v>
      </c>
      <c r="E13" s="21">
        <f>+'Final Budget in Lakhs'!E13-'Provisional Budget Issued'!E13</f>
        <v>0</v>
      </c>
      <c r="F13" s="21">
        <f>+'Final Budget in Lakhs'!F13-'Provisional Budget Issued'!F13</f>
        <v>0</v>
      </c>
      <c r="G13" s="21">
        <f>+'Final Budget in Lakhs'!G13-'Provisional Budget Issued'!G13</f>
        <v>0</v>
      </c>
      <c r="H13" s="21">
        <f>+'Final Budget in Lakhs'!H13-'Provisional Budget Issued'!H13</f>
        <v>0</v>
      </c>
      <c r="I13" s="21">
        <f>+'Final Budget in Lakhs'!I13-'Provisional Budget Issued'!I13</f>
        <v>0</v>
      </c>
      <c r="J13" s="21">
        <f>+'Final Budget in Lakhs'!J13-'Provisional Budget Issued'!J13</f>
        <v>0</v>
      </c>
      <c r="K13" s="21">
        <f>+'Final Budget in Lakhs'!K13-'Provisional Budget Issued'!K13</f>
        <v>0</v>
      </c>
      <c r="L13" s="21">
        <f>+'Final Budget in Lakhs'!L13-'Provisional Budget Issued'!L13</f>
        <v>0</v>
      </c>
      <c r="M13" s="21">
        <f>+'Final Budget in Lakhs'!M13-'Provisional Budget Issued'!M13</f>
        <v>0</v>
      </c>
      <c r="N13" s="21">
        <f>+'Final Budget in Lakhs'!N13-'Provisional Budget Issued'!N13</f>
        <v>0</v>
      </c>
      <c r="O13" s="21">
        <f>+'Final Budget in Lakhs'!O13-'Provisional Budget Issued'!O13</f>
        <v>0</v>
      </c>
      <c r="P13" s="21">
        <f>+'Final Budget in Lakhs'!P13-'Provisional Budget Issued'!P13</f>
        <v>0</v>
      </c>
      <c r="Q13" s="21">
        <f>+'Final Budget in Lakhs'!Q13-'Provisional Budget Issued'!Q13</f>
        <v>0</v>
      </c>
      <c r="R13" s="21">
        <f>+'Final Budget in Lakhs'!R13-'Provisional Budget Issued'!R13</f>
        <v>0</v>
      </c>
      <c r="S13" s="21">
        <f>+'Final Budget in Lakhs'!S13-'Provisional Budget Issued'!S13</f>
        <v>0</v>
      </c>
      <c r="T13" s="21">
        <f>+'Final Budget in Lakhs'!T13-'Provisional Budget Issued'!T13</f>
        <v>0</v>
      </c>
      <c r="U13" s="21">
        <f>+'Final Budget in Lakhs'!U13-'Provisional Budget Issued'!U13</f>
        <v>0</v>
      </c>
      <c r="V13" s="21">
        <f>+'Final Budget in Lakhs'!V13-'Provisional Budget Issued'!V13</f>
        <v>0</v>
      </c>
      <c r="W13" s="21">
        <f>+'Final Budget in Lakhs'!W13-'Provisional Budget Issued'!W13</f>
        <v>0</v>
      </c>
      <c r="X13" s="21">
        <f>+'Final Budget in Lakhs'!X13-'Provisional Budget Issued'!X13</f>
        <v>0</v>
      </c>
      <c r="Y13" s="21">
        <f>+'Final Budget in Lakhs'!Y13-'Provisional Budget Issued'!Y13</f>
        <v>0</v>
      </c>
      <c r="Z13" s="21">
        <f>+'Final Budget in Lakhs'!Z13-'Provisional Budget Issued'!Z13</f>
        <v>0</v>
      </c>
      <c r="AA13" s="21">
        <f>+'Final Budget in Lakhs'!AA13-'Provisional Budget Issued'!AA13</f>
        <v>0</v>
      </c>
      <c r="AB13" s="16">
        <f t="shared" si="0"/>
        <v>0</v>
      </c>
      <c r="AC13" s="106"/>
      <c r="AD13" s="105"/>
      <c r="AE13" s="106"/>
    </row>
    <row r="14" spans="1:31" x14ac:dyDescent="0.3">
      <c r="A14" s="26">
        <v>74.310699999999997</v>
      </c>
      <c r="B14" s="238" t="s">
        <v>1374</v>
      </c>
      <c r="C14" s="21">
        <f>+'Final Budget in Lakhs'!C14-'Provisional Budget Issued'!C14</f>
        <v>0</v>
      </c>
      <c r="D14" s="21">
        <f>+'Final Budget in Lakhs'!D14-'Provisional Budget Issued'!D14</f>
        <v>0</v>
      </c>
      <c r="E14" s="21">
        <f>+'Final Budget in Lakhs'!E14-'Provisional Budget Issued'!E14</f>
        <v>0</v>
      </c>
      <c r="F14" s="21">
        <f>+'Final Budget in Lakhs'!F14-'Provisional Budget Issued'!F14</f>
        <v>0</v>
      </c>
      <c r="G14" s="21">
        <f>+'Final Budget in Lakhs'!G14-'Provisional Budget Issued'!G14</f>
        <v>0</v>
      </c>
      <c r="H14" s="21">
        <f>+'Final Budget in Lakhs'!H14-'Provisional Budget Issued'!H14</f>
        <v>0</v>
      </c>
      <c r="I14" s="21">
        <f>+'Final Budget in Lakhs'!I14-'Provisional Budget Issued'!I14</f>
        <v>0</v>
      </c>
      <c r="J14" s="21">
        <f>+'Final Budget in Lakhs'!J14-'Provisional Budget Issued'!J14</f>
        <v>0</v>
      </c>
      <c r="K14" s="21">
        <f>+'Final Budget in Lakhs'!K14-'Provisional Budget Issued'!K14</f>
        <v>0</v>
      </c>
      <c r="L14" s="21">
        <f>+'Final Budget in Lakhs'!L14-'Provisional Budget Issued'!L14</f>
        <v>0</v>
      </c>
      <c r="M14" s="21">
        <f>+'Final Budget in Lakhs'!M14-'Provisional Budget Issued'!M14</f>
        <v>0</v>
      </c>
      <c r="N14" s="21">
        <f>+'Final Budget in Lakhs'!N14-'Provisional Budget Issued'!N14</f>
        <v>0</v>
      </c>
      <c r="O14" s="21">
        <f>+'Final Budget in Lakhs'!O14-'Provisional Budget Issued'!O14</f>
        <v>0</v>
      </c>
      <c r="P14" s="21">
        <f>+'Final Budget in Lakhs'!P14-'Provisional Budget Issued'!P14</f>
        <v>0</v>
      </c>
      <c r="Q14" s="21">
        <f>+'Final Budget in Lakhs'!Q14-'Provisional Budget Issued'!Q14</f>
        <v>0</v>
      </c>
      <c r="R14" s="21">
        <f>+'Final Budget in Lakhs'!R14-'Provisional Budget Issued'!R14</f>
        <v>0</v>
      </c>
      <c r="S14" s="21">
        <f>+'Final Budget in Lakhs'!S14-'Provisional Budget Issued'!S14</f>
        <v>0</v>
      </c>
      <c r="T14" s="21">
        <f>+'Final Budget in Lakhs'!T14-'Provisional Budget Issued'!T14</f>
        <v>0</v>
      </c>
      <c r="U14" s="21">
        <f>+'Final Budget in Lakhs'!U14-'Provisional Budget Issued'!U14</f>
        <v>0</v>
      </c>
      <c r="V14" s="21">
        <f>+'Final Budget in Lakhs'!V14-'Provisional Budget Issued'!V14</f>
        <v>0</v>
      </c>
      <c r="W14" s="21">
        <f>+'Final Budget in Lakhs'!W14-'Provisional Budget Issued'!W14</f>
        <v>0</v>
      </c>
      <c r="X14" s="21">
        <f>+'Final Budget in Lakhs'!X14-'Provisional Budget Issued'!X14</f>
        <v>0</v>
      </c>
      <c r="Y14" s="21">
        <f>+'Final Budget in Lakhs'!Y14-'Provisional Budget Issued'!Y14</f>
        <v>0</v>
      </c>
      <c r="Z14" s="21">
        <f>+'Final Budget in Lakhs'!Z14-'Provisional Budget Issued'!Z14</f>
        <v>0</v>
      </c>
      <c r="AA14" s="21">
        <f>+'Final Budget in Lakhs'!AA14-'Provisional Budget Issued'!AA14</f>
        <v>0</v>
      </c>
      <c r="AB14" s="16">
        <f t="shared" si="0"/>
        <v>0</v>
      </c>
      <c r="AC14" s="106"/>
      <c r="AD14" s="105"/>
      <c r="AE14" s="106"/>
    </row>
    <row r="15" spans="1:31" x14ac:dyDescent="0.3">
      <c r="A15" s="26">
        <v>74.510599999999997</v>
      </c>
      <c r="B15" s="238" t="s">
        <v>1375</v>
      </c>
      <c r="C15" s="21">
        <f>+'Final Budget in Lakhs'!C15-'Provisional Budget Issued'!C15</f>
        <v>0</v>
      </c>
      <c r="D15" s="21">
        <f>+'Final Budget in Lakhs'!D15-'Provisional Budget Issued'!D15</f>
        <v>0</v>
      </c>
      <c r="E15" s="21">
        <f>+'Final Budget in Lakhs'!E15-'Provisional Budget Issued'!E15</f>
        <v>0</v>
      </c>
      <c r="F15" s="21">
        <f>+'Final Budget in Lakhs'!F15-'Provisional Budget Issued'!F15</f>
        <v>0</v>
      </c>
      <c r="G15" s="21">
        <f>+'Final Budget in Lakhs'!G15-'Provisional Budget Issued'!G15</f>
        <v>0</v>
      </c>
      <c r="H15" s="21">
        <f>+'Final Budget in Lakhs'!H15-'Provisional Budget Issued'!H15</f>
        <v>0</v>
      </c>
      <c r="I15" s="21">
        <f>+'Final Budget in Lakhs'!I15-'Provisional Budget Issued'!I15</f>
        <v>0</v>
      </c>
      <c r="J15" s="21">
        <f>+'Final Budget in Lakhs'!J15-'Provisional Budget Issued'!J15</f>
        <v>0</v>
      </c>
      <c r="K15" s="21">
        <f>+'Final Budget in Lakhs'!K15-'Provisional Budget Issued'!K15</f>
        <v>0</v>
      </c>
      <c r="L15" s="21">
        <f>+'Final Budget in Lakhs'!L15-'Provisional Budget Issued'!L15</f>
        <v>0</v>
      </c>
      <c r="M15" s="21">
        <f>+'Final Budget in Lakhs'!M15-'Provisional Budget Issued'!M15</f>
        <v>0</v>
      </c>
      <c r="N15" s="21">
        <f>+'Final Budget in Lakhs'!N15-'Provisional Budget Issued'!N15</f>
        <v>0</v>
      </c>
      <c r="O15" s="21">
        <f>+'Final Budget in Lakhs'!O15-'Provisional Budget Issued'!O15</f>
        <v>0</v>
      </c>
      <c r="P15" s="21">
        <f>+'Final Budget in Lakhs'!P15-'Provisional Budget Issued'!P15</f>
        <v>0</v>
      </c>
      <c r="Q15" s="21">
        <f>+'Final Budget in Lakhs'!Q15-'Provisional Budget Issued'!Q15</f>
        <v>0</v>
      </c>
      <c r="R15" s="21">
        <f>+'Final Budget in Lakhs'!R15-'Provisional Budget Issued'!R15</f>
        <v>0</v>
      </c>
      <c r="S15" s="21">
        <f>+'Final Budget in Lakhs'!S15-'Provisional Budget Issued'!S15</f>
        <v>0</v>
      </c>
      <c r="T15" s="21">
        <f>+'Final Budget in Lakhs'!T15-'Provisional Budget Issued'!T15</f>
        <v>0</v>
      </c>
      <c r="U15" s="21">
        <f>+'Final Budget in Lakhs'!U15-'Provisional Budget Issued'!U15</f>
        <v>0</v>
      </c>
      <c r="V15" s="21">
        <f>+'Final Budget in Lakhs'!V15-'Provisional Budget Issued'!V15</f>
        <v>0</v>
      </c>
      <c r="W15" s="21">
        <f>+'Final Budget in Lakhs'!W15-'Provisional Budget Issued'!W15</f>
        <v>0</v>
      </c>
      <c r="X15" s="21">
        <f>+'Final Budget in Lakhs'!X15-'Provisional Budget Issued'!X15</f>
        <v>0</v>
      </c>
      <c r="Y15" s="21">
        <f>+'Final Budget in Lakhs'!Y15-'Provisional Budget Issued'!Y15</f>
        <v>0</v>
      </c>
      <c r="Z15" s="21">
        <f>+'Final Budget in Lakhs'!Z15-'Provisional Budget Issued'!Z15</f>
        <v>0</v>
      </c>
      <c r="AA15" s="21">
        <f>+'Final Budget in Lakhs'!AA15-'Provisional Budget Issued'!AA15</f>
        <v>0</v>
      </c>
      <c r="AB15" s="16">
        <f t="shared" si="0"/>
        <v>0</v>
      </c>
      <c r="AC15" s="106"/>
      <c r="AD15" s="105"/>
      <c r="AE15" s="106"/>
    </row>
    <row r="16" spans="1:31" x14ac:dyDescent="0.3">
      <c r="A16" s="26">
        <v>74.5107</v>
      </c>
      <c r="B16" s="238" t="s">
        <v>1375</v>
      </c>
      <c r="C16" s="21">
        <f>+'Final Budget in Lakhs'!C16-'Provisional Budget Issued'!C16</f>
        <v>0</v>
      </c>
      <c r="D16" s="21">
        <f>+'Final Budget in Lakhs'!D16-'Provisional Budget Issued'!D16</f>
        <v>0</v>
      </c>
      <c r="E16" s="21">
        <f>+'Final Budget in Lakhs'!E16-'Provisional Budget Issued'!E16</f>
        <v>0</v>
      </c>
      <c r="F16" s="21">
        <f>+'Final Budget in Lakhs'!F16-'Provisional Budget Issued'!F16</f>
        <v>0</v>
      </c>
      <c r="G16" s="21">
        <f>+'Final Budget in Lakhs'!G16-'Provisional Budget Issued'!G16</f>
        <v>0</v>
      </c>
      <c r="H16" s="21">
        <f>+'Final Budget in Lakhs'!H16-'Provisional Budget Issued'!H16</f>
        <v>0</v>
      </c>
      <c r="I16" s="21">
        <f>+'Final Budget in Lakhs'!I16-'Provisional Budget Issued'!I16</f>
        <v>0</v>
      </c>
      <c r="J16" s="21">
        <f>+'Final Budget in Lakhs'!J16-'Provisional Budget Issued'!J16</f>
        <v>0</v>
      </c>
      <c r="K16" s="21">
        <f>+'Final Budget in Lakhs'!K16-'Provisional Budget Issued'!K16</f>
        <v>0</v>
      </c>
      <c r="L16" s="21">
        <f>+'Final Budget in Lakhs'!L16-'Provisional Budget Issued'!L16</f>
        <v>0</v>
      </c>
      <c r="M16" s="21">
        <f>+'Final Budget in Lakhs'!M16-'Provisional Budget Issued'!M16</f>
        <v>0</v>
      </c>
      <c r="N16" s="21">
        <f>+'Final Budget in Lakhs'!N16-'Provisional Budget Issued'!N16</f>
        <v>0</v>
      </c>
      <c r="O16" s="21">
        <f>+'Final Budget in Lakhs'!O16-'Provisional Budget Issued'!O16</f>
        <v>0</v>
      </c>
      <c r="P16" s="21">
        <f>+'Final Budget in Lakhs'!P16-'Provisional Budget Issued'!P16</f>
        <v>0</v>
      </c>
      <c r="Q16" s="21">
        <f>+'Final Budget in Lakhs'!Q16-'Provisional Budget Issued'!Q16</f>
        <v>0</v>
      </c>
      <c r="R16" s="21">
        <f>+'Final Budget in Lakhs'!R16-'Provisional Budget Issued'!R16</f>
        <v>0</v>
      </c>
      <c r="S16" s="21">
        <f>+'Final Budget in Lakhs'!S16-'Provisional Budget Issued'!S16</f>
        <v>0</v>
      </c>
      <c r="T16" s="21">
        <f>+'Final Budget in Lakhs'!T16-'Provisional Budget Issued'!T16</f>
        <v>0</v>
      </c>
      <c r="U16" s="21">
        <f>+'Final Budget in Lakhs'!U16-'Provisional Budget Issued'!U16</f>
        <v>0</v>
      </c>
      <c r="V16" s="21">
        <f>+'Final Budget in Lakhs'!V16-'Provisional Budget Issued'!V16</f>
        <v>0</v>
      </c>
      <c r="W16" s="21">
        <f>+'Final Budget in Lakhs'!W16-'Provisional Budget Issued'!W16</f>
        <v>0</v>
      </c>
      <c r="X16" s="21">
        <f>+'Final Budget in Lakhs'!X16-'Provisional Budget Issued'!X16</f>
        <v>0</v>
      </c>
      <c r="Y16" s="21">
        <f>+'Final Budget in Lakhs'!Y16-'Provisional Budget Issued'!Y16</f>
        <v>1030</v>
      </c>
      <c r="Z16" s="21">
        <f>+'Final Budget in Lakhs'!Z16-'Provisional Budget Issued'!Z16</f>
        <v>0</v>
      </c>
      <c r="AA16" s="21">
        <f>+'Final Budget in Lakhs'!AA16-'Provisional Budget Issued'!AA16</f>
        <v>0</v>
      </c>
      <c r="AB16" s="16">
        <f t="shared" si="0"/>
        <v>1030</v>
      </c>
      <c r="AC16" s="106"/>
      <c r="AD16" s="105"/>
      <c r="AE16" s="106"/>
    </row>
    <row r="17" spans="1:31" x14ac:dyDescent="0.3">
      <c r="A17" s="26">
        <v>74.601699999999994</v>
      </c>
      <c r="B17" s="238" t="s">
        <v>1377</v>
      </c>
      <c r="C17" s="21">
        <f>+'Final Budget in Lakhs'!C17-'Provisional Budget Issued'!C17</f>
        <v>0</v>
      </c>
      <c r="D17" s="21">
        <f>+'Final Budget in Lakhs'!D17-'Provisional Budget Issued'!D17</f>
        <v>1.7799199999999999</v>
      </c>
      <c r="E17" s="21">
        <f>+'Final Budget in Lakhs'!E17-'Provisional Budget Issued'!E17</f>
        <v>0.35560000000000003</v>
      </c>
      <c r="F17" s="21">
        <f>+'Final Budget in Lakhs'!F17-'Provisional Budget Issued'!F17</f>
        <v>0.35560000000000003</v>
      </c>
      <c r="G17" s="21">
        <f>+'Final Budget in Lakhs'!G17-'Provisional Budget Issued'!G17</f>
        <v>0</v>
      </c>
      <c r="H17" s="21">
        <f>+'Final Budget in Lakhs'!H17-'Provisional Budget Issued'!H17</f>
        <v>0.71209999999999996</v>
      </c>
      <c r="I17" s="21">
        <f>+'Final Budget in Lakhs'!I17-'Provisional Budget Issued'!I17</f>
        <v>7.4120000000000005E-2</v>
      </c>
      <c r="J17" s="21">
        <f>+'Final Budget in Lakhs'!J17-'Provisional Budget Issued'!J17</f>
        <v>0.19919999999999999</v>
      </c>
      <c r="K17" s="21">
        <f>+'Final Budget in Lakhs'!K17-'Provisional Budget Issued'!K17</f>
        <v>0.2</v>
      </c>
      <c r="L17" s="21">
        <f>+'Final Budget in Lakhs'!L17-'Provisional Budget Issued'!L17</f>
        <v>0.34799999999999998</v>
      </c>
      <c r="M17" s="21">
        <f>+'Final Budget in Lakhs'!M17-'Provisional Budget Issued'!M17</f>
        <v>7.1999999999999995E-2</v>
      </c>
      <c r="N17" s="21">
        <f>+'Final Budget in Lakhs'!N17-'Provisional Budget Issued'!N17</f>
        <v>0.39760000000000001</v>
      </c>
      <c r="O17" s="21">
        <f>+'Final Budget in Lakhs'!O17-'Provisional Budget Issued'!O17</f>
        <v>0.10199999999999999</v>
      </c>
      <c r="P17" s="21">
        <f>+'Final Budget in Lakhs'!P17-'Provisional Budget Issued'!P17</f>
        <v>0.28511999999999998</v>
      </c>
      <c r="Q17" s="21">
        <f>+'Final Budget in Lakhs'!Q17-'Provisional Budget Issued'!Q17</f>
        <v>0.68176000000000003</v>
      </c>
      <c r="R17" s="21">
        <f>+'Final Budget in Lakhs'!R17-'Provisional Budget Issued'!R17</f>
        <v>0</v>
      </c>
      <c r="S17" s="21">
        <f>+'Final Budget in Lakhs'!S17-'Provisional Budget Issued'!S17</f>
        <v>0.58248</v>
      </c>
      <c r="T17" s="21">
        <f>+'Final Budget in Lakhs'!T17-'Provisional Budget Issued'!T17</f>
        <v>0</v>
      </c>
      <c r="U17" s="21">
        <f>+'Final Budget in Lakhs'!U17-'Provisional Budget Issued'!U17</f>
        <v>0</v>
      </c>
      <c r="V17" s="21">
        <f>+'Final Budget in Lakhs'!V17-'Provisional Budget Issued'!V17</f>
        <v>0</v>
      </c>
      <c r="W17" s="21">
        <f>+'Final Budget in Lakhs'!W17-'Provisional Budget Issued'!W17</f>
        <v>0</v>
      </c>
      <c r="X17" s="21">
        <f>+'Final Budget in Lakhs'!X17-'Provisional Budget Issued'!X17</f>
        <v>0</v>
      </c>
      <c r="Y17" s="21">
        <f>+'Final Budget in Lakhs'!Y17-'Provisional Budget Issued'!Y17</f>
        <v>0</v>
      </c>
      <c r="Z17" s="21">
        <f>+'Final Budget in Lakhs'!Z17-'Provisional Budget Issued'!Z17</f>
        <v>0</v>
      </c>
      <c r="AA17" s="21">
        <f>+'Final Budget in Lakhs'!AA17-'Provisional Budget Issued'!AA17</f>
        <v>0</v>
      </c>
      <c r="AB17" s="16">
        <f t="shared" si="0"/>
        <v>6.1455000000000002</v>
      </c>
      <c r="AC17" s="106"/>
      <c r="AD17" s="105"/>
      <c r="AE17" s="106"/>
    </row>
    <row r="18" spans="1:31" x14ac:dyDescent="0.3">
      <c r="A18" s="26">
        <v>74.701699999999988</v>
      </c>
      <c r="B18" s="238" t="s">
        <v>1378</v>
      </c>
      <c r="C18" s="21">
        <f>+'Final Budget in Lakhs'!C18-'Provisional Budget Issued'!C18</f>
        <v>0</v>
      </c>
      <c r="D18" s="21">
        <f>+'Final Budget in Lakhs'!D18-'Provisional Budget Issued'!D18</f>
        <v>0</v>
      </c>
      <c r="E18" s="21">
        <f>+'Final Budget in Lakhs'!E18-'Provisional Budget Issued'!E18</f>
        <v>0</v>
      </c>
      <c r="F18" s="21">
        <f>+'Final Budget in Lakhs'!F18-'Provisional Budget Issued'!F18</f>
        <v>0</v>
      </c>
      <c r="G18" s="21">
        <f>+'Final Budget in Lakhs'!G18-'Provisional Budget Issued'!G18</f>
        <v>0</v>
      </c>
      <c r="H18" s="21">
        <f>+'Final Budget in Lakhs'!H18-'Provisional Budget Issued'!H18</f>
        <v>0</v>
      </c>
      <c r="I18" s="21">
        <f>+'Final Budget in Lakhs'!I18-'Provisional Budget Issued'!I18</f>
        <v>0</v>
      </c>
      <c r="J18" s="21">
        <f>+'Final Budget in Lakhs'!J18-'Provisional Budget Issued'!J18</f>
        <v>0</v>
      </c>
      <c r="K18" s="21">
        <f>+'Final Budget in Lakhs'!K18-'Provisional Budget Issued'!K18</f>
        <v>0</v>
      </c>
      <c r="L18" s="21">
        <f>+'Final Budget in Lakhs'!L18-'Provisional Budget Issued'!L18</f>
        <v>0</v>
      </c>
      <c r="M18" s="21">
        <f>+'Final Budget in Lakhs'!M18-'Provisional Budget Issued'!M18</f>
        <v>0</v>
      </c>
      <c r="N18" s="21">
        <f>+'Final Budget in Lakhs'!N18-'Provisional Budget Issued'!N18</f>
        <v>0</v>
      </c>
      <c r="O18" s="21">
        <f>+'Final Budget in Lakhs'!O18-'Provisional Budget Issued'!O18</f>
        <v>0</v>
      </c>
      <c r="P18" s="21">
        <f>+'Final Budget in Lakhs'!P18-'Provisional Budget Issued'!P18</f>
        <v>0</v>
      </c>
      <c r="Q18" s="21">
        <f>+'Final Budget in Lakhs'!Q18-'Provisional Budget Issued'!Q18</f>
        <v>0</v>
      </c>
      <c r="R18" s="21">
        <f>+'Final Budget in Lakhs'!R18-'Provisional Budget Issued'!R18</f>
        <v>0</v>
      </c>
      <c r="S18" s="21">
        <f>+'Final Budget in Lakhs'!S18-'Provisional Budget Issued'!S18</f>
        <v>0</v>
      </c>
      <c r="T18" s="21">
        <f>+'Final Budget in Lakhs'!T18-'Provisional Budget Issued'!T18</f>
        <v>0</v>
      </c>
      <c r="U18" s="21">
        <f>+'Final Budget in Lakhs'!U18-'Provisional Budget Issued'!U18</f>
        <v>1.038E-2</v>
      </c>
      <c r="V18" s="21">
        <f>+'Final Budget in Lakhs'!V18-'Provisional Budget Issued'!V18</f>
        <v>0</v>
      </c>
      <c r="W18" s="21">
        <f>+'Final Budget in Lakhs'!W18-'Provisional Budget Issued'!W18</f>
        <v>0</v>
      </c>
      <c r="X18" s="21">
        <f>+'Final Budget in Lakhs'!X18-'Provisional Budget Issued'!X18</f>
        <v>0</v>
      </c>
      <c r="Y18" s="21">
        <f>+'Final Budget in Lakhs'!Y18-'Provisional Budget Issued'!Y18</f>
        <v>0</v>
      </c>
      <c r="Z18" s="21">
        <f>+'Final Budget in Lakhs'!Z18-'Provisional Budget Issued'!Z18</f>
        <v>0</v>
      </c>
      <c r="AA18" s="21">
        <f>+'Final Budget in Lakhs'!AA18-'Provisional Budget Issued'!AA18</f>
        <v>0</v>
      </c>
      <c r="AB18" s="16">
        <f t="shared" si="0"/>
        <v>1.038E-2</v>
      </c>
      <c r="AC18" s="106"/>
      <c r="AD18" s="105"/>
      <c r="AE18" s="106"/>
    </row>
    <row r="19" spans="1:31" x14ac:dyDescent="0.3">
      <c r="A19" s="26">
        <v>74.801699999999997</v>
      </c>
      <c r="B19" s="238" t="s">
        <v>1379</v>
      </c>
      <c r="C19" s="21">
        <f>+'Final Budget in Lakhs'!C19-'Provisional Budget Issued'!C19</f>
        <v>0</v>
      </c>
      <c r="D19" s="21">
        <f>+'Final Budget in Lakhs'!D19-'Provisional Budget Issued'!D19</f>
        <v>0.69513000000000003</v>
      </c>
      <c r="E19" s="21">
        <f>+'Final Budget in Lakhs'!E19-'Provisional Budget Issued'!E19</f>
        <v>0</v>
      </c>
      <c r="F19" s="21">
        <f>+'Final Budget in Lakhs'!F19-'Provisional Budget Issued'!F19</f>
        <v>0</v>
      </c>
      <c r="G19" s="21">
        <f>+'Final Budget in Lakhs'!G19-'Provisional Budget Issued'!G19</f>
        <v>1.9990000000000001E-2</v>
      </c>
      <c r="H19" s="21">
        <f>+'Final Budget in Lakhs'!H19-'Provisional Budget Issued'!H19</f>
        <v>0</v>
      </c>
      <c r="I19" s="21">
        <f>+'Final Budget in Lakhs'!I19-'Provisional Budget Issued'!I19</f>
        <v>0</v>
      </c>
      <c r="J19" s="21">
        <f>+'Final Budget in Lakhs'!J19-'Provisional Budget Issued'!J19</f>
        <v>0.30382999999999999</v>
      </c>
      <c r="K19" s="21">
        <f>+'Final Budget in Lakhs'!K19-'Provisional Budget Issued'!K19</f>
        <v>0</v>
      </c>
      <c r="L19" s="21">
        <f>+'Final Budget in Lakhs'!L19-'Provisional Budget Issued'!L19</f>
        <v>0</v>
      </c>
      <c r="M19" s="21">
        <f>+'Final Budget in Lakhs'!M19-'Provisional Budget Issued'!M19</f>
        <v>4.675E-2</v>
      </c>
      <c r="N19" s="21">
        <f>+'Final Budget in Lakhs'!N19-'Provisional Budget Issued'!N19</f>
        <v>0</v>
      </c>
      <c r="O19" s="21">
        <f>+'Final Budget in Lakhs'!O19-'Provisional Budget Issued'!O19</f>
        <v>0</v>
      </c>
      <c r="P19" s="21">
        <f>+'Final Budget in Lakhs'!P19-'Provisional Budget Issued'!P19</f>
        <v>0.16075999999999999</v>
      </c>
      <c r="Q19" s="21">
        <f>+'Final Budget in Lakhs'!Q19-'Provisional Budget Issued'!Q19</f>
        <v>0</v>
      </c>
      <c r="R19" s="21">
        <f>+'Final Budget in Lakhs'!R19-'Provisional Budget Issued'!R19</f>
        <v>0</v>
      </c>
      <c r="S19" s="21">
        <f>+'Final Budget in Lakhs'!S19-'Provisional Budget Issued'!S19</f>
        <v>0</v>
      </c>
      <c r="T19" s="21">
        <f>+'Final Budget in Lakhs'!T19-'Provisional Budget Issued'!T19</f>
        <v>0</v>
      </c>
      <c r="U19" s="21">
        <f>+'Final Budget in Lakhs'!U19-'Provisional Budget Issued'!U19</f>
        <v>0</v>
      </c>
      <c r="V19" s="21">
        <f>+'Final Budget in Lakhs'!V19-'Provisional Budget Issued'!V19</f>
        <v>0</v>
      </c>
      <c r="W19" s="21">
        <f>+'Final Budget in Lakhs'!W19-'Provisional Budget Issued'!W19</f>
        <v>7.4389999999999998E-2</v>
      </c>
      <c r="X19" s="21">
        <f>+'Final Budget in Lakhs'!X19-'Provisional Budget Issued'!X19</f>
        <v>0</v>
      </c>
      <c r="Y19" s="21">
        <f>+'Final Budget in Lakhs'!Y19-'Provisional Budget Issued'!Y19</f>
        <v>0</v>
      </c>
      <c r="Z19" s="21">
        <f>+'Final Budget in Lakhs'!Z19-'Provisional Budget Issued'!Z19</f>
        <v>0</v>
      </c>
      <c r="AA19" s="21">
        <f>+'Final Budget in Lakhs'!AA19-'Provisional Budget Issued'!AA19</f>
        <v>0</v>
      </c>
      <c r="AB19" s="16">
        <f t="shared" si="0"/>
        <v>1.3008500000000001</v>
      </c>
      <c r="AC19" s="106"/>
      <c r="AD19" s="105"/>
      <c r="AE19" s="106"/>
    </row>
    <row r="20" spans="1:31" x14ac:dyDescent="0.3">
      <c r="A20" s="26">
        <v>74.802700000000002</v>
      </c>
      <c r="B20" s="238" t="s">
        <v>1380</v>
      </c>
      <c r="C20" s="21">
        <f>+'Final Budget in Lakhs'!C20-'Provisional Budget Issued'!C20</f>
        <v>2</v>
      </c>
      <c r="D20" s="21">
        <f>+'Final Budget in Lakhs'!D20-'Provisional Budget Issued'!D20</f>
        <v>2.8942100000000002</v>
      </c>
      <c r="E20" s="21">
        <f>+'Final Budget in Lakhs'!E20-'Provisional Budget Issued'!E20</f>
        <v>1</v>
      </c>
      <c r="F20" s="21">
        <f>+'Final Budget in Lakhs'!F20-'Provisional Budget Issued'!F20</f>
        <v>1</v>
      </c>
      <c r="G20" s="21">
        <f>+'Final Budget in Lakhs'!G20-'Provisional Budget Issued'!G20</f>
        <v>1</v>
      </c>
      <c r="H20" s="21">
        <f>+'Final Budget in Lakhs'!H20-'Provisional Budget Issued'!H20</f>
        <v>1</v>
      </c>
      <c r="I20" s="21">
        <f>+'Final Budget in Lakhs'!I20-'Provisional Budget Issued'!I20</f>
        <v>1</v>
      </c>
      <c r="J20" s="21">
        <f>+'Final Budget in Lakhs'!J20-'Provisional Budget Issued'!J20</f>
        <v>1</v>
      </c>
      <c r="K20" s="21">
        <f>+'Final Budget in Lakhs'!K20-'Provisional Budget Issued'!K20</f>
        <v>1</v>
      </c>
      <c r="L20" s="21">
        <f>+'Final Budget in Lakhs'!L20-'Provisional Budget Issued'!L20</f>
        <v>1.7002999999999999</v>
      </c>
      <c r="M20" s="21">
        <f>+'Final Budget in Lakhs'!M20-'Provisional Budget Issued'!M20</f>
        <v>1</v>
      </c>
      <c r="N20" s="21">
        <f>+'Final Budget in Lakhs'!N20-'Provisional Budget Issued'!N20</f>
        <v>1</v>
      </c>
      <c r="O20" s="21">
        <f>+'Final Budget in Lakhs'!O20-'Provisional Budget Issued'!O20</f>
        <v>1</v>
      </c>
      <c r="P20" s="21">
        <f>+'Final Budget in Lakhs'!P20-'Provisional Budget Issued'!P20</f>
        <v>1</v>
      </c>
      <c r="Q20" s="21">
        <f>+'Final Budget in Lakhs'!Q20-'Provisional Budget Issued'!Q20</f>
        <v>1</v>
      </c>
      <c r="R20" s="21">
        <f>+'Final Budget in Lakhs'!R20-'Provisional Budget Issued'!R20</f>
        <v>1</v>
      </c>
      <c r="S20" s="21">
        <f>+'Final Budget in Lakhs'!S20-'Provisional Budget Issued'!S20</f>
        <v>3.0075799999999999</v>
      </c>
      <c r="T20" s="21">
        <f>+'Final Budget in Lakhs'!T20-'Provisional Budget Issued'!T20</f>
        <v>1</v>
      </c>
      <c r="U20" s="21">
        <f>+'Final Budget in Lakhs'!U20-'Provisional Budget Issued'!U20</f>
        <v>0.53583999999999998</v>
      </c>
      <c r="V20" s="21">
        <f>+'Final Budget in Lakhs'!V20-'Provisional Budget Issued'!V20</f>
        <v>0.31968000000000002</v>
      </c>
      <c r="W20" s="21">
        <f>+'Final Budget in Lakhs'!W20-'Provisional Budget Issued'!W20</f>
        <v>0.50251000000000001</v>
      </c>
      <c r="X20" s="21">
        <f>+'Final Budget in Lakhs'!X20-'Provisional Budget Issued'!X20</f>
        <v>1</v>
      </c>
      <c r="Y20" s="21">
        <f>+'Final Budget in Lakhs'!Y20-'Provisional Budget Issued'!Y20</f>
        <v>0.35747000000000001</v>
      </c>
      <c r="Z20" s="21">
        <f>+'Final Budget in Lakhs'!Z20-'Provisional Budget Issued'!Z20</f>
        <v>0.53961999999999999</v>
      </c>
      <c r="AA20" s="21">
        <f>+'Final Budget in Lakhs'!AA20-'Provisional Budget Issued'!AA20</f>
        <v>0</v>
      </c>
      <c r="AB20" s="16">
        <f t="shared" si="0"/>
        <v>26.857210000000002</v>
      </c>
      <c r="AC20" s="106"/>
      <c r="AD20" s="105"/>
      <c r="AE20" s="106"/>
    </row>
    <row r="21" spans="1:31" x14ac:dyDescent="0.3">
      <c r="A21" s="26">
        <v>75.110699999999994</v>
      </c>
      <c r="B21" s="238" t="s">
        <v>1382</v>
      </c>
      <c r="C21" s="21">
        <f>+'Final Budget in Lakhs'!C21-'Provisional Budget Issued'!C21</f>
        <v>0</v>
      </c>
      <c r="D21" s="21">
        <f>+'Final Budget in Lakhs'!D21-'Provisional Budget Issued'!D21</f>
        <v>0</v>
      </c>
      <c r="E21" s="21">
        <f>+'Final Budget in Lakhs'!E21-'Provisional Budget Issued'!E21</f>
        <v>0</v>
      </c>
      <c r="F21" s="21">
        <f>+'Final Budget in Lakhs'!F21-'Provisional Budget Issued'!F21</f>
        <v>6.0000000000000053E-2</v>
      </c>
      <c r="G21" s="21">
        <f>+'Final Budget in Lakhs'!G21-'Provisional Budget Issued'!G21</f>
        <v>6.0000000000000053E-2</v>
      </c>
      <c r="H21" s="21">
        <f>+'Final Budget in Lakhs'!H21-'Provisional Budget Issued'!H21</f>
        <v>8.1067999999999998</v>
      </c>
      <c r="I21" s="21">
        <f>+'Final Budget in Lakhs'!I21-'Provisional Budget Issued'!I21</f>
        <v>0</v>
      </c>
      <c r="J21" s="21">
        <f>+'Final Budget in Lakhs'!J21-'Provisional Budget Issued'!J21</f>
        <v>0.28000000000000003</v>
      </c>
      <c r="K21" s="21">
        <f>+'Final Budget in Lakhs'!K21-'Provisional Budget Issued'!K21</f>
        <v>7.5555199999999996</v>
      </c>
      <c r="L21" s="21">
        <f>+'Final Budget in Lakhs'!L21-'Provisional Budget Issued'!L21</f>
        <v>0</v>
      </c>
      <c r="M21" s="21">
        <f>+'Final Budget in Lakhs'!M21-'Provisional Budget Issued'!M21</f>
        <v>2.9264800000000002</v>
      </c>
      <c r="N21" s="21">
        <f>+'Final Budget in Lakhs'!N21-'Provisional Budget Issued'!N21</f>
        <v>0</v>
      </c>
      <c r="O21" s="21">
        <f>+'Final Budget in Lakhs'!O21-'Provisional Budget Issued'!O21</f>
        <v>0</v>
      </c>
      <c r="P21" s="21">
        <f>+'Final Budget in Lakhs'!P21-'Provisional Budget Issued'!P21</f>
        <v>17.770569999999999</v>
      </c>
      <c r="Q21" s="21">
        <f>+'Final Budget in Lakhs'!Q21-'Provisional Budget Issued'!Q21</f>
        <v>0</v>
      </c>
      <c r="R21" s="21">
        <f>+'Final Budget in Lakhs'!R21-'Provisional Budget Issued'!R21</f>
        <v>0</v>
      </c>
      <c r="S21" s="21">
        <f>+'Final Budget in Lakhs'!S21-'Provisional Budget Issued'!S21</f>
        <v>1.3303000000000003</v>
      </c>
      <c r="T21" s="21">
        <f>+'Final Budget in Lakhs'!T21-'Provisional Budget Issued'!T21</f>
        <v>0</v>
      </c>
      <c r="U21" s="21">
        <f>+'Final Budget in Lakhs'!U21-'Provisional Budget Issued'!U21</f>
        <v>18.503830000000001</v>
      </c>
      <c r="V21" s="21">
        <f>+'Final Budget in Lakhs'!V21-'Provisional Budget Issued'!V21</f>
        <v>0</v>
      </c>
      <c r="W21" s="21">
        <f>+'Final Budget in Lakhs'!W21-'Provisional Budget Issued'!W21</f>
        <v>0.20400000000000007</v>
      </c>
      <c r="X21" s="21">
        <f>+'Final Budget in Lakhs'!X21-'Provisional Budget Issued'!X21</f>
        <v>0</v>
      </c>
      <c r="Y21" s="21">
        <f>+'Final Budget in Lakhs'!Y21-'Provisional Budget Issued'!Y21</f>
        <v>0</v>
      </c>
      <c r="Z21" s="21">
        <f>+'Final Budget in Lakhs'!Z21-'Provisional Budget Issued'!Z21</f>
        <v>0</v>
      </c>
      <c r="AA21" s="21">
        <f>+'Final Budget in Lakhs'!AA21-'Provisional Budget Issued'!AA21</f>
        <v>0</v>
      </c>
      <c r="AB21" s="16">
        <f t="shared" si="0"/>
        <v>56.797500000000007</v>
      </c>
      <c r="AC21" s="106"/>
      <c r="AD21" s="105"/>
      <c r="AE21" s="106"/>
    </row>
    <row r="22" spans="1:31" x14ac:dyDescent="0.3">
      <c r="A22" s="26">
        <v>75.114699999999999</v>
      </c>
      <c r="B22" s="238" t="s">
        <v>1363</v>
      </c>
      <c r="C22" s="21">
        <f>+'Final Budget in Lakhs'!C22-'Provisional Budget Issued'!C22</f>
        <v>22.335059999999999</v>
      </c>
      <c r="D22" s="21">
        <f>+'Final Budget in Lakhs'!D22-'Provisional Budget Issued'!D22</f>
        <v>16.14649</v>
      </c>
      <c r="E22" s="21">
        <f>+'Final Budget in Lakhs'!E22-'Provisional Budget Issued'!E22</f>
        <v>17.931920000000002</v>
      </c>
      <c r="F22" s="21">
        <f>+'Final Budget in Lakhs'!F22-'Provisional Budget Issued'!F22</f>
        <v>16.361920000000001</v>
      </c>
      <c r="G22" s="21">
        <f>+'Final Budget in Lakhs'!G22-'Provisional Budget Issued'!G22</f>
        <v>0.42999999999999994</v>
      </c>
      <c r="H22" s="21">
        <f>+'Final Budget in Lakhs'!H22-'Provisional Budget Issued'!H22</f>
        <v>5.5917100000000008</v>
      </c>
      <c r="I22" s="21">
        <f>+'Final Budget in Lakhs'!I22-'Provisional Budget Issued'!I22</f>
        <v>5.199720000000001</v>
      </c>
      <c r="J22" s="21">
        <f>+'Final Budget in Lakhs'!J22-'Provisional Budget Issued'!J22</f>
        <v>8.747440000000001</v>
      </c>
      <c r="K22" s="21">
        <f>+'Final Budget in Lakhs'!K22-'Provisional Budget Issued'!K22</f>
        <v>6.6902399999999993</v>
      </c>
      <c r="L22" s="21">
        <f>+'Final Budget in Lakhs'!L22-'Provisional Budget Issued'!L22</f>
        <v>1.8913599999999999</v>
      </c>
      <c r="M22" s="21">
        <f>+'Final Budget in Lakhs'!M22-'Provisional Budget Issued'!M22</f>
        <v>10.820880000000002</v>
      </c>
      <c r="N22" s="21">
        <f>+'Final Budget in Lakhs'!N22-'Provisional Budget Issued'!N22</f>
        <v>0</v>
      </c>
      <c r="O22" s="21">
        <f>+'Final Budget in Lakhs'!O22-'Provisional Budget Issued'!O22</f>
        <v>8.0177799999999984</v>
      </c>
      <c r="P22" s="21">
        <f>+'Final Budget in Lakhs'!P22-'Provisional Budget Issued'!P22</f>
        <v>5.1748200000000004</v>
      </c>
      <c r="Q22" s="21">
        <f>+'Final Budget in Lakhs'!Q22-'Provisional Budget Issued'!Q22</f>
        <v>0</v>
      </c>
      <c r="R22" s="21">
        <f>+'Final Budget in Lakhs'!R22-'Provisional Budget Issued'!R22</f>
        <v>4.4295200000000001</v>
      </c>
      <c r="S22" s="21">
        <f>+'Final Budget in Lakhs'!S22-'Provisional Budget Issued'!S22</f>
        <v>11.61158</v>
      </c>
      <c r="T22" s="21">
        <f>+'Final Budget in Lakhs'!T22-'Provisional Budget Issued'!T22</f>
        <v>0</v>
      </c>
      <c r="U22" s="21">
        <f>+'Final Budget in Lakhs'!U22-'Provisional Budget Issued'!U22</f>
        <v>0</v>
      </c>
      <c r="V22" s="21">
        <f>+'Final Budget in Lakhs'!V22-'Provisional Budget Issued'!V22</f>
        <v>0</v>
      </c>
      <c r="W22" s="21">
        <f>+'Final Budget in Lakhs'!W22-'Provisional Budget Issued'!W22</f>
        <v>0</v>
      </c>
      <c r="X22" s="21">
        <f>+'Final Budget in Lakhs'!X22-'Provisional Budget Issued'!X22</f>
        <v>0</v>
      </c>
      <c r="Y22" s="21">
        <f>+'Final Budget in Lakhs'!Y22-'Provisional Budget Issued'!Y22</f>
        <v>0</v>
      </c>
      <c r="Z22" s="21">
        <f>+'Final Budget in Lakhs'!Z22-'Provisional Budget Issued'!Z22</f>
        <v>0</v>
      </c>
      <c r="AA22" s="21">
        <f>+'Final Budget in Lakhs'!AA22-'Provisional Budget Issued'!AA22</f>
        <v>0</v>
      </c>
      <c r="AB22" s="16">
        <f t="shared" si="0"/>
        <v>141.38044000000002</v>
      </c>
      <c r="AC22" s="106"/>
      <c r="AD22" s="105"/>
      <c r="AE22" s="106"/>
    </row>
    <row r="23" spans="1:31" x14ac:dyDescent="0.3">
      <c r="A23" s="26">
        <v>75.11569999999999</v>
      </c>
      <c r="B23" s="238" t="s">
        <v>1384</v>
      </c>
      <c r="C23" s="21">
        <f>+'Final Budget in Lakhs'!C23-'Provisional Budget Issued'!C23</f>
        <v>1259.9065399999999</v>
      </c>
      <c r="D23" s="21">
        <f>+'Final Budget in Lakhs'!D23-'Provisional Budget Issued'!D23</f>
        <v>510.12802000000005</v>
      </c>
      <c r="E23" s="21">
        <f>+'Final Budget in Lakhs'!E23-'Provisional Budget Issued'!E23</f>
        <v>416.72406999999998</v>
      </c>
      <c r="F23" s="21">
        <f>+'Final Budget in Lakhs'!F23-'Provisional Budget Issued'!F23</f>
        <v>304.05</v>
      </c>
      <c r="G23" s="21">
        <f>+'Final Budget in Lakhs'!G23-'Provisional Budget Issued'!G23</f>
        <v>264.05</v>
      </c>
      <c r="H23" s="21">
        <f>+'Final Budget in Lakhs'!H23-'Provisional Budget Issued'!H23</f>
        <v>311.12794000000002</v>
      </c>
      <c r="I23" s="21">
        <f>+'Final Budget in Lakhs'!I23-'Provisional Budget Issued'!I23</f>
        <v>307.58915999999999</v>
      </c>
      <c r="J23" s="21">
        <f>+'Final Budget in Lakhs'!J23-'Provisional Budget Issued'!J23</f>
        <v>390.22189999999995</v>
      </c>
      <c r="K23" s="21">
        <f>+'Final Budget in Lakhs'!K23-'Provisional Budget Issued'!K23</f>
        <v>388.11250000000007</v>
      </c>
      <c r="L23" s="21">
        <f>+'Final Budget in Lakhs'!L23-'Provisional Budget Issued'!L23</f>
        <v>404.55171000000001</v>
      </c>
      <c r="M23" s="21">
        <f>+'Final Budget in Lakhs'!M23-'Provisional Budget Issued'!M23</f>
        <v>391.79486000000003</v>
      </c>
      <c r="N23" s="21">
        <f>+'Final Budget in Lakhs'!N23-'Provisional Budget Issued'!N23</f>
        <v>241.21115999999998</v>
      </c>
      <c r="O23" s="21">
        <f>+'Final Budget in Lakhs'!O23-'Provisional Budget Issued'!O23</f>
        <v>236.93875</v>
      </c>
      <c r="P23" s="21">
        <f>+'Final Budget in Lakhs'!P23-'Provisional Budget Issued'!P23</f>
        <v>494.91229999999996</v>
      </c>
      <c r="Q23" s="21">
        <f>+'Final Budget in Lakhs'!Q23-'Provisional Budget Issued'!Q23</f>
        <v>402.42961000000003</v>
      </c>
      <c r="R23" s="21">
        <f>+'Final Budget in Lakhs'!R23-'Provisional Budget Issued'!R23</f>
        <v>235.55142000000001</v>
      </c>
      <c r="S23" s="21">
        <f>+'Final Budget in Lakhs'!S23-'Provisional Budget Issued'!S23</f>
        <v>296.63544999999999</v>
      </c>
      <c r="T23" s="21">
        <f>+'Final Budget in Lakhs'!T23-'Provisional Budget Issued'!T23</f>
        <v>265.16703999999999</v>
      </c>
      <c r="U23" s="21">
        <f>+'Final Budget in Lakhs'!U23-'Provisional Budget Issued'!U23</f>
        <v>191.92802</v>
      </c>
      <c r="V23" s="21">
        <f>+'Final Budget in Lakhs'!V23-'Provisional Budget Issued'!V23</f>
        <v>75.119560000000007</v>
      </c>
      <c r="W23" s="21">
        <f>+'Final Budget in Lakhs'!W23-'Provisional Budget Issued'!W23</f>
        <v>41.803629999999998</v>
      </c>
      <c r="X23" s="21">
        <f>+'Final Budget in Lakhs'!X23-'Provisional Budget Issued'!X23</f>
        <v>51.132239999999996</v>
      </c>
      <c r="Y23" s="21">
        <f>+'Final Budget in Lakhs'!Y23-'Provisional Budget Issued'!Y23</f>
        <v>3.3177999999999983</v>
      </c>
      <c r="Z23" s="21">
        <f>+'Final Budget in Lakhs'!Z23-'Provisional Budget Issued'!Z23</f>
        <v>650</v>
      </c>
      <c r="AA23" s="21">
        <f>+'Final Budget in Lakhs'!AA23-'Provisional Budget Issued'!AA23</f>
        <v>0</v>
      </c>
      <c r="AB23" s="16">
        <f t="shared" si="0"/>
        <v>8134.4036800000003</v>
      </c>
      <c r="AC23" s="106"/>
      <c r="AD23" s="105"/>
      <c r="AE23" s="106"/>
    </row>
    <row r="24" spans="1:31" x14ac:dyDescent="0.3">
      <c r="A24" s="26">
        <v>75.116699999999994</v>
      </c>
      <c r="B24" s="238" t="s">
        <v>1385</v>
      </c>
      <c r="C24" s="21">
        <f>+'Final Budget in Lakhs'!C24-'Provisional Budget Issued'!C24</f>
        <v>0</v>
      </c>
      <c r="D24" s="21">
        <f>+'Final Budget in Lakhs'!D24-'Provisional Budget Issued'!D24</f>
        <v>0</v>
      </c>
      <c r="E24" s="21">
        <f>+'Final Budget in Lakhs'!E24-'Provisional Budget Issued'!E24</f>
        <v>0</v>
      </c>
      <c r="F24" s="21">
        <f>+'Final Budget in Lakhs'!F24-'Provisional Budget Issued'!F24</f>
        <v>0</v>
      </c>
      <c r="G24" s="21">
        <f>+'Final Budget in Lakhs'!G24-'Provisional Budget Issued'!G24</f>
        <v>0</v>
      </c>
      <c r="H24" s="21">
        <f>+'Final Budget in Lakhs'!H24-'Provisional Budget Issued'!H24</f>
        <v>0</v>
      </c>
      <c r="I24" s="21">
        <f>+'Final Budget in Lakhs'!I24-'Provisional Budget Issued'!I24</f>
        <v>0</v>
      </c>
      <c r="J24" s="21">
        <f>+'Final Budget in Lakhs'!J24-'Provisional Budget Issued'!J24</f>
        <v>0</v>
      </c>
      <c r="K24" s="21">
        <f>+'Final Budget in Lakhs'!K24-'Provisional Budget Issued'!K24</f>
        <v>0</v>
      </c>
      <c r="L24" s="21">
        <f>+'Final Budget in Lakhs'!L24-'Provisional Budget Issued'!L24</f>
        <v>0</v>
      </c>
      <c r="M24" s="21">
        <f>+'Final Budget in Lakhs'!M24-'Provisional Budget Issued'!M24</f>
        <v>0</v>
      </c>
      <c r="N24" s="21">
        <f>+'Final Budget in Lakhs'!N24-'Provisional Budget Issued'!N24</f>
        <v>0</v>
      </c>
      <c r="O24" s="21">
        <f>+'Final Budget in Lakhs'!O24-'Provisional Budget Issued'!O24</f>
        <v>0</v>
      </c>
      <c r="P24" s="21">
        <f>+'Final Budget in Lakhs'!P24-'Provisional Budget Issued'!P24</f>
        <v>0</v>
      </c>
      <c r="Q24" s="21">
        <f>+'Final Budget in Lakhs'!Q24-'Provisional Budget Issued'!Q24</f>
        <v>0</v>
      </c>
      <c r="R24" s="21">
        <f>+'Final Budget in Lakhs'!R24-'Provisional Budget Issued'!R24</f>
        <v>0</v>
      </c>
      <c r="S24" s="21">
        <f>+'Final Budget in Lakhs'!S24-'Provisional Budget Issued'!S24</f>
        <v>0</v>
      </c>
      <c r="T24" s="21">
        <f>+'Final Budget in Lakhs'!T24-'Provisional Budget Issued'!T24</f>
        <v>0</v>
      </c>
      <c r="U24" s="21">
        <f>+'Final Budget in Lakhs'!U24-'Provisional Budget Issued'!U24</f>
        <v>0</v>
      </c>
      <c r="V24" s="21">
        <f>+'Final Budget in Lakhs'!V24-'Provisional Budget Issued'!V24</f>
        <v>0</v>
      </c>
      <c r="W24" s="21">
        <f>+'Final Budget in Lakhs'!W24-'Provisional Budget Issued'!W24</f>
        <v>0</v>
      </c>
      <c r="X24" s="21">
        <f>+'Final Budget in Lakhs'!X24-'Provisional Budget Issued'!X24</f>
        <v>0</v>
      </c>
      <c r="Y24" s="21">
        <f>+'Final Budget in Lakhs'!Y24-'Provisional Budget Issued'!Y24</f>
        <v>0</v>
      </c>
      <c r="Z24" s="21">
        <f>+'Final Budget in Lakhs'!Z24-'Provisional Budget Issued'!Z24</f>
        <v>5.2942299999999998</v>
      </c>
      <c r="AA24" s="21">
        <f>+'Final Budget in Lakhs'!AA24-'Provisional Budget Issued'!AA24</f>
        <v>0</v>
      </c>
      <c r="AB24" s="16">
        <f t="shared" si="0"/>
        <v>5.2942299999999998</v>
      </c>
      <c r="AC24" s="106"/>
      <c r="AD24" s="105"/>
      <c r="AE24" s="106"/>
    </row>
    <row r="25" spans="1:31" x14ac:dyDescent="0.3">
      <c r="A25" s="111">
        <v>75.117599999999996</v>
      </c>
      <c r="B25" s="238" t="s">
        <v>1386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16"/>
      <c r="AC25" s="106"/>
      <c r="AD25" s="105"/>
      <c r="AE25" s="106"/>
    </row>
    <row r="26" spans="1:31" ht="27" x14ac:dyDescent="0.3">
      <c r="A26" s="26">
        <v>75.117699999999999</v>
      </c>
      <c r="B26" s="238" t="s">
        <v>1387</v>
      </c>
      <c r="C26" s="21">
        <f>+'Final Budget in Lakhs'!C26-'Provisional Budget Issued'!C26</f>
        <v>545.71477000000004</v>
      </c>
      <c r="D26" s="21">
        <f>+'Final Budget in Lakhs'!D26-'Provisional Budget Issued'!D26</f>
        <v>361.35185999999999</v>
      </c>
      <c r="E26" s="21">
        <f>+'Final Budget in Lakhs'!E26-'Provisional Budget Issued'!E26</f>
        <v>512.43038000000001</v>
      </c>
      <c r="F26" s="21">
        <f>+'Final Budget in Lakhs'!F26-'Provisional Budget Issued'!F26</f>
        <v>388.64</v>
      </c>
      <c r="G26" s="21">
        <f>+'Final Budget in Lakhs'!G26-'Provisional Budget Issued'!G26</f>
        <v>338.64</v>
      </c>
      <c r="H26" s="21">
        <f>+'Final Budget in Lakhs'!H26-'Provisional Budget Issued'!H26</f>
        <v>458.09658000000002</v>
      </c>
      <c r="I26" s="21">
        <f>+'Final Budget in Lakhs'!I26-'Provisional Budget Issued'!I26</f>
        <v>365.29037999999997</v>
      </c>
      <c r="J26" s="21">
        <f>+'Final Budget in Lakhs'!J26-'Provisional Budget Issued'!J26</f>
        <v>559.79355999999996</v>
      </c>
      <c r="K26" s="21">
        <f>+'Final Budget in Lakhs'!K26-'Provisional Budget Issued'!K26</f>
        <v>377.54610000000002</v>
      </c>
      <c r="L26" s="21">
        <f>+'Final Budget in Lakhs'!L26-'Provisional Budget Issued'!L26</f>
        <v>364.14778000000001</v>
      </c>
      <c r="M26" s="21">
        <f>+'Final Budget in Lakhs'!M26-'Provisional Budget Issued'!M26</f>
        <v>421.86874999999998</v>
      </c>
      <c r="N26" s="21">
        <f>+'Final Budget in Lakhs'!N26-'Provisional Budget Issued'!N26</f>
        <v>298.08998999999994</v>
      </c>
      <c r="O26" s="21">
        <f>+'Final Budget in Lakhs'!O26-'Provisional Budget Issued'!O26</f>
        <v>293.90723000000003</v>
      </c>
      <c r="P26" s="21">
        <f>+'Final Budget in Lakhs'!P26-'Provisional Budget Issued'!P26</f>
        <v>569.91417000000001</v>
      </c>
      <c r="Q26" s="21">
        <f>+'Final Budget in Lakhs'!Q26-'Provisional Budget Issued'!Q26</f>
        <v>428.79091</v>
      </c>
      <c r="R26" s="21">
        <f>+'Final Budget in Lakhs'!R26-'Provisional Budget Issued'!R26</f>
        <v>647.72859999999991</v>
      </c>
      <c r="S26" s="21">
        <f>+'Final Budget in Lakhs'!S26-'Provisional Budget Issued'!S26</f>
        <v>528.08500000000004</v>
      </c>
      <c r="T26" s="21">
        <f>+'Final Budget in Lakhs'!T26-'Provisional Budget Issued'!T26</f>
        <v>481.62504999999999</v>
      </c>
      <c r="U26" s="21">
        <f>+'Final Budget in Lakhs'!U26-'Provisional Budget Issued'!U26</f>
        <v>144.60021999999998</v>
      </c>
      <c r="V26" s="21">
        <f>+'Final Budget in Lakhs'!V26-'Provisional Budget Issued'!V26</f>
        <v>21.951439999999998</v>
      </c>
      <c r="W26" s="21">
        <f>+'Final Budget in Lakhs'!W26-'Provisional Budget Issued'!W26</f>
        <v>59.708399999999997</v>
      </c>
      <c r="X26" s="21">
        <f>+'Final Budget in Lakhs'!X26-'Provisional Budget Issued'!X26</f>
        <v>59.344310000000007</v>
      </c>
      <c r="Y26" s="21">
        <f>+'Final Budget in Lakhs'!Y26-'Provisional Budget Issued'!Y26</f>
        <v>10.030740000000002</v>
      </c>
      <c r="Z26" s="21">
        <f>+'Final Budget in Lakhs'!Z26-'Provisional Budget Issued'!Z26</f>
        <v>300</v>
      </c>
      <c r="AA26" s="21">
        <f>+'Final Budget in Lakhs'!AA26-'Provisional Budget Issued'!AA26</f>
        <v>0</v>
      </c>
      <c r="AB26" s="16">
        <f t="shared" si="0"/>
        <v>8537.2962199999984</v>
      </c>
      <c r="AC26" s="106"/>
      <c r="AD26" s="105"/>
      <c r="AE26" s="106"/>
    </row>
    <row r="27" spans="1:31" ht="27" x14ac:dyDescent="0.3">
      <c r="A27" s="26">
        <v>75.118700000000004</v>
      </c>
      <c r="B27" s="238" t="s">
        <v>1388</v>
      </c>
      <c r="C27" s="21">
        <f>+'Final Budget in Lakhs'!C27-'Provisional Budget Issued'!C27</f>
        <v>0</v>
      </c>
      <c r="D27" s="21">
        <f>+'Final Budget in Lakhs'!D27-'Provisional Budget Issued'!D27</f>
        <v>0</v>
      </c>
      <c r="E27" s="21">
        <f>+'Final Budget in Lakhs'!E27-'Provisional Budget Issued'!E27</f>
        <v>0</v>
      </c>
      <c r="F27" s="21">
        <f>+'Final Budget in Lakhs'!F27-'Provisional Budget Issued'!F27</f>
        <v>0</v>
      </c>
      <c r="G27" s="21">
        <f>+'Final Budget in Lakhs'!G27-'Provisional Budget Issued'!G27</f>
        <v>0</v>
      </c>
      <c r="H27" s="21">
        <f>+'Final Budget in Lakhs'!H27-'Provisional Budget Issued'!H27</f>
        <v>20.070239999999998</v>
      </c>
      <c r="I27" s="21">
        <f>+'Final Budget in Lakhs'!I27-'Provisional Budget Issued'!I27</f>
        <v>0</v>
      </c>
      <c r="J27" s="21">
        <f>+'Final Budget in Lakhs'!J27-'Provisional Budget Issued'!J27</f>
        <v>7.1975899999999999</v>
      </c>
      <c r="K27" s="21">
        <f>+'Final Budget in Lakhs'!K27-'Provisional Budget Issued'!K27</f>
        <v>0</v>
      </c>
      <c r="L27" s="21">
        <f>+'Final Budget in Lakhs'!L27-'Provisional Budget Issued'!L27</f>
        <v>0</v>
      </c>
      <c r="M27" s="21">
        <f>+'Final Budget in Lakhs'!M27-'Provisional Budget Issued'!M27</f>
        <v>0</v>
      </c>
      <c r="N27" s="21">
        <f>+'Final Budget in Lakhs'!N27-'Provisional Budget Issued'!N27</f>
        <v>0</v>
      </c>
      <c r="O27" s="21">
        <f>+'Final Budget in Lakhs'!O27-'Provisional Budget Issued'!O27</f>
        <v>0</v>
      </c>
      <c r="P27" s="21">
        <f>+'Final Budget in Lakhs'!P27-'Provisional Budget Issued'!P27</f>
        <v>0</v>
      </c>
      <c r="Q27" s="21">
        <f>+'Final Budget in Lakhs'!Q27-'Provisional Budget Issued'!Q27</f>
        <v>0</v>
      </c>
      <c r="R27" s="21">
        <f>+'Final Budget in Lakhs'!R27-'Provisional Budget Issued'!R27</f>
        <v>0</v>
      </c>
      <c r="S27" s="21">
        <f>+'Final Budget in Lakhs'!S27-'Provisional Budget Issued'!S27</f>
        <v>0</v>
      </c>
      <c r="T27" s="21">
        <f>+'Final Budget in Lakhs'!T27-'Provisional Budget Issued'!T27</f>
        <v>0</v>
      </c>
      <c r="U27" s="21">
        <f>+'Final Budget in Lakhs'!U27-'Provisional Budget Issued'!U27</f>
        <v>30.994710000000001</v>
      </c>
      <c r="V27" s="21">
        <f>+'Final Budget in Lakhs'!V27-'Provisional Budget Issued'!V27</f>
        <v>0</v>
      </c>
      <c r="W27" s="21">
        <f>+'Final Budget in Lakhs'!W27-'Provisional Budget Issued'!W27</f>
        <v>14.765309999999998</v>
      </c>
      <c r="X27" s="21">
        <f>+'Final Budget in Lakhs'!X27-'Provisional Budget Issued'!X27</f>
        <v>15.884180000000001</v>
      </c>
      <c r="Y27" s="21">
        <f>+'Final Budget in Lakhs'!Y27-'Provisional Budget Issued'!Y27</f>
        <v>0</v>
      </c>
      <c r="Z27" s="21">
        <f>+'Final Budget in Lakhs'!Z27-'Provisional Budget Issued'!Z27</f>
        <v>2.3100100000000001</v>
      </c>
      <c r="AA27" s="21">
        <f>+'Final Budget in Lakhs'!AA27-'Provisional Budget Issued'!AA27</f>
        <v>0</v>
      </c>
      <c r="AB27" s="16">
        <f t="shared" si="0"/>
        <v>91.222040000000007</v>
      </c>
      <c r="AC27" s="106"/>
      <c r="AD27" s="105"/>
      <c r="AE27" s="106"/>
    </row>
    <row r="28" spans="1:31" ht="40.5" x14ac:dyDescent="0.3">
      <c r="A28" s="26">
        <v>75.119699999999995</v>
      </c>
      <c r="B28" s="238" t="s">
        <v>1389</v>
      </c>
      <c r="C28" s="21">
        <f>+'Final Budget in Lakhs'!C28-'Provisional Budget Issued'!C28</f>
        <v>0</v>
      </c>
      <c r="D28" s="21">
        <f>+'Final Budget in Lakhs'!D28-'Provisional Budget Issued'!D28</f>
        <v>0</v>
      </c>
      <c r="E28" s="21">
        <f>+'Final Budget in Lakhs'!E28-'Provisional Budget Issued'!E28</f>
        <v>0</v>
      </c>
      <c r="F28" s="21">
        <f>+'Final Budget in Lakhs'!F28-'Provisional Budget Issued'!F28</f>
        <v>0</v>
      </c>
      <c r="G28" s="21">
        <f>+'Final Budget in Lakhs'!G28-'Provisional Budget Issued'!G28</f>
        <v>0</v>
      </c>
      <c r="H28" s="21">
        <f>+'Final Budget in Lakhs'!H28-'Provisional Budget Issued'!H28</f>
        <v>0</v>
      </c>
      <c r="I28" s="21">
        <f>+'Final Budget in Lakhs'!I28-'Provisional Budget Issued'!I28</f>
        <v>0</v>
      </c>
      <c r="J28" s="21">
        <f>+'Final Budget in Lakhs'!J28-'Provisional Budget Issued'!J28</f>
        <v>5.9790099999999997</v>
      </c>
      <c r="K28" s="21">
        <f>+'Final Budget in Lakhs'!K28-'Provisional Budget Issued'!K28</f>
        <v>0</v>
      </c>
      <c r="L28" s="21">
        <f>+'Final Budget in Lakhs'!L28-'Provisional Budget Issued'!L28</f>
        <v>0</v>
      </c>
      <c r="M28" s="21">
        <f>+'Final Budget in Lakhs'!M28-'Provisional Budget Issued'!M28</f>
        <v>0</v>
      </c>
      <c r="N28" s="21">
        <f>+'Final Budget in Lakhs'!N28-'Provisional Budget Issued'!N28</f>
        <v>0</v>
      </c>
      <c r="O28" s="21">
        <f>+'Final Budget in Lakhs'!O28-'Provisional Budget Issued'!O28</f>
        <v>0</v>
      </c>
      <c r="P28" s="21">
        <f>+'Final Budget in Lakhs'!P28-'Provisional Budget Issued'!P28</f>
        <v>0</v>
      </c>
      <c r="Q28" s="21">
        <f>+'Final Budget in Lakhs'!Q28-'Provisional Budget Issued'!Q28</f>
        <v>0</v>
      </c>
      <c r="R28" s="21">
        <f>+'Final Budget in Lakhs'!R28-'Provisional Budget Issued'!R28</f>
        <v>0</v>
      </c>
      <c r="S28" s="21">
        <f>+'Final Budget in Lakhs'!S28-'Provisional Budget Issued'!S28</f>
        <v>0</v>
      </c>
      <c r="T28" s="21">
        <f>+'Final Budget in Lakhs'!T28-'Provisional Budget Issued'!T28</f>
        <v>0</v>
      </c>
      <c r="U28" s="21">
        <f>+'Final Budget in Lakhs'!U28-'Provisional Budget Issued'!U28</f>
        <v>3.0379700000000001</v>
      </c>
      <c r="V28" s="21">
        <f>+'Final Budget in Lakhs'!V28-'Provisional Budget Issued'!V28</f>
        <v>0</v>
      </c>
      <c r="W28" s="21">
        <f>+'Final Budget in Lakhs'!W28-'Provisional Budget Issued'!W28</f>
        <v>2.8962400000000001</v>
      </c>
      <c r="X28" s="21">
        <f>+'Final Budget in Lakhs'!X28-'Provisional Budget Issued'!X28</f>
        <v>5.0768300000000002</v>
      </c>
      <c r="Y28" s="21">
        <f>+'Final Budget in Lakhs'!Y28-'Provisional Budget Issued'!Y28</f>
        <v>0</v>
      </c>
      <c r="Z28" s="21">
        <f>+'Final Budget in Lakhs'!Z28-'Provisional Budget Issued'!Z28</f>
        <v>9.8716799999999996</v>
      </c>
      <c r="AA28" s="21">
        <f>+'Final Budget in Lakhs'!AA28-'Provisional Budget Issued'!AA28</f>
        <v>0</v>
      </c>
      <c r="AB28" s="16">
        <f t="shared" si="0"/>
        <v>26.861730000000001</v>
      </c>
      <c r="AC28" s="106"/>
      <c r="AD28" s="105"/>
      <c r="AE28" s="106"/>
    </row>
    <row r="29" spans="1:31" x14ac:dyDescent="0.3">
      <c r="A29" s="26">
        <v>75.155699999999996</v>
      </c>
      <c r="B29" s="238" t="s">
        <v>1391</v>
      </c>
      <c r="C29" s="21">
        <f>+'Final Budget in Lakhs'!C29-'Provisional Budget Issued'!C29</f>
        <v>0</v>
      </c>
      <c r="D29" s="21">
        <f>+'Final Budget in Lakhs'!D29-'Provisional Budget Issued'!D29</f>
        <v>7.7672599999999994</v>
      </c>
      <c r="E29" s="21">
        <f>+'Final Budget in Lakhs'!E29-'Provisional Budget Issued'!E29</f>
        <v>3.9379999999999997</v>
      </c>
      <c r="F29" s="21">
        <f>+'Final Budget in Lakhs'!F29-'Provisional Budget Issued'!F29</f>
        <v>4.6479999999999997</v>
      </c>
      <c r="G29" s="21">
        <f>+'Final Budget in Lakhs'!G29-'Provisional Budget Issued'!G29</f>
        <v>2.22065</v>
      </c>
      <c r="H29" s="21">
        <f>+'Final Budget in Lakhs'!H29-'Provisional Budget Issued'!H29</f>
        <v>6.6614599999999999</v>
      </c>
      <c r="I29" s="21">
        <f>+'Final Budget in Lakhs'!I29-'Provisional Budget Issued'!I29</f>
        <v>0.23561999999999997</v>
      </c>
      <c r="J29" s="21">
        <f>+'Final Budget in Lakhs'!J29-'Provisional Budget Issued'!J29</f>
        <v>0</v>
      </c>
      <c r="K29" s="21">
        <f>+'Final Budget in Lakhs'!K29-'Provisional Budget Issued'!K29</f>
        <v>7.6320000000000006</v>
      </c>
      <c r="L29" s="21">
        <f>+'Final Budget in Lakhs'!L29-'Provisional Budget Issued'!L29</f>
        <v>7.4322299999999997</v>
      </c>
      <c r="M29" s="21">
        <f>+'Final Budget in Lakhs'!M29-'Provisional Budget Issued'!M29</f>
        <v>10.96874</v>
      </c>
      <c r="N29" s="21">
        <f>+'Final Budget in Lakhs'!N29-'Provisional Budget Issued'!N29</f>
        <v>3.3040000000000003</v>
      </c>
      <c r="O29" s="21">
        <f>+'Final Budget in Lakhs'!O29-'Provisional Budget Issued'!O29</f>
        <v>0</v>
      </c>
      <c r="P29" s="21">
        <f>+'Final Budget in Lakhs'!P29-'Provisional Budget Issued'!P29</f>
        <v>0</v>
      </c>
      <c r="Q29" s="21">
        <f>+'Final Budget in Lakhs'!Q29-'Provisional Budget Issued'!Q29</f>
        <v>0</v>
      </c>
      <c r="R29" s="21">
        <f>+'Final Budget in Lakhs'!R29-'Provisional Budget Issued'!R29</f>
        <v>0</v>
      </c>
      <c r="S29" s="21">
        <f>+'Final Budget in Lakhs'!S29-'Provisional Budget Issued'!S29</f>
        <v>2.1773400000000001</v>
      </c>
      <c r="T29" s="21">
        <f>+'Final Budget in Lakhs'!T29-'Provisional Budget Issued'!T29</f>
        <v>0.28000000000000003</v>
      </c>
      <c r="U29" s="21">
        <f>+'Final Budget in Lakhs'!U29-'Provisional Budget Issued'!U29</f>
        <v>0.67733999999999994</v>
      </c>
      <c r="V29" s="21">
        <f>+'Final Budget in Lakhs'!V29-'Provisional Budget Issued'!V29</f>
        <v>0</v>
      </c>
      <c r="W29" s="21">
        <f>+'Final Budget in Lakhs'!W29-'Provisional Budget Issued'!W29</f>
        <v>0</v>
      </c>
      <c r="X29" s="21">
        <f>+'Final Budget in Lakhs'!X29-'Provisional Budget Issued'!X29</f>
        <v>0</v>
      </c>
      <c r="Y29" s="21">
        <f>+'Final Budget in Lakhs'!Y29-'Provisional Budget Issued'!Y29</f>
        <v>0</v>
      </c>
      <c r="Z29" s="21">
        <f>+'Final Budget in Lakhs'!Z29-'Provisional Budget Issued'!Z29</f>
        <v>0</v>
      </c>
      <c r="AA29" s="21">
        <f>+'Final Budget in Lakhs'!AA29-'Provisional Budget Issued'!AA29</f>
        <v>0</v>
      </c>
      <c r="AB29" s="16">
        <f t="shared" si="0"/>
        <v>57.942639999999997</v>
      </c>
      <c r="AC29" s="106"/>
      <c r="AD29" s="105"/>
      <c r="AE29" s="106"/>
    </row>
    <row r="30" spans="1:31" x14ac:dyDescent="0.3">
      <c r="A30" s="26">
        <v>75.156700000000001</v>
      </c>
      <c r="B30" s="238" t="s">
        <v>1392</v>
      </c>
      <c r="C30" s="21">
        <f>+'Final Budget in Lakhs'!C30-'Provisional Budget Issued'!C30</f>
        <v>0</v>
      </c>
      <c r="D30" s="21">
        <f>+'Final Budget in Lakhs'!D30-'Provisional Budget Issued'!D30</f>
        <v>0</v>
      </c>
      <c r="E30" s="21">
        <f>+'Final Budget in Lakhs'!E30-'Provisional Budget Issued'!E30</f>
        <v>0</v>
      </c>
      <c r="F30" s="21">
        <f>+'Final Budget in Lakhs'!F30-'Provisional Budget Issued'!F30</f>
        <v>0.43999999999999995</v>
      </c>
      <c r="G30" s="21">
        <f>+'Final Budget in Lakhs'!G30-'Provisional Budget Issued'!G30</f>
        <v>0.43999999999999995</v>
      </c>
      <c r="H30" s="21">
        <f>+'Final Budget in Lakhs'!H30-'Provisional Budget Issued'!H30</f>
        <v>1.17</v>
      </c>
      <c r="I30" s="21">
        <f>+'Final Budget in Lakhs'!I30-'Provisional Budget Issued'!I30</f>
        <v>1.8839999999999999</v>
      </c>
      <c r="J30" s="21">
        <f>+'Final Budget in Lakhs'!J30-'Provisional Budget Issued'!J30</f>
        <v>1.444</v>
      </c>
      <c r="K30" s="21">
        <f>+'Final Budget in Lakhs'!K30-'Provisional Budget Issued'!K30</f>
        <v>0</v>
      </c>
      <c r="L30" s="21">
        <f>+'Final Budget in Lakhs'!L30-'Provisional Budget Issued'!L30</f>
        <v>0</v>
      </c>
      <c r="M30" s="21">
        <f>+'Final Budget in Lakhs'!M30-'Provisional Budget Issued'!M30</f>
        <v>6.0000000000000053E-2</v>
      </c>
      <c r="N30" s="21">
        <f>+'Final Budget in Lakhs'!N30-'Provisional Budget Issued'!N30</f>
        <v>0</v>
      </c>
      <c r="O30" s="21">
        <f>+'Final Budget in Lakhs'!O30-'Provisional Budget Issued'!O30</f>
        <v>0.8660000000000001</v>
      </c>
      <c r="P30" s="21">
        <f>+'Final Budget in Lakhs'!P30-'Provisional Budget Issued'!P30</f>
        <v>13.508190000000001</v>
      </c>
      <c r="Q30" s="21">
        <f>+'Final Budget in Lakhs'!Q30-'Provisional Budget Issued'!Q30</f>
        <v>5.8971399999999994</v>
      </c>
      <c r="R30" s="21">
        <f>+'Final Budget in Lakhs'!R30-'Provisional Budget Issued'!R30</f>
        <v>9.0587800000000023</v>
      </c>
      <c r="S30" s="21">
        <f>+'Final Budget in Lakhs'!S30-'Provisional Budget Issued'!S30</f>
        <v>8.1391999999999989</v>
      </c>
      <c r="T30" s="21">
        <f>+'Final Budget in Lakhs'!T30-'Provisional Budget Issued'!T30</f>
        <v>0.56000000000000227</v>
      </c>
      <c r="U30" s="21">
        <f>+'Final Budget in Lakhs'!U30-'Provisional Budget Issued'!U30</f>
        <v>0</v>
      </c>
      <c r="V30" s="21">
        <f>+'Final Budget in Lakhs'!V30-'Provisional Budget Issued'!V30</f>
        <v>0</v>
      </c>
      <c r="W30" s="21">
        <f>+'Final Budget in Lakhs'!W30-'Provisional Budget Issued'!W30</f>
        <v>0</v>
      </c>
      <c r="X30" s="21">
        <f>+'Final Budget in Lakhs'!X30-'Provisional Budget Issued'!X30</f>
        <v>0</v>
      </c>
      <c r="Y30" s="21">
        <f>+'Final Budget in Lakhs'!Y30-'Provisional Budget Issued'!Y30</f>
        <v>0</v>
      </c>
      <c r="Z30" s="21">
        <f>+'Final Budget in Lakhs'!Z30-'Provisional Budget Issued'!Z30</f>
        <v>0</v>
      </c>
      <c r="AA30" s="21">
        <f>+'Final Budget in Lakhs'!AA30-'Provisional Budget Issued'!AA30</f>
        <v>0</v>
      </c>
      <c r="AB30" s="16">
        <f t="shared" si="0"/>
        <v>43.467310000000012</v>
      </c>
      <c r="AC30" s="106"/>
      <c r="AD30" s="105"/>
      <c r="AE30" s="106"/>
    </row>
    <row r="31" spans="1:31" ht="27" x14ac:dyDescent="0.3">
      <c r="A31" s="26">
        <v>75.157700000000006</v>
      </c>
      <c r="B31" s="238" t="s">
        <v>1393</v>
      </c>
      <c r="C31" s="21">
        <f>+'Final Budget in Lakhs'!C31-'Provisional Budget Issued'!C31</f>
        <v>83.552499999999981</v>
      </c>
      <c r="D31" s="21">
        <f>+'Final Budget in Lakhs'!D31-'Provisional Budget Issued'!D31</f>
        <v>96.865970000000004</v>
      </c>
      <c r="E31" s="21">
        <f>+'Final Budget in Lakhs'!E31-'Provisional Budget Issued'!E31</f>
        <v>124.29276</v>
      </c>
      <c r="F31" s="21">
        <f>+'Final Budget in Lakhs'!F31-'Provisional Budget Issued'!F31</f>
        <v>91.42</v>
      </c>
      <c r="G31" s="21">
        <f>+'Final Budget in Lakhs'!G31-'Provisional Budget Issued'!G31</f>
        <v>51.42</v>
      </c>
      <c r="H31" s="21">
        <f>+'Final Budget in Lakhs'!H31-'Provisional Budget Issued'!H31</f>
        <v>103.32701</v>
      </c>
      <c r="I31" s="21">
        <f>+'Final Budget in Lakhs'!I31-'Provisional Budget Issued'!I31</f>
        <v>84.656149999999997</v>
      </c>
      <c r="J31" s="21">
        <f>+'Final Budget in Lakhs'!J31-'Provisional Budget Issued'!J31</f>
        <v>145.13540999999998</v>
      </c>
      <c r="K31" s="21">
        <f>+'Final Budget in Lakhs'!K31-'Provisional Budget Issued'!K31</f>
        <v>87.300669999999997</v>
      </c>
      <c r="L31" s="21">
        <f>+'Final Budget in Lakhs'!L31-'Provisional Budget Issued'!L31</f>
        <v>104.78038000000001</v>
      </c>
      <c r="M31" s="21">
        <f>+'Final Budget in Lakhs'!M31-'Provisional Budget Issued'!M31</f>
        <v>57.935729999999992</v>
      </c>
      <c r="N31" s="21">
        <f>+'Final Budget in Lakhs'!N31-'Provisional Budget Issued'!N31</f>
        <v>40.104139999999994</v>
      </c>
      <c r="O31" s="21">
        <f>+'Final Budget in Lakhs'!O31-'Provisional Budget Issued'!O31</f>
        <v>46.574380000000005</v>
      </c>
      <c r="P31" s="21">
        <f>+'Final Budget in Lakhs'!P31-'Provisional Budget Issued'!P31</f>
        <v>100.01934</v>
      </c>
      <c r="Q31" s="21">
        <f>+'Final Budget in Lakhs'!Q31-'Provisional Budget Issued'!Q31</f>
        <v>86.838070000000002</v>
      </c>
      <c r="R31" s="21">
        <f>+'Final Budget in Lakhs'!R31-'Provisional Budget Issued'!R31</f>
        <v>96.586459999999988</v>
      </c>
      <c r="S31" s="21">
        <f>+'Final Budget in Lakhs'!S31-'Provisional Budget Issued'!S31</f>
        <v>86.814909999999998</v>
      </c>
      <c r="T31" s="21">
        <f>+'Final Budget in Lakhs'!T31-'Provisional Budget Issued'!T31</f>
        <v>101.42227</v>
      </c>
      <c r="U31" s="21">
        <f>+'Final Budget in Lakhs'!U31-'Provisional Budget Issued'!U31</f>
        <v>0</v>
      </c>
      <c r="V31" s="21">
        <f>+'Final Budget in Lakhs'!V31-'Provisional Budget Issued'!V31</f>
        <v>0</v>
      </c>
      <c r="W31" s="21">
        <f>+'Final Budget in Lakhs'!W31-'Provisional Budget Issued'!W31</f>
        <v>0</v>
      </c>
      <c r="X31" s="21">
        <f>+'Final Budget in Lakhs'!X31-'Provisional Budget Issued'!X31</f>
        <v>0</v>
      </c>
      <c r="Y31" s="21">
        <f>+'Final Budget in Lakhs'!Y31-'Provisional Budget Issued'!Y31</f>
        <v>0</v>
      </c>
      <c r="Z31" s="21">
        <f>+'Final Budget in Lakhs'!Z31-'Provisional Budget Issued'!Z31</f>
        <v>0</v>
      </c>
      <c r="AA31" s="21">
        <f>+'Final Budget in Lakhs'!AA31-'Provisional Budget Issued'!AA31</f>
        <v>0</v>
      </c>
      <c r="AB31" s="16">
        <f t="shared" si="0"/>
        <v>1589.0461500000001</v>
      </c>
      <c r="AC31" s="106"/>
      <c r="AD31" s="105"/>
      <c r="AE31" s="106"/>
    </row>
    <row r="32" spans="1:31" x14ac:dyDescent="0.3">
      <c r="A32" s="26">
        <v>75.170699999999997</v>
      </c>
      <c r="B32" s="238" t="s">
        <v>1394</v>
      </c>
      <c r="C32" s="21">
        <f>+'Final Budget in Lakhs'!C32-'Provisional Budget Issued'!C32</f>
        <v>0.77846000000000004</v>
      </c>
      <c r="D32" s="21">
        <f>+'Final Budget in Lakhs'!D32-'Provisional Budget Issued'!D32</f>
        <v>1.0712099999999998</v>
      </c>
      <c r="E32" s="21">
        <f>+'Final Budget in Lakhs'!E32-'Provisional Budget Issued'!E32</f>
        <v>0.42525000000000002</v>
      </c>
      <c r="F32" s="21">
        <f>+'Final Budget in Lakhs'!F32-'Provisional Budget Issued'!F32</f>
        <v>0.30525000000000002</v>
      </c>
      <c r="G32" s="21">
        <f>+'Final Budget in Lakhs'!G32-'Provisional Budget Issued'!G32</f>
        <v>1.0000000000000009E-2</v>
      </c>
      <c r="H32" s="21">
        <f>+'Final Budget in Lakhs'!H32-'Provisional Budget Issued'!H32</f>
        <v>0</v>
      </c>
      <c r="I32" s="21">
        <f>+'Final Budget in Lakhs'!I32-'Provisional Budget Issued'!I32</f>
        <v>0</v>
      </c>
      <c r="J32" s="21">
        <f>+'Final Budget in Lakhs'!J32-'Provisional Budget Issued'!J32</f>
        <v>0</v>
      </c>
      <c r="K32" s="21">
        <f>+'Final Budget in Lakhs'!K32-'Provisional Budget Issued'!K32</f>
        <v>1.2190599999999998</v>
      </c>
      <c r="L32" s="21">
        <f>+'Final Budget in Lakhs'!L32-'Provisional Budget Issued'!L32</f>
        <v>0</v>
      </c>
      <c r="M32" s="21">
        <f>+'Final Budget in Lakhs'!M32-'Provisional Budget Issued'!M32</f>
        <v>1.8250999999999999</v>
      </c>
      <c r="N32" s="21">
        <f>+'Final Budget in Lakhs'!N32-'Provisional Budget Issued'!N32</f>
        <v>2.1293899999999999</v>
      </c>
      <c r="O32" s="21">
        <f>+'Final Budget in Lakhs'!O32-'Provisional Budget Issued'!O32</f>
        <v>0</v>
      </c>
      <c r="P32" s="21">
        <f>+'Final Budget in Lakhs'!P32-'Provisional Budget Issued'!P32</f>
        <v>0.50563000000000002</v>
      </c>
      <c r="Q32" s="21">
        <f>+'Final Budget in Lakhs'!Q32-'Provisional Budget Issued'!Q32</f>
        <v>1.6344899999999998</v>
      </c>
      <c r="R32" s="21">
        <f>+'Final Budget in Lakhs'!R32-'Provisional Budget Issued'!R32</f>
        <v>3.1142499999999997</v>
      </c>
      <c r="S32" s="21">
        <f>+'Final Budget in Lakhs'!S32-'Provisional Budget Issued'!S32</f>
        <v>0.56761000000000006</v>
      </c>
      <c r="T32" s="21">
        <f>+'Final Budget in Lakhs'!T32-'Provisional Budget Issued'!T32</f>
        <v>0</v>
      </c>
      <c r="U32" s="21">
        <f>+'Final Budget in Lakhs'!U32-'Provisional Budget Issued'!U32</f>
        <v>0</v>
      </c>
      <c r="V32" s="21">
        <f>+'Final Budget in Lakhs'!V32-'Provisional Budget Issued'!V32</f>
        <v>0</v>
      </c>
      <c r="W32" s="21">
        <f>+'Final Budget in Lakhs'!W32-'Provisional Budget Issued'!W32</f>
        <v>0</v>
      </c>
      <c r="X32" s="21">
        <f>+'Final Budget in Lakhs'!X32-'Provisional Budget Issued'!X32</f>
        <v>0</v>
      </c>
      <c r="Y32" s="21">
        <f>+'Final Budget in Lakhs'!Y32-'Provisional Budget Issued'!Y32</f>
        <v>0.29921999999999999</v>
      </c>
      <c r="Z32" s="21">
        <f>+'Final Budget in Lakhs'!Z32-'Provisional Budget Issued'!Z32</f>
        <v>0</v>
      </c>
      <c r="AA32" s="21">
        <f>+'Final Budget in Lakhs'!AA32-'Provisional Budget Issued'!AA32</f>
        <v>0</v>
      </c>
      <c r="AB32" s="16">
        <f t="shared" si="0"/>
        <v>13.884919999999999</v>
      </c>
      <c r="AC32" s="106"/>
      <c r="AD32" s="105"/>
      <c r="AE32" s="106"/>
    </row>
    <row r="33" spans="1:31" ht="27" x14ac:dyDescent="0.3">
      <c r="A33" s="26">
        <v>75.180700000000002</v>
      </c>
      <c r="B33" s="238" t="s">
        <v>1398</v>
      </c>
      <c r="C33" s="21">
        <f>+'Final Budget in Lakhs'!C33-'Provisional Budget Issued'!C33</f>
        <v>0</v>
      </c>
      <c r="D33" s="21">
        <f>+'Final Budget in Lakhs'!D33-'Provisional Budget Issued'!D33</f>
        <v>0</v>
      </c>
      <c r="E33" s="21">
        <f>+'Final Budget in Lakhs'!E33-'Provisional Budget Issued'!E33</f>
        <v>0</v>
      </c>
      <c r="F33" s="21">
        <f>+'Final Budget in Lakhs'!F33-'Provisional Budget Issued'!F33</f>
        <v>0</v>
      </c>
      <c r="G33" s="21">
        <f>+'Final Budget in Lakhs'!G33-'Provisional Budget Issued'!G33</f>
        <v>0</v>
      </c>
      <c r="H33" s="21">
        <f>+'Final Budget in Lakhs'!H33-'Provisional Budget Issued'!H33</f>
        <v>3.5840899999999998</v>
      </c>
      <c r="I33" s="21">
        <f>+'Final Budget in Lakhs'!I33-'Provisional Budget Issued'!I33</f>
        <v>0</v>
      </c>
      <c r="J33" s="21">
        <f>+'Final Budget in Lakhs'!J33-'Provisional Budget Issued'!J33</f>
        <v>0.67999999999999994</v>
      </c>
      <c r="K33" s="21">
        <f>+'Final Budget in Lakhs'!K33-'Provisional Budget Issued'!K33</f>
        <v>4.6054000000000004</v>
      </c>
      <c r="L33" s="21">
        <f>+'Final Budget in Lakhs'!L33-'Provisional Budget Issued'!L33</f>
        <v>0</v>
      </c>
      <c r="M33" s="21">
        <f>+'Final Budget in Lakhs'!M33-'Provisional Budget Issued'!M33</f>
        <v>1.6501399999999999</v>
      </c>
      <c r="N33" s="21">
        <f>+'Final Budget in Lakhs'!N33-'Provisional Budget Issued'!N33</f>
        <v>0</v>
      </c>
      <c r="O33" s="21">
        <f>+'Final Budget in Lakhs'!O33-'Provisional Budget Issued'!O33</f>
        <v>0</v>
      </c>
      <c r="P33" s="21">
        <f>+'Final Budget in Lakhs'!P33-'Provisional Budget Issued'!P33</f>
        <v>8.3689400000000003</v>
      </c>
      <c r="Q33" s="21">
        <f>+'Final Budget in Lakhs'!Q33-'Provisional Budget Issued'!Q33</f>
        <v>0</v>
      </c>
      <c r="R33" s="21">
        <f>+'Final Budget in Lakhs'!R33-'Provisional Budget Issued'!R33</f>
        <v>0</v>
      </c>
      <c r="S33" s="21">
        <f>+'Final Budget in Lakhs'!S33-'Provisional Budget Issued'!S33</f>
        <v>0.91418999999999995</v>
      </c>
      <c r="T33" s="21">
        <f>+'Final Budget in Lakhs'!T33-'Provisional Budget Issued'!T33</f>
        <v>0</v>
      </c>
      <c r="U33" s="21">
        <f>+'Final Budget in Lakhs'!U33-'Provisional Budget Issued'!U33</f>
        <v>11.41705</v>
      </c>
      <c r="V33" s="21">
        <f>+'Final Budget in Lakhs'!V33-'Provisional Budget Issued'!V33</f>
        <v>0</v>
      </c>
      <c r="W33" s="21">
        <f>+'Final Budget in Lakhs'!W33-'Provisional Budget Issued'!W33</f>
        <v>9.3810000000000004E-2</v>
      </c>
      <c r="X33" s="21">
        <f>+'Final Budget in Lakhs'!X33-'Provisional Budget Issued'!X33</f>
        <v>0</v>
      </c>
      <c r="Y33" s="21">
        <f>+'Final Budget in Lakhs'!Y33-'Provisional Budget Issued'!Y33</f>
        <v>0</v>
      </c>
      <c r="Z33" s="21">
        <f>+'Final Budget in Lakhs'!Z33-'Provisional Budget Issued'!Z33</f>
        <v>0</v>
      </c>
      <c r="AA33" s="21">
        <f>+'Final Budget in Lakhs'!AA33-'Provisional Budget Issued'!AA33</f>
        <v>0</v>
      </c>
      <c r="AB33" s="16">
        <f t="shared" si="0"/>
        <v>31.313620000000004</v>
      </c>
      <c r="AC33" s="106"/>
      <c r="AD33" s="105"/>
      <c r="AE33" s="106"/>
    </row>
    <row r="34" spans="1:31" x14ac:dyDescent="0.3">
      <c r="A34" s="111">
        <v>75.181700000000006</v>
      </c>
      <c r="B34" s="238" t="s">
        <v>1399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16"/>
      <c r="AC34" s="106"/>
      <c r="AD34" s="105"/>
      <c r="AE34" s="106"/>
    </row>
    <row r="35" spans="1:31" x14ac:dyDescent="0.3">
      <c r="A35" s="26">
        <v>75.184700000000007</v>
      </c>
      <c r="B35" s="238" t="s">
        <v>1401</v>
      </c>
      <c r="C35" s="21">
        <f>+'Final Budget in Lakhs'!C35-'Provisional Budget Issued'!C35</f>
        <v>11.479099999999999</v>
      </c>
      <c r="D35" s="21">
        <f>+'Final Budget in Lakhs'!D35-'Provisional Budget Issued'!D35</f>
        <v>6.8167800000000005</v>
      </c>
      <c r="E35" s="21">
        <f>+'Final Budget in Lakhs'!E35-'Provisional Budget Issued'!E35</f>
        <v>5.5334599999999998</v>
      </c>
      <c r="F35" s="21">
        <f>+'Final Budget in Lakhs'!F35-'Provisional Budget Issued'!F35</f>
        <v>6.7434599999999998</v>
      </c>
      <c r="G35" s="21">
        <f>+'Final Budget in Lakhs'!G35-'Provisional Budget Issued'!G35</f>
        <v>0</v>
      </c>
      <c r="H35" s="21">
        <f>+'Final Budget in Lakhs'!H35-'Provisional Budget Issued'!H35</f>
        <v>2.4164700000000003</v>
      </c>
      <c r="I35" s="21">
        <f>+'Final Budget in Lakhs'!I35-'Provisional Budget Issued'!I35</f>
        <v>2.45166</v>
      </c>
      <c r="J35" s="21">
        <f>+'Final Budget in Lakhs'!J35-'Provisional Budget Issued'!J35</f>
        <v>4.3433700000000002</v>
      </c>
      <c r="K35" s="21">
        <f>+'Final Budget in Lakhs'!K35-'Provisional Budget Issued'!K35</f>
        <v>4.2708899999999996</v>
      </c>
      <c r="L35" s="21">
        <f>+'Final Budget in Lakhs'!L35-'Provisional Budget Issued'!L35</f>
        <v>1.0841000000000001</v>
      </c>
      <c r="M35" s="21">
        <f>+'Final Budget in Lakhs'!M35-'Provisional Budget Issued'!M35</f>
        <v>6.1594600000000002</v>
      </c>
      <c r="N35" s="21">
        <f>+'Final Budget in Lakhs'!N35-'Provisional Budget Issued'!N35</f>
        <v>0</v>
      </c>
      <c r="O35" s="21">
        <f>+'Final Budget in Lakhs'!O35-'Provisional Budget Issued'!O35</f>
        <v>4.2159800000000001</v>
      </c>
      <c r="P35" s="21">
        <f>+'Final Budget in Lakhs'!P35-'Provisional Budget Issued'!P35</f>
        <v>2.4157000000000002</v>
      </c>
      <c r="Q35" s="21">
        <f>+'Final Budget in Lakhs'!Q35-'Provisional Budget Issued'!Q35</f>
        <v>0</v>
      </c>
      <c r="R35" s="21">
        <f>+'Final Budget in Lakhs'!R35-'Provisional Budget Issued'!R35</f>
        <v>2.3638599999999999</v>
      </c>
      <c r="S35" s="21">
        <f>+'Final Budget in Lakhs'!S35-'Provisional Budget Issued'!S35</f>
        <v>5.8604900000000004</v>
      </c>
      <c r="T35" s="21">
        <f>+'Final Budget in Lakhs'!T35-'Provisional Budget Issued'!T35</f>
        <v>0</v>
      </c>
      <c r="U35" s="21">
        <f>+'Final Budget in Lakhs'!U35-'Provisional Budget Issued'!U35</f>
        <v>0</v>
      </c>
      <c r="V35" s="21">
        <f>+'Final Budget in Lakhs'!V35-'Provisional Budget Issued'!V35</f>
        <v>0</v>
      </c>
      <c r="W35" s="21">
        <f>+'Final Budget in Lakhs'!W35-'Provisional Budget Issued'!W35</f>
        <v>0</v>
      </c>
      <c r="X35" s="21">
        <f>+'Final Budget in Lakhs'!X35-'Provisional Budget Issued'!X35</f>
        <v>0</v>
      </c>
      <c r="Y35" s="21">
        <f>+'Final Budget in Lakhs'!Y35-'Provisional Budget Issued'!Y35</f>
        <v>0</v>
      </c>
      <c r="Z35" s="21">
        <f>+'Final Budget in Lakhs'!Z35-'Provisional Budget Issued'!Z35</f>
        <v>0</v>
      </c>
      <c r="AA35" s="21">
        <f>+'Final Budget in Lakhs'!AA35-'Provisional Budget Issued'!AA35</f>
        <v>0</v>
      </c>
      <c r="AB35" s="16">
        <f t="shared" si="0"/>
        <v>66.154780000000017</v>
      </c>
      <c r="AC35" s="106"/>
      <c r="AD35" s="105"/>
      <c r="AE35" s="106"/>
    </row>
    <row r="36" spans="1:31" x14ac:dyDescent="0.3">
      <c r="A36" s="111">
        <v>75.185599999999994</v>
      </c>
      <c r="B36" s="238" t="s">
        <v>1402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16"/>
      <c r="AC36" s="106"/>
      <c r="AD36" s="105"/>
      <c r="AE36" s="106"/>
    </row>
    <row r="37" spans="1:31" x14ac:dyDescent="0.3">
      <c r="A37" s="26">
        <v>75.185699999999997</v>
      </c>
      <c r="B37" s="238" t="s">
        <v>1402</v>
      </c>
      <c r="C37" s="21">
        <f>+'Final Budget in Lakhs'!C37-'Provisional Budget Issued'!C37</f>
        <v>484.94776999999999</v>
      </c>
      <c r="D37" s="21">
        <f>+'Final Budget in Lakhs'!D37-'Provisional Budget Issued'!D37</f>
        <v>309.56772999999998</v>
      </c>
      <c r="E37" s="21">
        <f>+'Final Budget in Lakhs'!E37-'Provisional Budget Issued'!E37</f>
        <v>122.87694000000002</v>
      </c>
      <c r="F37" s="21">
        <f>+'Final Budget in Lakhs'!F37-'Provisional Budget Issued'!F37</f>
        <v>167.64</v>
      </c>
      <c r="G37" s="21">
        <f>+'Final Budget in Lakhs'!G37-'Provisional Budget Issued'!G37</f>
        <v>147.63999999999999</v>
      </c>
      <c r="H37" s="21">
        <f>+'Final Budget in Lakhs'!H37-'Provisional Budget Issued'!H37</f>
        <v>149.69826</v>
      </c>
      <c r="I37" s="21">
        <f>+'Final Budget in Lakhs'!I37-'Provisional Budget Issued'!I37</f>
        <v>179.22879999999998</v>
      </c>
      <c r="J37" s="21">
        <f>+'Final Budget in Lakhs'!J37-'Provisional Budget Issued'!J37</f>
        <v>182.16</v>
      </c>
      <c r="K37" s="21">
        <f>+'Final Budget in Lakhs'!K37-'Provisional Budget Issued'!K37</f>
        <v>193</v>
      </c>
      <c r="L37" s="21">
        <f>+'Final Budget in Lakhs'!L37-'Provisional Budget Issued'!L37</f>
        <v>190.22894000000002</v>
      </c>
      <c r="M37" s="21">
        <f>+'Final Budget in Lakhs'!M37-'Provisional Budget Issued'!M37</f>
        <v>129.46</v>
      </c>
      <c r="N37" s="21">
        <f>+'Final Budget in Lakhs'!N37-'Provisional Budget Issued'!N37</f>
        <v>76.39</v>
      </c>
      <c r="O37" s="21">
        <f>+'Final Budget in Lakhs'!O37-'Provisional Budget Issued'!O37</f>
        <v>73.5</v>
      </c>
      <c r="P37" s="21">
        <f>+'Final Budget in Lakhs'!P37-'Provisional Budget Issued'!P37</f>
        <v>198.82</v>
      </c>
      <c r="Q37" s="21">
        <f>+'Final Budget in Lakhs'!Q37-'Provisional Budget Issued'!Q37</f>
        <v>102.19</v>
      </c>
      <c r="R37" s="21">
        <f>+'Final Budget in Lakhs'!R37-'Provisional Budget Issued'!R37</f>
        <v>117.17</v>
      </c>
      <c r="S37" s="21">
        <f>+'Final Budget in Lakhs'!S37-'Provisional Budget Issued'!S37</f>
        <v>124.78</v>
      </c>
      <c r="T37" s="21">
        <f>+'Final Budget in Lakhs'!T37-'Provisional Budget Issued'!T37</f>
        <v>125</v>
      </c>
      <c r="U37" s="21">
        <f>+'Final Budget in Lakhs'!U37-'Provisional Budget Issued'!U37</f>
        <v>47.43</v>
      </c>
      <c r="V37" s="21">
        <f>+'Final Budget in Lakhs'!V37-'Provisional Budget Issued'!V37</f>
        <v>47.4</v>
      </c>
      <c r="W37" s="21">
        <f>+'Final Budget in Lakhs'!W37-'Provisional Budget Issued'!W37</f>
        <v>13.684620000000001</v>
      </c>
      <c r="X37" s="21">
        <f>+'Final Budget in Lakhs'!X37-'Provisional Budget Issued'!X37</f>
        <v>18.611280000000001</v>
      </c>
      <c r="Y37" s="21">
        <f>+'Final Budget in Lakhs'!Y37-'Provisional Budget Issued'!Y37</f>
        <v>20.082940000000001</v>
      </c>
      <c r="Z37" s="21">
        <f>+'Final Budget in Lakhs'!Z37-'Provisional Budget Issued'!Z37</f>
        <v>160</v>
      </c>
      <c r="AA37" s="21">
        <f>+'Final Budget in Lakhs'!AA37-'Provisional Budget Issued'!AA37</f>
        <v>0</v>
      </c>
      <c r="AB37" s="16">
        <f t="shared" si="0"/>
        <v>3381.5072800000003</v>
      </c>
      <c r="AC37" s="106"/>
      <c r="AD37" s="105"/>
      <c r="AE37" s="106"/>
    </row>
    <row r="38" spans="1:31" x14ac:dyDescent="0.3">
      <c r="A38" s="26">
        <v>75.186700000000002</v>
      </c>
      <c r="B38" s="238" t="s">
        <v>1403</v>
      </c>
      <c r="C38" s="21">
        <f>+'Final Budget in Lakhs'!C38-'Provisional Budget Issued'!C38</f>
        <v>0</v>
      </c>
      <c r="D38" s="21">
        <f>+'Final Budget in Lakhs'!D38-'Provisional Budget Issued'!D38</f>
        <v>0</v>
      </c>
      <c r="E38" s="21">
        <f>+'Final Budget in Lakhs'!E38-'Provisional Budget Issued'!E38</f>
        <v>0</v>
      </c>
      <c r="F38" s="21">
        <f>+'Final Budget in Lakhs'!F38-'Provisional Budget Issued'!F38</f>
        <v>0</v>
      </c>
      <c r="G38" s="21">
        <f>+'Final Budget in Lakhs'!G38-'Provisional Budget Issued'!G38</f>
        <v>0</v>
      </c>
      <c r="H38" s="21">
        <f>+'Final Budget in Lakhs'!H38-'Provisional Budget Issued'!H38</f>
        <v>0</v>
      </c>
      <c r="I38" s="21">
        <f>+'Final Budget in Lakhs'!I38-'Provisional Budget Issued'!I38</f>
        <v>0</v>
      </c>
      <c r="J38" s="21">
        <f>+'Final Budget in Lakhs'!J38-'Provisional Budget Issued'!J38</f>
        <v>0</v>
      </c>
      <c r="K38" s="21">
        <f>+'Final Budget in Lakhs'!K38-'Provisional Budget Issued'!K38</f>
        <v>0</v>
      </c>
      <c r="L38" s="21">
        <f>+'Final Budget in Lakhs'!L38-'Provisional Budget Issued'!L38</f>
        <v>0</v>
      </c>
      <c r="M38" s="21">
        <f>+'Final Budget in Lakhs'!M38-'Provisional Budget Issued'!M38</f>
        <v>0</v>
      </c>
      <c r="N38" s="21">
        <f>+'Final Budget in Lakhs'!N38-'Provisional Budget Issued'!N38</f>
        <v>0</v>
      </c>
      <c r="O38" s="21">
        <f>+'Final Budget in Lakhs'!O38-'Provisional Budget Issued'!O38</f>
        <v>0</v>
      </c>
      <c r="P38" s="21">
        <f>+'Final Budget in Lakhs'!P38-'Provisional Budget Issued'!P38</f>
        <v>0</v>
      </c>
      <c r="Q38" s="21">
        <f>+'Final Budget in Lakhs'!Q38-'Provisional Budget Issued'!Q38</f>
        <v>0</v>
      </c>
      <c r="R38" s="21">
        <f>+'Final Budget in Lakhs'!R38-'Provisional Budget Issued'!R38</f>
        <v>0</v>
      </c>
      <c r="S38" s="21">
        <f>+'Final Budget in Lakhs'!S38-'Provisional Budget Issued'!S38</f>
        <v>0</v>
      </c>
      <c r="T38" s="21">
        <f>+'Final Budget in Lakhs'!T38-'Provisional Budget Issued'!T38</f>
        <v>0</v>
      </c>
      <c r="U38" s="21">
        <f>+'Final Budget in Lakhs'!U38-'Provisional Budget Issued'!U38</f>
        <v>0</v>
      </c>
      <c r="V38" s="21">
        <f>+'Final Budget in Lakhs'!V38-'Provisional Budget Issued'!V38</f>
        <v>0</v>
      </c>
      <c r="W38" s="21">
        <f>+'Final Budget in Lakhs'!W38-'Provisional Budget Issued'!W38</f>
        <v>0</v>
      </c>
      <c r="X38" s="21">
        <f>+'Final Budget in Lakhs'!X38-'Provisional Budget Issued'!X38</f>
        <v>0</v>
      </c>
      <c r="Y38" s="21">
        <f>+'Final Budget in Lakhs'!Y38-'Provisional Budget Issued'!Y38</f>
        <v>0</v>
      </c>
      <c r="Z38" s="21">
        <f>+'Final Budget in Lakhs'!Z38-'Provisional Budget Issued'!Z38</f>
        <v>2.4222999999999999</v>
      </c>
      <c r="AA38" s="21">
        <f>+'Final Budget in Lakhs'!AA38-'Provisional Budget Issued'!AA38</f>
        <v>0</v>
      </c>
      <c r="AB38" s="16">
        <f t="shared" si="0"/>
        <v>2.4222999999999999</v>
      </c>
      <c r="AC38" s="106"/>
      <c r="AD38" s="105"/>
      <c r="AE38" s="106"/>
    </row>
    <row r="39" spans="1:31" ht="27" x14ac:dyDescent="0.3">
      <c r="A39" s="111">
        <v>75.187600000000003</v>
      </c>
      <c r="B39" s="238" t="s">
        <v>1404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16"/>
      <c r="AC39" s="106"/>
      <c r="AD39" s="105"/>
      <c r="AE39" s="106"/>
    </row>
    <row r="40" spans="1:31" ht="27" x14ac:dyDescent="0.3">
      <c r="A40" s="26">
        <v>75.187700000000007</v>
      </c>
      <c r="B40" s="238" t="s">
        <v>1405</v>
      </c>
      <c r="C40" s="21">
        <f>+'Final Budget in Lakhs'!C40-'Provisional Budget Issued'!C40</f>
        <v>310.87686000000002</v>
      </c>
      <c r="D40" s="21">
        <f>+'Final Budget in Lakhs'!D40-'Provisional Budget Issued'!D40</f>
        <v>221.90979999999996</v>
      </c>
      <c r="E40" s="21">
        <f>+'Final Budget in Lakhs'!E40-'Provisional Budget Issued'!E40</f>
        <v>210.15890000000002</v>
      </c>
      <c r="F40" s="21">
        <f>+'Final Budget in Lakhs'!F40-'Provisional Budget Issued'!F40</f>
        <v>157.71</v>
      </c>
      <c r="G40" s="21">
        <f>+'Final Budget in Lakhs'!G40-'Provisional Budget Issued'!G40</f>
        <v>127.71</v>
      </c>
      <c r="H40" s="21">
        <f>+'Final Budget in Lakhs'!H40-'Provisional Budget Issued'!H40</f>
        <v>140.50169</v>
      </c>
      <c r="I40" s="21">
        <f>+'Final Budget in Lakhs'!I40-'Provisional Budget Issued'!I40</f>
        <v>145.66317999999998</v>
      </c>
      <c r="J40" s="21">
        <f>+'Final Budget in Lakhs'!J40-'Provisional Budget Issued'!J40</f>
        <v>183.93538999999998</v>
      </c>
      <c r="K40" s="21">
        <f>+'Final Budget in Lakhs'!K40-'Provisional Budget Issued'!K40</f>
        <v>148.80000000000001</v>
      </c>
      <c r="L40" s="21">
        <f>+'Final Budget in Lakhs'!L40-'Provisional Budget Issued'!L40</f>
        <v>149.94857000000002</v>
      </c>
      <c r="M40" s="21">
        <f>+'Final Budget in Lakhs'!M40-'Provisional Budget Issued'!M40</f>
        <v>164.34</v>
      </c>
      <c r="N40" s="21">
        <f>+'Final Budget in Lakhs'!N40-'Provisional Budget Issued'!N40</f>
        <v>98.33</v>
      </c>
      <c r="O40" s="21">
        <f>+'Final Budget in Lakhs'!O40-'Provisional Budget Issued'!O40</f>
        <v>81.95</v>
      </c>
      <c r="P40" s="21">
        <f>+'Final Budget in Lakhs'!P40-'Provisional Budget Issued'!P40</f>
        <v>256.39999999999998</v>
      </c>
      <c r="Q40" s="21">
        <f>+'Final Budget in Lakhs'!Q40-'Provisional Budget Issued'!Q40</f>
        <v>157.78</v>
      </c>
      <c r="R40" s="21">
        <f>+'Final Budget in Lakhs'!R40-'Provisional Budget Issued'!R40</f>
        <v>222.45</v>
      </c>
      <c r="S40" s="21">
        <f>+'Final Budget in Lakhs'!S40-'Provisional Budget Issued'!S40</f>
        <v>200</v>
      </c>
      <c r="T40" s="21">
        <f>+'Final Budget in Lakhs'!T40-'Provisional Budget Issued'!T40</f>
        <v>175</v>
      </c>
      <c r="U40" s="21">
        <f>+'Final Budget in Lakhs'!U40-'Provisional Budget Issued'!U40</f>
        <v>58.9</v>
      </c>
      <c r="V40" s="21">
        <f>+'Final Budget in Lakhs'!V40-'Provisional Budget Issued'!V40</f>
        <v>9.6300000000000008</v>
      </c>
      <c r="W40" s="21">
        <f>+'Final Budget in Lakhs'!W40-'Provisional Budget Issued'!W40</f>
        <v>16.99006</v>
      </c>
      <c r="X40" s="21">
        <f>+'Final Budget in Lakhs'!X40-'Provisional Budget Issued'!X40</f>
        <v>13.328579999999999</v>
      </c>
      <c r="Y40" s="21">
        <f>+'Final Budget in Lakhs'!Y40-'Provisional Budget Issued'!Y40</f>
        <v>9.0914999999999999</v>
      </c>
      <c r="Z40" s="21">
        <f>+'Final Budget in Lakhs'!Z40-'Provisional Budget Issued'!Z40</f>
        <v>150</v>
      </c>
      <c r="AA40" s="21">
        <f>+'Final Budget in Lakhs'!AA40-'Provisional Budget Issued'!AA40</f>
        <v>0</v>
      </c>
      <c r="AB40" s="16">
        <f t="shared" si="0"/>
        <v>3411.4045299999998</v>
      </c>
      <c r="AC40" s="106"/>
      <c r="AD40" s="105"/>
      <c r="AE40" s="106"/>
    </row>
    <row r="41" spans="1:31" x14ac:dyDescent="0.3">
      <c r="A41" s="26">
        <v>75.214699999999993</v>
      </c>
      <c r="B41" s="238" t="s">
        <v>1407</v>
      </c>
      <c r="C41" s="21">
        <f>+'Final Budget in Lakhs'!C41-'Provisional Budget Issued'!C41</f>
        <v>0</v>
      </c>
      <c r="D41" s="21">
        <f>+'Final Budget in Lakhs'!D41-'Provisional Budget Issued'!D41</f>
        <v>0</v>
      </c>
      <c r="E41" s="21">
        <f>+'Final Budget in Lakhs'!E41-'Provisional Budget Issued'!E41</f>
        <v>0</v>
      </c>
      <c r="F41" s="21">
        <f>+'Final Budget in Lakhs'!F41-'Provisional Budget Issued'!F41</f>
        <v>0</v>
      </c>
      <c r="G41" s="21">
        <f>+'Final Budget in Lakhs'!G41-'Provisional Budget Issued'!G41</f>
        <v>0</v>
      </c>
      <c r="H41" s="21">
        <f>+'Final Budget in Lakhs'!H41-'Provisional Budget Issued'!H41</f>
        <v>0</v>
      </c>
      <c r="I41" s="21">
        <f>+'Final Budget in Lakhs'!I41-'Provisional Budget Issued'!I41</f>
        <v>0.12139</v>
      </c>
      <c r="J41" s="21">
        <f>+'Final Budget in Lakhs'!J41-'Provisional Budget Issued'!J41</f>
        <v>0</v>
      </c>
      <c r="K41" s="21">
        <f>+'Final Budget in Lakhs'!K41-'Provisional Budget Issued'!K41</f>
        <v>0</v>
      </c>
      <c r="L41" s="21">
        <f>+'Final Budget in Lakhs'!L41-'Provisional Budget Issued'!L41</f>
        <v>0</v>
      </c>
      <c r="M41" s="21">
        <f>+'Final Budget in Lakhs'!M41-'Provisional Budget Issued'!M41</f>
        <v>0</v>
      </c>
      <c r="N41" s="21">
        <f>+'Final Budget in Lakhs'!N41-'Provisional Budget Issued'!N41</f>
        <v>1.2777400000000001</v>
      </c>
      <c r="O41" s="21">
        <f>+'Final Budget in Lakhs'!O41-'Provisional Budget Issued'!O41</f>
        <v>0</v>
      </c>
      <c r="P41" s="21">
        <f>+'Final Budget in Lakhs'!P41-'Provisional Budget Issued'!P41</f>
        <v>0</v>
      </c>
      <c r="Q41" s="21">
        <f>+'Final Budget in Lakhs'!Q41-'Provisional Budget Issued'!Q41</f>
        <v>0</v>
      </c>
      <c r="R41" s="21">
        <f>+'Final Budget in Lakhs'!R41-'Provisional Budget Issued'!R41</f>
        <v>0</v>
      </c>
      <c r="S41" s="21">
        <f>+'Final Budget in Lakhs'!S41-'Provisional Budget Issued'!S41</f>
        <v>0</v>
      </c>
      <c r="T41" s="21">
        <f>+'Final Budget in Lakhs'!T41-'Provisional Budget Issued'!T41</f>
        <v>0</v>
      </c>
      <c r="U41" s="21">
        <f>+'Final Budget in Lakhs'!U41-'Provisional Budget Issued'!U41</f>
        <v>0</v>
      </c>
      <c r="V41" s="21">
        <f>+'Final Budget in Lakhs'!V41-'Provisional Budget Issued'!V41</f>
        <v>0</v>
      </c>
      <c r="W41" s="21">
        <f>+'Final Budget in Lakhs'!W41-'Provisional Budget Issued'!W41</f>
        <v>0</v>
      </c>
      <c r="X41" s="21">
        <f>+'Final Budget in Lakhs'!X41-'Provisional Budget Issued'!X41</f>
        <v>0</v>
      </c>
      <c r="Y41" s="21">
        <f>+'Final Budget in Lakhs'!Y41-'Provisional Budget Issued'!Y41</f>
        <v>0</v>
      </c>
      <c r="Z41" s="21">
        <f>+'Final Budget in Lakhs'!Z41-'Provisional Budget Issued'!Z41</f>
        <v>0</v>
      </c>
      <c r="AA41" s="21">
        <f>+'Final Budget in Lakhs'!AA41-'Provisional Budget Issued'!AA41</f>
        <v>0</v>
      </c>
      <c r="AB41" s="16">
        <f t="shared" si="0"/>
        <v>1.39913</v>
      </c>
      <c r="AC41" s="106"/>
      <c r="AD41" s="105"/>
      <c r="AE41" s="106"/>
    </row>
    <row r="42" spans="1:31" x14ac:dyDescent="0.3">
      <c r="A42" s="26">
        <v>75.215699999999998</v>
      </c>
      <c r="B42" s="238" t="s">
        <v>1408</v>
      </c>
      <c r="C42" s="21">
        <f>+'Final Budget in Lakhs'!C42-'Provisional Budget Issued'!C42</f>
        <v>37.219099999999997</v>
      </c>
      <c r="D42" s="21">
        <f>+'Final Budget in Lakhs'!D42-'Provisional Budget Issued'!D42</f>
        <v>60.5413</v>
      </c>
      <c r="E42" s="21">
        <f>+'Final Budget in Lakhs'!E42-'Provisional Budget Issued'!E42</f>
        <v>12.56423</v>
      </c>
      <c r="F42" s="21">
        <f>+'Final Budget in Lakhs'!F42-'Provisional Budget Issued'!F42</f>
        <v>4.5542300000000004</v>
      </c>
      <c r="G42" s="21">
        <f>+'Final Budget in Lakhs'!G42-'Provisional Budget Issued'!G42</f>
        <v>10.356900000000001</v>
      </c>
      <c r="H42" s="21">
        <f>+'Final Budget in Lakhs'!H42-'Provisional Budget Issued'!H42</f>
        <v>3.5895800000000007</v>
      </c>
      <c r="I42" s="21">
        <f>+'Final Budget in Lakhs'!I42-'Provisional Budget Issued'!I42</f>
        <v>1.79108</v>
      </c>
      <c r="J42" s="21">
        <f>+'Final Budget in Lakhs'!J42-'Provisional Budget Issued'!J42</f>
        <v>16.26943</v>
      </c>
      <c r="K42" s="21">
        <f>+'Final Budget in Lakhs'!K42-'Provisional Budget Issued'!K42</f>
        <v>13.446249999999999</v>
      </c>
      <c r="L42" s="21">
        <f>+'Final Budget in Lakhs'!L42-'Provisional Budget Issued'!L42</f>
        <v>16.440300000000001</v>
      </c>
      <c r="M42" s="21">
        <f>+'Final Budget in Lakhs'!M42-'Provisional Budget Issued'!M42</f>
        <v>7.1179000000000006</v>
      </c>
      <c r="N42" s="21">
        <f>+'Final Budget in Lakhs'!N42-'Provisional Budget Issued'!N42</f>
        <v>0.86491999999999991</v>
      </c>
      <c r="O42" s="21">
        <f>+'Final Budget in Lakhs'!O42-'Provisional Budget Issued'!O42</f>
        <v>7.4491699999999996</v>
      </c>
      <c r="P42" s="21">
        <f>+'Final Budget in Lakhs'!P42-'Provisional Budget Issued'!P42</f>
        <v>14.069990000000001</v>
      </c>
      <c r="Q42" s="21">
        <f>+'Final Budget in Lakhs'!Q42-'Provisional Budget Issued'!Q42</f>
        <v>16.278480000000002</v>
      </c>
      <c r="R42" s="21">
        <f>+'Final Budget in Lakhs'!R42-'Provisional Budget Issued'!R42</f>
        <v>0</v>
      </c>
      <c r="S42" s="21">
        <f>+'Final Budget in Lakhs'!S42-'Provisional Budget Issued'!S42</f>
        <v>6.5573300000000003</v>
      </c>
      <c r="T42" s="21">
        <f>+'Final Budget in Lakhs'!T42-'Provisional Budget Issued'!T42</f>
        <v>0</v>
      </c>
      <c r="U42" s="21">
        <f>+'Final Budget in Lakhs'!U42-'Provisional Budget Issued'!U42</f>
        <v>0</v>
      </c>
      <c r="V42" s="21">
        <f>+'Final Budget in Lakhs'!V42-'Provisional Budget Issued'!V42</f>
        <v>6.1890000000000001E-2</v>
      </c>
      <c r="W42" s="21">
        <f>+'Final Budget in Lakhs'!W42-'Provisional Budget Issued'!W42</f>
        <v>0</v>
      </c>
      <c r="X42" s="21">
        <f>+'Final Budget in Lakhs'!X42-'Provisional Budget Issued'!X42</f>
        <v>0</v>
      </c>
      <c r="Y42" s="21">
        <f>+'Final Budget in Lakhs'!Y42-'Provisional Budget Issued'!Y42</f>
        <v>0</v>
      </c>
      <c r="Z42" s="21">
        <f>+'Final Budget in Lakhs'!Z42-'Provisional Budget Issued'!Z42</f>
        <v>0</v>
      </c>
      <c r="AA42" s="21">
        <f>+'Final Budget in Lakhs'!AA42-'Provisional Budget Issued'!AA42</f>
        <v>0</v>
      </c>
      <c r="AB42" s="16">
        <f t="shared" si="0"/>
        <v>229.17208000000002</v>
      </c>
      <c r="AC42" s="106"/>
      <c r="AD42" s="105"/>
      <c r="AE42" s="106"/>
    </row>
    <row r="43" spans="1:31" ht="27" x14ac:dyDescent="0.3">
      <c r="A43" s="26">
        <v>75.217699999999994</v>
      </c>
      <c r="B43" s="238" t="s">
        <v>1409</v>
      </c>
      <c r="C43" s="21">
        <f>+'Final Budget in Lakhs'!C43-'Provisional Budget Issued'!C43</f>
        <v>23.72118</v>
      </c>
      <c r="D43" s="21">
        <f>+'Final Budget in Lakhs'!D43-'Provisional Budget Issued'!D43</f>
        <v>0</v>
      </c>
      <c r="E43" s="21">
        <f>+'Final Budget in Lakhs'!E43-'Provisional Budget Issued'!E43</f>
        <v>15.262269999999999</v>
      </c>
      <c r="F43" s="21">
        <f>+'Final Budget in Lakhs'!F43-'Provisional Budget Issued'!F43</f>
        <v>15.262269999999999</v>
      </c>
      <c r="G43" s="21">
        <f>+'Final Budget in Lakhs'!G43-'Provisional Budget Issued'!G43</f>
        <v>0</v>
      </c>
      <c r="H43" s="21">
        <f>+'Final Budget in Lakhs'!H43-'Provisional Budget Issued'!H43</f>
        <v>6.3694300000000004</v>
      </c>
      <c r="I43" s="21">
        <f>+'Final Budget in Lakhs'!I43-'Provisional Budget Issued'!I43</f>
        <v>4.2605699999999995</v>
      </c>
      <c r="J43" s="21">
        <f>+'Final Budget in Lakhs'!J43-'Provisional Budget Issued'!J43</f>
        <v>25.389209999999999</v>
      </c>
      <c r="K43" s="21">
        <f>+'Final Budget in Lakhs'!K43-'Provisional Budget Issued'!K43</f>
        <v>8.2068300000000001</v>
      </c>
      <c r="L43" s="21">
        <f>+'Final Budget in Lakhs'!L43-'Provisional Budget Issued'!L43</f>
        <v>9.8499999999999994E-3</v>
      </c>
      <c r="M43" s="21">
        <f>+'Final Budget in Lakhs'!M43-'Provisional Budget Issued'!M43</f>
        <v>0</v>
      </c>
      <c r="N43" s="21">
        <f>+'Final Budget in Lakhs'!N43-'Provisional Budget Issued'!N43</f>
        <v>3.6807000000000003</v>
      </c>
      <c r="O43" s="21">
        <f>+'Final Budget in Lakhs'!O43-'Provisional Budget Issued'!O43</f>
        <v>0</v>
      </c>
      <c r="P43" s="21">
        <f>+'Final Budget in Lakhs'!P43-'Provisional Budget Issued'!P43</f>
        <v>0</v>
      </c>
      <c r="Q43" s="21">
        <f>+'Final Budget in Lakhs'!Q43-'Provisional Budget Issued'!Q43</f>
        <v>0</v>
      </c>
      <c r="R43" s="21">
        <f>+'Final Budget in Lakhs'!R43-'Provisional Budget Issued'!R43</f>
        <v>0</v>
      </c>
      <c r="S43" s="21">
        <f>+'Final Budget in Lakhs'!S43-'Provisional Budget Issued'!S43</f>
        <v>10.18066</v>
      </c>
      <c r="T43" s="21">
        <f>+'Final Budget in Lakhs'!T43-'Provisional Budget Issued'!T43</f>
        <v>0</v>
      </c>
      <c r="U43" s="21">
        <f>+'Final Budget in Lakhs'!U43-'Provisional Budget Issued'!U43</f>
        <v>0</v>
      </c>
      <c r="V43" s="21">
        <f>+'Final Budget in Lakhs'!V43-'Provisional Budget Issued'!V43</f>
        <v>0</v>
      </c>
      <c r="W43" s="21">
        <f>+'Final Budget in Lakhs'!W43-'Provisional Budget Issued'!W43</f>
        <v>0</v>
      </c>
      <c r="X43" s="21">
        <f>+'Final Budget in Lakhs'!X43-'Provisional Budget Issued'!X43</f>
        <v>0</v>
      </c>
      <c r="Y43" s="21">
        <f>+'Final Budget in Lakhs'!Y43-'Provisional Budget Issued'!Y43</f>
        <v>0</v>
      </c>
      <c r="Z43" s="21">
        <f>+'Final Budget in Lakhs'!Z43-'Provisional Budget Issued'!Z43</f>
        <v>0</v>
      </c>
      <c r="AA43" s="21">
        <f>+'Final Budget in Lakhs'!AA43-'Provisional Budget Issued'!AA43</f>
        <v>0</v>
      </c>
      <c r="AB43" s="16">
        <f t="shared" si="0"/>
        <v>112.34296999999999</v>
      </c>
      <c r="AC43" s="106"/>
      <c r="AD43" s="105"/>
      <c r="AE43" s="106"/>
    </row>
    <row r="44" spans="1:31" x14ac:dyDescent="0.3">
      <c r="A44" s="26">
        <v>75.220699999999994</v>
      </c>
      <c r="B44" s="238" t="s">
        <v>1410</v>
      </c>
      <c r="C44" s="21">
        <f>+'Final Budget in Lakhs'!C44-'Provisional Budget Issued'!C44</f>
        <v>0</v>
      </c>
      <c r="D44" s="21">
        <f>+'Final Budget in Lakhs'!D44-'Provisional Budget Issued'!D44</f>
        <v>0</v>
      </c>
      <c r="E44" s="21">
        <f>+'Final Budget in Lakhs'!E44-'Provisional Budget Issued'!E44</f>
        <v>0</v>
      </c>
      <c r="F44" s="21">
        <f>+'Final Budget in Lakhs'!F44-'Provisional Budget Issued'!F44</f>
        <v>0</v>
      </c>
      <c r="G44" s="21">
        <f>+'Final Budget in Lakhs'!G44-'Provisional Budget Issued'!G44</f>
        <v>0</v>
      </c>
      <c r="H44" s="21">
        <f>+'Final Budget in Lakhs'!H44-'Provisional Budget Issued'!H44</f>
        <v>0</v>
      </c>
      <c r="I44" s="21">
        <f>+'Final Budget in Lakhs'!I44-'Provisional Budget Issued'!I44</f>
        <v>0</v>
      </c>
      <c r="J44" s="21">
        <f>+'Final Budget in Lakhs'!J44-'Provisional Budget Issued'!J44</f>
        <v>0</v>
      </c>
      <c r="K44" s="21">
        <f>+'Final Budget in Lakhs'!K44-'Provisional Budget Issued'!K44</f>
        <v>0</v>
      </c>
      <c r="L44" s="21">
        <f>+'Final Budget in Lakhs'!L44-'Provisional Budget Issued'!L44</f>
        <v>0</v>
      </c>
      <c r="M44" s="21">
        <f>+'Final Budget in Lakhs'!M44-'Provisional Budget Issued'!M44</f>
        <v>0</v>
      </c>
      <c r="N44" s="21">
        <f>+'Final Budget in Lakhs'!N44-'Provisional Budget Issued'!N44</f>
        <v>2.5529799999999998</v>
      </c>
      <c r="O44" s="21">
        <f>+'Final Budget in Lakhs'!O44-'Provisional Budget Issued'!O44</f>
        <v>0</v>
      </c>
      <c r="P44" s="21">
        <f>+'Final Budget in Lakhs'!P44-'Provisional Budget Issued'!P44</f>
        <v>0</v>
      </c>
      <c r="Q44" s="21">
        <f>+'Final Budget in Lakhs'!Q44-'Provisional Budget Issued'!Q44</f>
        <v>0</v>
      </c>
      <c r="R44" s="21">
        <f>+'Final Budget in Lakhs'!R44-'Provisional Budget Issued'!R44</f>
        <v>0</v>
      </c>
      <c r="S44" s="21">
        <f>+'Final Budget in Lakhs'!S44-'Provisional Budget Issued'!S44</f>
        <v>0.13</v>
      </c>
      <c r="T44" s="21">
        <f>+'Final Budget in Lakhs'!T44-'Provisional Budget Issued'!T44</f>
        <v>0</v>
      </c>
      <c r="U44" s="21">
        <f>+'Final Budget in Lakhs'!U44-'Provisional Budget Issued'!U44</f>
        <v>0</v>
      </c>
      <c r="V44" s="21">
        <f>+'Final Budget in Lakhs'!V44-'Provisional Budget Issued'!V44</f>
        <v>0</v>
      </c>
      <c r="W44" s="21">
        <f>+'Final Budget in Lakhs'!W44-'Provisional Budget Issued'!W44</f>
        <v>0</v>
      </c>
      <c r="X44" s="21">
        <f>+'Final Budget in Lakhs'!X44-'Provisional Budget Issued'!X44</f>
        <v>0</v>
      </c>
      <c r="Y44" s="21">
        <f>+'Final Budget in Lakhs'!Y44-'Provisional Budget Issued'!Y44</f>
        <v>0</v>
      </c>
      <c r="Z44" s="21">
        <f>+'Final Budget in Lakhs'!Z44-'Provisional Budget Issued'!Z44</f>
        <v>0</v>
      </c>
      <c r="AA44" s="21">
        <f>+'Final Budget in Lakhs'!AA44-'Provisional Budget Issued'!AA44</f>
        <v>0</v>
      </c>
      <c r="AB44" s="16">
        <f t="shared" si="0"/>
        <v>2.6829799999999997</v>
      </c>
      <c r="AC44" s="106"/>
      <c r="AD44" s="105"/>
      <c r="AE44" s="106"/>
    </row>
    <row r="45" spans="1:31" x14ac:dyDescent="0.3">
      <c r="A45" s="26">
        <v>75.310699999999997</v>
      </c>
      <c r="B45" s="238" t="s">
        <v>1411</v>
      </c>
      <c r="C45" s="21">
        <f>+'Final Budget in Lakhs'!C45-'Provisional Budget Issued'!C45</f>
        <v>0</v>
      </c>
      <c r="D45" s="21">
        <f>+'Final Budget in Lakhs'!D45-'Provisional Budget Issued'!D45</f>
        <v>0</v>
      </c>
      <c r="E45" s="21">
        <f>+'Final Budget in Lakhs'!E45-'Provisional Budget Issued'!E45</f>
        <v>0</v>
      </c>
      <c r="F45" s="21">
        <f>+'Final Budget in Lakhs'!F45-'Provisional Budget Issued'!F45</f>
        <v>0.13</v>
      </c>
      <c r="G45" s="21">
        <f>+'Final Budget in Lakhs'!G45-'Provisional Budget Issued'!G45</f>
        <v>0.13</v>
      </c>
      <c r="H45" s="21">
        <f>+'Final Budget in Lakhs'!H45-'Provisional Budget Issued'!H45</f>
        <v>4.9999999999999822E-2</v>
      </c>
      <c r="I45" s="21">
        <f>+'Final Budget in Lakhs'!I45-'Provisional Budget Issued'!I45</f>
        <v>0</v>
      </c>
      <c r="J45" s="21">
        <f>+'Final Budget in Lakhs'!J45-'Provisional Budget Issued'!J45</f>
        <v>0</v>
      </c>
      <c r="K45" s="21">
        <f>+'Final Budget in Lakhs'!K45-'Provisional Budget Issued'!K45</f>
        <v>0.5744800000000001</v>
      </c>
      <c r="L45" s="21">
        <f>+'Final Budget in Lakhs'!L45-'Provisional Budget Issued'!L45</f>
        <v>0</v>
      </c>
      <c r="M45" s="21">
        <f>+'Final Budget in Lakhs'!M45-'Provisional Budget Issued'!M45</f>
        <v>0.15528000000000008</v>
      </c>
      <c r="N45" s="21">
        <f>+'Final Budget in Lakhs'!N45-'Provisional Budget Issued'!N45</f>
        <v>0</v>
      </c>
      <c r="O45" s="21">
        <f>+'Final Budget in Lakhs'!O45-'Provisional Budget Issued'!O45</f>
        <v>0</v>
      </c>
      <c r="P45" s="21">
        <f>+'Final Budget in Lakhs'!P45-'Provisional Budget Issued'!P45</f>
        <v>0.59501999999999988</v>
      </c>
      <c r="Q45" s="21">
        <f>+'Final Budget in Lakhs'!Q45-'Provisional Budget Issued'!Q45</f>
        <v>0</v>
      </c>
      <c r="R45" s="21">
        <f>+'Final Budget in Lakhs'!R45-'Provisional Budget Issued'!R45</f>
        <v>0</v>
      </c>
      <c r="S45" s="21">
        <f>+'Final Budget in Lakhs'!S45-'Provisional Budget Issued'!S45</f>
        <v>0.10639</v>
      </c>
      <c r="T45" s="21">
        <f>+'Final Budget in Lakhs'!T45-'Provisional Budget Issued'!T45</f>
        <v>0</v>
      </c>
      <c r="U45" s="21">
        <f>+'Final Budget in Lakhs'!U45-'Provisional Budget Issued'!U45</f>
        <v>0.10133999999999999</v>
      </c>
      <c r="V45" s="21">
        <f>+'Final Budget in Lakhs'!V45-'Provisional Budget Issued'!V45</f>
        <v>0</v>
      </c>
      <c r="W45" s="21">
        <f>+'Final Budget in Lakhs'!W45-'Provisional Budget Issued'!W45</f>
        <v>0</v>
      </c>
      <c r="X45" s="21">
        <f>+'Final Budget in Lakhs'!X45-'Provisional Budget Issued'!X45</f>
        <v>0</v>
      </c>
      <c r="Y45" s="21">
        <f>+'Final Budget in Lakhs'!Y45-'Provisional Budget Issued'!Y45</f>
        <v>0</v>
      </c>
      <c r="Z45" s="21">
        <f>+'Final Budget in Lakhs'!Z45-'Provisional Budget Issued'!Z45</f>
        <v>0</v>
      </c>
      <c r="AA45" s="21">
        <f>+'Final Budget in Lakhs'!AA45-'Provisional Budget Issued'!AA45</f>
        <v>0</v>
      </c>
      <c r="AB45" s="16">
        <f t="shared" si="0"/>
        <v>1.8425099999999999</v>
      </c>
      <c r="AC45" s="106"/>
      <c r="AD45" s="105"/>
      <c r="AE45" s="106"/>
    </row>
    <row r="46" spans="1:31" x14ac:dyDescent="0.3">
      <c r="A46" s="26">
        <v>75.314699999999988</v>
      </c>
      <c r="B46" s="238" t="s">
        <v>1412</v>
      </c>
      <c r="C46" s="21">
        <f>+'Final Budget in Lakhs'!C46-'Provisional Budget Issued'!C46</f>
        <v>0.57966000000000051</v>
      </c>
      <c r="D46" s="21">
        <f>+'Final Budget in Lakhs'!D46-'Provisional Budget Issued'!D46</f>
        <v>1.6483100000000002</v>
      </c>
      <c r="E46" s="21">
        <f>+'Final Budget in Lakhs'!E46-'Provisional Budget Issued'!E46</f>
        <v>1.7367299999999999</v>
      </c>
      <c r="F46" s="21">
        <f>+'Final Budget in Lakhs'!F46-'Provisional Budget Issued'!F46</f>
        <v>2.2467299999999999</v>
      </c>
      <c r="G46" s="21">
        <f>+'Final Budget in Lakhs'!G46-'Provisional Budget Issued'!G46</f>
        <v>9.000000000000008E-2</v>
      </c>
      <c r="H46" s="21">
        <f>+'Final Budget in Lakhs'!H46-'Provisional Budget Issued'!H46</f>
        <v>0.12999999999999989</v>
      </c>
      <c r="I46" s="21">
        <f>+'Final Budget in Lakhs'!I46-'Provisional Budget Issued'!I46</f>
        <v>0.20770999999999995</v>
      </c>
      <c r="J46" s="21">
        <f>+'Final Budget in Lakhs'!J46-'Provisional Budget Issued'!J46</f>
        <v>0.48</v>
      </c>
      <c r="K46" s="21">
        <f>+'Final Budget in Lakhs'!K46-'Provisional Budget Issued'!K46</f>
        <v>0.49326000000000003</v>
      </c>
      <c r="L46" s="21">
        <f>+'Final Budget in Lakhs'!L46-'Provisional Budget Issued'!L46</f>
        <v>1.1899999999999689E-3</v>
      </c>
      <c r="M46" s="21">
        <f>+'Final Budget in Lakhs'!M46-'Provisional Budget Issued'!M46</f>
        <v>0.51268999999999998</v>
      </c>
      <c r="N46" s="21">
        <f>+'Final Budget in Lakhs'!N46-'Provisional Budget Issued'!N46</f>
        <v>0</v>
      </c>
      <c r="O46" s="21">
        <f>+'Final Budget in Lakhs'!O46-'Provisional Budget Issued'!O46</f>
        <v>0.18937999999999999</v>
      </c>
      <c r="P46" s="21">
        <f>+'Final Budget in Lakhs'!P46-'Provisional Budget Issued'!P46</f>
        <v>0.75278</v>
      </c>
      <c r="Q46" s="21">
        <f>+'Final Budget in Lakhs'!Q46-'Provisional Budget Issued'!Q46</f>
        <v>0</v>
      </c>
      <c r="R46" s="21">
        <f>+'Final Budget in Lakhs'!R46-'Provisional Budget Issued'!R46</f>
        <v>2.0000000000000018E-2</v>
      </c>
      <c r="S46" s="21">
        <f>+'Final Budget in Lakhs'!S46-'Provisional Budget Issued'!S46</f>
        <v>1.0584199999999999</v>
      </c>
      <c r="T46" s="21">
        <f>+'Final Budget in Lakhs'!T46-'Provisional Budget Issued'!T46</f>
        <v>0</v>
      </c>
      <c r="U46" s="21">
        <f>+'Final Budget in Lakhs'!U46-'Provisional Budget Issued'!U46</f>
        <v>0</v>
      </c>
      <c r="V46" s="21">
        <f>+'Final Budget in Lakhs'!V46-'Provisional Budget Issued'!V46</f>
        <v>0</v>
      </c>
      <c r="W46" s="21">
        <f>+'Final Budget in Lakhs'!W46-'Provisional Budget Issued'!W46</f>
        <v>0</v>
      </c>
      <c r="X46" s="21">
        <f>+'Final Budget in Lakhs'!X46-'Provisional Budget Issued'!X46</f>
        <v>0</v>
      </c>
      <c r="Y46" s="21">
        <f>+'Final Budget in Lakhs'!Y46-'Provisional Budget Issued'!Y46</f>
        <v>0</v>
      </c>
      <c r="Z46" s="21">
        <f>+'Final Budget in Lakhs'!Z46-'Provisional Budget Issued'!Z46</f>
        <v>0</v>
      </c>
      <c r="AA46" s="21">
        <f>+'Final Budget in Lakhs'!AA46-'Provisional Budget Issued'!AA46</f>
        <v>0</v>
      </c>
      <c r="AB46" s="16">
        <f t="shared" si="0"/>
        <v>10.146859999999998</v>
      </c>
      <c r="AC46" s="106"/>
      <c r="AD46" s="105"/>
      <c r="AE46" s="106"/>
    </row>
    <row r="47" spans="1:31" x14ac:dyDescent="0.3">
      <c r="A47" s="111">
        <v>75.315600000000003</v>
      </c>
      <c r="B47" s="238" t="s">
        <v>1413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16"/>
      <c r="AC47" s="106"/>
      <c r="AD47" s="105"/>
      <c r="AE47" s="106"/>
    </row>
    <row r="48" spans="1:31" x14ac:dyDescent="0.3">
      <c r="A48" s="26">
        <v>75.315699999999993</v>
      </c>
      <c r="B48" s="238" t="s">
        <v>1413</v>
      </c>
      <c r="C48" s="21">
        <f>+'Final Budget in Lakhs'!C48-'Provisional Budget Issued'!C48</f>
        <v>1.5667000000000009</v>
      </c>
      <c r="D48" s="21">
        <f>+'Final Budget in Lakhs'!D48-'Provisional Budget Issued'!D48</f>
        <v>3.8745799999999946</v>
      </c>
      <c r="E48" s="21">
        <f>+'Final Budget in Lakhs'!E48-'Provisional Budget Issued'!E48</f>
        <v>4.5965200000000017</v>
      </c>
      <c r="F48" s="21">
        <f>+'Final Budget in Lakhs'!F48-'Provisional Budget Issued'!F48</f>
        <v>4.8365200000000002</v>
      </c>
      <c r="G48" s="21">
        <f>+'Final Budget in Lakhs'!G48-'Provisional Budget Issued'!G48</f>
        <v>2.6807400000000001</v>
      </c>
      <c r="H48" s="21">
        <f>+'Final Budget in Lakhs'!H48-'Provisional Budget Issued'!H48</f>
        <v>12.14415</v>
      </c>
      <c r="I48" s="21">
        <f>+'Final Budget in Lakhs'!I48-'Provisional Budget Issued'!I48</f>
        <v>1.5399999999999991</v>
      </c>
      <c r="J48" s="21">
        <f>+'Final Budget in Lakhs'!J48-'Provisional Budget Issued'!J48</f>
        <v>0.57999999999999829</v>
      </c>
      <c r="K48" s="21">
        <f>+'Final Budget in Lakhs'!K48-'Provisional Budget Issued'!K48</f>
        <v>8.155460000000005</v>
      </c>
      <c r="L48" s="21">
        <f>+'Final Budget in Lakhs'!L48-'Provisional Budget Issued'!L48</f>
        <v>0.49289000000000271</v>
      </c>
      <c r="M48" s="21">
        <f>+'Final Budget in Lakhs'!M48-'Provisional Budget Issued'!M48</f>
        <v>11.94326</v>
      </c>
      <c r="N48" s="21">
        <f>+'Final Budget in Lakhs'!N48-'Provisional Budget Issued'!N48</f>
        <v>7.8154199999999996</v>
      </c>
      <c r="O48" s="21">
        <f>+'Final Budget in Lakhs'!O48-'Provisional Budget Issued'!O48</f>
        <v>1.8257199999999996</v>
      </c>
      <c r="P48" s="21">
        <f>+'Final Budget in Lakhs'!P48-'Provisional Budget Issued'!P48</f>
        <v>5.2373800000000017</v>
      </c>
      <c r="Q48" s="21">
        <f>+'Final Budget in Lakhs'!Q48-'Provisional Budget Issued'!Q48</f>
        <v>0.38000000000000078</v>
      </c>
      <c r="R48" s="21">
        <f>+'Final Budget in Lakhs'!R48-'Provisional Budget Issued'!R48</f>
        <v>5.8105900000000013</v>
      </c>
      <c r="S48" s="21">
        <f>+'Final Budget in Lakhs'!S48-'Provisional Budget Issued'!S48</f>
        <v>5.9284799999999995</v>
      </c>
      <c r="T48" s="21">
        <f>+'Final Budget in Lakhs'!T48-'Provisional Budget Issued'!T48</f>
        <v>13.421139999999999</v>
      </c>
      <c r="U48" s="21">
        <f>+'Final Budget in Lakhs'!U48-'Provisional Budget Issued'!U48</f>
        <v>0.73906000000000027</v>
      </c>
      <c r="V48" s="21">
        <f>+'Final Budget in Lakhs'!V48-'Provisional Budget Issued'!V48</f>
        <v>0.59536999999999995</v>
      </c>
      <c r="W48" s="21">
        <f>+'Final Budget in Lakhs'!W48-'Provisional Budget Issued'!W48</f>
        <v>2.4049900000000002</v>
      </c>
      <c r="X48" s="21">
        <f>+'Final Budget in Lakhs'!X48-'Provisional Budget Issued'!X48</f>
        <v>2.9085100000000002</v>
      </c>
      <c r="Y48" s="21">
        <f>+'Final Budget in Lakhs'!Y48-'Provisional Budget Issued'!Y48</f>
        <v>1.1004999999999994</v>
      </c>
      <c r="Z48" s="21">
        <f>+'Final Budget in Lakhs'!Z48-'Provisional Budget Issued'!Z48</f>
        <v>6.4857599999999991</v>
      </c>
      <c r="AA48" s="21">
        <f>+'Final Budget in Lakhs'!AA48-'Provisional Budget Issued'!AA48</f>
        <v>0</v>
      </c>
      <c r="AB48" s="16">
        <f t="shared" si="0"/>
        <v>107.06374</v>
      </c>
      <c r="AC48" s="106"/>
      <c r="AD48" s="105"/>
      <c r="AE48" s="106"/>
    </row>
    <row r="49" spans="1:31" x14ac:dyDescent="0.3">
      <c r="A49" s="26">
        <v>75.316699999999997</v>
      </c>
      <c r="B49" s="238" t="s">
        <v>1414</v>
      </c>
      <c r="C49" s="21">
        <f>+'Final Budget in Lakhs'!C49-'Provisional Budget Issued'!C49</f>
        <v>0</v>
      </c>
      <c r="D49" s="21">
        <f>+'Final Budget in Lakhs'!D49-'Provisional Budget Issued'!D49</f>
        <v>0</v>
      </c>
      <c r="E49" s="21">
        <f>+'Final Budget in Lakhs'!E49-'Provisional Budget Issued'!E49</f>
        <v>0</v>
      </c>
      <c r="F49" s="21">
        <f>+'Final Budget in Lakhs'!F49-'Provisional Budget Issued'!F49</f>
        <v>0</v>
      </c>
      <c r="G49" s="21">
        <f>+'Final Budget in Lakhs'!G49-'Provisional Budget Issued'!G49</f>
        <v>0</v>
      </c>
      <c r="H49" s="21">
        <f>+'Final Budget in Lakhs'!H49-'Provisional Budget Issued'!H49</f>
        <v>0</v>
      </c>
      <c r="I49" s="21">
        <f>+'Final Budget in Lakhs'!I49-'Provisional Budget Issued'!I49</f>
        <v>0</v>
      </c>
      <c r="J49" s="21">
        <f>+'Final Budget in Lakhs'!J49-'Provisional Budget Issued'!J49</f>
        <v>0</v>
      </c>
      <c r="K49" s="21">
        <f>+'Final Budget in Lakhs'!K49-'Provisional Budget Issued'!K49</f>
        <v>0</v>
      </c>
      <c r="L49" s="21">
        <f>+'Final Budget in Lakhs'!L49-'Provisional Budget Issued'!L49</f>
        <v>0</v>
      </c>
      <c r="M49" s="21">
        <f>+'Final Budget in Lakhs'!M49-'Provisional Budget Issued'!M49</f>
        <v>0</v>
      </c>
      <c r="N49" s="21">
        <f>+'Final Budget in Lakhs'!N49-'Provisional Budget Issued'!N49</f>
        <v>0</v>
      </c>
      <c r="O49" s="21">
        <f>+'Final Budget in Lakhs'!O49-'Provisional Budget Issued'!O49</f>
        <v>0</v>
      </c>
      <c r="P49" s="21">
        <f>+'Final Budget in Lakhs'!P49-'Provisional Budget Issued'!P49</f>
        <v>0</v>
      </c>
      <c r="Q49" s="21">
        <f>+'Final Budget in Lakhs'!Q49-'Provisional Budget Issued'!Q49</f>
        <v>0</v>
      </c>
      <c r="R49" s="21">
        <f>+'Final Budget in Lakhs'!R49-'Provisional Budget Issued'!R49</f>
        <v>0</v>
      </c>
      <c r="S49" s="21">
        <f>+'Final Budget in Lakhs'!S49-'Provisional Budget Issued'!S49</f>
        <v>0</v>
      </c>
      <c r="T49" s="21">
        <f>+'Final Budget in Lakhs'!T49-'Provisional Budget Issued'!T49</f>
        <v>0</v>
      </c>
      <c r="U49" s="21">
        <f>+'Final Budget in Lakhs'!U49-'Provisional Budget Issued'!U49</f>
        <v>0</v>
      </c>
      <c r="V49" s="21">
        <f>+'Final Budget in Lakhs'!V49-'Provisional Budget Issued'!V49</f>
        <v>0</v>
      </c>
      <c r="W49" s="21">
        <f>+'Final Budget in Lakhs'!W49-'Provisional Budget Issued'!W49</f>
        <v>0</v>
      </c>
      <c r="X49" s="21">
        <f>+'Final Budget in Lakhs'!X49-'Provisional Budget Issued'!X49</f>
        <v>0</v>
      </c>
      <c r="Y49" s="21">
        <f>+'Final Budget in Lakhs'!Y49-'Provisional Budget Issued'!Y49</f>
        <v>0</v>
      </c>
      <c r="Z49" s="21">
        <f>+'Final Budget in Lakhs'!Z49-'Provisional Budget Issued'!Z49</f>
        <v>0.42177999999999999</v>
      </c>
      <c r="AA49" s="21">
        <f>+'Final Budget in Lakhs'!AA49-'Provisional Budget Issued'!AA49</f>
        <v>0</v>
      </c>
      <c r="AB49" s="16">
        <f t="shared" si="0"/>
        <v>0.42177999999999999</v>
      </c>
      <c r="AC49" s="106"/>
      <c r="AD49" s="105"/>
      <c r="AE49" s="106"/>
    </row>
    <row r="50" spans="1:31" ht="27" x14ac:dyDescent="0.3">
      <c r="A50" s="111">
        <v>75.317599999999999</v>
      </c>
      <c r="B50" s="238" t="s">
        <v>1415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6"/>
      <c r="AC50" s="106"/>
      <c r="AD50" s="105"/>
      <c r="AE50" s="106"/>
    </row>
    <row r="51" spans="1:31" ht="27" x14ac:dyDescent="0.3">
      <c r="A51" s="26">
        <v>75.317700000000002</v>
      </c>
      <c r="B51" s="238" t="s">
        <v>1416</v>
      </c>
      <c r="C51" s="21">
        <f>+'Final Budget in Lakhs'!C51-'Provisional Budget Issued'!C51</f>
        <v>1.7959300000000002</v>
      </c>
      <c r="D51" s="21">
        <f>+'Final Budget in Lakhs'!D51-'Provisional Budget Issued'!D51</f>
        <v>2.8138500000000022</v>
      </c>
      <c r="E51" s="21">
        <f>+'Final Budget in Lakhs'!E51-'Provisional Budget Issued'!E51</f>
        <v>13.300139999999999</v>
      </c>
      <c r="F51" s="21">
        <f>+'Final Budget in Lakhs'!F51-'Provisional Budget Issued'!F51</f>
        <v>6.5901399999999981</v>
      </c>
      <c r="G51" s="21">
        <f>+'Final Budget in Lakhs'!G51-'Provisional Budget Issued'!G51</f>
        <v>4.7323400000000007</v>
      </c>
      <c r="H51" s="21">
        <f>+'Final Budget in Lakhs'!H51-'Provisional Budget Issued'!H51</f>
        <v>23.587910000000001</v>
      </c>
      <c r="I51" s="21">
        <f>+'Final Budget in Lakhs'!I51-'Provisional Budget Issued'!I51</f>
        <v>1.1400000000000006</v>
      </c>
      <c r="J51" s="21">
        <f>+'Final Budget in Lakhs'!J51-'Provisional Budget Issued'!J51</f>
        <v>6.4728499999999976</v>
      </c>
      <c r="K51" s="21">
        <f>+'Final Budget in Lakhs'!K51-'Provisional Budget Issued'!K51</f>
        <v>11.927660000000003</v>
      </c>
      <c r="L51" s="21">
        <f>+'Final Budget in Lakhs'!L51-'Provisional Budget Issued'!L51</f>
        <v>5.4192999999999962</v>
      </c>
      <c r="M51" s="21">
        <f>+'Final Budget in Lakhs'!M51-'Provisional Budget Issued'!M51</f>
        <v>4.2065699999999993</v>
      </c>
      <c r="N51" s="21">
        <f>+'Final Budget in Lakhs'!N51-'Provisional Budget Issued'!N51</f>
        <v>22.747579999999999</v>
      </c>
      <c r="O51" s="21">
        <f>+'Final Budget in Lakhs'!O51-'Provisional Budget Issued'!O51</f>
        <v>6.5200900000000006</v>
      </c>
      <c r="P51" s="21">
        <f>+'Final Budget in Lakhs'!P51-'Provisional Budget Issued'!P51</f>
        <v>28.782689999999995</v>
      </c>
      <c r="Q51" s="21">
        <f>+'Final Budget in Lakhs'!Q51-'Provisional Budget Issued'!Q51</f>
        <v>17.396089999999997</v>
      </c>
      <c r="R51" s="21">
        <f>+'Final Budget in Lakhs'!R51-'Provisional Budget Issued'!R51</f>
        <v>49.595680000000002</v>
      </c>
      <c r="S51" s="21">
        <f>+'Final Budget in Lakhs'!S51-'Provisional Budget Issued'!S51</f>
        <v>36.823810000000002</v>
      </c>
      <c r="T51" s="21">
        <f>+'Final Budget in Lakhs'!T51-'Provisional Budget Issued'!T51</f>
        <v>27.268190000000001</v>
      </c>
      <c r="U51" s="21">
        <f>+'Final Budget in Lakhs'!U51-'Provisional Budget Issued'!U51</f>
        <v>2.54725</v>
      </c>
      <c r="V51" s="21">
        <f>+'Final Budget in Lakhs'!V51-'Provisional Budget Issued'!V51</f>
        <v>2.1489200000000004</v>
      </c>
      <c r="W51" s="21">
        <f>+'Final Budget in Lakhs'!W51-'Provisional Budget Issued'!W51</f>
        <v>3.12582</v>
      </c>
      <c r="X51" s="21">
        <f>+'Final Budget in Lakhs'!X51-'Provisional Budget Issued'!X51</f>
        <v>1.9479199999999999</v>
      </c>
      <c r="Y51" s="21">
        <f>+'Final Budget in Lakhs'!Y51-'Provisional Budget Issued'!Y51</f>
        <v>2.1050000000000013E-2</v>
      </c>
      <c r="Z51" s="21">
        <f>+'Final Budget in Lakhs'!Z51-'Provisional Budget Issued'!Z51</f>
        <v>17.073540000000001</v>
      </c>
      <c r="AA51" s="21">
        <f>+'Final Budget in Lakhs'!AA51-'Provisional Budget Issued'!AA51</f>
        <v>0</v>
      </c>
      <c r="AB51" s="16">
        <f t="shared" si="0"/>
        <v>297.98531999999994</v>
      </c>
      <c r="AC51" s="106"/>
      <c r="AD51" s="105"/>
      <c r="AE51" s="106"/>
    </row>
    <row r="52" spans="1:31" ht="27" x14ac:dyDescent="0.3">
      <c r="A52" s="26">
        <v>75.318700000000007</v>
      </c>
      <c r="B52" s="238" t="s">
        <v>1417</v>
      </c>
      <c r="C52" s="21">
        <f>+'Final Budget in Lakhs'!C52-'Provisional Budget Issued'!C52</f>
        <v>0</v>
      </c>
      <c r="D52" s="21">
        <f>+'Final Budget in Lakhs'!D52-'Provisional Budget Issued'!D52</f>
        <v>0</v>
      </c>
      <c r="E52" s="21">
        <f>+'Final Budget in Lakhs'!E52-'Provisional Budget Issued'!E52</f>
        <v>0</v>
      </c>
      <c r="F52" s="21">
        <f>+'Final Budget in Lakhs'!F52-'Provisional Budget Issued'!F52</f>
        <v>0</v>
      </c>
      <c r="G52" s="21">
        <f>+'Final Budget in Lakhs'!G52-'Provisional Budget Issued'!G52</f>
        <v>0</v>
      </c>
      <c r="H52" s="21">
        <f>+'Final Budget in Lakhs'!H52-'Provisional Budget Issued'!H52</f>
        <v>0.11999999999999988</v>
      </c>
      <c r="I52" s="21">
        <f>+'Final Budget in Lakhs'!I52-'Provisional Budget Issued'!I52</f>
        <v>0</v>
      </c>
      <c r="J52" s="21">
        <f>+'Final Budget in Lakhs'!J52-'Provisional Budget Issued'!J52</f>
        <v>0.44982999999999995</v>
      </c>
      <c r="K52" s="21">
        <f>+'Final Budget in Lakhs'!K52-'Provisional Budget Issued'!K52</f>
        <v>0</v>
      </c>
      <c r="L52" s="21">
        <f>+'Final Budget in Lakhs'!L52-'Provisional Budget Issued'!L52</f>
        <v>0</v>
      </c>
      <c r="M52" s="21">
        <f>+'Final Budget in Lakhs'!M52-'Provisional Budget Issued'!M52</f>
        <v>0</v>
      </c>
      <c r="N52" s="21">
        <f>+'Final Budget in Lakhs'!N52-'Provisional Budget Issued'!N52</f>
        <v>0</v>
      </c>
      <c r="O52" s="21">
        <f>+'Final Budget in Lakhs'!O52-'Provisional Budget Issued'!O52</f>
        <v>0</v>
      </c>
      <c r="P52" s="21">
        <f>+'Final Budget in Lakhs'!P52-'Provisional Budget Issued'!P52</f>
        <v>0</v>
      </c>
      <c r="Q52" s="21">
        <f>+'Final Budget in Lakhs'!Q52-'Provisional Budget Issued'!Q52</f>
        <v>0</v>
      </c>
      <c r="R52" s="21">
        <f>+'Final Budget in Lakhs'!R52-'Provisional Budget Issued'!R52</f>
        <v>0</v>
      </c>
      <c r="S52" s="21">
        <f>+'Final Budget in Lakhs'!S52-'Provisional Budget Issued'!S52</f>
        <v>0</v>
      </c>
      <c r="T52" s="21">
        <f>+'Final Budget in Lakhs'!T52-'Provisional Budget Issued'!T52</f>
        <v>0</v>
      </c>
      <c r="U52" s="21">
        <f>+'Final Budget in Lakhs'!U52-'Provisional Budget Issued'!U52</f>
        <v>1.8897099999999998</v>
      </c>
      <c r="V52" s="21">
        <f>+'Final Budget in Lakhs'!V52-'Provisional Budget Issued'!V52</f>
        <v>0</v>
      </c>
      <c r="W52" s="21">
        <f>+'Final Budget in Lakhs'!W52-'Provisional Budget Issued'!W52</f>
        <v>0.86133000000000004</v>
      </c>
      <c r="X52" s="21">
        <f>+'Final Budget in Lakhs'!X52-'Provisional Budget Issued'!X52</f>
        <v>0.12</v>
      </c>
      <c r="Y52" s="21">
        <f>+'Final Budget in Lakhs'!Y52-'Provisional Budget Issued'!Y52</f>
        <v>0</v>
      </c>
      <c r="Z52" s="21">
        <f>+'Final Budget in Lakhs'!Z52-'Provisional Budget Issued'!Z52</f>
        <v>0.57545999999999997</v>
      </c>
      <c r="AA52" s="21">
        <f>+'Final Budget in Lakhs'!AA52-'Provisional Budget Issued'!AA52</f>
        <v>0</v>
      </c>
      <c r="AB52" s="16">
        <f t="shared" si="0"/>
        <v>4.01633</v>
      </c>
      <c r="AC52" s="106"/>
      <c r="AD52" s="105"/>
      <c r="AE52" s="106"/>
    </row>
    <row r="53" spans="1:31" ht="40.5" x14ac:dyDescent="0.3">
      <c r="A53" s="26">
        <v>75.319699999999997</v>
      </c>
      <c r="B53" s="238" t="s">
        <v>1418</v>
      </c>
      <c r="C53" s="21">
        <f>+'Final Budget in Lakhs'!C53-'Provisional Budget Issued'!C53</f>
        <v>0</v>
      </c>
      <c r="D53" s="21">
        <f>+'Final Budget in Lakhs'!D53-'Provisional Budget Issued'!D53</f>
        <v>0</v>
      </c>
      <c r="E53" s="21">
        <f>+'Final Budget in Lakhs'!E53-'Provisional Budget Issued'!E53</f>
        <v>0</v>
      </c>
      <c r="F53" s="21">
        <f>+'Final Budget in Lakhs'!F53-'Provisional Budget Issued'!F53</f>
        <v>0</v>
      </c>
      <c r="G53" s="21">
        <f>+'Final Budget in Lakhs'!G53-'Provisional Budget Issued'!G53</f>
        <v>0</v>
      </c>
      <c r="H53" s="21">
        <f>+'Final Budget in Lakhs'!H53-'Provisional Budget Issued'!H53</f>
        <v>0</v>
      </c>
      <c r="I53" s="21">
        <f>+'Final Budget in Lakhs'!I53-'Provisional Budget Issued'!I53</f>
        <v>0</v>
      </c>
      <c r="J53" s="21">
        <f>+'Final Budget in Lakhs'!J53-'Provisional Budget Issued'!J53</f>
        <v>0.32578000000000007</v>
      </c>
      <c r="K53" s="21">
        <f>+'Final Budget in Lakhs'!K53-'Provisional Budget Issued'!K53</f>
        <v>0</v>
      </c>
      <c r="L53" s="21">
        <f>+'Final Budget in Lakhs'!L53-'Provisional Budget Issued'!L53</f>
        <v>0</v>
      </c>
      <c r="M53" s="21">
        <f>+'Final Budget in Lakhs'!M53-'Provisional Budget Issued'!M53</f>
        <v>0</v>
      </c>
      <c r="N53" s="21">
        <f>+'Final Budget in Lakhs'!N53-'Provisional Budget Issued'!N53</f>
        <v>0</v>
      </c>
      <c r="O53" s="21">
        <f>+'Final Budget in Lakhs'!O53-'Provisional Budget Issued'!O53</f>
        <v>0</v>
      </c>
      <c r="P53" s="21">
        <f>+'Final Budget in Lakhs'!P53-'Provisional Budget Issued'!P53</f>
        <v>0</v>
      </c>
      <c r="Q53" s="21">
        <f>+'Final Budget in Lakhs'!Q53-'Provisional Budget Issued'!Q53</f>
        <v>0</v>
      </c>
      <c r="R53" s="21">
        <f>+'Final Budget in Lakhs'!R53-'Provisional Budget Issued'!R53</f>
        <v>0</v>
      </c>
      <c r="S53" s="21">
        <f>+'Final Budget in Lakhs'!S53-'Provisional Budget Issued'!S53</f>
        <v>0</v>
      </c>
      <c r="T53" s="21">
        <f>+'Final Budget in Lakhs'!T53-'Provisional Budget Issued'!T53</f>
        <v>0</v>
      </c>
      <c r="U53" s="21">
        <f>+'Final Budget in Lakhs'!U53-'Provisional Budget Issued'!U53</f>
        <v>0.16042000000000001</v>
      </c>
      <c r="V53" s="21">
        <f>+'Final Budget in Lakhs'!V53-'Provisional Budget Issued'!V53</f>
        <v>0</v>
      </c>
      <c r="W53" s="21">
        <f>+'Final Budget in Lakhs'!W53-'Provisional Budget Issued'!W53</f>
        <v>0.16381999999999999</v>
      </c>
      <c r="X53" s="21">
        <f>+'Final Budget in Lakhs'!X53-'Provisional Budget Issued'!X53</f>
        <v>8.412E-2</v>
      </c>
      <c r="Y53" s="21">
        <f>+'Final Budget in Lakhs'!Y53-'Provisional Budget Issued'!Y53</f>
        <v>0</v>
      </c>
      <c r="Z53" s="21">
        <f>+'Final Budget in Lakhs'!Z53-'Provisional Budget Issued'!Z53</f>
        <v>0.64624999999999999</v>
      </c>
      <c r="AA53" s="21">
        <f>+'Final Budget in Lakhs'!AA53-'Provisional Budget Issued'!AA53</f>
        <v>0</v>
      </c>
      <c r="AB53" s="16">
        <f t="shared" si="0"/>
        <v>1.38039</v>
      </c>
      <c r="AC53" s="106"/>
      <c r="AD53" s="105"/>
      <c r="AE53" s="106"/>
    </row>
    <row r="54" spans="1:31" ht="27" x14ac:dyDescent="0.3">
      <c r="A54" s="26">
        <v>75.408699999999996</v>
      </c>
      <c r="B54" s="238" t="s">
        <v>1419</v>
      </c>
      <c r="C54" s="21">
        <f>+'Final Budget in Lakhs'!C54-'Provisional Budget Issued'!C54</f>
        <v>0</v>
      </c>
      <c r="D54" s="21">
        <f>+'Final Budget in Lakhs'!D54-'Provisional Budget Issued'!D54</f>
        <v>0</v>
      </c>
      <c r="E54" s="21">
        <f>+'Final Budget in Lakhs'!E54-'Provisional Budget Issued'!E54</f>
        <v>0</v>
      </c>
      <c r="F54" s="21">
        <f>+'Final Budget in Lakhs'!F54-'Provisional Budget Issued'!F54</f>
        <v>0</v>
      </c>
      <c r="G54" s="21">
        <f>+'Final Budget in Lakhs'!G54-'Provisional Budget Issued'!G54</f>
        <v>0</v>
      </c>
      <c r="H54" s="21">
        <f>+'Final Budget in Lakhs'!H54-'Provisional Budget Issued'!H54</f>
        <v>1.4337200000000001</v>
      </c>
      <c r="I54" s="21">
        <f>+'Final Budget in Lakhs'!I54-'Provisional Budget Issued'!I54</f>
        <v>0</v>
      </c>
      <c r="J54" s="21">
        <f>+'Final Budget in Lakhs'!J54-'Provisional Budget Issued'!J54</f>
        <v>0.45911999999999997</v>
      </c>
      <c r="K54" s="21">
        <f>+'Final Budget in Lakhs'!K54-'Provisional Budget Issued'!K54</f>
        <v>0</v>
      </c>
      <c r="L54" s="21">
        <f>+'Final Budget in Lakhs'!L54-'Provisional Budget Issued'!L54</f>
        <v>0</v>
      </c>
      <c r="M54" s="21">
        <f>+'Final Budget in Lakhs'!M54-'Provisional Budget Issued'!M54</f>
        <v>0</v>
      </c>
      <c r="N54" s="21">
        <f>+'Final Budget in Lakhs'!N54-'Provisional Budget Issued'!N54</f>
        <v>0</v>
      </c>
      <c r="O54" s="21">
        <f>+'Final Budget in Lakhs'!O54-'Provisional Budget Issued'!O54</f>
        <v>0</v>
      </c>
      <c r="P54" s="21">
        <f>+'Final Budget in Lakhs'!P54-'Provisional Budget Issued'!P54</f>
        <v>0</v>
      </c>
      <c r="Q54" s="21">
        <f>+'Final Budget in Lakhs'!Q54-'Provisional Budget Issued'!Q54</f>
        <v>0</v>
      </c>
      <c r="R54" s="21">
        <f>+'Final Budget in Lakhs'!R54-'Provisional Budget Issued'!R54</f>
        <v>0</v>
      </c>
      <c r="S54" s="21">
        <f>+'Final Budget in Lakhs'!S54-'Provisional Budget Issued'!S54</f>
        <v>0</v>
      </c>
      <c r="T54" s="21">
        <f>+'Final Budget in Lakhs'!T54-'Provisional Budget Issued'!T54</f>
        <v>0</v>
      </c>
      <c r="U54" s="21">
        <f>+'Final Budget in Lakhs'!U54-'Provisional Budget Issued'!U54</f>
        <v>0</v>
      </c>
      <c r="V54" s="21">
        <f>+'Final Budget in Lakhs'!V54-'Provisional Budget Issued'!V54</f>
        <v>0</v>
      </c>
      <c r="W54" s="21">
        <f>+'Final Budget in Lakhs'!W54-'Provisional Budget Issued'!W54</f>
        <v>1.2120099999999998</v>
      </c>
      <c r="X54" s="21">
        <f>+'Final Budget in Lakhs'!X54-'Provisional Budget Issued'!X54</f>
        <v>0</v>
      </c>
      <c r="Y54" s="21">
        <f>+'Final Budget in Lakhs'!Y54-'Provisional Budget Issued'!Y54</f>
        <v>0</v>
      </c>
      <c r="Z54" s="21">
        <f>+'Final Budget in Lakhs'!Z54-'Provisional Budget Issued'!Z54</f>
        <v>0</v>
      </c>
      <c r="AA54" s="21">
        <f>+'Final Budget in Lakhs'!AA54-'Provisional Budget Issued'!AA54</f>
        <v>0</v>
      </c>
      <c r="AB54" s="16">
        <f t="shared" si="0"/>
        <v>3.1048499999999999</v>
      </c>
      <c r="AC54" s="106"/>
      <c r="AD54" s="105"/>
      <c r="AE54" s="106"/>
    </row>
    <row r="55" spans="1:31" ht="27" x14ac:dyDescent="0.3">
      <c r="A55" s="26">
        <v>75.409700000000001</v>
      </c>
      <c r="B55" s="238" t="s">
        <v>1420</v>
      </c>
      <c r="C55" s="21">
        <f>+'Final Budget in Lakhs'!C55-'Provisional Budget Issued'!C55</f>
        <v>0</v>
      </c>
      <c r="D55" s="21">
        <f>+'Final Budget in Lakhs'!D55-'Provisional Budget Issued'!D55</f>
        <v>0</v>
      </c>
      <c r="E55" s="21">
        <f>+'Final Budget in Lakhs'!E55-'Provisional Budget Issued'!E55</f>
        <v>0</v>
      </c>
      <c r="F55" s="21">
        <f>+'Final Budget in Lakhs'!F55-'Provisional Budget Issued'!F55</f>
        <v>0</v>
      </c>
      <c r="G55" s="21">
        <f>+'Final Budget in Lakhs'!G55-'Provisional Budget Issued'!G55</f>
        <v>0</v>
      </c>
      <c r="H55" s="21">
        <f>+'Final Budget in Lakhs'!H55-'Provisional Budget Issued'!H55</f>
        <v>0</v>
      </c>
      <c r="I55" s="21">
        <f>+'Final Budget in Lakhs'!I55-'Provisional Budget Issued'!I55</f>
        <v>0</v>
      </c>
      <c r="J55" s="21">
        <f>+'Final Budget in Lakhs'!J55-'Provisional Budget Issued'!J55</f>
        <v>0.57858000000000009</v>
      </c>
      <c r="K55" s="21">
        <f>+'Final Budget in Lakhs'!K55-'Provisional Budget Issued'!K55</f>
        <v>0</v>
      </c>
      <c r="L55" s="21">
        <f>+'Final Budget in Lakhs'!L55-'Provisional Budget Issued'!L55</f>
        <v>0</v>
      </c>
      <c r="M55" s="21">
        <f>+'Final Budget in Lakhs'!M55-'Provisional Budget Issued'!M55</f>
        <v>0</v>
      </c>
      <c r="N55" s="21">
        <f>+'Final Budget in Lakhs'!N55-'Provisional Budget Issued'!N55</f>
        <v>0</v>
      </c>
      <c r="O55" s="21">
        <f>+'Final Budget in Lakhs'!O55-'Provisional Budget Issued'!O55</f>
        <v>0</v>
      </c>
      <c r="P55" s="21">
        <f>+'Final Budget in Lakhs'!P55-'Provisional Budget Issued'!P55</f>
        <v>0</v>
      </c>
      <c r="Q55" s="21">
        <f>+'Final Budget in Lakhs'!Q55-'Provisional Budget Issued'!Q55</f>
        <v>0</v>
      </c>
      <c r="R55" s="21">
        <f>+'Final Budget in Lakhs'!R55-'Provisional Budget Issued'!R55</f>
        <v>0</v>
      </c>
      <c r="S55" s="21">
        <f>+'Final Budget in Lakhs'!S55-'Provisional Budget Issued'!S55</f>
        <v>0</v>
      </c>
      <c r="T55" s="21">
        <f>+'Final Budget in Lakhs'!T55-'Provisional Budget Issued'!T55</f>
        <v>0</v>
      </c>
      <c r="U55" s="21">
        <f>+'Final Budget in Lakhs'!U55-'Provisional Budget Issued'!U55</f>
        <v>6.4601500000000005</v>
      </c>
      <c r="V55" s="21">
        <f>+'Final Budget in Lakhs'!V55-'Provisional Budget Issued'!V55</f>
        <v>0</v>
      </c>
      <c r="W55" s="21">
        <f>+'Final Budget in Lakhs'!W55-'Provisional Budget Issued'!W55</f>
        <v>0.29980999999999997</v>
      </c>
      <c r="X55" s="21">
        <f>+'Final Budget in Lakhs'!X55-'Provisional Budget Issued'!X55</f>
        <v>2.0053000000000001</v>
      </c>
      <c r="Y55" s="21">
        <f>+'Final Budget in Lakhs'!Y55-'Provisional Budget Issued'!Y55</f>
        <v>0</v>
      </c>
      <c r="Z55" s="21">
        <f>+'Final Budget in Lakhs'!Z55-'Provisional Budget Issued'!Z55</f>
        <v>9.5999999999999992E-3</v>
      </c>
      <c r="AA55" s="21">
        <f>+'Final Budget in Lakhs'!AA55-'Provisional Budget Issued'!AA55</f>
        <v>0</v>
      </c>
      <c r="AB55" s="16">
        <f t="shared" si="0"/>
        <v>9.3534400000000009</v>
      </c>
      <c r="AC55" s="106"/>
      <c r="AD55" s="105"/>
      <c r="AE55" s="106"/>
    </row>
    <row r="56" spans="1:31" x14ac:dyDescent="0.3">
      <c r="A56" s="26">
        <v>75.410699999999991</v>
      </c>
      <c r="B56" s="238" t="s">
        <v>1422</v>
      </c>
      <c r="C56" s="21">
        <f>+'Final Budget in Lakhs'!C56-'Provisional Budget Issued'!C56</f>
        <v>0</v>
      </c>
      <c r="D56" s="21">
        <f>+'Final Budget in Lakhs'!D56-'Provisional Budget Issued'!D56</f>
        <v>0.91520000000000001</v>
      </c>
      <c r="E56" s="21">
        <f>+'Final Budget in Lakhs'!E56-'Provisional Budget Issued'!E56</f>
        <v>0</v>
      </c>
      <c r="F56" s="21">
        <f>+'Final Budget in Lakhs'!F56-'Provisional Budget Issued'!F56</f>
        <v>0.05</v>
      </c>
      <c r="G56" s="21">
        <f>+'Final Budget in Lakhs'!G56-'Provisional Budget Issued'!G56</f>
        <v>0.05</v>
      </c>
      <c r="H56" s="21">
        <f>+'Final Budget in Lakhs'!H56-'Provisional Budget Issued'!H56</f>
        <v>0.15709000000000001</v>
      </c>
      <c r="I56" s="21">
        <f>+'Final Budget in Lakhs'!I56-'Provisional Budget Issued'!I56</f>
        <v>0</v>
      </c>
      <c r="J56" s="21">
        <f>+'Final Budget in Lakhs'!J56-'Provisional Budget Issued'!J56</f>
        <v>0.19</v>
      </c>
      <c r="K56" s="21">
        <f>+'Final Budget in Lakhs'!K56-'Provisional Budget Issued'!K56</f>
        <v>0.29246</v>
      </c>
      <c r="L56" s="21">
        <f>+'Final Budget in Lakhs'!L56-'Provisional Budget Issued'!L56</f>
        <v>0</v>
      </c>
      <c r="M56" s="21">
        <f>+'Final Budget in Lakhs'!M56-'Provisional Budget Issued'!M56</f>
        <v>0.18345</v>
      </c>
      <c r="N56" s="21">
        <f>+'Final Budget in Lakhs'!N56-'Provisional Budget Issued'!N56</f>
        <v>0</v>
      </c>
      <c r="O56" s="21">
        <f>+'Final Budget in Lakhs'!O56-'Provisional Budget Issued'!O56</f>
        <v>0</v>
      </c>
      <c r="P56" s="21">
        <f>+'Final Budget in Lakhs'!P56-'Provisional Budget Issued'!P56</f>
        <v>0.70649999999999991</v>
      </c>
      <c r="Q56" s="21">
        <f>+'Final Budget in Lakhs'!Q56-'Provisional Budget Issued'!Q56</f>
        <v>0</v>
      </c>
      <c r="R56" s="21">
        <f>+'Final Budget in Lakhs'!R56-'Provisional Budget Issued'!R56</f>
        <v>0</v>
      </c>
      <c r="S56" s="21">
        <f>+'Final Budget in Lakhs'!S56-'Provisional Budget Issued'!S56</f>
        <v>4.8000000000000001E-2</v>
      </c>
      <c r="T56" s="21">
        <f>+'Final Budget in Lakhs'!T56-'Provisional Budget Issued'!T56</f>
        <v>0.29999999999999982</v>
      </c>
      <c r="U56" s="21">
        <f>+'Final Budget in Lakhs'!U56-'Provisional Budget Issued'!U56</f>
        <v>0.67166000000000003</v>
      </c>
      <c r="V56" s="21">
        <f>+'Final Budget in Lakhs'!V56-'Provisional Budget Issued'!V56</f>
        <v>0</v>
      </c>
      <c r="W56" s="21">
        <f>+'Final Budget in Lakhs'!W56-'Provisional Budget Issued'!W56</f>
        <v>1.1199999999999995E-3</v>
      </c>
      <c r="X56" s="21">
        <f>+'Final Budget in Lakhs'!X56-'Provisional Budget Issued'!X56</f>
        <v>0</v>
      </c>
      <c r="Y56" s="21">
        <f>+'Final Budget in Lakhs'!Y56-'Provisional Budget Issued'!Y56</f>
        <v>0</v>
      </c>
      <c r="Z56" s="21">
        <f>+'Final Budget in Lakhs'!Z56-'Provisional Budget Issued'!Z56</f>
        <v>0</v>
      </c>
      <c r="AA56" s="21">
        <f>+'Final Budget in Lakhs'!AA56-'Provisional Budget Issued'!AA56</f>
        <v>0</v>
      </c>
      <c r="AB56" s="16">
        <f t="shared" si="0"/>
        <v>3.5654799999999995</v>
      </c>
      <c r="AC56" s="106"/>
      <c r="AD56" s="105"/>
      <c r="AE56" s="106"/>
    </row>
    <row r="57" spans="1:31" ht="27" x14ac:dyDescent="0.3">
      <c r="A57" s="12">
        <v>75.411699999999996</v>
      </c>
      <c r="B57" s="238" t="s">
        <v>1423</v>
      </c>
      <c r="C57" s="21">
        <f>+'Final Budget in Lakhs'!C57-'Provisional Budget Issued'!C57</f>
        <v>16.301020000000001</v>
      </c>
      <c r="D57" s="21">
        <f>+'Final Budget in Lakhs'!D57-'Provisional Budget Issued'!D57</f>
        <v>8.7881400000000003</v>
      </c>
      <c r="E57" s="21">
        <f>+'Final Budget in Lakhs'!E57-'Provisional Budget Issued'!E57</f>
        <v>12.04715</v>
      </c>
      <c r="F57" s="21">
        <f>+'Final Budget in Lakhs'!F57-'Provisional Budget Issued'!F57</f>
        <v>11.527149999999999</v>
      </c>
      <c r="G57" s="21">
        <f>+'Final Budget in Lakhs'!G57-'Provisional Budget Issued'!G57</f>
        <v>6.194999999999995E-2</v>
      </c>
      <c r="H57" s="21">
        <f>+'Final Budget in Lakhs'!H57-'Provisional Budget Issued'!H57</f>
        <v>9.4794099999999997</v>
      </c>
      <c r="I57" s="21">
        <f>+'Final Budget in Lakhs'!I57-'Provisional Budget Issued'!I57</f>
        <v>6.5574000000000003</v>
      </c>
      <c r="J57" s="21">
        <f>+'Final Budget in Lakhs'!J57-'Provisional Budget Issued'!J57</f>
        <v>10.0669</v>
      </c>
      <c r="K57" s="21">
        <f>+'Final Budget in Lakhs'!K57-'Provisional Budget Issued'!K57</f>
        <v>4.5229099999999995</v>
      </c>
      <c r="L57" s="21">
        <f>+'Final Budget in Lakhs'!L57-'Provisional Budget Issued'!L57</f>
        <v>4.2092600000000004</v>
      </c>
      <c r="M57" s="21">
        <f>+'Final Budget in Lakhs'!M57-'Provisional Budget Issued'!M57</f>
        <v>4.8209200000000001</v>
      </c>
      <c r="N57" s="21">
        <f>+'Final Budget in Lakhs'!N57-'Provisional Budget Issued'!N57</f>
        <v>2.0478799999999997</v>
      </c>
      <c r="O57" s="21">
        <f>+'Final Budget in Lakhs'!O57-'Provisional Budget Issued'!O57</f>
        <v>3.6868700000000008</v>
      </c>
      <c r="P57" s="21">
        <f>+'Final Budget in Lakhs'!P57-'Provisional Budget Issued'!P57</f>
        <v>10.23034</v>
      </c>
      <c r="Q57" s="21">
        <f>+'Final Budget in Lakhs'!Q57-'Provisional Budget Issued'!Q57</f>
        <v>8.7758000000000003</v>
      </c>
      <c r="R57" s="21">
        <f>+'Final Budget in Lakhs'!R57-'Provisional Budget Issued'!R57</f>
        <v>19.525579999999998</v>
      </c>
      <c r="S57" s="21">
        <f>+'Final Budget in Lakhs'!S57-'Provisional Budget Issued'!S57</f>
        <v>7.1483399999999993</v>
      </c>
      <c r="T57" s="21">
        <f>+'Final Budget in Lakhs'!T57-'Provisional Budget Issued'!T57</f>
        <v>20.622979999999998</v>
      </c>
      <c r="U57" s="21">
        <f>+'Final Budget in Lakhs'!U57-'Provisional Budget Issued'!U57</f>
        <v>6.7664</v>
      </c>
      <c r="V57" s="21">
        <f>+'Final Budget in Lakhs'!V57-'Provisional Budget Issued'!V57</f>
        <v>0</v>
      </c>
      <c r="W57" s="21">
        <f>+'Final Budget in Lakhs'!W57-'Provisional Budget Issued'!W57</f>
        <v>0.45406000000000002</v>
      </c>
      <c r="X57" s="21">
        <f>+'Final Budget in Lakhs'!X57-'Provisional Budget Issued'!X57</f>
        <v>0.30925999999999998</v>
      </c>
      <c r="Y57" s="21">
        <f>+'Final Budget in Lakhs'!Y57-'Provisional Budget Issued'!Y57</f>
        <v>6.1170000000000002E-2</v>
      </c>
      <c r="Z57" s="21">
        <f>+'Final Budget in Lakhs'!Z57-'Provisional Budget Issued'!Z57</f>
        <v>3.14194</v>
      </c>
      <c r="AA57" s="21">
        <f>+'Final Budget in Lakhs'!AA57-'Provisional Budget Issued'!AA57</f>
        <v>0</v>
      </c>
      <c r="AB57" s="16">
        <f t="shared" si="0"/>
        <v>171.15283000000002</v>
      </c>
      <c r="AC57" s="106"/>
      <c r="AD57" s="105"/>
      <c r="AE57" s="106"/>
    </row>
    <row r="58" spans="1:31" x14ac:dyDescent="0.3">
      <c r="A58" s="26">
        <v>75.414699999999996</v>
      </c>
      <c r="B58" s="238" t="s">
        <v>1424</v>
      </c>
      <c r="C58" s="21">
        <f>+'Final Budget in Lakhs'!C58-'Provisional Budget Issued'!C58</f>
        <v>6.2810000000000005E-2</v>
      </c>
      <c r="D58" s="21">
        <f>+'Final Budget in Lakhs'!D58-'Provisional Budget Issued'!D58</f>
        <v>0</v>
      </c>
      <c r="E58" s="21">
        <f>+'Final Budget in Lakhs'!E58-'Provisional Budget Issued'!E58</f>
        <v>0.49610999999999994</v>
      </c>
      <c r="F58" s="21">
        <f>+'Final Budget in Lakhs'!F58-'Provisional Budget Issued'!F58</f>
        <v>0.49610999999999994</v>
      </c>
      <c r="G58" s="21">
        <f>+'Final Budget in Lakhs'!G58-'Provisional Budget Issued'!G58</f>
        <v>0.19</v>
      </c>
      <c r="H58" s="21">
        <f>+'Final Budget in Lakhs'!H58-'Provisional Budget Issued'!H58</f>
        <v>7.0330000000000004E-2</v>
      </c>
      <c r="I58" s="21">
        <f>+'Final Budget in Lakhs'!I58-'Provisional Budget Issued'!I58</f>
        <v>0.37553000000000003</v>
      </c>
      <c r="J58" s="21">
        <f>+'Final Budget in Lakhs'!J58-'Provisional Budget Issued'!J58</f>
        <v>0.12079999999999999</v>
      </c>
      <c r="K58" s="21">
        <f>+'Final Budget in Lakhs'!K58-'Provisional Budget Issued'!K58</f>
        <v>5.2319999999999998E-2</v>
      </c>
      <c r="L58" s="21">
        <f>+'Final Budget in Lakhs'!L58-'Provisional Budget Issued'!L58</f>
        <v>1.2E-2</v>
      </c>
      <c r="M58" s="21">
        <f>+'Final Budget in Lakhs'!M58-'Provisional Budget Issued'!M58</f>
        <v>0.67403999999999997</v>
      </c>
      <c r="N58" s="21">
        <f>+'Final Budget in Lakhs'!N58-'Provisional Budget Issued'!N58</f>
        <v>0</v>
      </c>
      <c r="O58" s="21">
        <f>+'Final Budget in Lakhs'!O58-'Provisional Budget Issued'!O58</f>
        <v>1.8419999999999999E-2</v>
      </c>
      <c r="P58" s="21">
        <f>+'Final Budget in Lakhs'!P58-'Provisional Budget Issued'!P58</f>
        <v>4.365999999999999E-2</v>
      </c>
      <c r="Q58" s="21">
        <f>+'Final Budget in Lakhs'!Q58-'Provisional Budget Issued'!Q58</f>
        <v>0</v>
      </c>
      <c r="R58" s="21">
        <f>+'Final Budget in Lakhs'!R58-'Provisional Budget Issued'!R58</f>
        <v>6.7999999999999988E-3</v>
      </c>
      <c r="S58" s="21">
        <f>+'Final Budget in Lakhs'!S58-'Provisional Budget Issued'!S58</f>
        <v>0.28592000000000006</v>
      </c>
      <c r="T58" s="21">
        <f>+'Final Budget in Lakhs'!T58-'Provisional Budget Issued'!T58</f>
        <v>0</v>
      </c>
      <c r="U58" s="21">
        <f>+'Final Budget in Lakhs'!U58-'Provisional Budget Issued'!U58</f>
        <v>0</v>
      </c>
      <c r="V58" s="21">
        <f>+'Final Budget in Lakhs'!V58-'Provisional Budget Issued'!V58</f>
        <v>0</v>
      </c>
      <c r="W58" s="21">
        <f>+'Final Budget in Lakhs'!W58-'Provisional Budget Issued'!W58</f>
        <v>0</v>
      </c>
      <c r="X58" s="21">
        <f>+'Final Budget in Lakhs'!X58-'Provisional Budget Issued'!X58</f>
        <v>0</v>
      </c>
      <c r="Y58" s="21">
        <f>+'Final Budget in Lakhs'!Y58-'Provisional Budget Issued'!Y58</f>
        <v>0</v>
      </c>
      <c r="Z58" s="21">
        <f>+'Final Budget in Lakhs'!Z58-'Provisional Budget Issued'!Z58</f>
        <v>0</v>
      </c>
      <c r="AA58" s="21">
        <f>+'Final Budget in Lakhs'!AA58-'Provisional Budget Issued'!AA58</f>
        <v>0</v>
      </c>
      <c r="AB58" s="16">
        <f t="shared" si="0"/>
        <v>2.9048499999999997</v>
      </c>
      <c r="AC58" s="106"/>
      <c r="AD58" s="105"/>
      <c r="AE58" s="106"/>
    </row>
    <row r="59" spans="1:31" x14ac:dyDescent="0.3">
      <c r="A59" s="111">
        <v>75.415599999999998</v>
      </c>
      <c r="B59" s="238" t="s">
        <v>1425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16"/>
      <c r="AC59" s="106"/>
      <c r="AD59" s="105"/>
      <c r="AE59" s="106"/>
    </row>
    <row r="60" spans="1:31" x14ac:dyDescent="0.3">
      <c r="A60" s="26">
        <v>75.415700000000001</v>
      </c>
      <c r="B60" s="238" t="s">
        <v>1425</v>
      </c>
      <c r="C60" s="21">
        <f>+'Final Budget in Lakhs'!C60-'Provisional Budget Issued'!C60</f>
        <v>14.436499999999999</v>
      </c>
      <c r="D60" s="21">
        <f>+'Final Budget in Lakhs'!D60-'Provisional Budget Issued'!D60</f>
        <v>35.927709999999998</v>
      </c>
      <c r="E60" s="21">
        <f>+'Final Budget in Lakhs'!E60-'Provisional Budget Issued'!E60</f>
        <v>0.64781999999999995</v>
      </c>
      <c r="F60" s="21">
        <f>+'Final Budget in Lakhs'!F60-'Provisional Budget Issued'!F60</f>
        <v>8.0000000000000071E-2</v>
      </c>
      <c r="G60" s="21">
        <f>+'Final Budget in Lakhs'!G60-'Provisional Budget Issued'!G60</f>
        <v>2.6646400000000003</v>
      </c>
      <c r="H60" s="21">
        <f>+'Final Budget in Lakhs'!H60-'Provisional Budget Issued'!H60</f>
        <v>3.2147800000000002</v>
      </c>
      <c r="I60" s="21">
        <f>+'Final Budget in Lakhs'!I60-'Provisional Budget Issued'!I60</f>
        <v>4.9981299999999997</v>
      </c>
      <c r="J60" s="21">
        <f>+'Final Budget in Lakhs'!J60-'Provisional Budget Issued'!J60</f>
        <v>5.3296200000000002</v>
      </c>
      <c r="K60" s="21">
        <f>+'Final Budget in Lakhs'!K60-'Provisional Budget Issued'!K60</f>
        <v>3.9366300000000001</v>
      </c>
      <c r="L60" s="21">
        <f>+'Final Budget in Lakhs'!L60-'Provisional Budget Issued'!L60</f>
        <v>10.905949999999997</v>
      </c>
      <c r="M60" s="21">
        <f>+'Final Budget in Lakhs'!M60-'Provisional Budget Issued'!M60</f>
        <v>3.8908300000000002</v>
      </c>
      <c r="N60" s="21">
        <f>+'Final Budget in Lakhs'!N60-'Provisional Budget Issued'!N60</f>
        <v>3.2545400000000004</v>
      </c>
      <c r="O60" s="21">
        <f>+'Final Budget in Lakhs'!O60-'Provisional Budget Issued'!O60</f>
        <v>3.9857200000000002</v>
      </c>
      <c r="P60" s="21">
        <f>+'Final Budget in Lakhs'!P60-'Provisional Budget Issued'!P60</f>
        <v>7.7535600000000002</v>
      </c>
      <c r="Q60" s="21">
        <f>+'Final Budget in Lakhs'!Q60-'Provisional Budget Issued'!Q60</f>
        <v>4.9710299999999998</v>
      </c>
      <c r="R60" s="21">
        <f>+'Final Budget in Lakhs'!R60-'Provisional Budget Issued'!R60</f>
        <v>10.791270000000001</v>
      </c>
      <c r="S60" s="21">
        <f>+'Final Budget in Lakhs'!S60-'Provisional Budget Issued'!S60</f>
        <v>4.7021300000000004</v>
      </c>
      <c r="T60" s="21">
        <f>+'Final Budget in Lakhs'!T60-'Provisional Budget Issued'!T60</f>
        <v>9.1068999999999996</v>
      </c>
      <c r="U60" s="21">
        <f>+'Final Budget in Lakhs'!U60-'Provisional Budget Issued'!U60</f>
        <v>0.57196000000000002</v>
      </c>
      <c r="V60" s="21">
        <f>+'Final Budget in Lakhs'!V60-'Provisional Budget Issued'!V60</f>
        <v>0.89757999999999993</v>
      </c>
      <c r="W60" s="21">
        <f>+'Final Budget in Lakhs'!W60-'Provisional Budget Issued'!W60</f>
        <v>0.18479000000000001</v>
      </c>
      <c r="X60" s="21">
        <f>+'Final Budget in Lakhs'!X60-'Provisional Budget Issued'!X60</f>
        <v>0.38686000000000004</v>
      </c>
      <c r="Y60" s="21">
        <f>+'Final Budget in Lakhs'!Y60-'Provisional Budget Issued'!Y60</f>
        <v>0.50938000000000005</v>
      </c>
      <c r="Z60" s="21">
        <f>+'Final Budget in Lakhs'!Z60-'Provisional Budget Issued'!Z60</f>
        <v>7.7575000000000003</v>
      </c>
      <c r="AA60" s="21">
        <f>+'Final Budget in Lakhs'!AA60-'Provisional Budget Issued'!AA60</f>
        <v>0</v>
      </c>
      <c r="AB60" s="16">
        <f t="shared" si="0"/>
        <v>140.90582999999995</v>
      </c>
      <c r="AC60" s="106"/>
      <c r="AD60" s="105"/>
      <c r="AE60" s="106"/>
    </row>
    <row r="61" spans="1:31" x14ac:dyDescent="0.3">
      <c r="A61" s="26">
        <v>75.416699999999992</v>
      </c>
      <c r="B61" s="238" t="s">
        <v>1426</v>
      </c>
      <c r="C61" s="21">
        <f>+'Final Budget in Lakhs'!C61-'Provisional Budget Issued'!C61</f>
        <v>0</v>
      </c>
      <c r="D61" s="21">
        <f>+'Final Budget in Lakhs'!D61-'Provisional Budget Issued'!D61</f>
        <v>0</v>
      </c>
      <c r="E61" s="21">
        <f>+'Final Budget in Lakhs'!E61-'Provisional Budget Issued'!E61</f>
        <v>0</v>
      </c>
      <c r="F61" s="21">
        <f>+'Final Budget in Lakhs'!F61-'Provisional Budget Issued'!F61</f>
        <v>4.9999999999999989E-2</v>
      </c>
      <c r="G61" s="21">
        <f>+'Final Budget in Lakhs'!G61-'Provisional Budget Issued'!G61</f>
        <v>4.9999999999999989E-2</v>
      </c>
      <c r="H61" s="21">
        <f>+'Final Budget in Lakhs'!H61-'Provisional Budget Issued'!H61</f>
        <v>0.9854099999999999</v>
      </c>
      <c r="I61" s="21">
        <f>+'Final Budget in Lakhs'!I61-'Provisional Budget Issued'!I61</f>
        <v>0</v>
      </c>
      <c r="J61" s="21">
        <f>+'Final Budget in Lakhs'!J61-'Provisional Budget Issued'!J61</f>
        <v>8.5669999999999968E-2</v>
      </c>
      <c r="K61" s="21">
        <f>+'Final Budget in Lakhs'!K61-'Provisional Budget Issued'!K61</f>
        <v>1.1176699999999999</v>
      </c>
      <c r="L61" s="21">
        <f>+'Final Budget in Lakhs'!L61-'Provisional Budget Issued'!L61</f>
        <v>0</v>
      </c>
      <c r="M61" s="21">
        <f>+'Final Budget in Lakhs'!M61-'Provisional Budget Issued'!M61</f>
        <v>0.52134999999999998</v>
      </c>
      <c r="N61" s="21">
        <f>+'Final Budget in Lakhs'!N61-'Provisional Budget Issued'!N61</f>
        <v>0</v>
      </c>
      <c r="O61" s="21">
        <f>+'Final Budget in Lakhs'!O61-'Provisional Budget Issued'!O61</f>
        <v>0</v>
      </c>
      <c r="P61" s="21">
        <f>+'Final Budget in Lakhs'!P61-'Provisional Budget Issued'!P61</f>
        <v>2.86883</v>
      </c>
      <c r="Q61" s="21">
        <f>+'Final Budget in Lakhs'!Q61-'Provisional Budget Issued'!Q61</f>
        <v>0</v>
      </c>
      <c r="R61" s="21">
        <f>+'Final Budget in Lakhs'!R61-'Provisional Budget Issued'!R61</f>
        <v>0</v>
      </c>
      <c r="S61" s="21">
        <f>+'Final Budget in Lakhs'!S61-'Provisional Budget Issued'!S61</f>
        <v>0.16758000000000001</v>
      </c>
      <c r="T61" s="21">
        <f>+'Final Budget in Lakhs'!T61-'Provisional Budget Issued'!T61</f>
        <v>0</v>
      </c>
      <c r="U61" s="21">
        <f>+'Final Budget in Lakhs'!U61-'Provisional Budget Issued'!U61</f>
        <v>4.5256299999999996</v>
      </c>
      <c r="V61" s="21">
        <f>+'Final Budget in Lakhs'!V61-'Provisional Budget Issued'!V61</f>
        <v>0</v>
      </c>
      <c r="W61" s="21">
        <f>+'Final Budget in Lakhs'!W61-'Provisional Budget Issued'!W61</f>
        <v>2.0400000000000001E-2</v>
      </c>
      <c r="X61" s="21">
        <f>+'Final Budget in Lakhs'!X61-'Provisional Budget Issued'!X61</f>
        <v>0</v>
      </c>
      <c r="Y61" s="21">
        <f>+'Final Budget in Lakhs'!Y61-'Provisional Budget Issued'!Y61</f>
        <v>0</v>
      </c>
      <c r="Z61" s="21">
        <f>+'Final Budget in Lakhs'!Z61-'Provisional Budget Issued'!Z61</f>
        <v>0</v>
      </c>
      <c r="AA61" s="21">
        <f>+'Final Budget in Lakhs'!AA61-'Provisional Budget Issued'!AA61</f>
        <v>0</v>
      </c>
      <c r="AB61" s="16">
        <f t="shared" si="0"/>
        <v>10.392539999999999</v>
      </c>
      <c r="AC61" s="106"/>
      <c r="AD61" s="105"/>
      <c r="AE61" s="106"/>
    </row>
    <row r="62" spans="1:31" x14ac:dyDescent="0.3">
      <c r="A62" s="26">
        <v>75.417699999999996</v>
      </c>
      <c r="B62" s="238" t="s">
        <v>1427</v>
      </c>
      <c r="C62" s="21">
        <f>+'Final Budget in Lakhs'!C62-'Provisional Budget Issued'!C62</f>
        <v>0.18504999999999999</v>
      </c>
      <c r="D62" s="21">
        <f>+'Final Budget in Lakhs'!D62-'Provisional Budget Issued'!D62</f>
        <v>0</v>
      </c>
      <c r="E62" s="21">
        <f>+'Final Budget in Lakhs'!E62-'Provisional Budget Issued'!E62</f>
        <v>0</v>
      </c>
      <c r="F62" s="21">
        <f>+'Final Budget in Lakhs'!F62-'Provisional Budget Issued'!F62</f>
        <v>0</v>
      </c>
      <c r="G62" s="21">
        <f>+'Final Budget in Lakhs'!G62-'Provisional Budget Issued'!G62</f>
        <v>0</v>
      </c>
      <c r="H62" s="21">
        <f>+'Final Budget in Lakhs'!H62-'Provisional Budget Issued'!H62</f>
        <v>0.35</v>
      </c>
      <c r="I62" s="21">
        <f>+'Final Budget in Lakhs'!I62-'Provisional Budget Issued'!I62</f>
        <v>0</v>
      </c>
      <c r="J62" s="21">
        <f>+'Final Budget in Lakhs'!J62-'Provisional Budget Issued'!J62</f>
        <v>0</v>
      </c>
      <c r="K62" s="21">
        <f>+'Final Budget in Lakhs'!K62-'Provisional Budget Issued'!K62</f>
        <v>0</v>
      </c>
      <c r="L62" s="21">
        <f>+'Final Budget in Lakhs'!L62-'Provisional Budget Issued'!L62</f>
        <v>0</v>
      </c>
      <c r="M62" s="21">
        <f>+'Final Budget in Lakhs'!M62-'Provisional Budget Issued'!M62</f>
        <v>0</v>
      </c>
      <c r="N62" s="21">
        <f>+'Final Budget in Lakhs'!N62-'Provisional Budget Issued'!N62</f>
        <v>0</v>
      </c>
      <c r="O62" s="21">
        <f>+'Final Budget in Lakhs'!O62-'Provisional Budget Issued'!O62</f>
        <v>0</v>
      </c>
      <c r="P62" s="21">
        <f>+'Final Budget in Lakhs'!P62-'Provisional Budget Issued'!P62</f>
        <v>0</v>
      </c>
      <c r="Q62" s="21">
        <f>+'Final Budget in Lakhs'!Q62-'Provisional Budget Issued'!Q62</f>
        <v>0</v>
      </c>
      <c r="R62" s="21">
        <f>+'Final Budget in Lakhs'!R62-'Provisional Budget Issued'!R62</f>
        <v>0</v>
      </c>
      <c r="S62" s="21">
        <f>+'Final Budget in Lakhs'!S62-'Provisional Budget Issued'!S62</f>
        <v>0</v>
      </c>
      <c r="T62" s="21">
        <f>+'Final Budget in Lakhs'!T62-'Provisional Budget Issued'!T62</f>
        <v>0</v>
      </c>
      <c r="U62" s="21">
        <f>+'Final Budget in Lakhs'!U62-'Provisional Budget Issued'!U62</f>
        <v>0</v>
      </c>
      <c r="V62" s="21">
        <f>+'Final Budget in Lakhs'!V62-'Provisional Budget Issued'!V62</f>
        <v>0</v>
      </c>
      <c r="W62" s="21">
        <f>+'Final Budget in Lakhs'!W62-'Provisional Budget Issued'!W62</f>
        <v>0</v>
      </c>
      <c r="X62" s="21">
        <f>+'Final Budget in Lakhs'!X62-'Provisional Budget Issued'!X62</f>
        <v>0</v>
      </c>
      <c r="Y62" s="21">
        <f>+'Final Budget in Lakhs'!Y62-'Provisional Budget Issued'!Y62</f>
        <v>0</v>
      </c>
      <c r="Z62" s="21">
        <f>+'Final Budget in Lakhs'!Z62-'Provisional Budget Issued'!Z62</f>
        <v>0</v>
      </c>
      <c r="AA62" s="21">
        <f>+'Final Budget in Lakhs'!AA62-'Provisional Budget Issued'!AA62</f>
        <v>0</v>
      </c>
      <c r="AB62" s="16">
        <f t="shared" si="0"/>
        <v>0.53505000000000003</v>
      </c>
      <c r="AC62" s="106"/>
      <c r="AD62" s="105"/>
      <c r="AE62" s="106"/>
    </row>
    <row r="63" spans="1:31" ht="27" x14ac:dyDescent="0.3">
      <c r="A63" s="26">
        <v>75.418700000000001</v>
      </c>
      <c r="B63" s="238" t="s">
        <v>1428</v>
      </c>
      <c r="C63" s="21">
        <f>+'Final Budget in Lakhs'!C63-'Provisional Budget Issued'!C63</f>
        <v>0</v>
      </c>
      <c r="D63" s="21">
        <f>+'Final Budget in Lakhs'!D63-'Provisional Budget Issued'!D63</f>
        <v>0</v>
      </c>
      <c r="E63" s="21">
        <f>+'Final Budget in Lakhs'!E63-'Provisional Budget Issued'!E63</f>
        <v>0</v>
      </c>
      <c r="F63" s="21">
        <f>+'Final Budget in Lakhs'!F63-'Provisional Budget Issued'!F63</f>
        <v>0</v>
      </c>
      <c r="G63" s="21">
        <f>+'Final Budget in Lakhs'!G63-'Provisional Budget Issued'!G63</f>
        <v>0</v>
      </c>
      <c r="H63" s="21">
        <f>+'Final Budget in Lakhs'!H63-'Provisional Budget Issued'!H63</f>
        <v>0</v>
      </c>
      <c r="I63" s="21">
        <f>+'Final Budget in Lakhs'!I63-'Provisional Budget Issued'!I63</f>
        <v>0</v>
      </c>
      <c r="J63" s="21">
        <f>+'Final Budget in Lakhs'!J63-'Provisional Budget Issued'!J63</f>
        <v>0</v>
      </c>
      <c r="K63" s="21">
        <f>+'Final Budget in Lakhs'!K63-'Provisional Budget Issued'!K63</f>
        <v>0</v>
      </c>
      <c r="L63" s="21">
        <f>+'Final Budget in Lakhs'!L63-'Provisional Budget Issued'!L63</f>
        <v>0</v>
      </c>
      <c r="M63" s="21">
        <f>+'Final Budget in Lakhs'!M63-'Provisional Budget Issued'!M63</f>
        <v>0</v>
      </c>
      <c r="N63" s="21">
        <f>+'Final Budget in Lakhs'!N63-'Provisional Budget Issued'!N63</f>
        <v>0</v>
      </c>
      <c r="O63" s="21">
        <f>+'Final Budget in Lakhs'!O63-'Provisional Budget Issued'!O63</f>
        <v>0</v>
      </c>
      <c r="P63" s="21">
        <f>+'Final Budget in Lakhs'!P63-'Provisional Budget Issued'!P63</f>
        <v>0</v>
      </c>
      <c r="Q63" s="21">
        <f>+'Final Budget in Lakhs'!Q63-'Provisional Budget Issued'!Q63</f>
        <v>0</v>
      </c>
      <c r="R63" s="21">
        <f>+'Final Budget in Lakhs'!R63-'Provisional Budget Issued'!R63</f>
        <v>0</v>
      </c>
      <c r="S63" s="21">
        <f>+'Final Budget in Lakhs'!S63-'Provisional Budget Issued'!S63</f>
        <v>0</v>
      </c>
      <c r="T63" s="21">
        <f>+'Final Budget in Lakhs'!T63-'Provisional Budget Issued'!T63</f>
        <v>0</v>
      </c>
      <c r="U63" s="21">
        <f>+'Final Budget in Lakhs'!U63-'Provisional Budget Issued'!U63</f>
        <v>0</v>
      </c>
      <c r="V63" s="21">
        <f>+'Final Budget in Lakhs'!V63-'Provisional Budget Issued'!V63</f>
        <v>0</v>
      </c>
      <c r="W63" s="21">
        <f>+'Final Budget in Lakhs'!W63-'Provisional Budget Issued'!W63</f>
        <v>0</v>
      </c>
      <c r="X63" s="21">
        <f>+'Final Budget in Lakhs'!X63-'Provisional Budget Issued'!X63</f>
        <v>0</v>
      </c>
      <c r="Y63" s="21">
        <f>+'Final Budget in Lakhs'!Y63-'Provisional Budget Issued'!Y63</f>
        <v>0</v>
      </c>
      <c r="Z63" s="21">
        <f>+'Final Budget in Lakhs'!Z63-'Provisional Budget Issued'!Z63</f>
        <v>1.2603599999999999</v>
      </c>
      <c r="AA63" s="21">
        <f>+'Final Budget in Lakhs'!AA63-'Provisional Budget Issued'!AA63</f>
        <v>0</v>
      </c>
      <c r="AB63" s="16">
        <f t="shared" si="0"/>
        <v>1.2603599999999999</v>
      </c>
      <c r="AC63" s="106"/>
      <c r="AD63" s="105"/>
      <c r="AE63" s="106"/>
    </row>
    <row r="64" spans="1:31" x14ac:dyDescent="0.3">
      <c r="A64" s="26">
        <v>75.419699999999992</v>
      </c>
      <c r="B64" s="238" t="s">
        <v>1429</v>
      </c>
      <c r="C64" s="21">
        <f>+'Final Budget in Lakhs'!C64-'Provisional Budget Issued'!C64</f>
        <v>4.9076500000000003</v>
      </c>
      <c r="D64" s="21">
        <f>+'Final Budget in Lakhs'!D64-'Provisional Budget Issued'!D64</f>
        <v>0.51010000000000011</v>
      </c>
      <c r="E64" s="21">
        <f>+'Final Budget in Lakhs'!E64-'Provisional Budget Issued'!E64</f>
        <v>1.6111399999999998</v>
      </c>
      <c r="F64" s="21">
        <f>+'Final Budget in Lakhs'!F64-'Provisional Budget Issued'!F64</f>
        <v>2.0911399999999998</v>
      </c>
      <c r="G64" s="21">
        <f>+'Final Budget in Lakhs'!G64-'Provisional Budget Issued'!G64</f>
        <v>0.09</v>
      </c>
      <c r="H64" s="21">
        <f>+'Final Budget in Lakhs'!H64-'Provisional Budget Issued'!H64</f>
        <v>0.12000000000000011</v>
      </c>
      <c r="I64" s="21">
        <f>+'Final Budget in Lakhs'!I64-'Provisional Budget Issued'!I64</f>
        <v>0.76245999999999992</v>
      </c>
      <c r="J64" s="21">
        <f>+'Final Budget in Lakhs'!J64-'Provisional Budget Issued'!J64</f>
        <v>1.0153300000000001</v>
      </c>
      <c r="K64" s="21">
        <f>+'Final Budget in Lakhs'!K64-'Provisional Budget Issued'!K64</f>
        <v>0.80486000000000002</v>
      </c>
      <c r="L64" s="21">
        <f>+'Final Budget in Lakhs'!L64-'Provisional Budget Issued'!L64</f>
        <v>0.23122999999999999</v>
      </c>
      <c r="M64" s="21">
        <f>+'Final Budget in Lakhs'!M64-'Provisional Budget Issued'!M64</f>
        <v>1.95926</v>
      </c>
      <c r="N64" s="21">
        <f>+'Final Budget in Lakhs'!N64-'Provisional Budget Issued'!N64</f>
        <v>0.92999999999999972</v>
      </c>
      <c r="O64" s="21">
        <f>+'Final Budget in Lakhs'!O64-'Provisional Budget Issued'!O64</f>
        <v>0.94425000000000003</v>
      </c>
      <c r="P64" s="21">
        <f>+'Final Budget in Lakhs'!P64-'Provisional Budget Issued'!P64</f>
        <v>0.90625000000000011</v>
      </c>
      <c r="Q64" s="21">
        <f>+'Final Budget in Lakhs'!Q64-'Provisional Budget Issued'!Q64</f>
        <v>0</v>
      </c>
      <c r="R64" s="21">
        <f>+'Final Budget in Lakhs'!R64-'Provisional Budget Issued'!R64</f>
        <v>0.51241000000000003</v>
      </c>
      <c r="S64" s="21">
        <f>+'Final Budget in Lakhs'!S64-'Provisional Budget Issued'!S64</f>
        <v>1.4713100000000001</v>
      </c>
      <c r="T64" s="21">
        <f>+'Final Budget in Lakhs'!T64-'Provisional Budget Issued'!T64</f>
        <v>0</v>
      </c>
      <c r="U64" s="21">
        <f>+'Final Budget in Lakhs'!U64-'Provisional Budget Issued'!U64</f>
        <v>0</v>
      </c>
      <c r="V64" s="21">
        <f>+'Final Budget in Lakhs'!V64-'Provisional Budget Issued'!V64</f>
        <v>0</v>
      </c>
      <c r="W64" s="21">
        <f>+'Final Budget in Lakhs'!W64-'Provisional Budget Issued'!W64</f>
        <v>0</v>
      </c>
      <c r="X64" s="21">
        <f>+'Final Budget in Lakhs'!X64-'Provisional Budget Issued'!X64</f>
        <v>0</v>
      </c>
      <c r="Y64" s="21">
        <f>+'Final Budget in Lakhs'!Y64-'Provisional Budget Issued'!Y64</f>
        <v>0</v>
      </c>
      <c r="Z64" s="21">
        <f>+'Final Budget in Lakhs'!Z64-'Provisional Budget Issued'!Z64</f>
        <v>0</v>
      </c>
      <c r="AA64" s="21">
        <f>+'Final Budget in Lakhs'!AA64-'Provisional Budget Issued'!AA64</f>
        <v>0</v>
      </c>
      <c r="AB64" s="16">
        <f t="shared" si="0"/>
        <v>18.86739</v>
      </c>
      <c r="AC64" s="106"/>
      <c r="AD64" s="105"/>
      <c r="AE64" s="106"/>
    </row>
    <row r="65" spans="1:31" x14ac:dyDescent="0.3">
      <c r="A65" s="111">
        <v>75.420599999999993</v>
      </c>
      <c r="B65" s="238" t="s">
        <v>1430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16"/>
      <c r="AC65" s="106"/>
      <c r="AD65" s="105"/>
      <c r="AE65" s="106"/>
    </row>
    <row r="66" spans="1:31" x14ac:dyDescent="0.3">
      <c r="A66" s="134">
        <v>75.420699999999997</v>
      </c>
      <c r="B66" s="238" t="s">
        <v>1430</v>
      </c>
      <c r="C66" s="21">
        <f>+'Final Budget in Lakhs'!C66-'Provisional Budget Issued'!C66</f>
        <v>196.22229999999999</v>
      </c>
      <c r="D66" s="21">
        <f>+'Final Budget in Lakhs'!D66-'Provisional Budget Issued'!D66</f>
        <v>62.961060000000003</v>
      </c>
      <c r="E66" s="21">
        <f>+'Final Budget in Lakhs'!E66-'Provisional Budget Issued'!E66</f>
        <v>31.062840000000001</v>
      </c>
      <c r="F66" s="21">
        <f>+'Final Budget in Lakhs'!F66-'Provisional Budget Issued'!F66</f>
        <v>21.2</v>
      </c>
      <c r="G66" s="21">
        <f>+'Final Budget in Lakhs'!G66-'Provisional Budget Issued'!G66</f>
        <v>11.2</v>
      </c>
      <c r="H66" s="21">
        <f>+'Final Budget in Lakhs'!H66-'Provisional Budget Issued'!H66</f>
        <v>19.831579999999999</v>
      </c>
      <c r="I66" s="21">
        <f>+'Final Budget in Lakhs'!I66-'Provisional Budget Issued'!I66</f>
        <v>20.015339999999995</v>
      </c>
      <c r="J66" s="21">
        <f>+'Final Budget in Lakhs'!J66-'Provisional Budget Issued'!J66</f>
        <v>31.782789999999999</v>
      </c>
      <c r="K66" s="21">
        <f>+'Final Budget in Lakhs'!K66-'Provisional Budget Issued'!K66</f>
        <v>29.781510000000004</v>
      </c>
      <c r="L66" s="21">
        <f>+'Final Budget in Lakhs'!L66-'Provisional Budget Issued'!L66</f>
        <v>29.579020000000003</v>
      </c>
      <c r="M66" s="21">
        <f>+'Final Budget in Lakhs'!M66-'Provisional Budget Issued'!M66</f>
        <v>20.852800000000002</v>
      </c>
      <c r="N66" s="21">
        <f>+'Final Budget in Lakhs'!N66-'Provisional Budget Issued'!N66</f>
        <v>18.643740000000001</v>
      </c>
      <c r="O66" s="21">
        <f>+'Final Budget in Lakhs'!O66-'Provisional Budget Issued'!O66</f>
        <v>11.36162</v>
      </c>
      <c r="P66" s="21">
        <f>+'Final Budget in Lakhs'!P66-'Provisional Budget Issued'!P66</f>
        <v>30.978260000000002</v>
      </c>
      <c r="Q66" s="21">
        <f>+'Final Budget in Lakhs'!Q66-'Provisional Budget Issued'!Q66</f>
        <v>19.605620000000002</v>
      </c>
      <c r="R66" s="21">
        <f>+'Final Budget in Lakhs'!R66-'Provisional Budget Issued'!R66</f>
        <v>22.041650000000004</v>
      </c>
      <c r="S66" s="21">
        <f>+'Final Budget in Lakhs'!S66-'Provisional Budget Issued'!S66</f>
        <v>21.19783</v>
      </c>
      <c r="T66" s="21">
        <f>+'Final Budget in Lakhs'!T66-'Provisional Budget Issued'!T66</f>
        <v>27.334630000000001</v>
      </c>
      <c r="U66" s="21">
        <f>+'Final Budget in Lakhs'!U66-'Provisional Budget Issued'!U66</f>
        <v>15.023529999999997</v>
      </c>
      <c r="V66" s="21">
        <f>+'Final Budget in Lakhs'!V66-'Provisional Budget Issued'!V66</f>
        <v>14.90113</v>
      </c>
      <c r="W66" s="21">
        <f>+'Final Budget in Lakhs'!W66-'Provisional Budget Issued'!W66</f>
        <v>3.7183099999999998</v>
      </c>
      <c r="X66" s="21">
        <f>+'Final Budget in Lakhs'!X66-'Provisional Budget Issued'!X66</f>
        <v>4.6073599999999999</v>
      </c>
      <c r="Y66" s="21">
        <f>+'Final Budget in Lakhs'!Y66-'Provisional Budget Issued'!Y66</f>
        <v>12.05316</v>
      </c>
      <c r="Z66" s="21">
        <f>+'Final Budget in Lakhs'!Z66-'Provisional Budget Issued'!Z66</f>
        <v>113.21102</v>
      </c>
      <c r="AA66" s="21">
        <f>+'Final Budget in Lakhs'!AA66-'Provisional Budget Issued'!AA66</f>
        <v>0</v>
      </c>
      <c r="AB66" s="16">
        <f t="shared" si="0"/>
        <v>789.16709999999989</v>
      </c>
      <c r="AC66" s="106"/>
      <c r="AD66" s="105"/>
      <c r="AE66" s="106"/>
    </row>
    <row r="67" spans="1:31" x14ac:dyDescent="0.3">
      <c r="A67" s="26">
        <v>75.421700000000001</v>
      </c>
      <c r="B67" s="238" t="s">
        <v>1431</v>
      </c>
      <c r="C67" s="21">
        <f>+'Final Budget in Lakhs'!C67-'Provisional Budget Issued'!C67</f>
        <v>0</v>
      </c>
      <c r="D67" s="21">
        <f>+'Final Budget in Lakhs'!D67-'Provisional Budget Issued'!D67</f>
        <v>0</v>
      </c>
      <c r="E67" s="21">
        <f>+'Final Budget in Lakhs'!E67-'Provisional Budget Issued'!E67</f>
        <v>0</v>
      </c>
      <c r="F67" s="21">
        <f>+'Final Budget in Lakhs'!F67-'Provisional Budget Issued'!F67</f>
        <v>0</v>
      </c>
      <c r="G67" s="21">
        <f>+'Final Budget in Lakhs'!G67-'Provisional Budget Issued'!G67</f>
        <v>0</v>
      </c>
      <c r="H67" s="21">
        <f>+'Final Budget in Lakhs'!H67-'Provisional Budget Issued'!H67</f>
        <v>0</v>
      </c>
      <c r="I67" s="21">
        <f>+'Final Budget in Lakhs'!I67-'Provisional Budget Issued'!I67</f>
        <v>0</v>
      </c>
      <c r="J67" s="21">
        <f>+'Final Budget in Lakhs'!J67-'Provisional Budget Issued'!J67</f>
        <v>0</v>
      </c>
      <c r="K67" s="21">
        <f>+'Final Budget in Lakhs'!K67-'Provisional Budget Issued'!K67</f>
        <v>0</v>
      </c>
      <c r="L67" s="21">
        <f>+'Final Budget in Lakhs'!L67-'Provisional Budget Issued'!L67</f>
        <v>0</v>
      </c>
      <c r="M67" s="21">
        <f>+'Final Budget in Lakhs'!M67-'Provisional Budget Issued'!M67</f>
        <v>0</v>
      </c>
      <c r="N67" s="21">
        <f>+'Final Budget in Lakhs'!N67-'Provisional Budget Issued'!N67</f>
        <v>0</v>
      </c>
      <c r="O67" s="21">
        <f>+'Final Budget in Lakhs'!O67-'Provisional Budget Issued'!O67</f>
        <v>0</v>
      </c>
      <c r="P67" s="21">
        <f>+'Final Budget in Lakhs'!P67-'Provisional Budget Issued'!P67</f>
        <v>0</v>
      </c>
      <c r="Q67" s="21">
        <f>+'Final Budget in Lakhs'!Q67-'Provisional Budget Issued'!Q67</f>
        <v>0</v>
      </c>
      <c r="R67" s="21">
        <f>+'Final Budget in Lakhs'!R67-'Provisional Budget Issued'!R67</f>
        <v>0</v>
      </c>
      <c r="S67" s="21">
        <f>+'Final Budget in Lakhs'!S67-'Provisional Budget Issued'!S67</f>
        <v>0</v>
      </c>
      <c r="T67" s="21">
        <f>+'Final Budget in Lakhs'!T67-'Provisional Budget Issued'!T67</f>
        <v>0</v>
      </c>
      <c r="U67" s="21">
        <f>+'Final Budget in Lakhs'!U67-'Provisional Budget Issued'!U67</f>
        <v>0.20228999999999997</v>
      </c>
      <c r="V67" s="21">
        <f>+'Final Budget in Lakhs'!V67-'Provisional Budget Issued'!V67</f>
        <v>0</v>
      </c>
      <c r="W67" s="21">
        <f>+'Final Budget in Lakhs'!W67-'Provisional Budget Issued'!W67</f>
        <v>0</v>
      </c>
      <c r="X67" s="21">
        <f>+'Final Budget in Lakhs'!X67-'Provisional Budget Issued'!X67</f>
        <v>0</v>
      </c>
      <c r="Y67" s="21">
        <f>+'Final Budget in Lakhs'!Y67-'Provisional Budget Issued'!Y67</f>
        <v>0</v>
      </c>
      <c r="Z67" s="21">
        <f>+'Final Budget in Lakhs'!Z67-'Provisional Budget Issued'!Z67</f>
        <v>0</v>
      </c>
      <c r="AA67" s="21">
        <f>+'Final Budget in Lakhs'!AA67-'Provisional Budget Issued'!AA67</f>
        <v>0</v>
      </c>
      <c r="AB67" s="16">
        <f t="shared" si="0"/>
        <v>0.20228999999999997</v>
      </c>
      <c r="AC67" s="106"/>
      <c r="AD67" s="105"/>
      <c r="AE67" s="106"/>
    </row>
    <row r="68" spans="1:31" ht="27" x14ac:dyDescent="0.3">
      <c r="A68" s="26">
        <v>75.422700000000006</v>
      </c>
      <c r="B68" s="238" t="s">
        <v>1432</v>
      </c>
      <c r="C68" s="21">
        <f>+'Final Budget in Lakhs'!C68-'Provisional Budget Issued'!C68</f>
        <v>0</v>
      </c>
      <c r="D68" s="21">
        <f>+'Final Budget in Lakhs'!D68-'Provisional Budget Issued'!D68</f>
        <v>0</v>
      </c>
      <c r="E68" s="21">
        <f>+'Final Budget in Lakhs'!E68-'Provisional Budget Issued'!E68</f>
        <v>0</v>
      </c>
      <c r="F68" s="21">
        <f>+'Final Budget in Lakhs'!F68-'Provisional Budget Issued'!F68</f>
        <v>0</v>
      </c>
      <c r="G68" s="21">
        <f>+'Final Budget in Lakhs'!G68-'Provisional Budget Issued'!G68</f>
        <v>0</v>
      </c>
      <c r="H68" s="21">
        <f>+'Final Budget in Lakhs'!H68-'Provisional Budget Issued'!H68</f>
        <v>0</v>
      </c>
      <c r="I68" s="21">
        <f>+'Final Budget in Lakhs'!I68-'Provisional Budget Issued'!I68</f>
        <v>0</v>
      </c>
      <c r="J68" s="21">
        <f>+'Final Budget in Lakhs'!J68-'Provisional Budget Issued'!J68</f>
        <v>0</v>
      </c>
      <c r="K68" s="21">
        <f>+'Final Budget in Lakhs'!K68-'Provisional Budget Issued'!K68</f>
        <v>0</v>
      </c>
      <c r="L68" s="21">
        <f>+'Final Budget in Lakhs'!L68-'Provisional Budget Issued'!L68</f>
        <v>0</v>
      </c>
      <c r="M68" s="21">
        <f>+'Final Budget in Lakhs'!M68-'Provisional Budget Issued'!M68</f>
        <v>0</v>
      </c>
      <c r="N68" s="21">
        <f>+'Final Budget in Lakhs'!N68-'Provisional Budget Issued'!N68</f>
        <v>0</v>
      </c>
      <c r="O68" s="21">
        <f>+'Final Budget in Lakhs'!O68-'Provisional Budget Issued'!O68</f>
        <v>0</v>
      </c>
      <c r="P68" s="21">
        <f>+'Final Budget in Lakhs'!P68-'Provisional Budget Issued'!P68</f>
        <v>0</v>
      </c>
      <c r="Q68" s="21">
        <f>+'Final Budget in Lakhs'!Q68-'Provisional Budget Issued'!Q68</f>
        <v>0</v>
      </c>
      <c r="R68" s="21">
        <f>+'Final Budget in Lakhs'!R68-'Provisional Budget Issued'!R68</f>
        <v>0</v>
      </c>
      <c r="S68" s="21">
        <f>+'Final Budget in Lakhs'!S68-'Provisional Budget Issued'!S68</f>
        <v>0</v>
      </c>
      <c r="T68" s="21">
        <f>+'Final Budget in Lakhs'!T68-'Provisional Budget Issued'!T68</f>
        <v>0</v>
      </c>
      <c r="U68" s="21">
        <f>+'Final Budget in Lakhs'!U68-'Provisional Budget Issued'!U68</f>
        <v>0</v>
      </c>
      <c r="V68" s="21">
        <f>+'Final Budget in Lakhs'!V68-'Provisional Budget Issued'!V68</f>
        <v>0</v>
      </c>
      <c r="W68" s="21">
        <f>+'Final Budget in Lakhs'!W68-'Provisional Budget Issued'!W68</f>
        <v>0</v>
      </c>
      <c r="X68" s="21">
        <f>+'Final Budget in Lakhs'!X68-'Provisional Budget Issued'!X68</f>
        <v>0</v>
      </c>
      <c r="Y68" s="21">
        <f>+'Final Budget in Lakhs'!Y68-'Provisional Budget Issued'!Y68</f>
        <v>0</v>
      </c>
      <c r="Z68" s="21">
        <f>+'Final Budget in Lakhs'!Z68-'Provisional Budget Issued'!Z68</f>
        <v>0.12533</v>
      </c>
      <c r="AA68" s="21">
        <f>+'Final Budget in Lakhs'!AA68-'Provisional Budget Issued'!AA68</f>
        <v>0</v>
      </c>
      <c r="AB68" s="16">
        <f t="shared" si="0"/>
        <v>0.12533</v>
      </c>
      <c r="AC68" s="106"/>
      <c r="AD68" s="105"/>
      <c r="AE68" s="106"/>
    </row>
    <row r="69" spans="1:31" x14ac:dyDescent="0.3">
      <c r="A69" s="26">
        <v>75.423699999999997</v>
      </c>
      <c r="B69" s="238" t="s">
        <v>1433</v>
      </c>
      <c r="C69" s="21">
        <f>+'Final Budget in Lakhs'!C69-'Provisional Budget Issued'!C69</f>
        <v>0</v>
      </c>
      <c r="D69" s="21">
        <f>+'Final Budget in Lakhs'!D69-'Provisional Budget Issued'!D69</f>
        <v>0</v>
      </c>
      <c r="E69" s="21">
        <f>+'Final Budget in Lakhs'!E69-'Provisional Budget Issued'!E69</f>
        <v>0</v>
      </c>
      <c r="F69" s="21">
        <f>+'Final Budget in Lakhs'!F69-'Provisional Budget Issued'!F69</f>
        <v>0</v>
      </c>
      <c r="G69" s="21">
        <f>+'Final Budget in Lakhs'!G69-'Provisional Budget Issued'!G69</f>
        <v>0</v>
      </c>
      <c r="H69" s="21">
        <f>+'Final Budget in Lakhs'!H69-'Provisional Budget Issued'!H69</f>
        <v>0</v>
      </c>
      <c r="I69" s="21">
        <f>+'Final Budget in Lakhs'!I69-'Provisional Budget Issued'!I69</f>
        <v>0</v>
      </c>
      <c r="J69" s="21">
        <f>+'Final Budget in Lakhs'!J69-'Provisional Budget Issued'!J69</f>
        <v>0</v>
      </c>
      <c r="K69" s="21">
        <f>+'Final Budget in Lakhs'!K69-'Provisional Budget Issued'!K69</f>
        <v>0</v>
      </c>
      <c r="L69" s="21">
        <f>+'Final Budget in Lakhs'!L69-'Provisional Budget Issued'!L69</f>
        <v>0</v>
      </c>
      <c r="M69" s="21">
        <f>+'Final Budget in Lakhs'!M69-'Provisional Budget Issued'!M69</f>
        <v>0</v>
      </c>
      <c r="N69" s="21">
        <f>+'Final Budget in Lakhs'!N69-'Provisional Budget Issued'!N69</f>
        <v>0</v>
      </c>
      <c r="O69" s="21">
        <f>+'Final Budget in Lakhs'!O69-'Provisional Budget Issued'!O69</f>
        <v>0</v>
      </c>
      <c r="P69" s="21">
        <f>+'Final Budget in Lakhs'!P69-'Provisional Budget Issued'!P69</f>
        <v>0</v>
      </c>
      <c r="Q69" s="21">
        <f>+'Final Budget in Lakhs'!Q69-'Provisional Budget Issued'!Q69</f>
        <v>0</v>
      </c>
      <c r="R69" s="21">
        <f>+'Final Budget in Lakhs'!R69-'Provisional Budget Issued'!R69</f>
        <v>0</v>
      </c>
      <c r="S69" s="21">
        <f>+'Final Budget in Lakhs'!S69-'Provisional Budget Issued'!S69</f>
        <v>0</v>
      </c>
      <c r="T69" s="21">
        <f>+'Final Budget in Lakhs'!T69-'Provisional Budget Issued'!T69</f>
        <v>0</v>
      </c>
      <c r="U69" s="21">
        <f>+'Final Budget in Lakhs'!U69-'Provisional Budget Issued'!U69</f>
        <v>0</v>
      </c>
      <c r="V69" s="21">
        <f>+'Final Budget in Lakhs'!V69-'Provisional Budget Issued'!V69</f>
        <v>0</v>
      </c>
      <c r="W69" s="21">
        <f>+'Final Budget in Lakhs'!W69-'Provisional Budget Issued'!W69</f>
        <v>0</v>
      </c>
      <c r="X69" s="21">
        <f>+'Final Budget in Lakhs'!X69-'Provisional Budget Issued'!X69</f>
        <v>0</v>
      </c>
      <c r="Y69" s="21">
        <f>+'Final Budget in Lakhs'!Y69-'Provisional Budget Issued'!Y69</f>
        <v>0</v>
      </c>
      <c r="Z69" s="21">
        <f>+'Final Budget in Lakhs'!Z69-'Provisional Budget Issued'!Z69</f>
        <v>0</v>
      </c>
      <c r="AA69" s="21">
        <f>+'Final Budget in Lakhs'!AA69-'Provisional Budget Issued'!AA69</f>
        <v>0</v>
      </c>
      <c r="AB69" s="16">
        <f t="shared" si="0"/>
        <v>0</v>
      </c>
      <c r="AC69" s="106"/>
      <c r="AD69" s="105"/>
      <c r="AE69" s="106"/>
    </row>
    <row r="70" spans="1:31" x14ac:dyDescent="0.3">
      <c r="A70" s="26">
        <v>75.424700000000001</v>
      </c>
      <c r="B70" s="238" t="s">
        <v>1434</v>
      </c>
      <c r="C70" s="21">
        <f>+'Final Budget in Lakhs'!C70-'Provisional Budget Issued'!C70</f>
        <v>0.15</v>
      </c>
      <c r="D70" s="21">
        <f>+'Final Budget in Lakhs'!D70-'Provisional Budget Issued'!D70</f>
        <v>0.13</v>
      </c>
      <c r="E70" s="21">
        <f>+'Final Budget in Lakhs'!E70-'Provisional Budget Issued'!E70</f>
        <v>0</v>
      </c>
      <c r="F70" s="21">
        <f>+'Final Budget in Lakhs'!F70-'Provisional Budget Issued'!F70</f>
        <v>0</v>
      </c>
      <c r="G70" s="21">
        <f>+'Final Budget in Lakhs'!G70-'Provisional Budget Issued'!G70</f>
        <v>0</v>
      </c>
      <c r="H70" s="21">
        <f>+'Final Budget in Lakhs'!H70-'Provisional Budget Issued'!H70</f>
        <v>0</v>
      </c>
      <c r="I70" s="21">
        <f>+'Final Budget in Lakhs'!I70-'Provisional Budget Issued'!I70</f>
        <v>0</v>
      </c>
      <c r="J70" s="21">
        <f>+'Final Budget in Lakhs'!J70-'Provisional Budget Issued'!J70</f>
        <v>0</v>
      </c>
      <c r="K70" s="21">
        <f>+'Final Budget in Lakhs'!K70-'Provisional Budget Issued'!K70</f>
        <v>0</v>
      </c>
      <c r="L70" s="21">
        <f>+'Final Budget in Lakhs'!L70-'Provisional Budget Issued'!L70</f>
        <v>0</v>
      </c>
      <c r="M70" s="21">
        <f>+'Final Budget in Lakhs'!M70-'Provisional Budget Issued'!M70</f>
        <v>0</v>
      </c>
      <c r="N70" s="21">
        <f>+'Final Budget in Lakhs'!N70-'Provisional Budget Issued'!N70</f>
        <v>0</v>
      </c>
      <c r="O70" s="21">
        <f>+'Final Budget in Lakhs'!O70-'Provisional Budget Issued'!O70</f>
        <v>0</v>
      </c>
      <c r="P70" s="21">
        <f>+'Final Budget in Lakhs'!P70-'Provisional Budget Issued'!P70</f>
        <v>0</v>
      </c>
      <c r="Q70" s="21">
        <f>+'Final Budget in Lakhs'!Q70-'Provisional Budget Issued'!Q70</f>
        <v>0</v>
      </c>
      <c r="R70" s="21">
        <f>+'Final Budget in Lakhs'!R70-'Provisional Budget Issued'!R70</f>
        <v>0</v>
      </c>
      <c r="S70" s="21">
        <f>+'Final Budget in Lakhs'!S70-'Provisional Budget Issued'!S70</f>
        <v>0</v>
      </c>
      <c r="T70" s="21">
        <f>+'Final Budget in Lakhs'!T70-'Provisional Budget Issued'!T70</f>
        <v>0</v>
      </c>
      <c r="U70" s="21">
        <f>+'Final Budget in Lakhs'!U70-'Provisional Budget Issued'!U70</f>
        <v>0.82000000000000006</v>
      </c>
      <c r="V70" s="21">
        <f>+'Final Budget in Lakhs'!V70-'Provisional Budget Issued'!V70</f>
        <v>0</v>
      </c>
      <c r="W70" s="21">
        <f>+'Final Budget in Lakhs'!W70-'Provisional Budget Issued'!W70</f>
        <v>0</v>
      </c>
      <c r="X70" s="21">
        <f>+'Final Budget in Lakhs'!X70-'Provisional Budget Issued'!X70</f>
        <v>0</v>
      </c>
      <c r="Y70" s="21">
        <f>+'Final Budget in Lakhs'!Y70-'Provisional Budget Issued'!Y70</f>
        <v>0</v>
      </c>
      <c r="Z70" s="21">
        <f>+'Final Budget in Lakhs'!Z70-'Provisional Budget Issued'!Z70</f>
        <v>0</v>
      </c>
      <c r="AA70" s="21">
        <f>+'Final Budget in Lakhs'!AA70-'Provisional Budget Issued'!AA70</f>
        <v>0</v>
      </c>
      <c r="AB70" s="16">
        <f t="shared" si="0"/>
        <v>1.1000000000000001</v>
      </c>
      <c r="AC70" s="106"/>
      <c r="AD70" s="105"/>
      <c r="AE70" s="106"/>
    </row>
    <row r="71" spans="1:31" x14ac:dyDescent="0.3">
      <c r="A71" s="26">
        <v>75.425699999999992</v>
      </c>
      <c r="B71" s="238" t="s">
        <v>1435</v>
      </c>
      <c r="C71" s="21">
        <f>+'Final Budget in Lakhs'!C71-'Provisional Budget Issued'!C71</f>
        <v>6.6661799999999989</v>
      </c>
      <c r="D71" s="21">
        <f>+'Final Budget in Lakhs'!D71-'Provisional Budget Issued'!D71</f>
        <v>5.8048500000000001</v>
      </c>
      <c r="E71" s="21">
        <f>+'Final Budget in Lakhs'!E71-'Provisional Budget Issued'!E71</f>
        <v>0</v>
      </c>
      <c r="F71" s="21">
        <f>+'Final Budget in Lakhs'!F71-'Provisional Budget Issued'!F71</f>
        <v>0</v>
      </c>
      <c r="G71" s="21">
        <f>+'Final Budget in Lakhs'!G71-'Provisional Budget Issued'!G71</f>
        <v>0</v>
      </c>
      <c r="H71" s="21">
        <f>+'Final Budget in Lakhs'!H71-'Provisional Budget Issued'!H71</f>
        <v>0</v>
      </c>
      <c r="I71" s="21">
        <f>+'Final Budget in Lakhs'!I71-'Provisional Budget Issued'!I71</f>
        <v>0</v>
      </c>
      <c r="J71" s="21">
        <f>+'Final Budget in Lakhs'!J71-'Provisional Budget Issued'!J71</f>
        <v>0</v>
      </c>
      <c r="K71" s="21">
        <f>+'Final Budget in Lakhs'!K71-'Provisional Budget Issued'!K71</f>
        <v>0</v>
      </c>
      <c r="L71" s="21">
        <f>+'Final Budget in Lakhs'!L71-'Provisional Budget Issued'!L71</f>
        <v>0</v>
      </c>
      <c r="M71" s="21">
        <f>+'Final Budget in Lakhs'!M71-'Provisional Budget Issued'!M71</f>
        <v>0</v>
      </c>
      <c r="N71" s="21">
        <f>+'Final Budget in Lakhs'!N71-'Provisional Budget Issued'!N71</f>
        <v>0</v>
      </c>
      <c r="O71" s="21">
        <f>+'Final Budget in Lakhs'!O71-'Provisional Budget Issued'!O71</f>
        <v>0</v>
      </c>
      <c r="P71" s="21">
        <f>+'Final Budget in Lakhs'!P71-'Provisional Budget Issued'!P71</f>
        <v>0</v>
      </c>
      <c r="Q71" s="21">
        <f>+'Final Budget in Lakhs'!Q71-'Provisional Budget Issued'!Q71</f>
        <v>0</v>
      </c>
      <c r="R71" s="21">
        <f>+'Final Budget in Lakhs'!R71-'Provisional Budget Issued'!R71</f>
        <v>0</v>
      </c>
      <c r="S71" s="21">
        <f>+'Final Budget in Lakhs'!S71-'Provisional Budget Issued'!S71</f>
        <v>0</v>
      </c>
      <c r="T71" s="21">
        <f>+'Final Budget in Lakhs'!T71-'Provisional Budget Issued'!T71</f>
        <v>0</v>
      </c>
      <c r="U71" s="21">
        <f>+'Final Budget in Lakhs'!U71-'Provisional Budget Issued'!U71</f>
        <v>0.71275999999999995</v>
      </c>
      <c r="V71" s="21">
        <f>+'Final Budget in Lakhs'!V71-'Provisional Budget Issued'!V71</f>
        <v>0.45285000000000009</v>
      </c>
      <c r="W71" s="21">
        <f>+'Final Budget in Lakhs'!W71-'Provisional Budget Issued'!W71</f>
        <v>0</v>
      </c>
      <c r="X71" s="21">
        <f>+'Final Budget in Lakhs'!X71-'Provisional Budget Issued'!X71</f>
        <v>0</v>
      </c>
      <c r="Y71" s="21">
        <f>+'Final Budget in Lakhs'!Y71-'Provisional Budget Issued'!Y71</f>
        <v>0.36069999999999991</v>
      </c>
      <c r="Z71" s="21">
        <f>+'Final Budget in Lakhs'!Z71-'Provisional Budget Issued'!Z71</f>
        <v>3.0764399999999998</v>
      </c>
      <c r="AA71" s="21">
        <f>+'Final Budget in Lakhs'!AA71-'Provisional Budget Issued'!AA71</f>
        <v>0</v>
      </c>
      <c r="AB71" s="16">
        <f t="shared" si="0"/>
        <v>17.073779999999999</v>
      </c>
      <c r="AC71" s="106"/>
      <c r="AD71" s="105"/>
      <c r="AE71" s="106"/>
    </row>
    <row r="72" spans="1:31" ht="27" x14ac:dyDescent="0.3">
      <c r="A72" s="111">
        <v>75.426599999999993</v>
      </c>
      <c r="B72" s="238" t="s">
        <v>1436</v>
      </c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16"/>
      <c r="AC72" s="106"/>
      <c r="AD72" s="105"/>
      <c r="AE72" s="106"/>
    </row>
    <row r="73" spans="1:31" ht="27" x14ac:dyDescent="0.3">
      <c r="A73" s="26">
        <v>75.426699999999997</v>
      </c>
      <c r="B73" s="238" t="s">
        <v>1437</v>
      </c>
      <c r="C73" s="21">
        <f>+'Final Budget in Lakhs'!C73-'Provisional Budget Issued'!C73</f>
        <v>92.321809999999999</v>
      </c>
      <c r="D73" s="21">
        <f>+'Final Budget in Lakhs'!D73-'Provisional Budget Issued'!D73</f>
        <v>69.880890000000008</v>
      </c>
      <c r="E73" s="21">
        <f>+'Final Budget in Lakhs'!E73-'Provisional Budget Issued'!E73</f>
        <v>41.755099999999999</v>
      </c>
      <c r="F73" s="21">
        <f>+'Final Budget in Lakhs'!F73-'Provisional Budget Issued'!F73</f>
        <v>26.53</v>
      </c>
      <c r="G73" s="21">
        <f>+'Final Budget in Lakhs'!G73-'Provisional Budget Issued'!G73</f>
        <v>16.53</v>
      </c>
      <c r="H73" s="21">
        <f>+'Final Budget in Lakhs'!H73-'Provisional Budget Issued'!H73</f>
        <v>35.354190000000003</v>
      </c>
      <c r="I73" s="21">
        <f>+'Final Budget in Lakhs'!I73-'Provisional Budget Issued'!I73</f>
        <v>25.068219999999997</v>
      </c>
      <c r="J73" s="21">
        <f>+'Final Budget in Lakhs'!J73-'Provisional Budget Issued'!J73</f>
        <v>41.691040000000001</v>
      </c>
      <c r="K73" s="21">
        <f>+'Final Budget in Lakhs'!K73-'Provisional Budget Issued'!K73</f>
        <v>28.408209999999997</v>
      </c>
      <c r="L73" s="21">
        <f>+'Final Budget in Lakhs'!L73-'Provisional Budget Issued'!L73</f>
        <v>31.198700000000002</v>
      </c>
      <c r="M73" s="21">
        <f>+'Final Budget in Lakhs'!M73-'Provisional Budget Issued'!M73</f>
        <v>31.513020000000004</v>
      </c>
      <c r="N73" s="21">
        <f>+'Final Budget in Lakhs'!N73-'Provisional Budget Issued'!N73</f>
        <v>22.3155</v>
      </c>
      <c r="O73" s="21">
        <f>+'Final Budget in Lakhs'!O73-'Provisional Budget Issued'!O73</f>
        <v>16.91554</v>
      </c>
      <c r="P73" s="21">
        <f>+'Final Budget in Lakhs'!P73-'Provisional Budget Issued'!P73</f>
        <v>52.527490000000007</v>
      </c>
      <c r="Q73" s="21">
        <f>+'Final Budget in Lakhs'!Q73-'Provisional Budget Issued'!Q73</f>
        <v>33.179090000000002</v>
      </c>
      <c r="R73" s="21">
        <f>+'Final Budget in Lakhs'!R73-'Provisional Budget Issued'!R73</f>
        <v>48.025700000000001</v>
      </c>
      <c r="S73" s="21">
        <f>+'Final Budget in Lakhs'!S73-'Provisional Budget Issued'!S73</f>
        <v>34.271570000000004</v>
      </c>
      <c r="T73" s="21">
        <f>+'Final Budget in Lakhs'!T73-'Provisional Budget Issued'!T73</f>
        <v>38.849220000000003</v>
      </c>
      <c r="U73" s="21">
        <f>+'Final Budget in Lakhs'!U73-'Provisional Budget Issued'!U73</f>
        <v>20.506499999999999</v>
      </c>
      <c r="V73" s="21">
        <f>+'Final Budget in Lakhs'!V73-'Provisional Budget Issued'!V73</f>
        <v>2.96658</v>
      </c>
      <c r="W73" s="21">
        <f>+'Final Budget in Lakhs'!W73-'Provisional Budget Issued'!W73</f>
        <v>5.5883000000000003</v>
      </c>
      <c r="X73" s="21">
        <f>+'Final Budget in Lakhs'!X73-'Provisional Budget Issued'!X73</f>
        <v>3.35541</v>
      </c>
      <c r="Y73" s="21">
        <f>+'Final Budget in Lakhs'!Y73-'Provisional Budget Issued'!Y73</f>
        <v>3.9561799999999998</v>
      </c>
      <c r="Z73" s="21">
        <f>+'Final Budget in Lakhs'!Z73-'Provisional Budget Issued'!Z73</f>
        <v>61.224299999999999</v>
      </c>
      <c r="AA73" s="21">
        <f>+'Final Budget in Lakhs'!AA73-'Provisional Budget Issued'!AA73</f>
        <v>0</v>
      </c>
      <c r="AB73" s="16">
        <f t="shared" si="0"/>
        <v>783.93255999999997</v>
      </c>
      <c r="AC73" s="106"/>
      <c r="AD73" s="105"/>
      <c r="AE73" s="106"/>
    </row>
    <row r="74" spans="1:31" ht="27" x14ac:dyDescent="0.3">
      <c r="A74" s="26">
        <v>75.427700000000002</v>
      </c>
      <c r="B74" s="238" t="s">
        <v>1438</v>
      </c>
      <c r="C74" s="21">
        <f>+'Final Budget in Lakhs'!C74-'Provisional Budget Issued'!C74</f>
        <v>5.5520800000000001</v>
      </c>
      <c r="D74" s="21">
        <f>+'Final Budget in Lakhs'!D74-'Provisional Budget Issued'!D74</f>
        <v>4.9176699999999993</v>
      </c>
      <c r="E74" s="21">
        <f>+'Final Budget in Lakhs'!E74-'Provisional Budget Issued'!E74</f>
        <v>0</v>
      </c>
      <c r="F74" s="21">
        <f>+'Final Budget in Lakhs'!F74-'Provisional Budget Issued'!F74</f>
        <v>0</v>
      </c>
      <c r="G74" s="21">
        <f>+'Final Budget in Lakhs'!G74-'Provisional Budget Issued'!G74</f>
        <v>0</v>
      </c>
      <c r="H74" s="21">
        <f>+'Final Budget in Lakhs'!H74-'Provisional Budget Issued'!H74</f>
        <v>0</v>
      </c>
      <c r="I74" s="21">
        <f>+'Final Budget in Lakhs'!I74-'Provisional Budget Issued'!I74</f>
        <v>0</v>
      </c>
      <c r="J74" s="21">
        <f>+'Final Budget in Lakhs'!J74-'Provisional Budget Issued'!J74</f>
        <v>0</v>
      </c>
      <c r="K74" s="21">
        <f>+'Final Budget in Lakhs'!K74-'Provisional Budget Issued'!K74</f>
        <v>0</v>
      </c>
      <c r="L74" s="21">
        <f>+'Final Budget in Lakhs'!L74-'Provisional Budget Issued'!L74</f>
        <v>0</v>
      </c>
      <c r="M74" s="21">
        <f>+'Final Budget in Lakhs'!M74-'Provisional Budget Issued'!M74</f>
        <v>0</v>
      </c>
      <c r="N74" s="21">
        <f>+'Final Budget in Lakhs'!N74-'Provisional Budget Issued'!N74</f>
        <v>0</v>
      </c>
      <c r="O74" s="21">
        <f>+'Final Budget in Lakhs'!O74-'Provisional Budget Issued'!O74</f>
        <v>0</v>
      </c>
      <c r="P74" s="21">
        <f>+'Final Budget in Lakhs'!P74-'Provisional Budget Issued'!P74</f>
        <v>0</v>
      </c>
      <c r="Q74" s="21">
        <f>+'Final Budget in Lakhs'!Q74-'Provisional Budget Issued'!Q74</f>
        <v>0</v>
      </c>
      <c r="R74" s="21">
        <f>+'Final Budget in Lakhs'!R74-'Provisional Budget Issued'!R74</f>
        <v>0</v>
      </c>
      <c r="S74" s="21">
        <f>+'Final Budget in Lakhs'!S74-'Provisional Budget Issued'!S74</f>
        <v>0</v>
      </c>
      <c r="T74" s="21">
        <f>+'Final Budget in Lakhs'!T74-'Provisional Budget Issued'!T74</f>
        <v>0</v>
      </c>
      <c r="U74" s="21">
        <f>+'Final Budget in Lakhs'!U74-'Provisional Budget Issued'!U74</f>
        <v>1.06881</v>
      </c>
      <c r="V74" s="21">
        <f>+'Final Budget in Lakhs'!V74-'Provisional Budget Issued'!V74</f>
        <v>0.12520000000000001</v>
      </c>
      <c r="W74" s="21">
        <f>+'Final Budget in Lakhs'!W74-'Provisional Budget Issued'!W74</f>
        <v>0</v>
      </c>
      <c r="X74" s="21">
        <f>+'Final Budget in Lakhs'!X74-'Provisional Budget Issued'!X74</f>
        <v>0</v>
      </c>
      <c r="Y74" s="21">
        <f>+'Final Budget in Lakhs'!Y74-'Provisional Budget Issued'!Y74</f>
        <v>0.18059999999999998</v>
      </c>
      <c r="Z74" s="21">
        <f>+'Final Budget in Lakhs'!Z74-'Provisional Budget Issued'!Z74</f>
        <v>2.4289399999999999</v>
      </c>
      <c r="AA74" s="21">
        <f>+'Final Budget in Lakhs'!AA74-'Provisional Budget Issued'!AA74</f>
        <v>0</v>
      </c>
      <c r="AB74" s="16">
        <f t="shared" si="0"/>
        <v>14.273299999999999</v>
      </c>
      <c r="AC74" s="106"/>
      <c r="AD74" s="105"/>
      <c r="AE74" s="106"/>
    </row>
    <row r="75" spans="1:31" ht="27" x14ac:dyDescent="0.3">
      <c r="A75" s="26">
        <v>75.428700000000006</v>
      </c>
      <c r="B75" s="238" t="s">
        <v>1439</v>
      </c>
      <c r="C75" s="21">
        <f>+'Final Budget in Lakhs'!C75-'Provisional Budget Issued'!C75</f>
        <v>0</v>
      </c>
      <c r="D75" s="21">
        <f>+'Final Budget in Lakhs'!D75-'Provisional Budget Issued'!D75</f>
        <v>0</v>
      </c>
      <c r="E75" s="21">
        <f>+'Final Budget in Lakhs'!E75-'Provisional Budget Issued'!E75</f>
        <v>0</v>
      </c>
      <c r="F75" s="21">
        <f>+'Final Budget in Lakhs'!F75-'Provisional Budget Issued'!F75</f>
        <v>0</v>
      </c>
      <c r="G75" s="21">
        <f>+'Final Budget in Lakhs'!G75-'Provisional Budget Issued'!G75</f>
        <v>0</v>
      </c>
      <c r="H75" s="21">
        <f>+'Final Budget in Lakhs'!H75-'Provisional Budget Issued'!H75</f>
        <v>1.37154</v>
      </c>
      <c r="I75" s="21">
        <f>+'Final Budget in Lakhs'!I75-'Provisional Budget Issued'!I75</f>
        <v>0</v>
      </c>
      <c r="J75" s="21">
        <f>+'Final Budget in Lakhs'!J75-'Provisional Budget Issued'!J75</f>
        <v>0.62021999999999999</v>
      </c>
      <c r="K75" s="21">
        <f>+'Final Budget in Lakhs'!K75-'Provisional Budget Issued'!K75</f>
        <v>0</v>
      </c>
      <c r="L75" s="21">
        <f>+'Final Budget in Lakhs'!L75-'Provisional Budget Issued'!L75</f>
        <v>0</v>
      </c>
      <c r="M75" s="21">
        <f>+'Final Budget in Lakhs'!M75-'Provisional Budget Issued'!M75</f>
        <v>0</v>
      </c>
      <c r="N75" s="21">
        <f>+'Final Budget in Lakhs'!N75-'Provisional Budget Issued'!N75</f>
        <v>0</v>
      </c>
      <c r="O75" s="21">
        <f>+'Final Budget in Lakhs'!O75-'Provisional Budget Issued'!O75</f>
        <v>0</v>
      </c>
      <c r="P75" s="21">
        <f>+'Final Budget in Lakhs'!P75-'Provisional Budget Issued'!P75</f>
        <v>0</v>
      </c>
      <c r="Q75" s="21">
        <f>+'Final Budget in Lakhs'!Q75-'Provisional Budget Issued'!Q75</f>
        <v>0</v>
      </c>
      <c r="R75" s="21">
        <f>+'Final Budget in Lakhs'!R75-'Provisional Budget Issued'!R75</f>
        <v>0</v>
      </c>
      <c r="S75" s="21">
        <f>+'Final Budget in Lakhs'!S75-'Provisional Budget Issued'!S75</f>
        <v>0</v>
      </c>
      <c r="T75" s="21">
        <f>+'Final Budget in Lakhs'!T75-'Provisional Budget Issued'!T75</f>
        <v>0</v>
      </c>
      <c r="U75" s="21">
        <f>+'Final Budget in Lakhs'!U75-'Provisional Budget Issued'!U75</f>
        <v>5.5482300000000002</v>
      </c>
      <c r="V75" s="21">
        <f>+'Final Budget in Lakhs'!V75-'Provisional Budget Issued'!V75</f>
        <v>0</v>
      </c>
      <c r="W75" s="21">
        <f>+'Final Budget in Lakhs'!W75-'Provisional Budget Issued'!W75</f>
        <v>1.17883</v>
      </c>
      <c r="X75" s="21">
        <f>+'Final Budget in Lakhs'!X75-'Provisional Budget Issued'!X75</f>
        <v>1.24074</v>
      </c>
      <c r="Y75" s="21">
        <f>+'Final Budget in Lakhs'!Y75-'Provisional Budget Issued'!Y75</f>
        <v>0</v>
      </c>
      <c r="Z75" s="21">
        <f>+'Final Budget in Lakhs'!Z75-'Provisional Budget Issued'!Z75</f>
        <v>0.28449999999999998</v>
      </c>
      <c r="AA75" s="21">
        <f>+'Final Budget in Lakhs'!AA75-'Provisional Budget Issued'!AA75</f>
        <v>0</v>
      </c>
      <c r="AB75" s="16">
        <f t="shared" si="0"/>
        <v>10.244060000000001</v>
      </c>
      <c r="AC75" s="106"/>
      <c r="AD75" s="105"/>
      <c r="AE75" s="106"/>
    </row>
    <row r="76" spans="1:31" ht="27" x14ac:dyDescent="0.3">
      <c r="A76" s="26">
        <v>75.429699999999997</v>
      </c>
      <c r="B76" s="238" t="s">
        <v>1440</v>
      </c>
      <c r="C76" s="21">
        <f>+'Final Budget in Lakhs'!C76-'Provisional Budget Issued'!C76</f>
        <v>0</v>
      </c>
      <c r="D76" s="21">
        <f>+'Final Budget in Lakhs'!D76-'Provisional Budget Issued'!D76</f>
        <v>0</v>
      </c>
      <c r="E76" s="21">
        <f>+'Final Budget in Lakhs'!E76-'Provisional Budget Issued'!E76</f>
        <v>0</v>
      </c>
      <c r="F76" s="21">
        <f>+'Final Budget in Lakhs'!F76-'Provisional Budget Issued'!F76</f>
        <v>0</v>
      </c>
      <c r="G76" s="21">
        <f>+'Final Budget in Lakhs'!G76-'Provisional Budget Issued'!G76</f>
        <v>0</v>
      </c>
      <c r="H76" s="21">
        <f>+'Final Budget in Lakhs'!H76-'Provisional Budget Issued'!H76</f>
        <v>0</v>
      </c>
      <c r="I76" s="21">
        <f>+'Final Budget in Lakhs'!I76-'Provisional Budget Issued'!I76</f>
        <v>0</v>
      </c>
      <c r="J76" s="21">
        <f>+'Final Budget in Lakhs'!J76-'Provisional Budget Issued'!J76</f>
        <v>0</v>
      </c>
      <c r="K76" s="21">
        <f>+'Final Budget in Lakhs'!K76-'Provisional Budget Issued'!K76</f>
        <v>0</v>
      </c>
      <c r="L76" s="21">
        <f>+'Final Budget in Lakhs'!L76-'Provisional Budget Issued'!L76</f>
        <v>0</v>
      </c>
      <c r="M76" s="21">
        <f>+'Final Budget in Lakhs'!M76-'Provisional Budget Issued'!M76</f>
        <v>0</v>
      </c>
      <c r="N76" s="21">
        <f>+'Final Budget in Lakhs'!N76-'Provisional Budget Issued'!N76</f>
        <v>0</v>
      </c>
      <c r="O76" s="21">
        <f>+'Final Budget in Lakhs'!O76-'Provisional Budget Issued'!O76</f>
        <v>0</v>
      </c>
      <c r="P76" s="21">
        <f>+'Final Budget in Lakhs'!P76-'Provisional Budget Issued'!P76</f>
        <v>0</v>
      </c>
      <c r="Q76" s="21">
        <f>+'Final Budget in Lakhs'!Q76-'Provisional Budget Issued'!Q76</f>
        <v>0</v>
      </c>
      <c r="R76" s="21">
        <f>+'Final Budget in Lakhs'!R76-'Provisional Budget Issued'!R76</f>
        <v>0</v>
      </c>
      <c r="S76" s="21">
        <f>+'Final Budget in Lakhs'!S76-'Provisional Budget Issued'!S76</f>
        <v>0</v>
      </c>
      <c r="T76" s="21">
        <f>+'Final Budget in Lakhs'!T76-'Provisional Budget Issued'!T76</f>
        <v>0</v>
      </c>
      <c r="U76" s="21">
        <f>+'Final Budget in Lakhs'!U76-'Provisional Budget Issued'!U76</f>
        <v>0.38453999999999999</v>
      </c>
      <c r="V76" s="21">
        <f>+'Final Budget in Lakhs'!V76-'Provisional Budget Issued'!V76</f>
        <v>0</v>
      </c>
      <c r="W76" s="21">
        <f>+'Final Budget in Lakhs'!W76-'Provisional Budget Issued'!W76</f>
        <v>0</v>
      </c>
      <c r="X76" s="21">
        <f>+'Final Budget in Lakhs'!X76-'Provisional Budget Issued'!X76</f>
        <v>0</v>
      </c>
      <c r="Y76" s="21">
        <f>+'Final Budget in Lakhs'!Y76-'Provisional Budget Issued'!Y76</f>
        <v>0</v>
      </c>
      <c r="Z76" s="21">
        <f>+'Final Budget in Lakhs'!Z76-'Provisional Budget Issued'!Z76</f>
        <v>1.39907</v>
      </c>
      <c r="AA76" s="21">
        <f>+'Final Budget in Lakhs'!AA76-'Provisional Budget Issued'!AA76</f>
        <v>0</v>
      </c>
      <c r="AB76" s="16">
        <f t="shared" si="0"/>
        <v>1.7836099999999999</v>
      </c>
      <c r="AC76" s="106"/>
      <c r="AD76" s="105"/>
      <c r="AE76" s="106"/>
    </row>
    <row r="77" spans="1:31" ht="40.5" x14ac:dyDescent="0.3">
      <c r="A77" s="26">
        <v>75.430700000000002</v>
      </c>
      <c r="B77" s="238" t="s">
        <v>1441</v>
      </c>
      <c r="C77" s="21">
        <f>+'Final Budget in Lakhs'!C77-'Provisional Budget Issued'!C77</f>
        <v>0</v>
      </c>
      <c r="D77" s="21">
        <f>+'Final Budget in Lakhs'!D77-'Provisional Budget Issued'!D77</f>
        <v>0</v>
      </c>
      <c r="E77" s="21">
        <f>+'Final Budget in Lakhs'!E77-'Provisional Budget Issued'!E77</f>
        <v>0</v>
      </c>
      <c r="F77" s="21">
        <f>+'Final Budget in Lakhs'!F77-'Provisional Budget Issued'!F77</f>
        <v>0</v>
      </c>
      <c r="G77" s="21">
        <f>+'Final Budget in Lakhs'!G77-'Provisional Budget Issued'!G77</f>
        <v>0</v>
      </c>
      <c r="H77" s="21">
        <f>+'Final Budget in Lakhs'!H77-'Provisional Budget Issued'!H77</f>
        <v>0</v>
      </c>
      <c r="I77" s="21">
        <f>+'Final Budget in Lakhs'!I77-'Provisional Budget Issued'!I77</f>
        <v>0</v>
      </c>
      <c r="J77" s="21">
        <f>+'Final Budget in Lakhs'!J77-'Provisional Budget Issued'!J77</f>
        <v>0.48858000000000001</v>
      </c>
      <c r="K77" s="21">
        <f>+'Final Budget in Lakhs'!K77-'Provisional Budget Issued'!K77</f>
        <v>0</v>
      </c>
      <c r="L77" s="21">
        <f>+'Final Budget in Lakhs'!L77-'Provisional Budget Issued'!L77</f>
        <v>0</v>
      </c>
      <c r="M77" s="21">
        <f>+'Final Budget in Lakhs'!M77-'Provisional Budget Issued'!M77</f>
        <v>0</v>
      </c>
      <c r="N77" s="21">
        <f>+'Final Budget in Lakhs'!N77-'Provisional Budget Issued'!N77</f>
        <v>0</v>
      </c>
      <c r="O77" s="21">
        <f>+'Final Budget in Lakhs'!O77-'Provisional Budget Issued'!O77</f>
        <v>0</v>
      </c>
      <c r="P77" s="21">
        <f>+'Final Budget in Lakhs'!P77-'Provisional Budget Issued'!P77</f>
        <v>0</v>
      </c>
      <c r="Q77" s="21">
        <f>+'Final Budget in Lakhs'!Q77-'Provisional Budget Issued'!Q77</f>
        <v>0</v>
      </c>
      <c r="R77" s="21">
        <f>+'Final Budget in Lakhs'!R77-'Provisional Budget Issued'!R77</f>
        <v>0</v>
      </c>
      <c r="S77" s="21">
        <f>+'Final Budget in Lakhs'!S77-'Provisional Budget Issued'!S77</f>
        <v>0</v>
      </c>
      <c r="T77" s="21">
        <f>+'Final Budget in Lakhs'!T77-'Provisional Budget Issued'!T77</f>
        <v>0</v>
      </c>
      <c r="U77" s="21">
        <f>+'Final Budget in Lakhs'!U77-'Provisional Budget Issued'!U77</f>
        <v>0</v>
      </c>
      <c r="V77" s="21">
        <f>+'Final Budget in Lakhs'!V77-'Provisional Budget Issued'!V77</f>
        <v>0</v>
      </c>
      <c r="W77" s="21">
        <f>+'Final Budget in Lakhs'!W77-'Provisional Budget Issued'!W77</f>
        <v>7.9409999999999994E-2</v>
      </c>
      <c r="X77" s="21">
        <f>+'Final Budget in Lakhs'!X77-'Provisional Budget Issued'!X77</f>
        <v>0.40300999999999998</v>
      </c>
      <c r="Y77" s="21">
        <f>+'Final Budget in Lakhs'!Y77-'Provisional Budget Issued'!Y77</f>
        <v>0</v>
      </c>
      <c r="Z77" s="21">
        <f>+'Final Budget in Lakhs'!Z77-'Provisional Budget Issued'!Z77</f>
        <v>5.28E-3</v>
      </c>
      <c r="AA77" s="21">
        <f>+'Final Budget in Lakhs'!AA77-'Provisional Budget Issued'!AA77</f>
        <v>0</v>
      </c>
      <c r="AB77" s="16">
        <f t="shared" si="0"/>
        <v>0.97627999999999993</v>
      </c>
      <c r="AC77" s="106"/>
      <c r="AD77" s="105"/>
      <c r="AE77" s="106"/>
    </row>
    <row r="78" spans="1:31" ht="40.5" x14ac:dyDescent="0.3">
      <c r="A78" s="26">
        <v>75.431700000000006</v>
      </c>
      <c r="B78" s="238" t="s">
        <v>1442</v>
      </c>
      <c r="C78" s="21">
        <f>+'Final Budget in Lakhs'!C78-'Provisional Budget Issued'!C78</f>
        <v>0</v>
      </c>
      <c r="D78" s="21">
        <f>+'Final Budget in Lakhs'!D78-'Provisional Budget Issued'!D78</f>
        <v>0</v>
      </c>
      <c r="E78" s="21">
        <f>+'Final Budget in Lakhs'!E78-'Provisional Budget Issued'!E78</f>
        <v>0</v>
      </c>
      <c r="F78" s="21">
        <f>+'Final Budget in Lakhs'!F78-'Provisional Budget Issued'!F78</f>
        <v>0</v>
      </c>
      <c r="G78" s="21">
        <f>+'Final Budget in Lakhs'!G78-'Provisional Budget Issued'!G78</f>
        <v>0</v>
      </c>
      <c r="H78" s="21">
        <f>+'Final Budget in Lakhs'!H78-'Provisional Budget Issued'!H78</f>
        <v>0</v>
      </c>
      <c r="I78" s="21">
        <f>+'Final Budget in Lakhs'!I78-'Provisional Budget Issued'!I78</f>
        <v>0</v>
      </c>
      <c r="J78" s="21">
        <f>+'Final Budget in Lakhs'!J78-'Provisional Budget Issued'!J78</f>
        <v>0</v>
      </c>
      <c r="K78" s="21">
        <f>+'Final Budget in Lakhs'!K78-'Provisional Budget Issued'!K78</f>
        <v>0</v>
      </c>
      <c r="L78" s="21">
        <f>+'Final Budget in Lakhs'!L78-'Provisional Budget Issued'!L78</f>
        <v>0</v>
      </c>
      <c r="M78" s="21">
        <f>+'Final Budget in Lakhs'!M78-'Provisional Budget Issued'!M78</f>
        <v>0</v>
      </c>
      <c r="N78" s="21">
        <f>+'Final Budget in Lakhs'!N78-'Provisional Budget Issued'!N78</f>
        <v>0</v>
      </c>
      <c r="O78" s="21">
        <f>+'Final Budget in Lakhs'!O78-'Provisional Budget Issued'!O78</f>
        <v>0</v>
      </c>
      <c r="P78" s="21">
        <f>+'Final Budget in Lakhs'!P78-'Provisional Budget Issued'!P78</f>
        <v>0</v>
      </c>
      <c r="Q78" s="21">
        <f>+'Final Budget in Lakhs'!Q78-'Provisional Budget Issued'!Q78</f>
        <v>0</v>
      </c>
      <c r="R78" s="21">
        <f>+'Final Budget in Lakhs'!R78-'Provisional Budget Issued'!R78</f>
        <v>0</v>
      </c>
      <c r="S78" s="21">
        <f>+'Final Budget in Lakhs'!S78-'Provisional Budget Issued'!S78</f>
        <v>0</v>
      </c>
      <c r="T78" s="21">
        <f>+'Final Budget in Lakhs'!T78-'Provisional Budget Issued'!T78</f>
        <v>0</v>
      </c>
      <c r="U78" s="21">
        <f>+'Final Budget in Lakhs'!U78-'Provisional Budget Issued'!U78</f>
        <v>0</v>
      </c>
      <c r="V78" s="21">
        <f>+'Final Budget in Lakhs'!V78-'Provisional Budget Issued'!V78</f>
        <v>0</v>
      </c>
      <c r="W78" s="21">
        <f>+'Final Budget in Lakhs'!W78-'Provisional Budget Issued'!W78</f>
        <v>0</v>
      </c>
      <c r="X78" s="21">
        <f>+'Final Budget in Lakhs'!X78-'Provisional Budget Issued'!X78</f>
        <v>0</v>
      </c>
      <c r="Y78" s="21">
        <f>+'Final Budget in Lakhs'!Y78-'Provisional Budget Issued'!Y78</f>
        <v>0</v>
      </c>
      <c r="Z78" s="21">
        <f>+'Final Budget in Lakhs'!Z78-'Provisional Budget Issued'!Z78</f>
        <v>5.2679999999999998E-2</v>
      </c>
      <c r="AA78" s="21">
        <f>+'Final Budget in Lakhs'!AA78-'Provisional Budget Issued'!AA78</f>
        <v>0</v>
      </c>
      <c r="AB78" s="16">
        <f t="shared" si="0"/>
        <v>5.2679999999999998E-2</v>
      </c>
      <c r="AC78" s="106"/>
      <c r="AD78" s="105"/>
      <c r="AE78" s="106"/>
    </row>
    <row r="79" spans="1:31" x14ac:dyDescent="0.3">
      <c r="A79" s="26">
        <v>75.5107</v>
      </c>
      <c r="B79" s="238" t="s">
        <v>1444</v>
      </c>
      <c r="C79" s="21">
        <f>+'Final Budget in Lakhs'!C79-'Provisional Budget Issued'!C79</f>
        <v>0</v>
      </c>
      <c r="D79" s="21">
        <f>+'Final Budget in Lakhs'!D79-'Provisional Budget Issued'!D79</f>
        <v>1.1200000000000001</v>
      </c>
      <c r="E79" s="21">
        <f>+'Final Budget in Lakhs'!E79-'Provisional Budget Issued'!E79</f>
        <v>13.469150000000001</v>
      </c>
      <c r="F79" s="21">
        <f>+'Final Budget in Lakhs'!F79-'Provisional Budget Issued'!F79</f>
        <v>13.469150000000001</v>
      </c>
      <c r="G79" s="21">
        <f>+'Final Budget in Lakhs'!G79-'Provisional Budget Issued'!G79</f>
        <v>0</v>
      </c>
      <c r="H79" s="21">
        <f>+'Final Budget in Lakhs'!H79-'Provisional Budget Issued'!H79</f>
        <v>7.98</v>
      </c>
      <c r="I79" s="21">
        <f>+'Final Budget in Lakhs'!I79-'Provisional Budget Issued'!I79</f>
        <v>0</v>
      </c>
      <c r="J79" s="21">
        <f>+'Final Budget in Lakhs'!J79-'Provisional Budget Issued'!J79</f>
        <v>15.26</v>
      </c>
      <c r="K79" s="21">
        <f>+'Final Budget in Lakhs'!K79-'Provisional Budget Issued'!K79</f>
        <v>0</v>
      </c>
      <c r="L79" s="21">
        <f>+'Final Budget in Lakhs'!L79-'Provisional Budget Issued'!L79</f>
        <v>0</v>
      </c>
      <c r="M79" s="21">
        <f>+'Final Budget in Lakhs'!M79-'Provisional Budget Issued'!M79</f>
        <v>0</v>
      </c>
      <c r="N79" s="21">
        <f>+'Final Budget in Lakhs'!N79-'Provisional Budget Issued'!N79</f>
        <v>0</v>
      </c>
      <c r="O79" s="21">
        <f>+'Final Budget in Lakhs'!O79-'Provisional Budget Issued'!O79</f>
        <v>0</v>
      </c>
      <c r="P79" s="21">
        <f>+'Final Budget in Lakhs'!P79-'Provisional Budget Issued'!P79</f>
        <v>6.7035499999999999</v>
      </c>
      <c r="Q79" s="21">
        <f>+'Final Budget in Lakhs'!Q79-'Provisional Budget Issued'!Q79</f>
        <v>0.33000000000000007</v>
      </c>
      <c r="R79" s="21">
        <f>+'Final Budget in Lakhs'!R79-'Provisional Budget Issued'!R79</f>
        <v>11.402010000000001</v>
      </c>
      <c r="S79" s="21">
        <f>+'Final Budget in Lakhs'!S79-'Provisional Budget Issued'!S79</f>
        <v>0</v>
      </c>
      <c r="T79" s="21">
        <f>+'Final Budget in Lakhs'!T79-'Provisional Budget Issued'!T79</f>
        <v>0</v>
      </c>
      <c r="U79" s="21">
        <f>+'Final Budget in Lakhs'!U79-'Provisional Budget Issued'!U79</f>
        <v>0</v>
      </c>
      <c r="V79" s="21">
        <f>+'Final Budget in Lakhs'!V79-'Provisional Budget Issued'!V79</f>
        <v>0</v>
      </c>
      <c r="W79" s="21">
        <f>+'Final Budget in Lakhs'!W79-'Provisional Budget Issued'!W79</f>
        <v>0</v>
      </c>
      <c r="X79" s="21">
        <f>+'Final Budget in Lakhs'!X79-'Provisional Budget Issued'!X79</f>
        <v>0</v>
      </c>
      <c r="Y79" s="21">
        <f>+'Final Budget in Lakhs'!Y79-'Provisional Budget Issued'!Y79</f>
        <v>0</v>
      </c>
      <c r="Z79" s="21">
        <f>+'Final Budget in Lakhs'!Z79-'Provisional Budget Issued'!Z79</f>
        <v>0</v>
      </c>
      <c r="AA79" s="21">
        <f>+'Final Budget in Lakhs'!AA79-'Provisional Budget Issued'!AA79</f>
        <v>0</v>
      </c>
      <c r="AB79" s="16">
        <f t="shared" si="0"/>
        <v>69.733860000000007</v>
      </c>
      <c r="AC79" s="106"/>
      <c r="AD79" s="105"/>
      <c r="AE79" s="106"/>
    </row>
    <row r="80" spans="1:31" x14ac:dyDescent="0.3">
      <c r="A80" s="26">
        <v>75.520700000000005</v>
      </c>
      <c r="B80" s="238" t="s">
        <v>1445</v>
      </c>
      <c r="C80" s="21">
        <f>+'Final Budget in Lakhs'!C80-'Provisional Budget Issued'!C80</f>
        <v>10.01</v>
      </c>
      <c r="D80" s="21">
        <f>+'Final Budget in Lakhs'!D80-'Provisional Budget Issued'!D80</f>
        <v>0</v>
      </c>
      <c r="E80" s="21">
        <f>+'Final Budget in Lakhs'!E80-'Provisional Budget Issued'!E80</f>
        <v>0</v>
      </c>
      <c r="F80" s="21">
        <f>+'Final Budget in Lakhs'!F80-'Provisional Budget Issued'!F80</f>
        <v>0</v>
      </c>
      <c r="G80" s="21">
        <f>+'Final Budget in Lakhs'!G80-'Provisional Budget Issued'!G80</f>
        <v>7.6626099999999999</v>
      </c>
      <c r="H80" s="21">
        <f>+'Final Budget in Lakhs'!H80-'Provisional Budget Issued'!H80</f>
        <v>0.26999999999999957</v>
      </c>
      <c r="I80" s="21">
        <f>+'Final Budget in Lakhs'!I80-'Provisional Budget Issued'!I80</f>
        <v>5.1100000000000003</v>
      </c>
      <c r="J80" s="21">
        <f>+'Final Budget in Lakhs'!J80-'Provisional Budget Issued'!J80</f>
        <v>0</v>
      </c>
      <c r="K80" s="21">
        <f>+'Final Budget in Lakhs'!K80-'Provisional Budget Issued'!K80</f>
        <v>5.2626299999999997</v>
      </c>
      <c r="L80" s="21">
        <f>+'Final Budget in Lakhs'!L80-'Provisional Budget Issued'!L80</f>
        <v>1.98177</v>
      </c>
      <c r="M80" s="21">
        <f>+'Final Budget in Lakhs'!M80-'Provisional Budget Issued'!M80</f>
        <v>0.25</v>
      </c>
      <c r="N80" s="21">
        <f>+'Final Budget in Lakhs'!N80-'Provisional Budget Issued'!N80</f>
        <v>0.2200000000000002</v>
      </c>
      <c r="O80" s="21">
        <f>+'Final Budget in Lakhs'!O80-'Provisional Budget Issued'!O80</f>
        <v>2.8274400000000002</v>
      </c>
      <c r="P80" s="21">
        <f>+'Final Budget in Lakhs'!P80-'Provisional Budget Issued'!P80</f>
        <v>0</v>
      </c>
      <c r="Q80" s="21">
        <f>+'Final Budget in Lakhs'!Q80-'Provisional Budget Issued'!Q80</f>
        <v>0</v>
      </c>
      <c r="R80" s="21">
        <f>+'Final Budget in Lakhs'!R80-'Provisional Budget Issued'!R80</f>
        <v>0</v>
      </c>
      <c r="S80" s="21">
        <f>+'Final Budget in Lakhs'!S80-'Provisional Budget Issued'!S80</f>
        <v>0.25</v>
      </c>
      <c r="T80" s="21">
        <f>+'Final Budget in Lakhs'!T80-'Provisional Budget Issued'!T80</f>
        <v>4.0839800000000004</v>
      </c>
      <c r="U80" s="21">
        <f>+'Final Budget in Lakhs'!U80-'Provisional Budget Issued'!U80</f>
        <v>6.9809999999999997E-2</v>
      </c>
      <c r="V80" s="21">
        <f>+'Final Budget in Lakhs'!V80-'Provisional Budget Issued'!V80</f>
        <v>0</v>
      </c>
      <c r="W80" s="21">
        <f>+'Final Budget in Lakhs'!W80-'Provisional Budget Issued'!W80</f>
        <v>0</v>
      </c>
      <c r="X80" s="21">
        <f>+'Final Budget in Lakhs'!X80-'Provisional Budget Issued'!X80</f>
        <v>0</v>
      </c>
      <c r="Y80" s="21">
        <f>+'Final Budget in Lakhs'!Y80-'Provisional Budget Issued'!Y80</f>
        <v>0</v>
      </c>
      <c r="Z80" s="21">
        <f>+'Final Budget in Lakhs'!Z80-'Provisional Budget Issued'!Z80</f>
        <v>0</v>
      </c>
      <c r="AA80" s="21">
        <f>+'Final Budget in Lakhs'!AA80-'Provisional Budget Issued'!AA80</f>
        <v>0</v>
      </c>
      <c r="AB80" s="16">
        <f t="shared" si="0"/>
        <v>37.998239999999988</v>
      </c>
      <c r="AC80" s="106"/>
      <c r="AD80" s="105"/>
      <c r="AE80" s="106"/>
    </row>
    <row r="81" spans="1:31" x14ac:dyDescent="0.3">
      <c r="A81" s="26">
        <v>75.530699999999996</v>
      </c>
      <c r="B81" s="238" t="s">
        <v>1446</v>
      </c>
      <c r="C81" s="21">
        <f>+'Final Budget in Lakhs'!C81-'Provisional Budget Issued'!C81</f>
        <v>33.436390000000003</v>
      </c>
      <c r="D81" s="21">
        <f>+'Final Budget in Lakhs'!D81-'Provisional Budget Issued'!D81</f>
        <v>24.64</v>
      </c>
      <c r="E81" s="21">
        <f>+'Final Budget in Lakhs'!E81-'Provisional Budget Issued'!E81</f>
        <v>17.19998</v>
      </c>
      <c r="F81" s="21">
        <f>+'Final Budget in Lakhs'!F81-'Provisional Budget Issued'!F81</f>
        <v>17.19998</v>
      </c>
      <c r="G81" s="21">
        <f>+'Final Budget in Lakhs'!G81-'Provisional Budget Issued'!G81</f>
        <v>14.08841</v>
      </c>
      <c r="H81" s="21">
        <f>+'Final Budget in Lakhs'!H81-'Provisional Budget Issued'!H81</f>
        <v>11.631660000000002</v>
      </c>
      <c r="I81" s="21">
        <f>+'Final Budget in Lakhs'!I81-'Provisional Budget Issued'!I81</f>
        <v>17.22</v>
      </c>
      <c r="J81" s="21">
        <f>+'Final Budget in Lakhs'!J81-'Provisional Budget Issued'!J81</f>
        <v>41.755000000000003</v>
      </c>
      <c r="K81" s="21">
        <f>+'Final Budget in Lakhs'!K81-'Provisional Budget Issued'!K81</f>
        <v>19.070350000000001</v>
      </c>
      <c r="L81" s="21">
        <f>+'Final Budget in Lakhs'!L81-'Provisional Budget Issued'!L81</f>
        <v>11.773679999999999</v>
      </c>
      <c r="M81" s="21">
        <f>+'Final Budget in Lakhs'!M81-'Provisional Budget Issued'!M81</f>
        <v>22.343430000000001</v>
      </c>
      <c r="N81" s="21">
        <f>+'Final Budget in Lakhs'!N81-'Provisional Budget Issued'!N81</f>
        <v>5.8348300000000011</v>
      </c>
      <c r="O81" s="21">
        <f>+'Final Budget in Lakhs'!O81-'Provisional Budget Issued'!O81</f>
        <v>8.8113200000000003</v>
      </c>
      <c r="P81" s="21">
        <f>+'Final Budget in Lakhs'!P81-'Provisional Budget Issued'!P81</f>
        <v>26.091609999999999</v>
      </c>
      <c r="Q81" s="21">
        <f>+'Final Budget in Lakhs'!Q81-'Provisional Budget Issued'!Q81</f>
        <v>14.570000000000002</v>
      </c>
      <c r="R81" s="21">
        <f>+'Final Budget in Lakhs'!R81-'Provisional Budget Issued'!R81</f>
        <v>16.60745</v>
      </c>
      <c r="S81" s="21">
        <f>+'Final Budget in Lakhs'!S81-'Provisional Budget Issued'!S81</f>
        <v>9.509170000000001</v>
      </c>
      <c r="T81" s="21">
        <f>+'Final Budget in Lakhs'!T81-'Provisional Budget Issued'!T81</f>
        <v>15.426350000000001</v>
      </c>
      <c r="U81" s="21">
        <f>+'Final Budget in Lakhs'!U81-'Provisional Budget Issued'!U81</f>
        <v>5.3696900000000003</v>
      </c>
      <c r="V81" s="21">
        <f>+'Final Budget in Lakhs'!V81-'Provisional Budget Issued'!V81</f>
        <v>1.61</v>
      </c>
      <c r="W81" s="21">
        <f>+'Final Budget in Lakhs'!W81-'Provisional Budget Issued'!W81</f>
        <v>2.0087000000000002</v>
      </c>
      <c r="X81" s="21">
        <f>+'Final Budget in Lakhs'!X81-'Provisional Budget Issued'!X81</f>
        <v>1.9555800000000001</v>
      </c>
      <c r="Y81" s="21">
        <f>+'Final Budget in Lakhs'!Y81-'Provisional Budget Issued'!Y81</f>
        <v>1.3852199999999999</v>
      </c>
      <c r="Z81" s="21">
        <f>+'Final Budget in Lakhs'!Z81-'Provisional Budget Issued'!Z81</f>
        <v>7.2876799999999999</v>
      </c>
      <c r="AA81" s="21">
        <f>+'Final Budget in Lakhs'!AA81-'Provisional Budget Issued'!AA81</f>
        <v>0</v>
      </c>
      <c r="AB81" s="16">
        <f t="shared" ref="AB81:AB148" si="1">SUM(C81:AA81)</f>
        <v>346.82648</v>
      </c>
      <c r="AC81" s="106"/>
      <c r="AD81" s="105"/>
      <c r="AE81" s="106"/>
    </row>
    <row r="82" spans="1:31" x14ac:dyDescent="0.3">
      <c r="A82" s="135">
        <v>75.611699999999999</v>
      </c>
      <c r="B82" s="238" t="s">
        <v>1447</v>
      </c>
      <c r="C82" s="21">
        <f>+'Final Budget in Lakhs'!C82-'Provisional Budget Issued'!C82</f>
        <v>21.526039999999998</v>
      </c>
      <c r="D82" s="21">
        <f>+'Final Budget in Lakhs'!D82-'Provisional Budget Issued'!D82</f>
        <v>8.9930099999999999</v>
      </c>
      <c r="E82" s="21">
        <f>+'Final Budget in Lakhs'!E82-'Provisional Budget Issued'!E82</f>
        <v>11.8307</v>
      </c>
      <c r="F82" s="21">
        <f>+'Final Budget in Lakhs'!F82-'Provisional Budget Issued'!F82</f>
        <v>6.6307</v>
      </c>
      <c r="G82" s="21">
        <f>+'Final Budget in Lakhs'!G82-'Provisional Budget Issued'!G82</f>
        <v>1.9988099999999998</v>
      </c>
      <c r="H82" s="21">
        <f>+'Final Budget in Lakhs'!H82-'Provisional Budget Issued'!H82</f>
        <v>9.3584600000000009</v>
      </c>
      <c r="I82" s="21">
        <f>+'Final Budget in Lakhs'!I82-'Provisional Budget Issued'!I82</f>
        <v>1.4330400000000001</v>
      </c>
      <c r="J82" s="21">
        <f>+'Final Budget in Lakhs'!J82-'Provisional Budget Issued'!J82</f>
        <v>3.8943900000000014</v>
      </c>
      <c r="K82" s="21">
        <f>+'Final Budget in Lakhs'!K82-'Provisional Budget Issued'!K82</f>
        <v>3.80891</v>
      </c>
      <c r="L82" s="21">
        <f>+'Final Budget in Lakhs'!L82-'Provisional Budget Issued'!L82</f>
        <v>12.132</v>
      </c>
      <c r="M82" s="21">
        <f>+'Final Budget in Lakhs'!M82-'Provisional Budget Issued'!M82</f>
        <v>6.5072999999999999</v>
      </c>
      <c r="N82" s="21">
        <f>+'Final Budget in Lakhs'!N82-'Provisional Budget Issued'!N82</f>
        <v>8.9548299999999994</v>
      </c>
      <c r="O82" s="21">
        <f>+'Final Budget in Lakhs'!O82-'Provisional Budget Issued'!O82</f>
        <v>8.9340399999999995</v>
      </c>
      <c r="P82" s="21">
        <f>+'Final Budget in Lakhs'!P82-'Provisional Budget Issued'!P82</f>
        <v>11.8491</v>
      </c>
      <c r="Q82" s="21">
        <f>+'Final Budget in Lakhs'!Q82-'Provisional Budget Issued'!Q82</f>
        <v>22.437899999999999</v>
      </c>
      <c r="R82" s="21">
        <f>+'Final Budget in Lakhs'!R82-'Provisional Budget Issued'!R82</f>
        <v>4.8405000000000005</v>
      </c>
      <c r="S82" s="21">
        <f>+'Final Budget in Lakhs'!S82-'Provisional Budget Issued'!S82</f>
        <v>4.4416199999999995</v>
      </c>
      <c r="T82" s="21">
        <f>+'Final Budget in Lakhs'!T82-'Provisional Budget Issued'!T82</f>
        <v>9.3729600000000008</v>
      </c>
      <c r="U82" s="21">
        <f>+'Final Budget in Lakhs'!U82-'Provisional Budget Issued'!U82</f>
        <v>1.30074</v>
      </c>
      <c r="V82" s="21">
        <f>+'Final Budget in Lakhs'!V82-'Provisional Budget Issued'!V82</f>
        <v>0</v>
      </c>
      <c r="W82" s="21">
        <f>+'Final Budget in Lakhs'!W82-'Provisional Budget Issued'!W82</f>
        <v>2.4892699999999999</v>
      </c>
      <c r="X82" s="21">
        <f>+'Final Budget in Lakhs'!X82-'Provisional Budget Issued'!X82</f>
        <v>1.2529999999999999E-2</v>
      </c>
      <c r="Y82" s="21">
        <f>+'Final Budget in Lakhs'!Y82-'Provisional Budget Issued'!Y82</f>
        <v>9.4209999999999988E-2</v>
      </c>
      <c r="Z82" s="21">
        <f>+'Final Budget in Lakhs'!Z82-'Provisional Budget Issued'!Z82</f>
        <v>8.4853000000000005</v>
      </c>
      <c r="AA82" s="21">
        <f>+'Final Budget in Lakhs'!AA82-'Provisional Budget Issued'!AA82</f>
        <v>0</v>
      </c>
      <c r="AB82" s="16">
        <f t="shared" si="1"/>
        <v>171.32635999999997</v>
      </c>
      <c r="AC82" s="106"/>
      <c r="AD82" s="105"/>
      <c r="AE82" s="106"/>
    </row>
    <row r="83" spans="1:31" ht="27" x14ac:dyDescent="0.3">
      <c r="A83" s="26">
        <v>75.615700000000004</v>
      </c>
      <c r="B83" s="238" t="s">
        <v>1449</v>
      </c>
      <c r="C83" s="21">
        <f>+'Final Budget in Lakhs'!C83-'Provisional Budget Issued'!C83</f>
        <v>0</v>
      </c>
      <c r="D83" s="21">
        <f>+'Final Budget in Lakhs'!D83-'Provisional Budget Issued'!D83</f>
        <v>0</v>
      </c>
      <c r="E83" s="21">
        <f>+'Final Budget in Lakhs'!E83-'Provisional Budget Issued'!E83</f>
        <v>0</v>
      </c>
      <c r="F83" s="21">
        <f>+'Final Budget in Lakhs'!F83-'Provisional Budget Issued'!F83</f>
        <v>0</v>
      </c>
      <c r="G83" s="21">
        <f>+'Final Budget in Lakhs'!G83-'Provisional Budget Issued'!G83</f>
        <v>0</v>
      </c>
      <c r="H83" s="21">
        <f>+'Final Budget in Lakhs'!H83-'Provisional Budget Issued'!H83</f>
        <v>0</v>
      </c>
      <c r="I83" s="21">
        <f>+'Final Budget in Lakhs'!I83-'Provisional Budget Issued'!I83</f>
        <v>0</v>
      </c>
      <c r="J83" s="21">
        <f>+'Final Budget in Lakhs'!J83-'Provisional Budget Issued'!J83</f>
        <v>0</v>
      </c>
      <c r="K83" s="21">
        <f>+'Final Budget in Lakhs'!K83-'Provisional Budget Issued'!K83</f>
        <v>0</v>
      </c>
      <c r="L83" s="21">
        <f>+'Final Budget in Lakhs'!L83-'Provisional Budget Issued'!L83</f>
        <v>0</v>
      </c>
      <c r="M83" s="21">
        <f>+'Final Budget in Lakhs'!M83-'Provisional Budget Issued'!M83</f>
        <v>0</v>
      </c>
      <c r="N83" s="21">
        <f>+'Final Budget in Lakhs'!N83-'Provisional Budget Issued'!N83</f>
        <v>0</v>
      </c>
      <c r="O83" s="21">
        <f>+'Final Budget in Lakhs'!O83-'Provisional Budget Issued'!O83</f>
        <v>0</v>
      </c>
      <c r="P83" s="21">
        <f>+'Final Budget in Lakhs'!P83-'Provisional Budget Issued'!P83</f>
        <v>0</v>
      </c>
      <c r="Q83" s="21">
        <f>+'Final Budget in Lakhs'!Q83-'Provisional Budget Issued'!Q83</f>
        <v>0</v>
      </c>
      <c r="R83" s="21">
        <f>+'Final Budget in Lakhs'!R83-'Provisional Budget Issued'!R83</f>
        <v>0</v>
      </c>
      <c r="S83" s="21">
        <f>+'Final Budget in Lakhs'!S83-'Provisional Budget Issued'!S83</f>
        <v>0</v>
      </c>
      <c r="T83" s="21">
        <f>+'Final Budget in Lakhs'!T83-'Provisional Budget Issued'!T83</f>
        <v>0</v>
      </c>
      <c r="U83" s="21">
        <f>+'Final Budget in Lakhs'!U83-'Provisional Budget Issued'!U83</f>
        <v>2.5613000000000001</v>
      </c>
      <c r="V83" s="21">
        <f>+'Final Budget in Lakhs'!V83-'Provisional Budget Issued'!V83</f>
        <v>0</v>
      </c>
      <c r="W83" s="21">
        <f>+'Final Budget in Lakhs'!W83-'Provisional Budget Issued'!W83</f>
        <v>3.4257399999999998</v>
      </c>
      <c r="X83" s="21">
        <f>+'Final Budget in Lakhs'!X83-'Provisional Budget Issued'!X83</f>
        <v>0.99104999999999999</v>
      </c>
      <c r="Y83" s="21">
        <f>+'Final Budget in Lakhs'!Y83-'Provisional Budget Issued'!Y83</f>
        <v>0</v>
      </c>
      <c r="Z83" s="21">
        <f>+'Final Budget in Lakhs'!Z83-'Provisional Budget Issued'!Z83</f>
        <v>0</v>
      </c>
      <c r="AA83" s="21">
        <f>+'Final Budget in Lakhs'!AA83-'Provisional Budget Issued'!AA83</f>
        <v>0</v>
      </c>
      <c r="AB83" s="16">
        <f t="shared" si="1"/>
        <v>6.9780899999999999</v>
      </c>
      <c r="AC83" s="106"/>
      <c r="AD83" s="105"/>
      <c r="AE83" s="106"/>
    </row>
    <row r="84" spans="1:31" ht="27" x14ac:dyDescent="0.3">
      <c r="A84" s="26">
        <v>75.616699999999994</v>
      </c>
      <c r="B84" s="238" t="s">
        <v>1451</v>
      </c>
      <c r="C84" s="21">
        <f>+'Final Budget in Lakhs'!C84-'Provisional Budget Issued'!C84</f>
        <v>69.476969999999994</v>
      </c>
      <c r="D84" s="21">
        <f>+'Final Budget in Lakhs'!D84-'Provisional Budget Issued'!D84</f>
        <v>49.109840000000005</v>
      </c>
      <c r="E84" s="21">
        <f>+'Final Budget in Lakhs'!E84-'Provisional Budget Issued'!E84</f>
        <v>19.573619999999998</v>
      </c>
      <c r="F84" s="21">
        <f>+'Final Budget in Lakhs'!F84-'Provisional Budget Issued'!F84</f>
        <v>19.273619999999998</v>
      </c>
      <c r="G84" s="21">
        <f>+'Final Budget in Lakhs'!G84-'Provisional Budget Issued'!G84</f>
        <v>10.886979999999999</v>
      </c>
      <c r="H84" s="21">
        <f>+'Final Budget in Lakhs'!H84-'Provisional Budget Issued'!H84</f>
        <v>10.66921</v>
      </c>
      <c r="I84" s="21">
        <f>+'Final Budget in Lakhs'!I84-'Provisional Budget Issued'!I84</f>
        <v>20.06908</v>
      </c>
      <c r="J84" s="21">
        <f>+'Final Budget in Lakhs'!J84-'Provisional Budget Issued'!J84</f>
        <v>42.241210000000002</v>
      </c>
      <c r="K84" s="21">
        <f>+'Final Budget in Lakhs'!K84-'Provisional Budget Issued'!K84</f>
        <v>13.706620000000001</v>
      </c>
      <c r="L84" s="21">
        <f>+'Final Budget in Lakhs'!L84-'Provisional Budget Issued'!L84</f>
        <v>10.436150000000001</v>
      </c>
      <c r="M84" s="21">
        <f>+'Final Budget in Lakhs'!M84-'Provisional Budget Issued'!M84</f>
        <v>20.133379999999999</v>
      </c>
      <c r="N84" s="21">
        <f>+'Final Budget in Lakhs'!N84-'Provisional Budget Issued'!N84</f>
        <v>14.465069999999999</v>
      </c>
      <c r="O84" s="21">
        <f>+'Final Budget in Lakhs'!O84-'Provisional Budget Issued'!O84</f>
        <v>11.608079999999999</v>
      </c>
      <c r="P84" s="21">
        <f>+'Final Budget in Lakhs'!P84-'Provisional Budget Issued'!P84</f>
        <v>33.617340000000006</v>
      </c>
      <c r="Q84" s="21">
        <f>+'Final Budget in Lakhs'!Q84-'Provisional Budget Issued'!Q84</f>
        <v>14.4941</v>
      </c>
      <c r="R84" s="21">
        <f>+'Final Budget in Lakhs'!R84-'Provisional Budget Issued'!R84</f>
        <v>20.804349999999999</v>
      </c>
      <c r="S84" s="21">
        <f>+'Final Budget in Lakhs'!S84-'Provisional Budget Issued'!S84</f>
        <v>30.895</v>
      </c>
      <c r="T84" s="21">
        <f>+'Final Budget in Lakhs'!T84-'Provisional Budget Issued'!T84</f>
        <v>26.90738</v>
      </c>
      <c r="U84" s="21">
        <f>+'Final Budget in Lakhs'!U84-'Provisional Budget Issued'!U84</f>
        <v>7.3555000000000001</v>
      </c>
      <c r="V84" s="21">
        <f>+'Final Budget in Lakhs'!V84-'Provisional Budget Issued'!V84</f>
        <v>0.49892999999999998</v>
      </c>
      <c r="W84" s="21">
        <f>+'Final Budget in Lakhs'!W84-'Provisional Budget Issued'!W84</f>
        <v>2.8889900000000002</v>
      </c>
      <c r="X84" s="21">
        <f>+'Final Budget in Lakhs'!X84-'Provisional Budget Issued'!X84</f>
        <v>1.3973499999999999</v>
      </c>
      <c r="Y84" s="21">
        <f>+'Final Budget in Lakhs'!Y84-'Provisional Budget Issued'!Y84</f>
        <v>1.6429199999999999</v>
      </c>
      <c r="Z84" s="21">
        <f>+'Final Budget in Lakhs'!Z84-'Provisional Budget Issued'!Z84</f>
        <v>7.37005</v>
      </c>
      <c r="AA84" s="21">
        <f>+'Final Budget in Lakhs'!AA84-'Provisional Budget Issued'!AA84</f>
        <v>0</v>
      </c>
      <c r="AB84" s="16">
        <f t="shared" si="1"/>
        <v>459.52173999999991</v>
      </c>
      <c r="AC84" s="106"/>
      <c r="AD84" s="105"/>
      <c r="AE84" s="106"/>
    </row>
    <row r="85" spans="1:31" x14ac:dyDescent="0.3">
      <c r="A85" s="26">
        <v>75.617699999999999</v>
      </c>
      <c r="B85" s="238" t="s">
        <v>1452</v>
      </c>
      <c r="C85" s="21">
        <f>+'Final Budget in Lakhs'!C85-'Provisional Budget Issued'!C85</f>
        <v>102.23658</v>
      </c>
      <c r="D85" s="21">
        <f>+'Final Budget in Lakhs'!D85-'Provisional Budget Issued'!D85</f>
        <v>51.944669999999995</v>
      </c>
      <c r="E85" s="21">
        <f>+'Final Budget in Lakhs'!E85-'Provisional Budget Issued'!E85</f>
        <v>13.51646</v>
      </c>
      <c r="F85" s="21">
        <f>+'Final Budget in Lakhs'!F85-'Provisional Budget Issued'!F85</f>
        <v>12.896460000000001</v>
      </c>
      <c r="G85" s="21">
        <f>+'Final Budget in Lakhs'!G85-'Provisional Budget Issued'!G85</f>
        <v>9.6202500000000004</v>
      </c>
      <c r="H85" s="21">
        <f>+'Final Budget in Lakhs'!H85-'Provisional Budget Issued'!H85</f>
        <v>7.7610299999999999</v>
      </c>
      <c r="I85" s="21">
        <f>+'Final Budget in Lakhs'!I85-'Provisional Budget Issued'!I85</f>
        <v>18.273990000000001</v>
      </c>
      <c r="J85" s="21">
        <f>+'Final Budget in Lakhs'!J85-'Provisional Budget Issued'!J85</f>
        <v>21.423949999999998</v>
      </c>
      <c r="K85" s="21">
        <f>+'Final Budget in Lakhs'!K85-'Provisional Budget Issued'!K85</f>
        <v>34.895690000000002</v>
      </c>
      <c r="L85" s="21">
        <f>+'Final Budget in Lakhs'!L85-'Provisional Budget Issued'!L85</f>
        <v>24.473649999999999</v>
      </c>
      <c r="M85" s="21">
        <f>+'Final Budget in Lakhs'!M85-'Provisional Budget Issued'!M85</f>
        <v>18.015929999999997</v>
      </c>
      <c r="N85" s="21">
        <f>+'Final Budget in Lakhs'!N85-'Provisional Budget Issued'!N85</f>
        <v>14.441389999999998</v>
      </c>
      <c r="O85" s="21">
        <f>+'Final Budget in Lakhs'!O85-'Provisional Budget Issued'!O85</f>
        <v>5.8718899999999996</v>
      </c>
      <c r="P85" s="21">
        <f>+'Final Budget in Lakhs'!P85-'Provisional Budget Issued'!P85</f>
        <v>19.128999999999998</v>
      </c>
      <c r="Q85" s="21">
        <f>+'Final Budget in Lakhs'!Q85-'Provisional Budget Issued'!Q85</f>
        <v>6.3322999999999992</v>
      </c>
      <c r="R85" s="21">
        <f>+'Final Budget in Lakhs'!R85-'Provisional Budget Issued'!R85</f>
        <v>16.457069999999998</v>
      </c>
      <c r="S85" s="21">
        <f>+'Final Budget in Lakhs'!S85-'Provisional Budget Issued'!S85</f>
        <v>5.7361000000000004</v>
      </c>
      <c r="T85" s="21">
        <f>+'Final Budget in Lakhs'!T85-'Provisional Budget Issued'!T85</f>
        <v>12.469619999999999</v>
      </c>
      <c r="U85" s="21">
        <f>+'Final Budget in Lakhs'!U85-'Provisional Budget Issued'!U85</f>
        <v>11.1221</v>
      </c>
      <c r="V85" s="21">
        <f>+'Final Budget in Lakhs'!V85-'Provisional Budget Issued'!V85</f>
        <v>3.2246199999999998</v>
      </c>
      <c r="W85" s="21">
        <f>+'Final Budget in Lakhs'!W85-'Provisional Budget Issued'!W85</f>
        <v>3.2968600000000006</v>
      </c>
      <c r="X85" s="21">
        <f>+'Final Budget in Lakhs'!X85-'Provisional Budget Issued'!X85</f>
        <v>0.25456000000000001</v>
      </c>
      <c r="Y85" s="21">
        <f>+'Final Budget in Lakhs'!Y85-'Provisional Budget Issued'!Y85</f>
        <v>6.2394599999999993</v>
      </c>
      <c r="Z85" s="21">
        <f>+'Final Budget in Lakhs'!Z85-'Provisional Budget Issued'!Z85</f>
        <v>10.78426</v>
      </c>
      <c r="AA85" s="21">
        <f>+'Final Budget in Lakhs'!AA85-'Provisional Budget Issued'!AA85</f>
        <v>0</v>
      </c>
      <c r="AB85" s="16">
        <f t="shared" si="1"/>
        <v>430.41789000000011</v>
      </c>
      <c r="AC85" s="106"/>
      <c r="AD85" s="105"/>
      <c r="AE85" s="106"/>
    </row>
    <row r="86" spans="1:31" x14ac:dyDescent="0.3">
      <c r="A86" s="26">
        <v>75.61869999999999</v>
      </c>
      <c r="B86" s="238" t="s">
        <v>1453</v>
      </c>
      <c r="C86" s="21">
        <f>+'Final Budget in Lakhs'!C86-'Provisional Budget Issued'!C86</f>
        <v>50.974820000000008</v>
      </c>
      <c r="D86" s="21">
        <f>+'Final Budget in Lakhs'!D86-'Provisional Budget Issued'!D86</f>
        <v>34.865790000000004</v>
      </c>
      <c r="E86" s="21">
        <f>+'Final Budget in Lakhs'!E86-'Provisional Budget Issued'!E86</f>
        <v>29.942470000000004</v>
      </c>
      <c r="F86" s="21">
        <f>+'Final Budget in Lakhs'!F86-'Provisional Budget Issued'!F86</f>
        <v>22.77</v>
      </c>
      <c r="G86" s="21">
        <f>+'Final Budget in Lakhs'!G86-'Provisional Budget Issued'!G86</f>
        <v>10.77</v>
      </c>
      <c r="H86" s="21">
        <f>+'Final Budget in Lakhs'!H86-'Provisional Budget Issued'!H86</f>
        <v>1.0500000000000007</v>
      </c>
      <c r="I86" s="21">
        <f>+'Final Budget in Lakhs'!I86-'Provisional Budget Issued'!I86</f>
        <v>22.75215</v>
      </c>
      <c r="J86" s="21">
        <f>+'Final Budget in Lakhs'!J86-'Provisional Budget Issued'!J86</f>
        <v>36.034820000000003</v>
      </c>
      <c r="K86" s="21">
        <f>+'Final Budget in Lakhs'!K86-'Provisional Budget Issued'!K86</f>
        <v>28.642000000000003</v>
      </c>
      <c r="L86" s="21">
        <f>+'Final Budget in Lakhs'!L86-'Provisional Budget Issued'!L86</f>
        <v>23.487090000000002</v>
      </c>
      <c r="M86" s="21">
        <f>+'Final Budget in Lakhs'!M86-'Provisional Budget Issued'!M86</f>
        <v>0.73685999999999996</v>
      </c>
      <c r="N86" s="21">
        <f>+'Final Budget in Lakhs'!N86-'Provisional Budget Issued'!N86</f>
        <v>25.52683</v>
      </c>
      <c r="O86" s="21">
        <f>+'Final Budget in Lakhs'!O86-'Provisional Budget Issued'!O86</f>
        <v>7.1109400000000003</v>
      </c>
      <c r="P86" s="21">
        <f>+'Final Budget in Lakhs'!P86-'Provisional Budget Issued'!P86</f>
        <v>30.889240000000001</v>
      </c>
      <c r="Q86" s="21">
        <f>+'Final Budget in Lakhs'!Q86-'Provisional Budget Issued'!Q86</f>
        <v>19.49211</v>
      </c>
      <c r="R86" s="21">
        <f>+'Final Budget in Lakhs'!R86-'Provisional Budget Issued'!R86</f>
        <v>21.258809999999997</v>
      </c>
      <c r="S86" s="21">
        <f>+'Final Budget in Lakhs'!S86-'Provisional Budget Issued'!S86</f>
        <v>21.862500000000001</v>
      </c>
      <c r="T86" s="21">
        <f>+'Final Budget in Lakhs'!T86-'Provisional Budget Issued'!T86</f>
        <v>8.1616</v>
      </c>
      <c r="U86" s="21">
        <f>+'Final Budget in Lakhs'!U86-'Provisional Budget Issued'!U86</f>
        <v>5.3298199999999998</v>
      </c>
      <c r="V86" s="21">
        <f>+'Final Budget in Lakhs'!V86-'Provisional Budget Issued'!V86</f>
        <v>15.52664</v>
      </c>
      <c r="W86" s="21">
        <f>+'Final Budget in Lakhs'!W86-'Provisional Budget Issued'!W86</f>
        <v>1.0634699999999997</v>
      </c>
      <c r="X86" s="21">
        <f>+'Final Budget in Lakhs'!X86-'Provisional Budget Issued'!X86</f>
        <v>0</v>
      </c>
      <c r="Y86" s="21">
        <f>+'Final Budget in Lakhs'!Y86-'Provisional Budget Issued'!Y86</f>
        <v>1.1275599999999995</v>
      </c>
      <c r="Z86" s="21">
        <f>+'Final Budget in Lakhs'!Z86-'Provisional Budget Issued'!Z86</f>
        <v>0.58446999999999605</v>
      </c>
      <c r="AA86" s="21">
        <f>+'Final Budget in Lakhs'!AA86-'Provisional Budget Issued'!AA86</f>
        <v>0</v>
      </c>
      <c r="AB86" s="16">
        <f t="shared" si="1"/>
        <v>419.95999000000012</v>
      </c>
      <c r="AC86" s="106"/>
      <c r="AD86" s="105"/>
      <c r="AE86" s="106"/>
    </row>
    <row r="87" spans="1:31" x14ac:dyDescent="0.3">
      <c r="A87" s="26">
        <v>75.6297</v>
      </c>
      <c r="B87" s="238" t="s">
        <v>1454</v>
      </c>
      <c r="C87" s="21">
        <f>+'Final Budget in Lakhs'!C87-'Provisional Budget Issued'!C87</f>
        <v>0</v>
      </c>
      <c r="D87" s="21">
        <f>+'Final Budget in Lakhs'!D87-'Provisional Budget Issued'!D87</f>
        <v>0</v>
      </c>
      <c r="E87" s="21">
        <f>+'Final Budget in Lakhs'!E87-'Provisional Budget Issued'!E87</f>
        <v>0</v>
      </c>
      <c r="F87" s="21">
        <f>+'Final Budget in Lakhs'!F87-'Provisional Budget Issued'!F87</f>
        <v>0</v>
      </c>
      <c r="G87" s="21">
        <f>+'Final Budget in Lakhs'!G87-'Provisional Budget Issued'!G87</f>
        <v>0</v>
      </c>
      <c r="H87" s="21">
        <f>+'Final Budget in Lakhs'!H87-'Provisional Budget Issued'!H87</f>
        <v>0</v>
      </c>
      <c r="I87" s="21">
        <f>+'Final Budget in Lakhs'!I87-'Provisional Budget Issued'!I87</f>
        <v>0</v>
      </c>
      <c r="J87" s="21">
        <f>+'Final Budget in Lakhs'!J87-'Provisional Budget Issued'!J87</f>
        <v>0</v>
      </c>
      <c r="K87" s="21">
        <f>+'Final Budget in Lakhs'!K87-'Provisional Budget Issued'!K87</f>
        <v>0</v>
      </c>
      <c r="L87" s="21">
        <f>+'Final Budget in Lakhs'!L87-'Provisional Budget Issued'!L87</f>
        <v>0</v>
      </c>
      <c r="M87" s="21">
        <f>+'Final Budget in Lakhs'!M87-'Provisional Budget Issued'!M87</f>
        <v>0</v>
      </c>
      <c r="N87" s="21">
        <f>+'Final Budget in Lakhs'!N87-'Provisional Budget Issued'!N87</f>
        <v>0</v>
      </c>
      <c r="O87" s="21">
        <f>+'Final Budget in Lakhs'!O87-'Provisional Budget Issued'!O87</f>
        <v>0</v>
      </c>
      <c r="P87" s="21">
        <f>+'Final Budget in Lakhs'!P87-'Provisional Budget Issued'!P87</f>
        <v>0</v>
      </c>
      <c r="Q87" s="21">
        <f>+'Final Budget in Lakhs'!Q87-'Provisional Budget Issued'!Q87</f>
        <v>0</v>
      </c>
      <c r="R87" s="21">
        <f>+'Final Budget in Lakhs'!R87-'Provisional Budget Issued'!R87</f>
        <v>0</v>
      </c>
      <c r="S87" s="21">
        <f>+'Final Budget in Lakhs'!S87-'Provisional Budget Issued'!S87</f>
        <v>8.7179999999999994E-2</v>
      </c>
      <c r="T87" s="21">
        <f>+'Final Budget in Lakhs'!T87-'Provisional Budget Issued'!T87</f>
        <v>1.68</v>
      </c>
      <c r="U87" s="21">
        <f>+'Final Budget in Lakhs'!U87-'Provisional Budget Issued'!U87</f>
        <v>0</v>
      </c>
      <c r="V87" s="21">
        <f>+'Final Budget in Lakhs'!V87-'Provisional Budget Issued'!V87</f>
        <v>0</v>
      </c>
      <c r="W87" s="21">
        <f>+'Final Budget in Lakhs'!W87-'Provisional Budget Issued'!W87</f>
        <v>0</v>
      </c>
      <c r="X87" s="21">
        <f>+'Final Budget in Lakhs'!X87-'Provisional Budget Issued'!X87</f>
        <v>0</v>
      </c>
      <c r="Y87" s="21">
        <f>+'Final Budget in Lakhs'!Y87-'Provisional Budget Issued'!Y87</f>
        <v>0</v>
      </c>
      <c r="Z87" s="21">
        <f>+'Final Budget in Lakhs'!Z87-'Provisional Budget Issued'!Z87</f>
        <v>0</v>
      </c>
      <c r="AA87" s="21">
        <f>+'Final Budget in Lakhs'!AA87-'Provisional Budget Issued'!AA87</f>
        <v>0</v>
      </c>
      <c r="AB87" s="16">
        <f t="shared" si="1"/>
        <v>1.76718</v>
      </c>
      <c r="AC87" s="106"/>
      <c r="AD87" s="105"/>
      <c r="AE87" s="106"/>
    </row>
    <row r="88" spans="1:31" ht="27" x14ac:dyDescent="0.3">
      <c r="A88" s="26">
        <v>75.63069999999999</v>
      </c>
      <c r="B88" s="238" t="s">
        <v>1455</v>
      </c>
      <c r="C88" s="21">
        <f>+'Final Budget in Lakhs'!C88-'Provisional Budget Issued'!C88</f>
        <v>4.9363999999999999</v>
      </c>
      <c r="D88" s="21">
        <f>+'Final Budget in Lakhs'!D88-'Provisional Budget Issued'!D88</f>
        <v>0</v>
      </c>
      <c r="E88" s="21">
        <f>+'Final Budget in Lakhs'!E88-'Provisional Budget Issued'!E88</f>
        <v>0</v>
      </c>
      <c r="F88" s="21">
        <f>+'Final Budget in Lakhs'!F88-'Provisional Budget Issued'!F88</f>
        <v>0</v>
      </c>
      <c r="G88" s="21">
        <f>+'Final Budget in Lakhs'!G88-'Provisional Budget Issued'!G88</f>
        <v>0</v>
      </c>
      <c r="H88" s="21">
        <f>+'Final Budget in Lakhs'!H88-'Provisional Budget Issued'!H88</f>
        <v>0</v>
      </c>
      <c r="I88" s="21">
        <f>+'Final Budget in Lakhs'!I88-'Provisional Budget Issued'!I88</f>
        <v>0</v>
      </c>
      <c r="J88" s="21">
        <f>+'Final Budget in Lakhs'!J88-'Provisional Budget Issued'!J88</f>
        <v>6.0680300000000003</v>
      </c>
      <c r="K88" s="21">
        <f>+'Final Budget in Lakhs'!K88-'Provisional Budget Issued'!K88</f>
        <v>0</v>
      </c>
      <c r="L88" s="21">
        <f>+'Final Budget in Lakhs'!L88-'Provisional Budget Issued'!L88</f>
        <v>0</v>
      </c>
      <c r="M88" s="21">
        <f>+'Final Budget in Lakhs'!M88-'Provisional Budget Issued'!M88</f>
        <v>3.30606</v>
      </c>
      <c r="N88" s="21">
        <f>+'Final Budget in Lakhs'!N88-'Provisional Budget Issued'!N88</f>
        <v>0</v>
      </c>
      <c r="O88" s="21">
        <f>+'Final Budget in Lakhs'!O88-'Provisional Budget Issued'!O88</f>
        <v>0.86473999999999984</v>
      </c>
      <c r="P88" s="21">
        <f>+'Final Budget in Lakhs'!P88-'Provisional Budget Issued'!P88</f>
        <v>3.9200000000000004</v>
      </c>
      <c r="Q88" s="21">
        <f>+'Final Budget in Lakhs'!Q88-'Provisional Budget Issued'!Q88</f>
        <v>0</v>
      </c>
      <c r="R88" s="21">
        <f>+'Final Budget in Lakhs'!R88-'Provisional Budget Issued'!R88</f>
        <v>0</v>
      </c>
      <c r="S88" s="21">
        <f>+'Final Budget in Lakhs'!S88-'Provisional Budget Issued'!S88</f>
        <v>0.56000000000000005</v>
      </c>
      <c r="T88" s="21">
        <f>+'Final Budget in Lakhs'!T88-'Provisional Budget Issued'!T88</f>
        <v>5.6479999999999997</v>
      </c>
      <c r="U88" s="21">
        <f>+'Final Budget in Lakhs'!U88-'Provisional Budget Issued'!U88</f>
        <v>0</v>
      </c>
      <c r="V88" s="21">
        <f>+'Final Budget in Lakhs'!V88-'Provisional Budget Issued'!V88</f>
        <v>0</v>
      </c>
      <c r="W88" s="21">
        <f>+'Final Budget in Lakhs'!W88-'Provisional Budget Issued'!W88</f>
        <v>0</v>
      </c>
      <c r="X88" s="21">
        <f>+'Final Budget in Lakhs'!X88-'Provisional Budget Issued'!X88</f>
        <v>0</v>
      </c>
      <c r="Y88" s="21">
        <f>+'Final Budget in Lakhs'!Y88-'Provisional Budget Issued'!Y88</f>
        <v>0</v>
      </c>
      <c r="Z88" s="21">
        <f>+'Final Budget in Lakhs'!Z88-'Provisional Budget Issued'!Z88</f>
        <v>0</v>
      </c>
      <c r="AA88" s="21">
        <f>+'Final Budget in Lakhs'!AA88-'Provisional Budget Issued'!AA88</f>
        <v>0</v>
      </c>
      <c r="AB88" s="16">
        <f t="shared" si="1"/>
        <v>25.303229999999999</v>
      </c>
      <c r="AC88" s="106"/>
      <c r="AD88" s="105"/>
      <c r="AE88" s="106"/>
    </row>
    <row r="89" spans="1:31" x14ac:dyDescent="0.3">
      <c r="A89" s="26">
        <v>75.710700000000003</v>
      </c>
      <c r="B89" s="238" t="s">
        <v>1456</v>
      </c>
      <c r="C89" s="21">
        <f>+'Final Budget in Lakhs'!C89-'Provisional Budget Issued'!C89</f>
        <v>0</v>
      </c>
      <c r="D89" s="21">
        <f>+'Final Budget in Lakhs'!D89-'Provisional Budget Issued'!D89</f>
        <v>7.0515400000000001</v>
      </c>
      <c r="E89" s="21">
        <f>+'Final Budget in Lakhs'!E89-'Provisional Budget Issued'!E89</f>
        <v>0</v>
      </c>
      <c r="F89" s="21">
        <f>+'Final Budget in Lakhs'!F89-'Provisional Budget Issued'!F89</f>
        <v>0</v>
      </c>
      <c r="G89" s="21">
        <f>+'Final Budget in Lakhs'!G89-'Provisional Budget Issued'!G89</f>
        <v>0</v>
      </c>
      <c r="H89" s="21">
        <f>+'Final Budget in Lakhs'!H89-'Provisional Budget Issued'!H89</f>
        <v>0</v>
      </c>
      <c r="I89" s="21">
        <f>+'Final Budget in Lakhs'!I89-'Provisional Budget Issued'!I89</f>
        <v>0</v>
      </c>
      <c r="J89" s="21">
        <f>+'Final Budget in Lakhs'!J89-'Provisional Budget Issued'!J89</f>
        <v>0</v>
      </c>
      <c r="K89" s="21">
        <f>+'Final Budget in Lakhs'!K89-'Provisional Budget Issued'!K89</f>
        <v>0</v>
      </c>
      <c r="L89" s="21">
        <f>+'Final Budget in Lakhs'!L89-'Provisional Budget Issued'!L89</f>
        <v>0</v>
      </c>
      <c r="M89" s="21">
        <f>+'Final Budget in Lakhs'!M89-'Provisional Budget Issued'!M89</f>
        <v>2.7040000000000002</v>
      </c>
      <c r="N89" s="21">
        <f>+'Final Budget in Lakhs'!N89-'Provisional Budget Issued'!N89</f>
        <v>0</v>
      </c>
      <c r="O89" s="21">
        <f>+'Final Budget in Lakhs'!O89-'Provisional Budget Issued'!O89</f>
        <v>0</v>
      </c>
      <c r="P89" s="21">
        <f>+'Final Budget in Lakhs'!P89-'Provisional Budget Issued'!P89</f>
        <v>0</v>
      </c>
      <c r="Q89" s="21">
        <f>+'Final Budget in Lakhs'!Q89-'Provisional Budget Issued'!Q89</f>
        <v>0</v>
      </c>
      <c r="R89" s="21">
        <f>+'Final Budget in Lakhs'!R89-'Provisional Budget Issued'!R89</f>
        <v>0</v>
      </c>
      <c r="S89" s="21">
        <f>+'Final Budget in Lakhs'!S89-'Provisional Budget Issued'!S89</f>
        <v>0</v>
      </c>
      <c r="T89" s="21">
        <f>+'Final Budget in Lakhs'!T89-'Provisional Budget Issued'!T89</f>
        <v>0</v>
      </c>
      <c r="U89" s="21">
        <f>+'Final Budget in Lakhs'!U89-'Provisional Budget Issued'!U89</f>
        <v>0</v>
      </c>
      <c r="V89" s="21">
        <f>+'Final Budget in Lakhs'!V89-'Provisional Budget Issued'!V89</f>
        <v>0</v>
      </c>
      <c r="W89" s="21">
        <f>+'Final Budget in Lakhs'!W89-'Provisional Budget Issued'!W89</f>
        <v>0</v>
      </c>
      <c r="X89" s="21">
        <f>+'Final Budget in Lakhs'!X89-'Provisional Budget Issued'!X89</f>
        <v>0</v>
      </c>
      <c r="Y89" s="21">
        <f>+'Final Budget in Lakhs'!Y89-'Provisional Budget Issued'!Y89</f>
        <v>0</v>
      </c>
      <c r="Z89" s="21">
        <f>+'Final Budget in Lakhs'!Z89-'Provisional Budget Issued'!Z89</f>
        <v>0</v>
      </c>
      <c r="AA89" s="21">
        <f>+'Final Budget in Lakhs'!AA89-'Provisional Budget Issued'!AA89</f>
        <v>0</v>
      </c>
      <c r="AB89" s="16">
        <f t="shared" si="1"/>
        <v>9.7555399999999999</v>
      </c>
      <c r="AC89" s="106"/>
      <c r="AD89" s="105"/>
      <c r="AE89" s="106"/>
    </row>
    <row r="90" spans="1:31" x14ac:dyDescent="0.3">
      <c r="A90" s="26">
        <v>75.740600000000001</v>
      </c>
      <c r="B90" s="238" t="s">
        <v>1457</v>
      </c>
      <c r="C90" s="21">
        <f>+'Final Budget in Lakhs'!C90-'Provisional Budget Issued'!C90</f>
        <v>0</v>
      </c>
      <c r="D90" s="21">
        <f>+'Final Budget in Lakhs'!D90-'Provisional Budget Issued'!D90</f>
        <v>0</v>
      </c>
      <c r="E90" s="21">
        <f>+'Final Budget in Lakhs'!E90-'Provisional Budget Issued'!E90</f>
        <v>0</v>
      </c>
      <c r="F90" s="21">
        <f>+'Final Budget in Lakhs'!F90-'Provisional Budget Issued'!F90</f>
        <v>0</v>
      </c>
      <c r="G90" s="21">
        <f>+'Final Budget in Lakhs'!G90-'Provisional Budget Issued'!G90</f>
        <v>0</v>
      </c>
      <c r="H90" s="21">
        <f>+'Final Budget in Lakhs'!H90-'Provisional Budget Issued'!H90</f>
        <v>0</v>
      </c>
      <c r="I90" s="21">
        <f>+'Final Budget in Lakhs'!I90-'Provisional Budget Issued'!I90</f>
        <v>0</v>
      </c>
      <c r="J90" s="21">
        <f>+'Final Budget in Lakhs'!J90-'Provisional Budget Issued'!J90</f>
        <v>0</v>
      </c>
      <c r="K90" s="21">
        <f>+'Final Budget in Lakhs'!K90-'Provisional Budget Issued'!K90</f>
        <v>0</v>
      </c>
      <c r="L90" s="21">
        <f>+'Final Budget in Lakhs'!L90-'Provisional Budget Issued'!L90</f>
        <v>0</v>
      </c>
      <c r="M90" s="21">
        <f>+'Final Budget in Lakhs'!M90-'Provisional Budget Issued'!M90</f>
        <v>0</v>
      </c>
      <c r="N90" s="21">
        <f>+'Final Budget in Lakhs'!N90-'Provisional Budget Issued'!N90</f>
        <v>0</v>
      </c>
      <c r="O90" s="21">
        <f>+'Final Budget in Lakhs'!O90-'Provisional Budget Issued'!O90</f>
        <v>0</v>
      </c>
      <c r="P90" s="21">
        <f>+'Final Budget in Lakhs'!P90-'Provisional Budget Issued'!P90</f>
        <v>0</v>
      </c>
      <c r="Q90" s="21">
        <f>+'Final Budget in Lakhs'!Q90-'Provisional Budget Issued'!Q90</f>
        <v>0</v>
      </c>
      <c r="R90" s="21">
        <f>+'Final Budget in Lakhs'!R90-'Provisional Budget Issued'!R90</f>
        <v>0</v>
      </c>
      <c r="S90" s="21">
        <f>+'Final Budget in Lakhs'!S90-'Provisional Budget Issued'!S90</f>
        <v>0</v>
      </c>
      <c r="T90" s="21">
        <f>+'Final Budget in Lakhs'!T90-'Provisional Budget Issued'!T90</f>
        <v>0</v>
      </c>
      <c r="U90" s="21">
        <f>+'Final Budget in Lakhs'!U90-'Provisional Budget Issued'!U90</f>
        <v>0</v>
      </c>
      <c r="V90" s="21">
        <f>+'Final Budget in Lakhs'!V90-'Provisional Budget Issued'!V90</f>
        <v>0</v>
      </c>
      <c r="W90" s="21">
        <f>+'Final Budget in Lakhs'!W90-'Provisional Budget Issued'!W90</f>
        <v>0</v>
      </c>
      <c r="X90" s="21">
        <f>+'Final Budget in Lakhs'!X90-'Provisional Budget Issued'!X90</f>
        <v>0</v>
      </c>
      <c r="Y90" s="21">
        <f>+'Final Budget in Lakhs'!Y90-'Provisional Budget Issued'!Y90</f>
        <v>0</v>
      </c>
      <c r="Z90" s="21">
        <f>+'Final Budget in Lakhs'!Z90-'Provisional Budget Issued'!Z90</f>
        <v>0</v>
      </c>
      <c r="AA90" s="21">
        <f>+'Final Budget in Lakhs'!AA90-'Provisional Budget Issued'!AA90</f>
        <v>0</v>
      </c>
      <c r="AB90" s="16">
        <f t="shared" si="1"/>
        <v>0</v>
      </c>
      <c r="AC90" s="106"/>
      <c r="AD90" s="105"/>
      <c r="AE90" s="106"/>
    </row>
    <row r="91" spans="1:31" x14ac:dyDescent="0.3">
      <c r="A91" s="26">
        <v>75.74069999999999</v>
      </c>
      <c r="B91" s="238" t="s">
        <v>1458</v>
      </c>
      <c r="C91" s="21">
        <f>+'Final Budget in Lakhs'!C91-'Provisional Budget Issued'!C91</f>
        <v>9.2616300000000003</v>
      </c>
      <c r="D91" s="21">
        <f>+'Final Budget in Lakhs'!D91-'Provisional Budget Issued'!D91</f>
        <v>6.6392100000000003</v>
      </c>
      <c r="E91" s="21">
        <f>+'Final Budget in Lakhs'!E91-'Provisional Budget Issued'!E91</f>
        <v>7.8517000000000001</v>
      </c>
      <c r="F91" s="21">
        <f>+'Final Budget in Lakhs'!F91-'Provisional Budget Issued'!F91</f>
        <v>7.8517000000000001</v>
      </c>
      <c r="G91" s="21">
        <f>+'Final Budget in Lakhs'!G91-'Provisional Budget Issued'!G91</f>
        <v>4.1584199999999996</v>
      </c>
      <c r="H91" s="21">
        <f>+'Final Budget in Lakhs'!H91-'Provisional Budget Issued'!H91</f>
        <v>7.1835100000000001</v>
      </c>
      <c r="I91" s="21">
        <f>+'Final Budget in Lakhs'!I91-'Provisional Budget Issued'!I91</f>
        <v>1.5308299999999999</v>
      </c>
      <c r="J91" s="21">
        <f>+'Final Budget in Lakhs'!J91-'Provisional Budget Issued'!J91</f>
        <v>10.41282</v>
      </c>
      <c r="K91" s="21">
        <f>+'Final Budget in Lakhs'!K91-'Provisional Budget Issued'!K91</f>
        <v>3.0531199999999998</v>
      </c>
      <c r="L91" s="21">
        <f>+'Final Budget in Lakhs'!L91-'Provisional Budget Issued'!L91</f>
        <v>9.2658500000000004</v>
      </c>
      <c r="M91" s="21">
        <f>+'Final Budget in Lakhs'!M91-'Provisional Budget Issued'!M91</f>
        <v>4.9901200000000001</v>
      </c>
      <c r="N91" s="21">
        <f>+'Final Budget in Lakhs'!N91-'Provisional Budget Issued'!N91</f>
        <v>2.8316400000000002</v>
      </c>
      <c r="O91" s="21">
        <f>+'Final Budget in Lakhs'!O91-'Provisional Budget Issued'!O91</f>
        <v>1.06711</v>
      </c>
      <c r="P91" s="21">
        <f>+'Final Budget in Lakhs'!P91-'Provisional Budget Issued'!P91</f>
        <v>4.10947</v>
      </c>
      <c r="Q91" s="21">
        <f>+'Final Budget in Lakhs'!Q91-'Provisional Budget Issued'!Q91</f>
        <v>3.0942799999999999</v>
      </c>
      <c r="R91" s="21">
        <f>+'Final Budget in Lakhs'!R91-'Provisional Budget Issued'!R91</f>
        <v>3.9166599999999998</v>
      </c>
      <c r="S91" s="21">
        <f>+'Final Budget in Lakhs'!S91-'Provisional Budget Issued'!S91</f>
        <v>2.8856799999999998</v>
      </c>
      <c r="T91" s="21">
        <f>+'Final Budget in Lakhs'!T91-'Provisional Budget Issued'!T91</f>
        <v>2.79358</v>
      </c>
      <c r="U91" s="21">
        <f>+'Final Budget in Lakhs'!U91-'Provisional Budget Issued'!U91</f>
        <v>0.38280999999999998</v>
      </c>
      <c r="V91" s="21">
        <f>+'Final Budget in Lakhs'!V91-'Provisional Budget Issued'!V91</f>
        <v>9.4399999999999998E-2</v>
      </c>
      <c r="W91" s="21">
        <f>+'Final Budget in Lakhs'!W91-'Provisional Budget Issued'!W91</f>
        <v>3.5740000000000008E-2</v>
      </c>
      <c r="X91" s="21">
        <f>+'Final Budget in Lakhs'!X91-'Provisional Budget Issued'!X91</f>
        <v>0.10780000000000001</v>
      </c>
      <c r="Y91" s="21">
        <f>+'Final Budget in Lakhs'!Y91-'Provisional Budget Issued'!Y91</f>
        <v>1.7819999999999999E-2</v>
      </c>
      <c r="Z91" s="21">
        <f>+'Final Budget in Lakhs'!Z91-'Provisional Budget Issued'!Z91</f>
        <v>0</v>
      </c>
      <c r="AA91" s="21">
        <f>+'Final Budget in Lakhs'!AA91-'Provisional Budget Issued'!AA91</f>
        <v>0</v>
      </c>
      <c r="AB91" s="16">
        <f t="shared" si="1"/>
        <v>93.535899999999998</v>
      </c>
      <c r="AC91" s="106"/>
      <c r="AD91" s="105"/>
      <c r="AE91" s="106"/>
    </row>
    <row r="92" spans="1:31" x14ac:dyDescent="0.3">
      <c r="A92" s="26">
        <v>75.76169999999999</v>
      </c>
      <c r="B92" s="238" t="s">
        <v>1461</v>
      </c>
      <c r="C92" s="21">
        <f>+'Final Budget in Lakhs'!C92-'Provisional Budget Issued'!C92</f>
        <v>0</v>
      </c>
      <c r="D92" s="21">
        <f>+'Final Budget in Lakhs'!D92-'Provisional Budget Issued'!D92</f>
        <v>0</v>
      </c>
      <c r="E92" s="21">
        <f>+'Final Budget in Lakhs'!E92-'Provisional Budget Issued'!E92</f>
        <v>0</v>
      </c>
      <c r="F92" s="21">
        <f>+'Final Budget in Lakhs'!F92-'Provisional Budget Issued'!F92</f>
        <v>0</v>
      </c>
      <c r="G92" s="21">
        <f>+'Final Budget in Lakhs'!G92-'Provisional Budget Issued'!G92</f>
        <v>0</v>
      </c>
      <c r="H92" s="21">
        <f>+'Final Budget in Lakhs'!H92-'Provisional Budget Issued'!H92</f>
        <v>0</v>
      </c>
      <c r="I92" s="21">
        <f>+'Final Budget in Lakhs'!I92-'Provisional Budget Issued'!I92</f>
        <v>0</v>
      </c>
      <c r="J92" s="21">
        <f>+'Final Budget in Lakhs'!J92-'Provisional Budget Issued'!J92</f>
        <v>0</v>
      </c>
      <c r="K92" s="21">
        <f>+'Final Budget in Lakhs'!K92-'Provisional Budget Issued'!K92</f>
        <v>0</v>
      </c>
      <c r="L92" s="21">
        <f>+'Final Budget in Lakhs'!L92-'Provisional Budget Issued'!L92</f>
        <v>0</v>
      </c>
      <c r="M92" s="21">
        <f>+'Final Budget in Lakhs'!M92-'Provisional Budget Issued'!M92</f>
        <v>0</v>
      </c>
      <c r="N92" s="21">
        <f>+'Final Budget in Lakhs'!N92-'Provisional Budget Issued'!N92</f>
        <v>0</v>
      </c>
      <c r="O92" s="21">
        <f>+'Final Budget in Lakhs'!O92-'Provisional Budget Issued'!O92</f>
        <v>0</v>
      </c>
      <c r="P92" s="21">
        <f>+'Final Budget in Lakhs'!P92-'Provisional Budget Issued'!P92</f>
        <v>0</v>
      </c>
      <c r="Q92" s="21">
        <f>+'Final Budget in Lakhs'!Q92-'Provisional Budget Issued'!Q92</f>
        <v>0</v>
      </c>
      <c r="R92" s="21">
        <f>+'Final Budget in Lakhs'!R92-'Provisional Budget Issued'!R92</f>
        <v>0</v>
      </c>
      <c r="S92" s="21">
        <f>+'Final Budget in Lakhs'!S92-'Provisional Budget Issued'!S92</f>
        <v>0</v>
      </c>
      <c r="T92" s="21">
        <f>+'Final Budget in Lakhs'!T92-'Provisional Budget Issued'!T92</f>
        <v>0</v>
      </c>
      <c r="U92" s="21">
        <f>+'Final Budget in Lakhs'!U92-'Provisional Budget Issued'!U92</f>
        <v>0</v>
      </c>
      <c r="V92" s="21">
        <f>+'Final Budget in Lakhs'!V92-'Provisional Budget Issued'!V92</f>
        <v>0</v>
      </c>
      <c r="W92" s="21">
        <f>+'Final Budget in Lakhs'!W92-'Provisional Budget Issued'!W92</f>
        <v>0</v>
      </c>
      <c r="X92" s="21">
        <f>+'Final Budget in Lakhs'!X92-'Provisional Budget Issued'!X92</f>
        <v>0</v>
      </c>
      <c r="Y92" s="21">
        <f>+'Final Budget in Lakhs'!Y92-'Provisional Budget Issued'!Y92</f>
        <v>0</v>
      </c>
      <c r="Z92" s="21">
        <f>+'Final Budget in Lakhs'!Z92-'Provisional Budget Issued'!Z92</f>
        <v>17.267620000000001</v>
      </c>
      <c r="AA92" s="21">
        <f>+'Final Budget in Lakhs'!AA92-'Provisional Budget Issued'!AA92</f>
        <v>0</v>
      </c>
      <c r="AB92" s="16">
        <f t="shared" si="1"/>
        <v>17.267620000000001</v>
      </c>
      <c r="AC92" s="106"/>
      <c r="AD92" s="105"/>
      <c r="AE92" s="106"/>
    </row>
    <row r="93" spans="1:31" x14ac:dyDescent="0.3">
      <c r="A93" s="26">
        <v>75.762699999999995</v>
      </c>
      <c r="B93" s="238" t="s">
        <v>1462</v>
      </c>
      <c r="C93" s="21">
        <f>+'Final Budget in Lakhs'!C93-'Provisional Budget Issued'!C93</f>
        <v>0</v>
      </c>
      <c r="D93" s="21">
        <f>+'Final Budget in Lakhs'!D93-'Provisional Budget Issued'!D93</f>
        <v>0</v>
      </c>
      <c r="E93" s="21">
        <f>+'Final Budget in Lakhs'!E93-'Provisional Budget Issued'!E93</f>
        <v>0</v>
      </c>
      <c r="F93" s="21">
        <f>+'Final Budget in Lakhs'!F93-'Provisional Budget Issued'!F93</f>
        <v>0</v>
      </c>
      <c r="G93" s="21">
        <f>+'Final Budget in Lakhs'!G93-'Provisional Budget Issued'!G93</f>
        <v>0</v>
      </c>
      <c r="H93" s="21">
        <f>+'Final Budget in Lakhs'!H93-'Provisional Budget Issued'!H93</f>
        <v>0.32525000000000004</v>
      </c>
      <c r="I93" s="21">
        <f>+'Final Budget in Lakhs'!I93-'Provisional Budget Issued'!I93</f>
        <v>0.16961999999999997</v>
      </c>
      <c r="J93" s="21">
        <f>+'Final Budget in Lakhs'!J93-'Provisional Budget Issued'!J93</f>
        <v>0</v>
      </c>
      <c r="K93" s="21">
        <f>+'Final Budget in Lakhs'!K93-'Provisional Budget Issued'!K93</f>
        <v>0</v>
      </c>
      <c r="L93" s="21">
        <f>+'Final Budget in Lakhs'!L93-'Provisional Budget Issued'!L93</f>
        <v>0</v>
      </c>
      <c r="M93" s="21">
        <f>+'Final Budget in Lakhs'!M93-'Provisional Budget Issued'!M93</f>
        <v>0.34000000000000008</v>
      </c>
      <c r="N93" s="21">
        <f>+'Final Budget in Lakhs'!N93-'Provisional Budget Issued'!N93</f>
        <v>0</v>
      </c>
      <c r="O93" s="21">
        <f>+'Final Budget in Lakhs'!O93-'Provisional Budget Issued'!O93</f>
        <v>0</v>
      </c>
      <c r="P93" s="21">
        <f>+'Final Budget in Lakhs'!P93-'Provisional Budget Issued'!P93</f>
        <v>1.9742600000000001</v>
      </c>
      <c r="Q93" s="21">
        <f>+'Final Budget in Lakhs'!Q93-'Provisional Budget Issued'!Q93</f>
        <v>0</v>
      </c>
      <c r="R93" s="21">
        <f>+'Final Budget in Lakhs'!R93-'Provisional Budget Issued'!R93</f>
        <v>0</v>
      </c>
      <c r="S93" s="21">
        <f>+'Final Budget in Lakhs'!S93-'Provisional Budget Issued'!S93</f>
        <v>0</v>
      </c>
      <c r="T93" s="21">
        <f>+'Final Budget in Lakhs'!T93-'Provisional Budget Issued'!T93</f>
        <v>0</v>
      </c>
      <c r="U93" s="21">
        <f>+'Final Budget in Lakhs'!U93-'Provisional Budget Issued'!U93</f>
        <v>0</v>
      </c>
      <c r="V93" s="21">
        <f>+'Final Budget in Lakhs'!V93-'Provisional Budget Issued'!V93</f>
        <v>0</v>
      </c>
      <c r="W93" s="21">
        <f>+'Final Budget in Lakhs'!W93-'Provisional Budget Issued'!W93</f>
        <v>0.104</v>
      </c>
      <c r="X93" s="21">
        <f>+'Final Budget in Lakhs'!X93-'Provisional Budget Issued'!X93</f>
        <v>0</v>
      </c>
      <c r="Y93" s="21">
        <f>+'Final Budget in Lakhs'!Y93-'Provisional Budget Issued'!Y93</f>
        <v>0</v>
      </c>
      <c r="Z93" s="21">
        <f>+'Final Budget in Lakhs'!Z93-'Provisional Budget Issued'!Z93</f>
        <v>20.993199999999998</v>
      </c>
      <c r="AA93" s="21">
        <f>+'Final Budget in Lakhs'!AA93-'Provisional Budget Issued'!AA93</f>
        <v>0</v>
      </c>
      <c r="AB93" s="16">
        <f t="shared" si="1"/>
        <v>23.906329999999997</v>
      </c>
      <c r="AC93" s="106"/>
      <c r="AD93" s="105"/>
      <c r="AE93" s="106"/>
    </row>
    <row r="94" spans="1:31" x14ac:dyDescent="0.3">
      <c r="A94" s="26">
        <v>75.7637</v>
      </c>
      <c r="B94" s="238" t="s">
        <v>1463</v>
      </c>
      <c r="C94" s="21">
        <f>+'Final Budget in Lakhs'!C94-'Provisional Budget Issued'!C94</f>
        <v>0.18304000000000001</v>
      </c>
      <c r="D94" s="21">
        <f>+'Final Budget in Lakhs'!D94-'Provisional Budget Issued'!D94</f>
        <v>0.21456</v>
      </c>
      <c r="E94" s="21">
        <f>+'Final Budget in Lakhs'!E94-'Provisional Budget Issued'!E94</f>
        <v>0.13184000000000001</v>
      </c>
      <c r="F94" s="21">
        <f>+'Final Budget in Lakhs'!F94-'Provisional Budget Issued'!F94</f>
        <v>0.13184000000000001</v>
      </c>
      <c r="G94" s="21">
        <f>+'Final Budget in Lakhs'!G94-'Provisional Budget Issued'!G94</f>
        <v>9.2799999999999994E-2</v>
      </c>
      <c r="H94" s="21">
        <f>+'Final Budget in Lakhs'!H94-'Provisional Budget Issued'!H94</f>
        <v>0.12703999999999999</v>
      </c>
      <c r="I94" s="21">
        <f>+'Final Budget in Lakhs'!I94-'Provisional Budget Issued'!I94</f>
        <v>9.2799999999999994E-2</v>
      </c>
      <c r="J94" s="21">
        <f>+'Final Budget in Lakhs'!J94-'Provisional Budget Issued'!J94</f>
        <v>0.14943999999999999</v>
      </c>
      <c r="K94" s="21">
        <f>+'Final Budget in Lakhs'!K94-'Provisional Budget Issued'!K94</f>
        <v>0.10592</v>
      </c>
      <c r="L94" s="21">
        <f>+'Final Budget in Lakhs'!L94-'Provisional Budget Issued'!L94</f>
        <v>0.13791999999999999</v>
      </c>
      <c r="M94" s="21">
        <f>+'Final Budget in Lakhs'!M94-'Provisional Budget Issued'!M94</f>
        <v>5.824E-2</v>
      </c>
      <c r="N94" s="21">
        <f>+'Final Budget in Lakhs'!N94-'Provisional Budget Issued'!N94</f>
        <v>5.7599999999999998E-2</v>
      </c>
      <c r="O94" s="21">
        <f>+'Final Budget in Lakhs'!O94-'Provisional Budget Issued'!O94</f>
        <v>4.9599999999999998E-2</v>
      </c>
      <c r="P94" s="21">
        <f>+'Final Budget in Lakhs'!P94-'Provisional Budget Issued'!P94</f>
        <v>0.13728000000000001</v>
      </c>
      <c r="Q94" s="21">
        <f>+'Final Budget in Lakhs'!Q94-'Provisional Budget Issued'!Q94</f>
        <v>9.6000000000000002E-2</v>
      </c>
      <c r="R94" s="21">
        <f>+'Final Budget in Lakhs'!R94-'Provisional Budget Issued'!R94</f>
        <v>0.11904000000000001</v>
      </c>
      <c r="S94" s="21">
        <f>+'Final Budget in Lakhs'!S94-'Provisional Budget Issued'!S94</f>
        <v>9.6320000000000003E-2</v>
      </c>
      <c r="T94" s="21">
        <f>+'Final Budget in Lakhs'!T94-'Provisional Budget Issued'!T94</f>
        <v>5.8560000000000001E-2</v>
      </c>
      <c r="U94" s="21">
        <f>+'Final Budget in Lakhs'!U94-'Provisional Budget Issued'!U94</f>
        <v>1.504E-2</v>
      </c>
      <c r="V94" s="21">
        <f>+'Final Budget in Lakhs'!V94-'Provisional Budget Issued'!V94</f>
        <v>4.7999999999999996E-3</v>
      </c>
      <c r="W94" s="21">
        <f>+'Final Budget in Lakhs'!W94-'Provisional Budget Issued'!W94</f>
        <v>5.7600000000000004E-3</v>
      </c>
      <c r="X94" s="21">
        <f>+'Final Budget in Lakhs'!X94-'Provisional Budget Issued'!X94</f>
        <v>2.5600000000000002E-3</v>
      </c>
      <c r="Y94" s="21">
        <f>+'Final Budget in Lakhs'!Y94-'Provisional Budget Issued'!Y94</f>
        <v>3.2000000000000002E-3</v>
      </c>
      <c r="Z94" s="21">
        <f>+'Final Budget in Lakhs'!Z94-'Provisional Budget Issued'!Z94</f>
        <v>0</v>
      </c>
      <c r="AA94" s="21">
        <f>+'Final Budget in Lakhs'!AA94-'Provisional Budget Issued'!AA94</f>
        <v>0</v>
      </c>
      <c r="AB94" s="16">
        <f t="shared" si="1"/>
        <v>2.0712000000000006</v>
      </c>
      <c r="AC94" s="106"/>
      <c r="AD94" s="105"/>
      <c r="AE94" s="106"/>
    </row>
    <row r="95" spans="1:31" x14ac:dyDescent="0.3">
      <c r="A95" s="111">
        <v>75.764700000000005</v>
      </c>
      <c r="B95" s="238" t="s">
        <v>1464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16"/>
      <c r="AC95" s="106"/>
      <c r="AD95" s="105"/>
      <c r="AE95" s="106"/>
    </row>
    <row r="96" spans="1:31" x14ac:dyDescent="0.3">
      <c r="A96" s="26">
        <v>75.767699999999991</v>
      </c>
      <c r="B96" s="238" t="s">
        <v>1465</v>
      </c>
      <c r="C96" s="21">
        <f>+'Final Budget in Lakhs'!C96-'Provisional Budget Issued'!C96</f>
        <v>0</v>
      </c>
      <c r="D96" s="21">
        <f>+'Final Budget in Lakhs'!D96-'Provisional Budget Issued'!D96</f>
        <v>0</v>
      </c>
      <c r="E96" s="21">
        <f>+'Final Budget in Lakhs'!E96-'Provisional Budget Issued'!E96</f>
        <v>0</v>
      </c>
      <c r="F96" s="21">
        <f>+'Final Budget in Lakhs'!F96-'Provisional Budget Issued'!F96</f>
        <v>0</v>
      </c>
      <c r="G96" s="21">
        <f>+'Final Budget in Lakhs'!G96-'Provisional Budget Issued'!G96</f>
        <v>0</v>
      </c>
      <c r="H96" s="21">
        <f>+'Final Budget in Lakhs'!H96-'Provisional Budget Issued'!H96</f>
        <v>0</v>
      </c>
      <c r="I96" s="21">
        <f>+'Final Budget in Lakhs'!I96-'Provisional Budget Issued'!I96</f>
        <v>0</v>
      </c>
      <c r="J96" s="21">
        <f>+'Final Budget in Lakhs'!J96-'Provisional Budget Issued'!J96</f>
        <v>6.0099999999999994E-2</v>
      </c>
      <c r="K96" s="21">
        <f>+'Final Budget in Lakhs'!K96-'Provisional Budget Issued'!K96</f>
        <v>0</v>
      </c>
      <c r="L96" s="21">
        <f>+'Final Budget in Lakhs'!L96-'Provisional Budget Issued'!L96</f>
        <v>0</v>
      </c>
      <c r="M96" s="21">
        <f>+'Final Budget in Lakhs'!M96-'Provisional Budget Issued'!M96</f>
        <v>0</v>
      </c>
      <c r="N96" s="21">
        <f>+'Final Budget in Lakhs'!N96-'Provisional Budget Issued'!N96</f>
        <v>0</v>
      </c>
      <c r="O96" s="21">
        <f>+'Final Budget in Lakhs'!O96-'Provisional Budget Issued'!O96</f>
        <v>0</v>
      </c>
      <c r="P96" s="21">
        <f>+'Final Budget in Lakhs'!P96-'Provisional Budget Issued'!P96</f>
        <v>0</v>
      </c>
      <c r="Q96" s="21">
        <f>+'Final Budget in Lakhs'!Q96-'Provisional Budget Issued'!Q96</f>
        <v>0</v>
      </c>
      <c r="R96" s="21">
        <f>+'Final Budget in Lakhs'!R96-'Provisional Budget Issued'!R96</f>
        <v>0</v>
      </c>
      <c r="S96" s="21">
        <f>+'Final Budget in Lakhs'!S96-'Provisional Budget Issued'!S96</f>
        <v>0</v>
      </c>
      <c r="T96" s="21">
        <f>+'Final Budget in Lakhs'!T96-'Provisional Budget Issued'!T96</f>
        <v>0</v>
      </c>
      <c r="U96" s="21">
        <f>+'Final Budget in Lakhs'!U96-'Provisional Budget Issued'!U96</f>
        <v>0</v>
      </c>
      <c r="V96" s="21">
        <f>+'Final Budget in Lakhs'!V96-'Provisional Budget Issued'!V96</f>
        <v>0</v>
      </c>
      <c r="W96" s="21">
        <f>+'Final Budget in Lakhs'!W96-'Provisional Budget Issued'!W96</f>
        <v>0</v>
      </c>
      <c r="X96" s="21">
        <f>+'Final Budget in Lakhs'!X96-'Provisional Budget Issued'!X96</f>
        <v>0</v>
      </c>
      <c r="Y96" s="21">
        <f>+'Final Budget in Lakhs'!Y96-'Provisional Budget Issued'!Y96</f>
        <v>0</v>
      </c>
      <c r="Z96" s="21">
        <f>+'Final Budget in Lakhs'!Z96-'Provisional Budget Issued'!Z96</f>
        <v>0</v>
      </c>
      <c r="AA96" s="21">
        <f>+'Final Budget in Lakhs'!AA96-'Provisional Budget Issued'!AA96</f>
        <v>0</v>
      </c>
      <c r="AB96" s="16">
        <f t="shared" si="1"/>
        <v>6.0099999999999994E-2</v>
      </c>
      <c r="AC96" s="106"/>
      <c r="AD96" s="105"/>
      <c r="AE96" s="106"/>
    </row>
    <row r="97" spans="1:31" x14ac:dyDescent="0.3">
      <c r="A97" s="26">
        <v>75.7697</v>
      </c>
      <c r="B97" s="238" t="s">
        <v>1466</v>
      </c>
      <c r="C97" s="21">
        <f>+'Final Budget in Lakhs'!C97-'Provisional Budget Issued'!C97</f>
        <v>21.236490000000003</v>
      </c>
      <c r="D97" s="21">
        <f>+'Final Budget in Lakhs'!D97-'Provisional Budget Issued'!D97</f>
        <v>16.926319999999997</v>
      </c>
      <c r="E97" s="21">
        <f>+'Final Budget in Lakhs'!E97-'Provisional Budget Issued'!E97</f>
        <v>2.5945900000000002</v>
      </c>
      <c r="F97" s="21">
        <f>+'Final Budget in Lakhs'!F97-'Provisional Budget Issued'!F97</f>
        <v>2.4745900000000001</v>
      </c>
      <c r="G97" s="21">
        <f>+'Final Budget in Lakhs'!G97-'Provisional Budget Issued'!G97</f>
        <v>0.24210999999999996</v>
      </c>
      <c r="H97" s="21">
        <f>+'Final Budget in Lakhs'!H97-'Provisional Budget Issued'!H97</f>
        <v>0.58060999999999996</v>
      </c>
      <c r="I97" s="21">
        <f>+'Final Budget in Lakhs'!I97-'Provisional Budget Issued'!I97</f>
        <v>1.8372300000000001</v>
      </c>
      <c r="J97" s="21">
        <f>+'Final Budget in Lakhs'!J97-'Provisional Budget Issued'!J97</f>
        <v>3.0032399999999999</v>
      </c>
      <c r="K97" s="21">
        <f>+'Final Budget in Lakhs'!K97-'Provisional Budget Issued'!K97</f>
        <v>0.88309999999999977</v>
      </c>
      <c r="L97" s="21">
        <f>+'Final Budget in Lakhs'!L97-'Provisional Budget Issued'!L97</f>
        <v>4.6136999999999997</v>
      </c>
      <c r="M97" s="21">
        <f>+'Final Budget in Lakhs'!M97-'Provisional Budget Issued'!M97</f>
        <v>0.96099999999999985</v>
      </c>
      <c r="N97" s="21">
        <f>+'Final Budget in Lakhs'!N97-'Provisional Budget Issued'!N97</f>
        <v>0.78285000000000005</v>
      </c>
      <c r="O97" s="21">
        <f>+'Final Budget in Lakhs'!O97-'Provisional Budget Issued'!O97</f>
        <v>0.39038000000000006</v>
      </c>
      <c r="P97" s="21">
        <f>+'Final Budget in Lakhs'!P97-'Provisional Budget Issued'!P97</f>
        <v>6.7184799999999996</v>
      </c>
      <c r="Q97" s="21">
        <f>+'Final Budget in Lakhs'!Q97-'Provisional Budget Issued'!Q97</f>
        <v>0.55410000000000004</v>
      </c>
      <c r="R97" s="21">
        <f>+'Final Budget in Lakhs'!R97-'Provisional Budget Issued'!R97</f>
        <v>1.15727</v>
      </c>
      <c r="S97" s="21">
        <f>+'Final Budget in Lakhs'!S97-'Provisional Budget Issued'!S97</f>
        <v>1.0456599999999998</v>
      </c>
      <c r="T97" s="21">
        <f>+'Final Budget in Lakhs'!T97-'Provisional Budget Issued'!T97</f>
        <v>0.92096000000000011</v>
      </c>
      <c r="U97" s="21">
        <f>+'Final Budget in Lakhs'!U97-'Provisional Budget Issued'!U97</f>
        <v>0</v>
      </c>
      <c r="V97" s="21">
        <f>+'Final Budget in Lakhs'!V97-'Provisional Budget Issued'!V97</f>
        <v>0</v>
      </c>
      <c r="W97" s="21">
        <f>+'Final Budget in Lakhs'!W97-'Provisional Budget Issued'!W97</f>
        <v>0</v>
      </c>
      <c r="X97" s="21">
        <f>+'Final Budget in Lakhs'!X97-'Provisional Budget Issued'!X97</f>
        <v>0</v>
      </c>
      <c r="Y97" s="21">
        <f>+'Final Budget in Lakhs'!Y97-'Provisional Budget Issued'!Y97</f>
        <v>0</v>
      </c>
      <c r="Z97" s="21">
        <f>+'Final Budget in Lakhs'!Z97-'Provisional Budget Issued'!Z97</f>
        <v>0</v>
      </c>
      <c r="AA97" s="21">
        <f>+'Final Budget in Lakhs'!AA97-'Provisional Budget Issued'!AA97</f>
        <v>0</v>
      </c>
      <c r="AB97" s="16">
        <f t="shared" si="1"/>
        <v>66.922679999999986</v>
      </c>
      <c r="AC97" s="106"/>
      <c r="AD97" s="105"/>
      <c r="AE97" s="106"/>
    </row>
    <row r="98" spans="1:31" x14ac:dyDescent="0.3">
      <c r="A98" s="26">
        <v>75.770699999999991</v>
      </c>
      <c r="B98" s="238" t="s">
        <v>1467</v>
      </c>
      <c r="C98" s="21">
        <f>+'Final Budget in Lakhs'!C98-'Provisional Budget Issued'!C98</f>
        <v>0.86239999999999994</v>
      </c>
      <c r="D98" s="21">
        <f>+'Final Budget in Lakhs'!D98-'Provisional Budget Issued'!D98</f>
        <v>0.35319999999999996</v>
      </c>
      <c r="E98" s="21">
        <f>+'Final Budget in Lakhs'!E98-'Provisional Budget Issued'!E98</f>
        <v>0.47199999999999998</v>
      </c>
      <c r="F98" s="21">
        <f>+'Final Budget in Lakhs'!F98-'Provisional Budget Issued'!F98</f>
        <v>0.47199999999999998</v>
      </c>
      <c r="G98" s="21">
        <f>+'Final Budget in Lakhs'!G98-'Provisional Budget Issued'!G98</f>
        <v>0</v>
      </c>
      <c r="H98" s="21">
        <f>+'Final Budget in Lakhs'!H98-'Provisional Budget Issued'!H98</f>
        <v>0.2072</v>
      </c>
      <c r="I98" s="21">
        <f>+'Final Budget in Lakhs'!I98-'Provisional Budget Issued'!I98</f>
        <v>0.3412</v>
      </c>
      <c r="J98" s="21">
        <f>+'Final Budget in Lakhs'!J98-'Provisional Budget Issued'!J98</f>
        <v>0.2492</v>
      </c>
      <c r="K98" s="21">
        <f>+'Final Budget in Lakhs'!K98-'Provisional Budget Issued'!K98</f>
        <v>0.31119999999999998</v>
      </c>
      <c r="L98" s="21">
        <f>+'Final Budget in Lakhs'!L98-'Provisional Budget Issued'!L98</f>
        <v>0.42080000000000001</v>
      </c>
      <c r="M98" s="21">
        <f>+'Final Budget in Lakhs'!M98-'Provisional Budget Issued'!M98</f>
        <v>0.23680000000000001</v>
      </c>
      <c r="N98" s="21">
        <f>+'Final Budget in Lakhs'!N98-'Provisional Budget Issued'!N98</f>
        <v>0.188</v>
      </c>
      <c r="O98" s="21">
        <f>+'Final Budget in Lakhs'!O98-'Provisional Budget Issued'!O98</f>
        <v>0.1696</v>
      </c>
      <c r="P98" s="21">
        <f>+'Final Budget in Lakhs'!P98-'Provisional Budget Issued'!P98</f>
        <v>9.1600000000000001E-2</v>
      </c>
      <c r="Q98" s="21">
        <f>+'Final Budget in Lakhs'!Q98-'Provisional Budget Issued'!Q98</f>
        <v>0.12480000000000001</v>
      </c>
      <c r="R98" s="21">
        <f>+'Final Budget in Lakhs'!R98-'Provisional Budget Issued'!R98</f>
        <v>0.25919999999999999</v>
      </c>
      <c r="S98" s="21">
        <f>+'Final Budget in Lakhs'!S98-'Provisional Budget Issued'!S98</f>
        <v>2.7199999999999974E-2</v>
      </c>
      <c r="T98" s="21">
        <f>+'Final Budget in Lakhs'!T98-'Provisional Budget Issued'!T98</f>
        <v>0.13639999999999999</v>
      </c>
      <c r="U98" s="21">
        <f>+'Final Budget in Lakhs'!U98-'Provisional Budget Issued'!U98</f>
        <v>5.7599999999999998E-2</v>
      </c>
      <c r="V98" s="21">
        <f>+'Final Budget in Lakhs'!V98-'Provisional Budget Issued'!V98</f>
        <v>2.8799999999999999E-2</v>
      </c>
      <c r="W98" s="21">
        <f>+'Final Budget in Lakhs'!W98-'Provisional Budget Issued'!W98</f>
        <v>8.7600000000000004E-3</v>
      </c>
      <c r="X98" s="21">
        <f>+'Final Budget in Lakhs'!X98-'Provisional Budget Issued'!X98</f>
        <v>0</v>
      </c>
      <c r="Y98" s="21">
        <f>+'Final Budget in Lakhs'!Y98-'Provisional Budget Issued'!Y98</f>
        <v>8.7999999999999988E-3</v>
      </c>
      <c r="Z98" s="21">
        <f>+'Final Budget in Lakhs'!Z98-'Provisional Budget Issued'!Z98</f>
        <v>0.1152</v>
      </c>
      <c r="AA98" s="21">
        <f>+'Final Budget in Lakhs'!AA98-'Provisional Budget Issued'!AA98</f>
        <v>0</v>
      </c>
      <c r="AB98" s="16">
        <f t="shared" si="1"/>
        <v>5.1419599999999983</v>
      </c>
      <c r="AC98" s="106"/>
      <c r="AD98" s="105"/>
      <c r="AE98" s="106"/>
    </row>
    <row r="99" spans="1:31" x14ac:dyDescent="0.3">
      <c r="A99" s="26">
        <v>75.810699999999997</v>
      </c>
      <c r="B99" s="238" t="s">
        <v>1468</v>
      </c>
      <c r="C99" s="21">
        <f>+'Final Budget in Lakhs'!C99-'Provisional Budget Issued'!C99</f>
        <v>0.49861</v>
      </c>
      <c r="D99" s="21">
        <f>+'Final Budget in Lakhs'!D99-'Provisional Budget Issued'!D99</f>
        <v>1.07195</v>
      </c>
      <c r="E99" s="21">
        <f>+'Final Budget in Lakhs'!E99-'Provisional Budget Issued'!E99</f>
        <v>0.52782000000000007</v>
      </c>
      <c r="F99" s="21">
        <f>+'Final Budget in Lakhs'!F99-'Provisional Budget Issued'!F99</f>
        <v>0.44782000000000005</v>
      </c>
      <c r="G99" s="21">
        <f>+'Final Budget in Lakhs'!G99-'Provisional Budget Issued'!G99</f>
        <v>4.6710000000000029E-2</v>
      </c>
      <c r="H99" s="21">
        <f>+'Final Budget in Lakhs'!H99-'Provisional Budget Issued'!H99</f>
        <v>0.72846</v>
      </c>
      <c r="I99" s="21">
        <f>+'Final Budget in Lakhs'!I99-'Provisional Budget Issued'!I99</f>
        <v>0.53290000000000004</v>
      </c>
      <c r="J99" s="21">
        <f>+'Final Budget in Lakhs'!J99-'Provisional Budget Issued'!J99</f>
        <v>0</v>
      </c>
      <c r="K99" s="21">
        <f>+'Final Budget in Lakhs'!K99-'Provisional Budget Issued'!K99</f>
        <v>0.81439000000000006</v>
      </c>
      <c r="L99" s="21">
        <f>+'Final Budget in Lakhs'!L99-'Provisional Budget Issued'!L99</f>
        <v>0.75370000000000004</v>
      </c>
      <c r="M99" s="21">
        <f>+'Final Budget in Lakhs'!M99-'Provisional Budget Issued'!M99</f>
        <v>1.3736199999999998</v>
      </c>
      <c r="N99" s="21">
        <f>+'Final Budget in Lakhs'!N99-'Provisional Budget Issued'!N99</f>
        <v>0.56679000000000002</v>
      </c>
      <c r="O99" s="21">
        <f>+'Final Budget in Lakhs'!O99-'Provisional Budget Issued'!O99</f>
        <v>0.20010999999999998</v>
      </c>
      <c r="P99" s="21">
        <f>+'Final Budget in Lakhs'!P99-'Provisional Budget Issued'!P99</f>
        <v>0</v>
      </c>
      <c r="Q99" s="21">
        <f>+'Final Budget in Lakhs'!Q99-'Provisional Budget Issued'!Q99</f>
        <v>0</v>
      </c>
      <c r="R99" s="21">
        <f>+'Final Budget in Lakhs'!R99-'Provisional Budget Issued'!R99</f>
        <v>0</v>
      </c>
      <c r="S99" s="21">
        <f>+'Final Budget in Lakhs'!S99-'Provisional Budget Issued'!S99</f>
        <v>1.0514800000000002</v>
      </c>
      <c r="T99" s="21">
        <f>+'Final Budget in Lakhs'!T99-'Provisional Budget Issued'!T99</f>
        <v>0.78556999999999999</v>
      </c>
      <c r="U99" s="21">
        <f>+'Final Budget in Lakhs'!U99-'Provisional Budget Issued'!U99</f>
        <v>7.7900000000000011E-2</v>
      </c>
      <c r="V99" s="21">
        <f>+'Final Budget in Lakhs'!V99-'Provisional Budget Issued'!V99</f>
        <v>0</v>
      </c>
      <c r="W99" s="21">
        <f>+'Final Budget in Lakhs'!W99-'Provisional Budget Issued'!W99</f>
        <v>0</v>
      </c>
      <c r="X99" s="21">
        <f>+'Final Budget in Lakhs'!X99-'Provisional Budget Issued'!X99</f>
        <v>0</v>
      </c>
      <c r="Y99" s="21">
        <f>+'Final Budget in Lakhs'!Y99-'Provisional Budget Issued'!Y99</f>
        <v>0</v>
      </c>
      <c r="Z99" s="21">
        <f>+'Final Budget in Lakhs'!Z99-'Provisional Budget Issued'!Z99</f>
        <v>0</v>
      </c>
      <c r="AA99" s="21">
        <f>+'Final Budget in Lakhs'!AA99-'Provisional Budget Issued'!AA99</f>
        <v>0</v>
      </c>
      <c r="AB99" s="16">
        <f t="shared" si="1"/>
        <v>9.4778300000000009</v>
      </c>
      <c r="AC99" s="106"/>
      <c r="AD99" s="105"/>
      <c r="AE99" s="106"/>
    </row>
    <row r="100" spans="1:31" x14ac:dyDescent="0.3">
      <c r="A100" s="111">
        <v>75.813699999999997</v>
      </c>
      <c r="B100" s="238" t="s">
        <v>1469</v>
      </c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16"/>
      <c r="AC100" s="106"/>
      <c r="AD100" s="105"/>
      <c r="AE100" s="106"/>
    </row>
    <row r="101" spans="1:31" x14ac:dyDescent="0.3">
      <c r="A101" s="26">
        <v>75.830699999999993</v>
      </c>
      <c r="B101" s="238" t="s">
        <v>1470</v>
      </c>
      <c r="C101" s="21">
        <f>+'Final Budget in Lakhs'!C101-'Provisional Budget Issued'!C101</f>
        <v>0</v>
      </c>
      <c r="D101" s="21">
        <f>+'Final Budget in Lakhs'!D101-'Provisional Budget Issued'!D101</f>
        <v>0</v>
      </c>
      <c r="E101" s="21">
        <f>+'Final Budget in Lakhs'!E101-'Provisional Budget Issued'!E101</f>
        <v>0</v>
      </c>
      <c r="F101" s="21">
        <f>+'Final Budget in Lakhs'!F101-'Provisional Budget Issued'!F101</f>
        <v>0</v>
      </c>
      <c r="G101" s="21">
        <f>+'Final Budget in Lakhs'!G101-'Provisional Budget Issued'!G101</f>
        <v>0</v>
      </c>
      <c r="H101" s="21">
        <f>+'Final Budget in Lakhs'!H101-'Provisional Budget Issued'!H101</f>
        <v>0</v>
      </c>
      <c r="I101" s="21">
        <f>+'Final Budget in Lakhs'!I101-'Provisional Budget Issued'!I101</f>
        <v>0</v>
      </c>
      <c r="J101" s="21">
        <f>+'Final Budget in Lakhs'!J101-'Provisional Budget Issued'!J101</f>
        <v>0.81530999999999998</v>
      </c>
      <c r="K101" s="21">
        <f>+'Final Budget in Lakhs'!K101-'Provisional Budget Issued'!K101</f>
        <v>0</v>
      </c>
      <c r="L101" s="21">
        <f>+'Final Budget in Lakhs'!L101-'Provisional Budget Issued'!L101</f>
        <v>0</v>
      </c>
      <c r="M101" s="21">
        <f>+'Final Budget in Lakhs'!M101-'Provisional Budget Issued'!M101</f>
        <v>0</v>
      </c>
      <c r="N101" s="21">
        <f>+'Final Budget in Lakhs'!N101-'Provisional Budget Issued'!N101</f>
        <v>0</v>
      </c>
      <c r="O101" s="21">
        <f>+'Final Budget in Lakhs'!O101-'Provisional Budget Issued'!O101</f>
        <v>0</v>
      </c>
      <c r="P101" s="21">
        <f>+'Final Budget in Lakhs'!P101-'Provisional Budget Issued'!P101</f>
        <v>2.7831000000000001</v>
      </c>
      <c r="Q101" s="21">
        <f>+'Final Budget in Lakhs'!Q101-'Provisional Budget Issued'!Q101</f>
        <v>0.78324000000000005</v>
      </c>
      <c r="R101" s="21">
        <f>+'Final Budget in Lakhs'!R101-'Provisional Budget Issued'!R101</f>
        <v>1.3962600000000003</v>
      </c>
      <c r="S101" s="21">
        <f>+'Final Budget in Lakhs'!S101-'Provisional Budget Issued'!S101</f>
        <v>0</v>
      </c>
      <c r="T101" s="21">
        <f>+'Final Budget in Lakhs'!T101-'Provisional Budget Issued'!T101</f>
        <v>0.72000000000000064</v>
      </c>
      <c r="U101" s="21">
        <f>+'Final Budget in Lakhs'!U101-'Provisional Budget Issued'!U101</f>
        <v>0</v>
      </c>
      <c r="V101" s="21">
        <f>+'Final Budget in Lakhs'!V101-'Provisional Budget Issued'!V101</f>
        <v>0</v>
      </c>
      <c r="W101" s="21">
        <f>+'Final Budget in Lakhs'!W101-'Provisional Budget Issued'!W101</f>
        <v>0</v>
      </c>
      <c r="X101" s="21">
        <f>+'Final Budget in Lakhs'!X101-'Provisional Budget Issued'!X101</f>
        <v>0</v>
      </c>
      <c r="Y101" s="21">
        <f>+'Final Budget in Lakhs'!Y101-'Provisional Budget Issued'!Y101</f>
        <v>0</v>
      </c>
      <c r="Z101" s="21">
        <f>+'Final Budget in Lakhs'!Z101-'Provisional Budget Issued'!Z101</f>
        <v>0</v>
      </c>
      <c r="AA101" s="21">
        <f>+'Final Budget in Lakhs'!AA101-'Provisional Budget Issued'!AA101</f>
        <v>0</v>
      </c>
      <c r="AB101" s="16">
        <f t="shared" si="1"/>
        <v>6.497910000000001</v>
      </c>
      <c r="AC101" s="106"/>
      <c r="AD101" s="105"/>
      <c r="AE101" s="106"/>
    </row>
    <row r="102" spans="1:31" x14ac:dyDescent="0.3">
      <c r="A102" s="26">
        <v>75.831699999999998</v>
      </c>
      <c r="B102" s="238" t="s">
        <v>1471</v>
      </c>
      <c r="C102" s="21">
        <f>+'Final Budget in Lakhs'!C102-'Provisional Budget Issued'!C102</f>
        <v>66.970820000000003</v>
      </c>
      <c r="D102" s="21">
        <f>+'Final Budget in Lakhs'!D102-'Provisional Budget Issued'!D102</f>
        <v>48.105329999999995</v>
      </c>
      <c r="E102" s="21">
        <f>+'Final Budget in Lakhs'!E102-'Provisional Budget Issued'!E102</f>
        <v>65.320800000000006</v>
      </c>
      <c r="F102" s="21">
        <f>+'Final Budget in Lakhs'!F102-'Provisional Budget Issued'!F102</f>
        <v>48.12</v>
      </c>
      <c r="G102" s="21">
        <f>+'Final Budget in Lakhs'!G102-'Provisional Budget Issued'!G102</f>
        <v>48.12</v>
      </c>
      <c r="H102" s="21">
        <f>+'Final Budget in Lakhs'!H102-'Provisional Budget Issued'!H102</f>
        <v>63.85005000000001</v>
      </c>
      <c r="I102" s="21">
        <f>+'Final Budget in Lakhs'!I102-'Provisional Budget Issued'!I102</f>
        <v>53.708739999999999</v>
      </c>
      <c r="J102" s="21">
        <f>+'Final Budget in Lakhs'!J102-'Provisional Budget Issued'!J102</f>
        <v>75.330860000000001</v>
      </c>
      <c r="K102" s="21">
        <f>+'Final Budget in Lakhs'!K102-'Provisional Budget Issued'!K102</f>
        <v>56.275800000000004</v>
      </c>
      <c r="L102" s="21">
        <f>+'Final Budget in Lakhs'!L102-'Provisional Budget Issued'!L102</f>
        <v>50.142430000000004</v>
      </c>
      <c r="M102" s="21">
        <f>+'Final Budget in Lakhs'!M102-'Provisional Budget Issued'!M102</f>
        <v>62.236280000000008</v>
      </c>
      <c r="N102" s="21">
        <f>+'Final Budget in Lakhs'!N102-'Provisional Budget Issued'!N102</f>
        <v>46.125129999999999</v>
      </c>
      <c r="O102" s="21">
        <f>+'Final Budget in Lakhs'!O102-'Provisional Budget Issued'!O102</f>
        <v>42.417769999999997</v>
      </c>
      <c r="P102" s="21">
        <f>+'Final Budget in Lakhs'!P102-'Provisional Budget Issued'!P102</f>
        <v>79.758459999999999</v>
      </c>
      <c r="Q102" s="21">
        <f>+'Final Budget in Lakhs'!Q102-'Provisional Budget Issued'!Q102</f>
        <v>66.489110000000011</v>
      </c>
      <c r="R102" s="21">
        <f>+'Final Budget in Lakhs'!R102-'Provisional Budget Issued'!R102</f>
        <v>83.556290000000004</v>
      </c>
      <c r="S102" s="21">
        <f>+'Final Budget in Lakhs'!S102-'Provisional Budget Issued'!S102</f>
        <v>72.265329999999992</v>
      </c>
      <c r="T102" s="21">
        <f>+'Final Budget in Lakhs'!T102-'Provisional Budget Issued'!T102</f>
        <v>71.101119999999995</v>
      </c>
      <c r="U102" s="21">
        <f>+'Final Budget in Lakhs'!U102-'Provisional Budget Issued'!U102</f>
        <v>23.03903</v>
      </c>
      <c r="V102" s="21">
        <f>+'Final Budget in Lakhs'!V102-'Provisional Budget Issued'!V102</f>
        <v>2.9819800000000001</v>
      </c>
      <c r="W102" s="21">
        <f>+'Final Budget in Lakhs'!W102-'Provisional Budget Issued'!W102</f>
        <v>7.0594999999999999</v>
      </c>
      <c r="X102" s="21">
        <f>+'Final Budget in Lakhs'!X102-'Provisional Budget Issued'!X102</f>
        <v>6.4614799999999999</v>
      </c>
      <c r="Y102" s="21">
        <f>+'Final Budget in Lakhs'!Y102-'Provisional Budget Issued'!Y102</f>
        <v>3.5703799999999997</v>
      </c>
      <c r="Z102" s="21">
        <f>+'Final Budget in Lakhs'!Z102-'Provisional Budget Issued'!Z102</f>
        <v>48.024390000000004</v>
      </c>
      <c r="AA102" s="21">
        <f>+'Final Budget in Lakhs'!AA102-'Provisional Budget Issued'!AA102</f>
        <v>0</v>
      </c>
      <c r="AB102" s="16">
        <f t="shared" si="1"/>
        <v>1191.03108</v>
      </c>
      <c r="AC102" s="106"/>
      <c r="AD102" s="105"/>
      <c r="AE102" s="106"/>
    </row>
    <row r="103" spans="1:31" x14ac:dyDescent="0.3">
      <c r="A103" s="111">
        <v>75.832700000000003</v>
      </c>
      <c r="B103" s="238" t="s">
        <v>1471</v>
      </c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16"/>
      <c r="AC103" s="106"/>
      <c r="AD103" s="105"/>
      <c r="AE103" s="106"/>
    </row>
    <row r="104" spans="1:31" x14ac:dyDescent="0.3">
      <c r="A104" s="26">
        <v>75.840699999999998</v>
      </c>
      <c r="B104" s="238" t="s">
        <v>1472</v>
      </c>
      <c r="C104" s="21">
        <f>+'Final Budget in Lakhs'!C104-'Provisional Budget Issued'!C104</f>
        <v>0</v>
      </c>
      <c r="D104" s="21">
        <f>+'Final Budget in Lakhs'!D104-'Provisional Budget Issued'!D104</f>
        <v>0</v>
      </c>
      <c r="E104" s="21">
        <f>+'Final Budget in Lakhs'!E104-'Provisional Budget Issued'!E104</f>
        <v>0</v>
      </c>
      <c r="F104" s="21">
        <f>+'Final Budget in Lakhs'!F104-'Provisional Budget Issued'!F104</f>
        <v>0</v>
      </c>
      <c r="G104" s="21">
        <f>+'Final Budget in Lakhs'!G104-'Provisional Budget Issued'!G104</f>
        <v>0</v>
      </c>
      <c r="H104" s="21">
        <f>+'Final Budget in Lakhs'!H104-'Provisional Budget Issued'!H104</f>
        <v>0</v>
      </c>
      <c r="I104" s="21">
        <f>+'Final Budget in Lakhs'!I104-'Provisional Budget Issued'!I104</f>
        <v>0</v>
      </c>
      <c r="J104" s="21">
        <f>+'Final Budget in Lakhs'!J104-'Provisional Budget Issued'!J104</f>
        <v>0</v>
      </c>
      <c r="K104" s="21">
        <f>+'Final Budget in Lakhs'!K104-'Provisional Budget Issued'!K104</f>
        <v>0</v>
      </c>
      <c r="L104" s="21">
        <f>+'Final Budget in Lakhs'!L104-'Provisional Budget Issued'!L104</f>
        <v>0</v>
      </c>
      <c r="M104" s="21">
        <f>+'Final Budget in Lakhs'!M104-'Provisional Budget Issued'!M104</f>
        <v>0</v>
      </c>
      <c r="N104" s="21">
        <f>+'Final Budget in Lakhs'!N104-'Provisional Budget Issued'!N104</f>
        <v>0</v>
      </c>
      <c r="O104" s="21">
        <f>+'Final Budget in Lakhs'!O104-'Provisional Budget Issued'!O104</f>
        <v>0</v>
      </c>
      <c r="P104" s="21">
        <f>+'Final Budget in Lakhs'!P104-'Provisional Budget Issued'!P104</f>
        <v>0</v>
      </c>
      <c r="Q104" s="21">
        <f>+'Final Budget in Lakhs'!Q104-'Provisional Budget Issued'!Q104</f>
        <v>0</v>
      </c>
      <c r="R104" s="21">
        <f>+'Final Budget in Lakhs'!R104-'Provisional Budget Issued'!R104</f>
        <v>0</v>
      </c>
      <c r="S104" s="21">
        <f>+'Final Budget in Lakhs'!S104-'Provisional Budget Issued'!S104</f>
        <v>0</v>
      </c>
      <c r="T104" s="21">
        <f>+'Final Budget in Lakhs'!T104-'Provisional Budget Issued'!T104</f>
        <v>0</v>
      </c>
      <c r="U104" s="21">
        <f>+'Final Budget in Lakhs'!U104-'Provisional Budget Issued'!U104</f>
        <v>0</v>
      </c>
      <c r="V104" s="21">
        <f>+'Final Budget in Lakhs'!V104-'Provisional Budget Issued'!V104</f>
        <v>0</v>
      </c>
      <c r="W104" s="21">
        <f>+'Final Budget in Lakhs'!W104-'Provisional Budget Issued'!W104</f>
        <v>0</v>
      </c>
      <c r="X104" s="21">
        <f>+'Final Budget in Lakhs'!X104-'Provisional Budget Issued'!X104</f>
        <v>0</v>
      </c>
      <c r="Y104" s="21">
        <f>+'Final Budget in Lakhs'!Y104-'Provisional Budget Issued'!Y104</f>
        <v>0</v>
      </c>
      <c r="Z104" s="21">
        <f>+'Final Budget in Lakhs'!Z104-'Provisional Budget Issued'!Z104</f>
        <v>0</v>
      </c>
      <c r="AA104" s="21">
        <f>+'Final Budget in Lakhs'!AA104-'Provisional Budget Issued'!AA104</f>
        <v>0</v>
      </c>
      <c r="AB104" s="16">
        <f t="shared" si="1"/>
        <v>0</v>
      </c>
      <c r="AC104" s="106"/>
      <c r="AD104" s="105"/>
      <c r="AE104" s="106"/>
    </row>
    <row r="105" spans="1:31" x14ac:dyDescent="0.3">
      <c r="A105" s="26">
        <v>75.860699999999994</v>
      </c>
      <c r="B105" s="238" t="s">
        <v>1473</v>
      </c>
      <c r="C105" s="21">
        <f>+'Final Budget in Lakhs'!C105-'Provisional Budget Issued'!C105</f>
        <v>0</v>
      </c>
      <c r="D105" s="21">
        <f>+'Final Budget in Lakhs'!D105-'Provisional Budget Issued'!D105</f>
        <v>1.1485300000000001</v>
      </c>
      <c r="E105" s="21">
        <f>+'Final Budget in Lakhs'!E105-'Provisional Budget Issued'!E105</f>
        <v>0</v>
      </c>
      <c r="F105" s="21">
        <f>+'Final Budget in Lakhs'!F105-'Provisional Budget Issued'!F105</f>
        <v>0.99</v>
      </c>
      <c r="G105" s="21">
        <f>+'Final Budget in Lakhs'!G105-'Provisional Budget Issued'!G105</f>
        <v>0.99</v>
      </c>
      <c r="H105" s="21">
        <f>+'Final Budget in Lakhs'!H105-'Provisional Budget Issued'!H105</f>
        <v>2.3628999999999998</v>
      </c>
      <c r="I105" s="21">
        <f>+'Final Budget in Lakhs'!I105-'Provisional Budget Issued'!I105</f>
        <v>0</v>
      </c>
      <c r="J105" s="21">
        <f>+'Final Budget in Lakhs'!J105-'Provisional Budget Issued'!J105</f>
        <v>2.8195600000000001</v>
      </c>
      <c r="K105" s="21">
        <f>+'Final Budget in Lakhs'!K105-'Provisional Budget Issued'!K105</f>
        <v>0.55775999999999992</v>
      </c>
      <c r="L105" s="21">
        <f>+'Final Budget in Lakhs'!L105-'Provisional Budget Issued'!L105</f>
        <v>2.6237699999999999</v>
      </c>
      <c r="M105" s="21">
        <f>+'Final Budget in Lakhs'!M105-'Provisional Budget Issued'!M105</f>
        <v>4.0757899999999996</v>
      </c>
      <c r="N105" s="21">
        <f>+'Final Budget in Lakhs'!N105-'Provisional Budget Issued'!N105</f>
        <v>1.1488</v>
      </c>
      <c r="O105" s="21">
        <f>+'Final Budget in Lakhs'!O105-'Provisional Budget Issued'!O105</f>
        <v>1.24444</v>
      </c>
      <c r="P105" s="21">
        <f>+'Final Budget in Lakhs'!P105-'Provisional Budget Issued'!P105</f>
        <v>2.7065000000000001</v>
      </c>
      <c r="Q105" s="21">
        <f>+'Final Budget in Lakhs'!Q105-'Provisional Budget Issued'!Q105</f>
        <v>1.40784</v>
      </c>
      <c r="R105" s="21">
        <f>+'Final Budget in Lakhs'!R105-'Provisional Budget Issued'!R105</f>
        <v>1.1447799999999999</v>
      </c>
      <c r="S105" s="21">
        <f>+'Final Budget in Lakhs'!S105-'Provisional Budget Issued'!S105</f>
        <v>0</v>
      </c>
      <c r="T105" s="21">
        <f>+'Final Budget in Lakhs'!T105-'Provisional Budget Issued'!T105</f>
        <v>3.7471899999999998</v>
      </c>
      <c r="U105" s="21">
        <f>+'Final Budget in Lakhs'!U105-'Provisional Budget Issued'!U105</f>
        <v>0</v>
      </c>
      <c r="V105" s="21">
        <f>+'Final Budget in Lakhs'!V105-'Provisional Budget Issued'!V105</f>
        <v>0</v>
      </c>
      <c r="W105" s="21">
        <f>+'Final Budget in Lakhs'!W105-'Provisional Budget Issued'!W105</f>
        <v>0</v>
      </c>
      <c r="X105" s="21">
        <f>+'Final Budget in Lakhs'!X105-'Provisional Budget Issued'!X105</f>
        <v>0</v>
      </c>
      <c r="Y105" s="21">
        <f>+'Final Budget in Lakhs'!Y105-'Provisional Budget Issued'!Y105</f>
        <v>0</v>
      </c>
      <c r="Z105" s="21">
        <f>+'Final Budget in Lakhs'!Z105-'Provisional Budget Issued'!Z105</f>
        <v>2.3444799999999999</v>
      </c>
      <c r="AA105" s="21">
        <f>+'Final Budget in Lakhs'!AA105-'Provisional Budget Issued'!AA105</f>
        <v>0</v>
      </c>
      <c r="AB105" s="16">
        <f t="shared" si="1"/>
        <v>29.312340000000003</v>
      </c>
      <c r="AC105" s="106"/>
      <c r="AD105" s="105"/>
      <c r="AE105" s="106"/>
    </row>
    <row r="106" spans="1:31" x14ac:dyDescent="0.3">
      <c r="A106" s="26">
        <v>75.861699999999999</v>
      </c>
      <c r="B106" s="238" t="s">
        <v>1473</v>
      </c>
      <c r="C106" s="21">
        <f>+'Final Budget in Lakhs'!C106-'Provisional Budget Issued'!C106</f>
        <v>0</v>
      </c>
      <c r="D106" s="21">
        <f>+'Final Budget in Lakhs'!D106-'Provisional Budget Issued'!D106</f>
        <v>0</v>
      </c>
      <c r="E106" s="21">
        <f>+'Final Budget in Lakhs'!E106-'Provisional Budget Issued'!E106</f>
        <v>0</v>
      </c>
      <c r="F106" s="21">
        <f>+'Final Budget in Lakhs'!F106-'Provisional Budget Issued'!F106</f>
        <v>0</v>
      </c>
      <c r="G106" s="21">
        <f>+'Final Budget in Lakhs'!G106-'Provisional Budget Issued'!G106</f>
        <v>0</v>
      </c>
      <c r="H106" s="21">
        <f>+'Final Budget in Lakhs'!H106-'Provisional Budget Issued'!H106</f>
        <v>0</v>
      </c>
      <c r="I106" s="21">
        <f>+'Final Budget in Lakhs'!I106-'Provisional Budget Issued'!I106</f>
        <v>0</v>
      </c>
      <c r="J106" s="21">
        <f>+'Final Budget in Lakhs'!J106-'Provisional Budget Issued'!J106</f>
        <v>0</v>
      </c>
      <c r="K106" s="21">
        <f>+'Final Budget in Lakhs'!K106-'Provisional Budget Issued'!K106</f>
        <v>0</v>
      </c>
      <c r="L106" s="21">
        <f>+'Final Budget in Lakhs'!L106-'Provisional Budget Issued'!L106</f>
        <v>0</v>
      </c>
      <c r="M106" s="21">
        <f>+'Final Budget in Lakhs'!M106-'Provisional Budget Issued'!M106</f>
        <v>0</v>
      </c>
      <c r="N106" s="21">
        <f>+'Final Budget in Lakhs'!N106-'Provisional Budget Issued'!N106</f>
        <v>0</v>
      </c>
      <c r="O106" s="21">
        <f>+'Final Budget in Lakhs'!O106-'Provisional Budget Issued'!O106</f>
        <v>0</v>
      </c>
      <c r="P106" s="21">
        <f>+'Final Budget in Lakhs'!P106-'Provisional Budget Issued'!P106</f>
        <v>0</v>
      </c>
      <c r="Q106" s="21">
        <f>+'Final Budget in Lakhs'!Q106-'Provisional Budget Issued'!Q106</f>
        <v>0</v>
      </c>
      <c r="R106" s="21">
        <f>+'Final Budget in Lakhs'!R106-'Provisional Budget Issued'!R106</f>
        <v>0</v>
      </c>
      <c r="S106" s="21">
        <f>+'Final Budget in Lakhs'!S106-'Provisional Budget Issued'!S106</f>
        <v>2.6865399999999999</v>
      </c>
      <c r="T106" s="21">
        <f>+'Final Budget in Lakhs'!T106-'Provisional Budget Issued'!T106</f>
        <v>0</v>
      </c>
      <c r="U106" s="21">
        <f>+'Final Budget in Lakhs'!U106-'Provisional Budget Issued'!U106</f>
        <v>0</v>
      </c>
      <c r="V106" s="21">
        <f>+'Final Budget in Lakhs'!V106-'Provisional Budget Issued'!V106</f>
        <v>0</v>
      </c>
      <c r="W106" s="21">
        <f>+'Final Budget in Lakhs'!W106-'Provisional Budget Issued'!W106</f>
        <v>0</v>
      </c>
      <c r="X106" s="21">
        <f>+'Final Budget in Lakhs'!X106-'Provisional Budget Issued'!X106</f>
        <v>0</v>
      </c>
      <c r="Y106" s="21">
        <f>+'Final Budget in Lakhs'!Y106-'Provisional Budget Issued'!Y106</f>
        <v>0</v>
      </c>
      <c r="Z106" s="21">
        <f>+'Final Budget in Lakhs'!Z106-'Provisional Budget Issued'!Z106</f>
        <v>0</v>
      </c>
      <c r="AA106" s="21">
        <f>+'Final Budget in Lakhs'!AA106-'Provisional Budget Issued'!AA106</f>
        <v>0</v>
      </c>
      <c r="AB106" s="16">
        <f t="shared" si="1"/>
        <v>2.6865399999999999</v>
      </c>
      <c r="AC106" s="106"/>
      <c r="AD106" s="105"/>
      <c r="AE106" s="106"/>
    </row>
    <row r="107" spans="1:31" x14ac:dyDescent="0.3">
      <c r="A107" s="26">
        <v>75.870699999999999</v>
      </c>
      <c r="B107" s="238" t="s">
        <v>1474</v>
      </c>
      <c r="C107" s="21">
        <f>+'Final Budget in Lakhs'!C107-'Provisional Budget Issued'!C107</f>
        <v>0</v>
      </c>
      <c r="D107" s="21">
        <f>+'Final Budget in Lakhs'!D107-'Provisional Budget Issued'!D107</f>
        <v>0</v>
      </c>
      <c r="E107" s="21">
        <f>+'Final Budget in Lakhs'!E107-'Provisional Budget Issued'!E107</f>
        <v>0</v>
      </c>
      <c r="F107" s="21">
        <f>+'Final Budget in Lakhs'!F107-'Provisional Budget Issued'!F107</f>
        <v>0</v>
      </c>
      <c r="G107" s="21">
        <f>+'Final Budget in Lakhs'!G107-'Provisional Budget Issued'!G107</f>
        <v>0</v>
      </c>
      <c r="H107" s="21">
        <f>+'Final Budget in Lakhs'!H107-'Provisional Budget Issued'!H107</f>
        <v>0</v>
      </c>
      <c r="I107" s="21">
        <f>+'Final Budget in Lakhs'!I107-'Provisional Budget Issued'!I107</f>
        <v>0</v>
      </c>
      <c r="J107" s="21">
        <f>+'Final Budget in Lakhs'!J107-'Provisional Budget Issued'!J107</f>
        <v>0</v>
      </c>
      <c r="K107" s="21">
        <f>+'Final Budget in Lakhs'!K107-'Provisional Budget Issued'!K107</f>
        <v>0</v>
      </c>
      <c r="L107" s="21">
        <f>+'Final Budget in Lakhs'!L107-'Provisional Budget Issued'!L107</f>
        <v>0</v>
      </c>
      <c r="M107" s="21">
        <f>+'Final Budget in Lakhs'!M107-'Provisional Budget Issued'!M107</f>
        <v>0</v>
      </c>
      <c r="N107" s="21">
        <f>+'Final Budget in Lakhs'!N107-'Provisional Budget Issued'!N107</f>
        <v>0</v>
      </c>
      <c r="O107" s="21">
        <f>+'Final Budget in Lakhs'!O107-'Provisional Budget Issued'!O107</f>
        <v>0</v>
      </c>
      <c r="P107" s="21">
        <f>+'Final Budget in Lakhs'!P107-'Provisional Budget Issued'!P107</f>
        <v>0</v>
      </c>
      <c r="Q107" s="21">
        <f>+'Final Budget in Lakhs'!Q107-'Provisional Budget Issued'!Q107</f>
        <v>0</v>
      </c>
      <c r="R107" s="21">
        <f>+'Final Budget in Lakhs'!R107-'Provisional Budget Issued'!R107</f>
        <v>0</v>
      </c>
      <c r="S107" s="21">
        <f>+'Final Budget in Lakhs'!S107-'Provisional Budget Issued'!S107</f>
        <v>0</v>
      </c>
      <c r="T107" s="21">
        <f>+'Final Budget in Lakhs'!T107-'Provisional Budget Issued'!T107</f>
        <v>0.252</v>
      </c>
      <c r="U107" s="21">
        <f>+'Final Budget in Lakhs'!U107-'Provisional Budget Issued'!U107</f>
        <v>0</v>
      </c>
      <c r="V107" s="21">
        <f>+'Final Budget in Lakhs'!V107-'Provisional Budget Issued'!V107</f>
        <v>0</v>
      </c>
      <c r="W107" s="21">
        <f>+'Final Budget in Lakhs'!W107-'Provisional Budget Issued'!W107</f>
        <v>0</v>
      </c>
      <c r="X107" s="21">
        <f>+'Final Budget in Lakhs'!X107-'Provisional Budget Issued'!X107</f>
        <v>0</v>
      </c>
      <c r="Y107" s="21">
        <f>+'Final Budget in Lakhs'!Y107-'Provisional Budget Issued'!Y107</f>
        <v>0</v>
      </c>
      <c r="Z107" s="21">
        <f>+'Final Budget in Lakhs'!Z107-'Provisional Budget Issued'!Z107</f>
        <v>0</v>
      </c>
      <c r="AA107" s="21">
        <f>+'Final Budget in Lakhs'!AA107-'Provisional Budget Issued'!AA107</f>
        <v>0</v>
      </c>
      <c r="AB107" s="16">
        <f t="shared" si="1"/>
        <v>0.252</v>
      </c>
      <c r="AC107" s="106"/>
      <c r="AD107" s="105"/>
      <c r="AE107" s="106"/>
    </row>
    <row r="108" spans="1:31" x14ac:dyDescent="0.3">
      <c r="A108" s="26">
        <v>75.88069999999999</v>
      </c>
      <c r="B108" s="238" t="s">
        <v>1475</v>
      </c>
      <c r="C108" s="21">
        <f>+'Final Budget in Lakhs'!C108-'Provisional Budget Issued'!C108</f>
        <v>0</v>
      </c>
      <c r="D108" s="21">
        <f>+'Final Budget in Lakhs'!D108-'Provisional Budget Issued'!D108</f>
        <v>0</v>
      </c>
      <c r="E108" s="21">
        <f>+'Final Budget in Lakhs'!E108-'Provisional Budget Issued'!E108</f>
        <v>0</v>
      </c>
      <c r="F108" s="21">
        <f>+'Final Budget in Lakhs'!F108-'Provisional Budget Issued'!F108</f>
        <v>0</v>
      </c>
      <c r="G108" s="21">
        <f>+'Final Budget in Lakhs'!G108-'Provisional Budget Issued'!G108</f>
        <v>0</v>
      </c>
      <c r="H108" s="21">
        <f>+'Final Budget in Lakhs'!H108-'Provisional Budget Issued'!H108</f>
        <v>0.16800000000000001</v>
      </c>
      <c r="I108" s="21">
        <f>+'Final Budget in Lakhs'!I108-'Provisional Budget Issued'!I108</f>
        <v>0</v>
      </c>
      <c r="J108" s="21">
        <f>+'Final Budget in Lakhs'!J108-'Provisional Budget Issued'!J108</f>
        <v>8.4000000000000005E-2</v>
      </c>
      <c r="K108" s="21">
        <f>+'Final Budget in Lakhs'!K108-'Provisional Budget Issued'!K108</f>
        <v>0</v>
      </c>
      <c r="L108" s="21">
        <f>+'Final Budget in Lakhs'!L108-'Provisional Budget Issued'!L108</f>
        <v>0.16800000000000001</v>
      </c>
      <c r="M108" s="21">
        <f>+'Final Budget in Lakhs'!M108-'Provisional Budget Issued'!M108</f>
        <v>0.33600000000000002</v>
      </c>
      <c r="N108" s="21">
        <f>+'Final Budget in Lakhs'!N108-'Provisional Budget Issued'!N108</f>
        <v>0</v>
      </c>
      <c r="O108" s="21">
        <f>+'Final Budget in Lakhs'!O108-'Provisional Budget Issued'!O108</f>
        <v>8.4000000000000005E-2</v>
      </c>
      <c r="P108" s="21">
        <f>+'Final Budget in Lakhs'!P108-'Provisional Budget Issued'!P108</f>
        <v>0</v>
      </c>
      <c r="Q108" s="21">
        <f>+'Final Budget in Lakhs'!Q108-'Provisional Budget Issued'!Q108</f>
        <v>0</v>
      </c>
      <c r="R108" s="21">
        <f>+'Final Budget in Lakhs'!R108-'Provisional Budget Issued'!R108</f>
        <v>0</v>
      </c>
      <c r="S108" s="21">
        <f>+'Final Budget in Lakhs'!S108-'Provisional Budget Issued'!S108</f>
        <v>0</v>
      </c>
      <c r="T108" s="21">
        <f>+'Final Budget in Lakhs'!T108-'Provisional Budget Issued'!T108</f>
        <v>0</v>
      </c>
      <c r="U108" s="21">
        <f>+'Final Budget in Lakhs'!U108-'Provisional Budget Issued'!U108</f>
        <v>0</v>
      </c>
      <c r="V108" s="21">
        <f>+'Final Budget in Lakhs'!V108-'Provisional Budget Issued'!V108</f>
        <v>0</v>
      </c>
      <c r="W108" s="21">
        <f>+'Final Budget in Lakhs'!W108-'Provisional Budget Issued'!W108</f>
        <v>0</v>
      </c>
      <c r="X108" s="21">
        <f>+'Final Budget in Lakhs'!X108-'Provisional Budget Issued'!X108</f>
        <v>0</v>
      </c>
      <c r="Y108" s="21">
        <f>+'Final Budget in Lakhs'!Y108-'Provisional Budget Issued'!Y108</f>
        <v>0</v>
      </c>
      <c r="Z108" s="21">
        <f>+'Final Budget in Lakhs'!Z108-'Provisional Budget Issued'!Z108</f>
        <v>0</v>
      </c>
      <c r="AA108" s="21">
        <f>+'Final Budget in Lakhs'!AA108-'Provisional Budget Issued'!AA108</f>
        <v>0</v>
      </c>
      <c r="AB108" s="16">
        <f t="shared" si="1"/>
        <v>0.84</v>
      </c>
      <c r="AC108" s="106"/>
      <c r="AD108" s="105"/>
      <c r="AE108" s="106"/>
    </row>
    <row r="109" spans="1:31" ht="27" x14ac:dyDescent="0.3">
      <c r="A109" s="26">
        <v>75.883700000000005</v>
      </c>
      <c r="B109" s="238" t="s">
        <v>1476</v>
      </c>
      <c r="C109" s="21">
        <f>+'Final Budget in Lakhs'!C109-'Provisional Budget Issued'!C109</f>
        <v>0</v>
      </c>
      <c r="D109" s="21">
        <f>+'Final Budget in Lakhs'!D109-'Provisional Budget Issued'!D109</f>
        <v>0</v>
      </c>
      <c r="E109" s="21">
        <f>+'Final Budget in Lakhs'!E109-'Provisional Budget Issued'!E109</f>
        <v>0</v>
      </c>
      <c r="F109" s="21">
        <f>+'Final Budget in Lakhs'!F109-'Provisional Budget Issued'!F109</f>
        <v>0</v>
      </c>
      <c r="G109" s="21">
        <f>+'Final Budget in Lakhs'!G109-'Provisional Budget Issued'!G109</f>
        <v>0</v>
      </c>
      <c r="H109" s="21">
        <f>+'Final Budget in Lakhs'!H109-'Provisional Budget Issued'!H109</f>
        <v>0</v>
      </c>
      <c r="I109" s="21">
        <f>+'Final Budget in Lakhs'!I109-'Provisional Budget Issued'!I109</f>
        <v>3.0067200000000001</v>
      </c>
      <c r="J109" s="21">
        <f>+'Final Budget in Lakhs'!J109-'Provisional Budget Issued'!J109</f>
        <v>5.15923</v>
      </c>
      <c r="K109" s="21">
        <f>+'Final Budget in Lakhs'!K109-'Provisional Budget Issued'!K109</f>
        <v>0</v>
      </c>
      <c r="L109" s="21">
        <f>+'Final Budget in Lakhs'!L109-'Provisional Budget Issued'!L109</f>
        <v>0</v>
      </c>
      <c r="M109" s="21">
        <f>+'Final Budget in Lakhs'!M109-'Provisional Budget Issued'!M109</f>
        <v>3.1526399999999999</v>
      </c>
      <c r="N109" s="21">
        <f>+'Final Budget in Lakhs'!N109-'Provisional Budget Issued'!N109</f>
        <v>0</v>
      </c>
      <c r="O109" s="21">
        <f>+'Final Budget in Lakhs'!O109-'Provisional Budget Issued'!O109</f>
        <v>0</v>
      </c>
      <c r="P109" s="21">
        <f>+'Final Budget in Lakhs'!P109-'Provisional Budget Issued'!P109</f>
        <v>0</v>
      </c>
      <c r="Q109" s="21">
        <f>+'Final Budget in Lakhs'!Q109-'Provisional Budget Issued'!Q109</f>
        <v>0</v>
      </c>
      <c r="R109" s="21">
        <f>+'Final Budget in Lakhs'!R109-'Provisional Budget Issued'!R109</f>
        <v>0</v>
      </c>
      <c r="S109" s="21">
        <f>+'Final Budget in Lakhs'!S109-'Provisional Budget Issued'!S109</f>
        <v>0</v>
      </c>
      <c r="T109" s="21">
        <f>+'Final Budget in Lakhs'!T109-'Provisional Budget Issued'!T109</f>
        <v>0</v>
      </c>
      <c r="U109" s="21">
        <f>+'Final Budget in Lakhs'!U109-'Provisional Budget Issued'!U109</f>
        <v>0</v>
      </c>
      <c r="V109" s="21">
        <f>+'Final Budget in Lakhs'!V109-'Provisional Budget Issued'!V109</f>
        <v>0</v>
      </c>
      <c r="W109" s="21">
        <f>+'Final Budget in Lakhs'!W109-'Provisional Budget Issued'!W109</f>
        <v>0</v>
      </c>
      <c r="X109" s="21">
        <f>+'Final Budget in Lakhs'!X109-'Provisional Budget Issued'!X109</f>
        <v>0</v>
      </c>
      <c r="Y109" s="21">
        <f>+'Final Budget in Lakhs'!Y109-'Provisional Budget Issued'!Y109</f>
        <v>0</v>
      </c>
      <c r="Z109" s="21">
        <f>+'Final Budget in Lakhs'!Z109-'Provisional Budget Issued'!Z109</f>
        <v>0</v>
      </c>
      <c r="AA109" s="21">
        <f>+'Final Budget in Lakhs'!AA109-'Provisional Budget Issued'!AA109</f>
        <v>0</v>
      </c>
      <c r="AB109" s="16">
        <f t="shared" si="1"/>
        <v>11.31859</v>
      </c>
      <c r="AC109" s="106"/>
      <c r="AD109" s="105"/>
      <c r="AE109" s="106"/>
    </row>
    <row r="110" spans="1:31" ht="27" x14ac:dyDescent="0.3">
      <c r="A110" s="26">
        <v>75.890699999999995</v>
      </c>
      <c r="B110" s="238" t="s">
        <v>1477</v>
      </c>
      <c r="C110" s="21">
        <f>+'Final Budget in Lakhs'!C110-'Provisional Budget Issued'!C110</f>
        <v>0</v>
      </c>
      <c r="D110" s="21">
        <f>+'Final Budget in Lakhs'!D110-'Provisional Budget Issued'!D110</f>
        <v>0</v>
      </c>
      <c r="E110" s="21">
        <f>+'Final Budget in Lakhs'!E110-'Provisional Budget Issued'!E110</f>
        <v>0</v>
      </c>
      <c r="F110" s="21">
        <f>+'Final Budget in Lakhs'!F110-'Provisional Budget Issued'!F110</f>
        <v>0</v>
      </c>
      <c r="G110" s="21">
        <f>+'Final Budget in Lakhs'!G110-'Provisional Budget Issued'!G110</f>
        <v>0</v>
      </c>
      <c r="H110" s="21">
        <f>+'Final Budget in Lakhs'!H110-'Provisional Budget Issued'!H110</f>
        <v>17.642779999999998</v>
      </c>
      <c r="I110" s="21">
        <f>+'Final Budget in Lakhs'!I110-'Provisional Budget Issued'!I110</f>
        <v>0</v>
      </c>
      <c r="J110" s="21">
        <f>+'Final Budget in Lakhs'!J110-'Provisional Budget Issued'!J110</f>
        <v>0.75285000000000002</v>
      </c>
      <c r="K110" s="21">
        <f>+'Final Budget in Lakhs'!K110-'Provisional Budget Issued'!K110</f>
        <v>0</v>
      </c>
      <c r="L110" s="21">
        <f>+'Final Budget in Lakhs'!L110-'Provisional Budget Issued'!L110</f>
        <v>0</v>
      </c>
      <c r="M110" s="21">
        <f>+'Final Budget in Lakhs'!M110-'Provisional Budget Issued'!M110</f>
        <v>0</v>
      </c>
      <c r="N110" s="21">
        <f>+'Final Budget in Lakhs'!N110-'Provisional Budget Issued'!N110</f>
        <v>0</v>
      </c>
      <c r="O110" s="21">
        <f>+'Final Budget in Lakhs'!O110-'Provisional Budget Issued'!O110</f>
        <v>0</v>
      </c>
      <c r="P110" s="21">
        <f>+'Final Budget in Lakhs'!P110-'Provisional Budget Issued'!P110</f>
        <v>0</v>
      </c>
      <c r="Q110" s="21">
        <f>+'Final Budget in Lakhs'!Q110-'Provisional Budget Issued'!Q110</f>
        <v>0</v>
      </c>
      <c r="R110" s="21">
        <f>+'Final Budget in Lakhs'!R110-'Provisional Budget Issued'!R110</f>
        <v>0</v>
      </c>
      <c r="S110" s="21">
        <f>+'Final Budget in Lakhs'!S110-'Provisional Budget Issued'!S110</f>
        <v>0</v>
      </c>
      <c r="T110" s="21">
        <f>+'Final Budget in Lakhs'!T110-'Provisional Budget Issued'!T110</f>
        <v>0</v>
      </c>
      <c r="U110" s="21">
        <f>+'Final Budget in Lakhs'!U110-'Provisional Budget Issued'!U110</f>
        <v>4.5882200000000006</v>
      </c>
      <c r="V110" s="21">
        <f>+'Final Budget in Lakhs'!V110-'Provisional Budget Issued'!V110</f>
        <v>0</v>
      </c>
      <c r="W110" s="21">
        <f>+'Final Budget in Lakhs'!W110-'Provisional Budget Issued'!W110</f>
        <v>5.2876700000000003</v>
      </c>
      <c r="X110" s="21">
        <f>+'Final Budget in Lakhs'!X110-'Provisional Budget Issued'!X110</f>
        <v>2.3873799999999998</v>
      </c>
      <c r="Y110" s="21">
        <f>+'Final Budget in Lakhs'!Y110-'Provisional Budget Issued'!Y110</f>
        <v>0</v>
      </c>
      <c r="Z110" s="21">
        <f>+'Final Budget in Lakhs'!Z110-'Provisional Budget Issued'!Z110</f>
        <v>0.76424000000000003</v>
      </c>
      <c r="AA110" s="21">
        <f>+'Final Budget in Lakhs'!AA110-'Provisional Budget Issued'!AA110</f>
        <v>0</v>
      </c>
      <c r="AB110" s="16">
        <f t="shared" si="1"/>
        <v>31.423139999999997</v>
      </c>
      <c r="AC110" s="106"/>
      <c r="AD110" s="105"/>
      <c r="AE110" s="106"/>
    </row>
    <row r="111" spans="1:31" x14ac:dyDescent="0.3">
      <c r="A111" s="26">
        <v>76.101699999999994</v>
      </c>
      <c r="B111" s="238" t="s">
        <v>1479</v>
      </c>
      <c r="C111" s="21">
        <f>+'Final Budget in Lakhs'!C111-'Provisional Budget Issued'!C111</f>
        <v>4.4819599999999999</v>
      </c>
      <c r="D111" s="21">
        <f>+'Final Budget in Lakhs'!D111-'Provisional Budget Issued'!D111</f>
        <v>5.0503400000000003</v>
      </c>
      <c r="E111" s="21">
        <f>+'Final Budget in Lakhs'!E111-'Provisional Budget Issued'!E111</f>
        <v>2.8892599999999997</v>
      </c>
      <c r="F111" s="21">
        <f>+'Final Budget in Lakhs'!F111-'Provisional Budget Issued'!F111</f>
        <v>3.5792599999999997</v>
      </c>
      <c r="G111" s="21">
        <f>+'Final Budget in Lakhs'!G111-'Provisional Budget Issued'!G111</f>
        <v>0.62999999999999989</v>
      </c>
      <c r="H111" s="21">
        <f>+'Final Budget in Lakhs'!H111-'Provisional Budget Issued'!H111</f>
        <v>0</v>
      </c>
      <c r="I111" s="21">
        <f>+'Final Budget in Lakhs'!I111-'Provisional Budget Issued'!I111</f>
        <v>48.902070000000002</v>
      </c>
      <c r="J111" s="21">
        <f>+'Final Budget in Lakhs'!J111-'Provisional Budget Issued'!J111</f>
        <v>2.1114999999999999</v>
      </c>
      <c r="K111" s="21">
        <f>+'Final Budget in Lakhs'!K111-'Provisional Budget Issued'!K111</f>
        <v>10.195269999999999</v>
      </c>
      <c r="L111" s="21">
        <f>+'Final Budget in Lakhs'!L111-'Provisional Budget Issued'!L111</f>
        <v>1.86592</v>
      </c>
      <c r="M111" s="21">
        <f>+'Final Budget in Lakhs'!M111-'Provisional Budget Issued'!M111</f>
        <v>0.94996999999999998</v>
      </c>
      <c r="N111" s="21">
        <f>+'Final Budget in Lakhs'!N111-'Provisional Budget Issued'!N111</f>
        <v>1.46838</v>
      </c>
      <c r="O111" s="21">
        <f>+'Final Budget in Lakhs'!O111-'Provisional Budget Issued'!O111</f>
        <v>2.6638600000000001</v>
      </c>
      <c r="P111" s="21">
        <f>+'Final Budget in Lakhs'!P111-'Provisional Budget Issued'!P111</f>
        <v>3.3532699999999998</v>
      </c>
      <c r="Q111" s="21">
        <f>+'Final Budget in Lakhs'!Q111-'Provisional Budget Issued'!Q111</f>
        <v>1.0986199999999999</v>
      </c>
      <c r="R111" s="21">
        <f>+'Final Budget in Lakhs'!R111-'Provisional Budget Issued'!R111</f>
        <v>2.4194900000000001</v>
      </c>
      <c r="S111" s="21">
        <f>+'Final Budget in Lakhs'!S111-'Provisional Budget Issued'!S111</f>
        <v>8.4837600000000002</v>
      </c>
      <c r="T111" s="21">
        <f>+'Final Budget in Lakhs'!T111-'Provisional Budget Issued'!T111</f>
        <v>1.50485</v>
      </c>
      <c r="U111" s="21">
        <f>+'Final Budget in Lakhs'!U111-'Provisional Budget Issued'!U111</f>
        <v>0.12</v>
      </c>
      <c r="V111" s="21">
        <f>+'Final Budget in Lakhs'!V111-'Provisional Budget Issued'!V111</f>
        <v>0</v>
      </c>
      <c r="W111" s="21">
        <f>+'Final Budget in Lakhs'!W111-'Provisional Budget Issued'!W111</f>
        <v>0</v>
      </c>
      <c r="X111" s="21">
        <f>+'Final Budget in Lakhs'!X111-'Provisional Budget Issued'!X111</f>
        <v>0</v>
      </c>
      <c r="Y111" s="21">
        <f>+'Final Budget in Lakhs'!Y111-'Provisional Budget Issued'!Y111</f>
        <v>0</v>
      </c>
      <c r="Z111" s="21">
        <f>+'Final Budget in Lakhs'!Z111-'Provisional Budget Issued'!Z111</f>
        <v>3.3547500000000006</v>
      </c>
      <c r="AA111" s="21">
        <f>+'Final Budget in Lakhs'!AA111-'Provisional Budget Issued'!AA111</f>
        <v>0</v>
      </c>
      <c r="AB111" s="16">
        <f t="shared" si="1"/>
        <v>105.12252999999998</v>
      </c>
      <c r="AC111" s="106"/>
      <c r="AD111" s="105"/>
      <c r="AE111" s="106"/>
    </row>
    <row r="112" spans="1:31" x14ac:dyDescent="0.3">
      <c r="A112" s="26">
        <v>76.102699999999999</v>
      </c>
      <c r="B112" s="238" t="s">
        <v>1480</v>
      </c>
      <c r="C112" s="21">
        <f>+'Final Budget in Lakhs'!C112-'Provisional Budget Issued'!C112</f>
        <v>1.5564499999999999</v>
      </c>
      <c r="D112" s="21">
        <f>+'Final Budget in Lakhs'!D112-'Provisional Budget Issued'!D112</f>
        <v>6.6382500000000002</v>
      </c>
      <c r="E112" s="21">
        <f>+'Final Budget in Lakhs'!E112-'Provisional Budget Issued'!E112</f>
        <v>2.9339699999999995</v>
      </c>
      <c r="F112" s="21">
        <f>+'Final Budget in Lakhs'!F112-'Provisional Budget Issued'!F112</f>
        <v>4.3039699999999996</v>
      </c>
      <c r="G112" s="21">
        <f>+'Final Budget in Lakhs'!G112-'Provisional Budget Issued'!G112</f>
        <v>0.50466</v>
      </c>
      <c r="H112" s="21">
        <f>+'Final Budget in Lakhs'!H112-'Provisional Budget Issued'!H112</f>
        <v>3.6399399999999997</v>
      </c>
      <c r="I112" s="21">
        <f>+'Final Budget in Lakhs'!I112-'Provisional Budget Issued'!I112</f>
        <v>7.5929999999999997E-2</v>
      </c>
      <c r="J112" s="21">
        <f>+'Final Budget in Lakhs'!J112-'Provisional Budget Issued'!J112</f>
        <v>1.91395</v>
      </c>
      <c r="K112" s="21">
        <f>+'Final Budget in Lakhs'!K112-'Provisional Budget Issued'!K112</f>
        <v>0.87890000000000001</v>
      </c>
      <c r="L112" s="21">
        <f>+'Final Budget in Lakhs'!L112-'Provisional Budget Issued'!L112</f>
        <v>0.71634999999999993</v>
      </c>
      <c r="M112" s="21">
        <f>+'Final Budget in Lakhs'!M112-'Provisional Budget Issued'!M112</f>
        <v>0.61251999999999995</v>
      </c>
      <c r="N112" s="21">
        <f>+'Final Budget in Lakhs'!N112-'Provisional Budget Issued'!N112</f>
        <v>0.41608999999999996</v>
      </c>
      <c r="O112" s="21">
        <f>+'Final Budget in Lakhs'!O112-'Provisional Budget Issued'!O112</f>
        <v>0.45717999999999998</v>
      </c>
      <c r="P112" s="21">
        <f>+'Final Budget in Lakhs'!P112-'Provisional Budget Issued'!P112</f>
        <v>3.8208600000000001</v>
      </c>
      <c r="Q112" s="21">
        <f>+'Final Budget in Lakhs'!Q112-'Provisional Budget Issued'!Q112</f>
        <v>2.3639700000000001</v>
      </c>
      <c r="R112" s="21">
        <f>+'Final Budget in Lakhs'!R112-'Provisional Budget Issued'!R112</f>
        <v>0</v>
      </c>
      <c r="S112" s="21">
        <f>+'Final Budget in Lakhs'!S112-'Provisional Budget Issued'!S112</f>
        <v>1.39682</v>
      </c>
      <c r="T112" s="21">
        <f>+'Final Budget in Lakhs'!T112-'Provisional Budget Issued'!T112</f>
        <v>0.39471000000000001</v>
      </c>
      <c r="U112" s="21">
        <f>+'Final Budget in Lakhs'!U112-'Provisional Budget Issued'!U112</f>
        <v>0</v>
      </c>
      <c r="V112" s="21">
        <f>+'Final Budget in Lakhs'!V112-'Provisional Budget Issued'!V112</f>
        <v>0</v>
      </c>
      <c r="W112" s="21">
        <f>+'Final Budget in Lakhs'!W112-'Provisional Budget Issued'!W112</f>
        <v>0</v>
      </c>
      <c r="X112" s="21">
        <f>+'Final Budget in Lakhs'!X112-'Provisional Budget Issued'!X112</f>
        <v>0</v>
      </c>
      <c r="Y112" s="21">
        <f>+'Final Budget in Lakhs'!Y112-'Provisional Budget Issued'!Y112</f>
        <v>0</v>
      </c>
      <c r="Z112" s="21">
        <f>+'Final Budget in Lakhs'!Z112-'Provisional Budget Issued'!Z112</f>
        <v>0.47000000000000064</v>
      </c>
      <c r="AA112" s="21">
        <f>+'Final Budget in Lakhs'!AA112-'Provisional Budget Issued'!AA112</f>
        <v>0</v>
      </c>
      <c r="AB112" s="16">
        <f t="shared" si="1"/>
        <v>33.094520000000003</v>
      </c>
      <c r="AC112" s="106"/>
      <c r="AD112" s="105"/>
      <c r="AE112" s="106"/>
    </row>
    <row r="113" spans="1:31" ht="27" x14ac:dyDescent="0.3">
      <c r="A113" s="26">
        <v>76.108699999999999</v>
      </c>
      <c r="B113" s="238" t="s">
        <v>1481</v>
      </c>
      <c r="C113" s="21">
        <f>+'Final Budget in Lakhs'!C113-'Provisional Budget Issued'!C113</f>
        <v>0</v>
      </c>
      <c r="D113" s="21">
        <f>+'Final Budget in Lakhs'!D113-'Provisional Budget Issued'!D113</f>
        <v>0</v>
      </c>
      <c r="E113" s="21">
        <f>+'Final Budget in Lakhs'!E113-'Provisional Budget Issued'!E113</f>
        <v>0</v>
      </c>
      <c r="F113" s="21">
        <f>+'Final Budget in Lakhs'!F113-'Provisional Budget Issued'!F113</f>
        <v>0</v>
      </c>
      <c r="G113" s="21">
        <f>+'Final Budget in Lakhs'!G113-'Provisional Budget Issued'!G113</f>
        <v>0</v>
      </c>
      <c r="H113" s="21">
        <f>+'Final Budget in Lakhs'!H113-'Provisional Budget Issued'!H113</f>
        <v>0</v>
      </c>
      <c r="I113" s="21">
        <f>+'Final Budget in Lakhs'!I113-'Provisional Budget Issued'!I113</f>
        <v>0</v>
      </c>
      <c r="J113" s="21">
        <f>+'Final Budget in Lakhs'!J113-'Provisional Budget Issued'!J113</f>
        <v>0</v>
      </c>
      <c r="K113" s="21">
        <f>+'Final Budget in Lakhs'!K113-'Provisional Budget Issued'!K113</f>
        <v>0</v>
      </c>
      <c r="L113" s="21">
        <f>+'Final Budget in Lakhs'!L113-'Provisional Budget Issued'!L113</f>
        <v>0</v>
      </c>
      <c r="M113" s="21">
        <f>+'Final Budget in Lakhs'!M113-'Provisional Budget Issued'!M113</f>
        <v>0</v>
      </c>
      <c r="N113" s="21">
        <f>+'Final Budget in Lakhs'!N113-'Provisional Budget Issued'!N113</f>
        <v>0</v>
      </c>
      <c r="O113" s="21">
        <f>+'Final Budget in Lakhs'!O113-'Provisional Budget Issued'!O113</f>
        <v>0</v>
      </c>
      <c r="P113" s="21">
        <f>+'Final Budget in Lakhs'!P113-'Provisional Budget Issued'!P113</f>
        <v>0</v>
      </c>
      <c r="Q113" s="21">
        <f>+'Final Budget in Lakhs'!Q113-'Provisional Budget Issued'!Q113</f>
        <v>0</v>
      </c>
      <c r="R113" s="21">
        <f>+'Final Budget in Lakhs'!R113-'Provisional Budget Issued'!R113</f>
        <v>0</v>
      </c>
      <c r="S113" s="21">
        <f>+'Final Budget in Lakhs'!S113-'Provisional Budget Issued'!S113</f>
        <v>0</v>
      </c>
      <c r="T113" s="21">
        <f>+'Final Budget in Lakhs'!T113-'Provisional Budget Issued'!T113</f>
        <v>0</v>
      </c>
      <c r="U113" s="21">
        <f>+'Final Budget in Lakhs'!U113-'Provisional Budget Issued'!U113</f>
        <v>0</v>
      </c>
      <c r="V113" s="21">
        <f>+'Final Budget in Lakhs'!V113-'Provisional Budget Issued'!V113</f>
        <v>0</v>
      </c>
      <c r="W113" s="21">
        <f>+'Final Budget in Lakhs'!W113-'Provisional Budget Issued'!W113</f>
        <v>0</v>
      </c>
      <c r="X113" s="21">
        <f>+'Final Budget in Lakhs'!X113-'Provisional Budget Issued'!X113</f>
        <v>0</v>
      </c>
      <c r="Y113" s="21">
        <f>+'Final Budget in Lakhs'!Y113-'Provisional Budget Issued'!Y113</f>
        <v>0</v>
      </c>
      <c r="Z113" s="21">
        <f>+'Final Budget in Lakhs'!Z113-'Provisional Budget Issued'!Z113</f>
        <v>0</v>
      </c>
      <c r="AA113" s="21">
        <f>+'Final Budget in Lakhs'!AA113-'Provisional Budget Issued'!AA113</f>
        <v>0</v>
      </c>
      <c r="AB113" s="16">
        <f t="shared" si="1"/>
        <v>0</v>
      </c>
      <c r="AC113" s="106"/>
      <c r="AD113" s="105"/>
      <c r="AE113" s="106"/>
    </row>
    <row r="114" spans="1:31" x14ac:dyDescent="0.3">
      <c r="A114" s="26">
        <v>76.111699999999999</v>
      </c>
      <c r="B114" s="238" t="s">
        <v>1483</v>
      </c>
      <c r="C114" s="21">
        <f>+'Final Budget in Lakhs'!C114-'Provisional Budget Issued'!C114</f>
        <v>0</v>
      </c>
      <c r="D114" s="21">
        <f>+'Final Budget in Lakhs'!D114-'Provisional Budget Issued'!D114</f>
        <v>0</v>
      </c>
      <c r="E114" s="21">
        <f>+'Final Budget in Lakhs'!E114-'Provisional Budget Issued'!E114</f>
        <v>0</v>
      </c>
      <c r="F114" s="21">
        <f>+'Final Budget in Lakhs'!F114-'Provisional Budget Issued'!F114</f>
        <v>0.45999999999999996</v>
      </c>
      <c r="G114" s="21">
        <f>+'Final Budget in Lakhs'!G114-'Provisional Budget Issued'!G114</f>
        <v>0.45999999999999996</v>
      </c>
      <c r="H114" s="21">
        <f>+'Final Budget in Lakhs'!H114-'Provisional Budget Issued'!H114</f>
        <v>0</v>
      </c>
      <c r="I114" s="21">
        <f>+'Final Budget in Lakhs'!I114-'Provisional Budget Issued'!I114</f>
        <v>0</v>
      </c>
      <c r="J114" s="21">
        <f>+'Final Budget in Lakhs'!J114-'Provisional Budget Issued'!J114</f>
        <v>6.6459200000000003</v>
      </c>
      <c r="K114" s="21">
        <f>+'Final Budget in Lakhs'!K114-'Provisional Budget Issued'!K114</f>
        <v>1.491E-2</v>
      </c>
      <c r="L114" s="21">
        <f>+'Final Budget in Lakhs'!L114-'Provisional Budget Issued'!L114</f>
        <v>0</v>
      </c>
      <c r="M114" s="21">
        <f>+'Final Budget in Lakhs'!M114-'Provisional Budget Issued'!M114</f>
        <v>0</v>
      </c>
      <c r="N114" s="21">
        <f>+'Final Budget in Lakhs'!N114-'Provisional Budget Issued'!N114</f>
        <v>0</v>
      </c>
      <c r="O114" s="21">
        <f>+'Final Budget in Lakhs'!O114-'Provisional Budget Issued'!O114</f>
        <v>0</v>
      </c>
      <c r="P114" s="21">
        <f>+'Final Budget in Lakhs'!P114-'Provisional Budget Issued'!P114</f>
        <v>0</v>
      </c>
      <c r="Q114" s="21">
        <f>+'Final Budget in Lakhs'!Q114-'Provisional Budget Issued'!Q114</f>
        <v>0</v>
      </c>
      <c r="R114" s="21">
        <f>+'Final Budget in Lakhs'!R114-'Provisional Budget Issued'!R114</f>
        <v>0</v>
      </c>
      <c r="S114" s="21">
        <f>+'Final Budget in Lakhs'!S114-'Provisional Budget Issued'!S114</f>
        <v>0</v>
      </c>
      <c r="T114" s="21">
        <f>+'Final Budget in Lakhs'!T114-'Provisional Budget Issued'!T114</f>
        <v>0</v>
      </c>
      <c r="U114" s="21">
        <f>+'Final Budget in Lakhs'!U114-'Provisional Budget Issued'!U114</f>
        <v>0</v>
      </c>
      <c r="V114" s="21">
        <f>+'Final Budget in Lakhs'!V114-'Provisional Budget Issued'!V114</f>
        <v>0</v>
      </c>
      <c r="W114" s="21">
        <f>+'Final Budget in Lakhs'!W114-'Provisional Budget Issued'!W114</f>
        <v>0</v>
      </c>
      <c r="X114" s="21">
        <f>+'Final Budget in Lakhs'!X114-'Provisional Budget Issued'!X114</f>
        <v>0</v>
      </c>
      <c r="Y114" s="21">
        <f>+'Final Budget in Lakhs'!Y114-'Provisional Budget Issued'!Y114</f>
        <v>0</v>
      </c>
      <c r="Z114" s="21">
        <f>+'Final Budget in Lakhs'!Z114-'Provisional Budget Issued'!Z114</f>
        <v>0</v>
      </c>
      <c r="AA114" s="21">
        <f>+'Final Budget in Lakhs'!AA114-'Provisional Budget Issued'!AA114</f>
        <v>0</v>
      </c>
      <c r="AB114" s="16">
        <f t="shared" si="1"/>
        <v>7.5808300000000006</v>
      </c>
      <c r="AC114" s="106"/>
      <c r="AD114" s="105"/>
      <c r="AE114" s="106"/>
    </row>
    <row r="115" spans="1:31" ht="27" x14ac:dyDescent="0.3">
      <c r="A115" s="26">
        <v>76.111800000000002</v>
      </c>
      <c r="B115" s="238" t="s">
        <v>1484</v>
      </c>
      <c r="C115" s="21">
        <f>+'Final Budget in Lakhs'!C115-'Provisional Budget Issued'!C115</f>
        <v>0</v>
      </c>
      <c r="D115" s="21">
        <f>+'Final Budget in Lakhs'!D115-'Provisional Budget Issued'!D115</f>
        <v>15.555060000000001</v>
      </c>
      <c r="E115" s="21">
        <f>+'Final Budget in Lakhs'!E115-'Provisional Budget Issued'!E115</f>
        <v>0</v>
      </c>
      <c r="F115" s="21">
        <f>+'Final Budget in Lakhs'!F115-'Provisional Budget Issued'!F115</f>
        <v>0</v>
      </c>
      <c r="G115" s="21">
        <f>+'Final Budget in Lakhs'!G115-'Provisional Budget Issued'!G115</f>
        <v>0</v>
      </c>
      <c r="H115" s="21">
        <f>+'Final Budget in Lakhs'!H115-'Provisional Budget Issued'!H115</f>
        <v>0</v>
      </c>
      <c r="I115" s="21">
        <f>+'Final Budget in Lakhs'!I115-'Provisional Budget Issued'!I115</f>
        <v>0</v>
      </c>
      <c r="J115" s="21">
        <f>+'Final Budget in Lakhs'!J115-'Provisional Budget Issued'!J115</f>
        <v>0</v>
      </c>
      <c r="K115" s="21">
        <f>+'Final Budget in Lakhs'!K115-'Provisional Budget Issued'!K115</f>
        <v>1.7762</v>
      </c>
      <c r="L115" s="21">
        <f>+'Final Budget in Lakhs'!L115-'Provisional Budget Issued'!L115</f>
        <v>0</v>
      </c>
      <c r="M115" s="21">
        <f>+'Final Budget in Lakhs'!M115-'Provisional Budget Issued'!M115</f>
        <v>0</v>
      </c>
      <c r="N115" s="21">
        <f>+'Final Budget in Lakhs'!N115-'Provisional Budget Issued'!N115</f>
        <v>0</v>
      </c>
      <c r="O115" s="21">
        <f>+'Final Budget in Lakhs'!O115-'Provisional Budget Issued'!O115</f>
        <v>0</v>
      </c>
      <c r="P115" s="21">
        <f>+'Final Budget in Lakhs'!P115-'Provisional Budget Issued'!P115</f>
        <v>0</v>
      </c>
      <c r="Q115" s="21">
        <f>+'Final Budget in Lakhs'!Q115-'Provisional Budget Issued'!Q115</f>
        <v>0</v>
      </c>
      <c r="R115" s="21">
        <f>+'Final Budget in Lakhs'!R115-'Provisional Budget Issued'!R115</f>
        <v>0</v>
      </c>
      <c r="S115" s="21">
        <f>+'Final Budget in Lakhs'!S115-'Provisional Budget Issued'!S115</f>
        <v>0</v>
      </c>
      <c r="T115" s="21">
        <f>+'Final Budget in Lakhs'!T115-'Provisional Budget Issued'!T115</f>
        <v>0</v>
      </c>
      <c r="U115" s="21">
        <f>+'Final Budget in Lakhs'!U115-'Provisional Budget Issued'!U115</f>
        <v>0</v>
      </c>
      <c r="V115" s="21">
        <f>+'Final Budget in Lakhs'!V115-'Provisional Budget Issued'!V115</f>
        <v>0</v>
      </c>
      <c r="W115" s="21">
        <f>+'Final Budget in Lakhs'!W115-'Provisional Budget Issued'!W115</f>
        <v>0</v>
      </c>
      <c r="X115" s="21">
        <f>+'Final Budget in Lakhs'!X115-'Provisional Budget Issued'!X115</f>
        <v>0</v>
      </c>
      <c r="Y115" s="21">
        <f>+'Final Budget in Lakhs'!Y115-'Provisional Budget Issued'!Y115</f>
        <v>0</v>
      </c>
      <c r="Z115" s="21">
        <f>+'Final Budget in Lakhs'!Z115-'Provisional Budget Issued'!Z115</f>
        <v>0</v>
      </c>
      <c r="AA115" s="21">
        <f>+'Final Budget in Lakhs'!AA115-'Provisional Budget Issued'!AA115</f>
        <v>0</v>
      </c>
      <c r="AB115" s="16">
        <f t="shared" si="1"/>
        <v>17.33126</v>
      </c>
      <c r="AC115" s="106"/>
      <c r="AD115" s="105"/>
      <c r="AE115" s="106"/>
    </row>
    <row r="116" spans="1:31" x14ac:dyDescent="0.3">
      <c r="A116" s="26">
        <v>76.1126</v>
      </c>
      <c r="B116" s="238" t="s">
        <v>1485</v>
      </c>
      <c r="C116" s="21">
        <f>+'Final Budget in Lakhs'!C116-'Provisional Budget Issued'!C116</f>
        <v>0</v>
      </c>
      <c r="D116" s="21">
        <f>+'Final Budget in Lakhs'!D116-'Provisional Budget Issued'!D116</f>
        <v>0</v>
      </c>
      <c r="E116" s="21">
        <f>+'Final Budget in Lakhs'!E116-'Provisional Budget Issued'!E116</f>
        <v>0</v>
      </c>
      <c r="F116" s="21">
        <f>+'Final Budget in Lakhs'!F116-'Provisional Budget Issued'!F116</f>
        <v>0</v>
      </c>
      <c r="G116" s="21">
        <f>+'Final Budget in Lakhs'!G116-'Provisional Budget Issued'!G116</f>
        <v>0</v>
      </c>
      <c r="H116" s="21">
        <f>+'Final Budget in Lakhs'!H116-'Provisional Budget Issued'!H116</f>
        <v>0</v>
      </c>
      <c r="I116" s="21">
        <f>+'Final Budget in Lakhs'!I116-'Provisional Budget Issued'!I116</f>
        <v>0</v>
      </c>
      <c r="J116" s="21">
        <f>+'Final Budget in Lakhs'!J116-'Provisional Budget Issued'!J116</f>
        <v>0.11606000000000001</v>
      </c>
      <c r="K116" s="21">
        <f>+'Final Budget in Lakhs'!K116-'Provisional Budget Issued'!K116</f>
        <v>0</v>
      </c>
      <c r="L116" s="21">
        <f>+'Final Budget in Lakhs'!L116-'Provisional Budget Issued'!L116</f>
        <v>0</v>
      </c>
      <c r="M116" s="21">
        <f>+'Final Budget in Lakhs'!M116-'Provisional Budget Issued'!M116</f>
        <v>0</v>
      </c>
      <c r="N116" s="21">
        <f>+'Final Budget in Lakhs'!N116-'Provisional Budget Issued'!N116</f>
        <v>0</v>
      </c>
      <c r="O116" s="21">
        <f>+'Final Budget in Lakhs'!O116-'Provisional Budget Issued'!O116</f>
        <v>0</v>
      </c>
      <c r="P116" s="21">
        <f>+'Final Budget in Lakhs'!P116-'Provisional Budget Issued'!P116</f>
        <v>0</v>
      </c>
      <c r="Q116" s="21">
        <f>+'Final Budget in Lakhs'!Q116-'Provisional Budget Issued'!Q116</f>
        <v>0</v>
      </c>
      <c r="R116" s="21">
        <f>+'Final Budget in Lakhs'!R116-'Provisional Budget Issued'!R116</f>
        <v>0</v>
      </c>
      <c r="S116" s="21">
        <f>+'Final Budget in Lakhs'!S116-'Provisional Budget Issued'!S116</f>
        <v>0</v>
      </c>
      <c r="T116" s="21">
        <f>+'Final Budget in Lakhs'!T116-'Provisional Budget Issued'!T116</f>
        <v>0</v>
      </c>
      <c r="U116" s="21">
        <f>+'Final Budget in Lakhs'!U116-'Provisional Budget Issued'!U116</f>
        <v>0</v>
      </c>
      <c r="V116" s="21">
        <f>+'Final Budget in Lakhs'!V116-'Provisional Budget Issued'!V116</f>
        <v>0</v>
      </c>
      <c r="W116" s="21">
        <f>+'Final Budget in Lakhs'!W116-'Provisional Budget Issued'!W116</f>
        <v>0</v>
      </c>
      <c r="X116" s="21">
        <f>+'Final Budget in Lakhs'!X116-'Provisional Budget Issued'!X116</f>
        <v>0</v>
      </c>
      <c r="Y116" s="21">
        <f>+'Final Budget in Lakhs'!Y116-'Provisional Budget Issued'!Y116</f>
        <v>0</v>
      </c>
      <c r="Z116" s="21">
        <f>+'Final Budget in Lakhs'!Z116-'Provisional Budget Issued'!Z116</f>
        <v>0</v>
      </c>
      <c r="AA116" s="21">
        <f>+'Final Budget in Lakhs'!AA116-'Provisional Budget Issued'!AA116</f>
        <v>0</v>
      </c>
      <c r="AB116" s="16">
        <f t="shared" si="1"/>
        <v>0.11606000000000001</v>
      </c>
      <c r="AC116" s="106"/>
      <c r="AD116" s="105"/>
      <c r="AE116" s="106"/>
    </row>
    <row r="117" spans="1:31" x14ac:dyDescent="0.3">
      <c r="A117" s="26">
        <v>76.11269999999999</v>
      </c>
      <c r="B117" s="238" t="s">
        <v>1485</v>
      </c>
      <c r="C117" s="21">
        <f>+'Final Budget in Lakhs'!C117-'Provisional Budget Issued'!C117</f>
        <v>3.2668600000000003</v>
      </c>
      <c r="D117" s="21">
        <f>+'Final Budget in Lakhs'!D117-'Provisional Budget Issued'!D117</f>
        <v>1.41648</v>
      </c>
      <c r="E117" s="21">
        <f>+'Final Budget in Lakhs'!E117-'Provisional Budget Issued'!E117</f>
        <v>2.4589400000000001</v>
      </c>
      <c r="F117" s="21">
        <f>+'Final Budget in Lakhs'!F117-'Provisional Budget Issued'!F117</f>
        <v>3.08894</v>
      </c>
      <c r="G117" s="21">
        <f>+'Final Budget in Lakhs'!G117-'Provisional Budget Issued'!G117</f>
        <v>0.78510000000000002</v>
      </c>
      <c r="H117" s="21">
        <f>+'Final Budget in Lakhs'!H117-'Provisional Budget Issued'!H117</f>
        <v>0.29946000000000006</v>
      </c>
      <c r="I117" s="21">
        <f>+'Final Budget in Lakhs'!I117-'Provisional Budget Issued'!I117</f>
        <v>0.75919999999999999</v>
      </c>
      <c r="J117" s="21">
        <f>+'Final Budget in Lakhs'!J117-'Provisional Budget Issued'!J117</f>
        <v>4.4633099999999999</v>
      </c>
      <c r="K117" s="21">
        <f>+'Final Budget in Lakhs'!K117-'Provisional Budget Issued'!K117</f>
        <v>4.9563300000000003</v>
      </c>
      <c r="L117" s="21">
        <f>+'Final Budget in Lakhs'!L117-'Provisional Budget Issued'!L117</f>
        <v>0.9852200000000001</v>
      </c>
      <c r="M117" s="21">
        <f>+'Final Budget in Lakhs'!M117-'Provisional Budget Issued'!M117</f>
        <v>1.78603</v>
      </c>
      <c r="N117" s="21">
        <f>+'Final Budget in Lakhs'!N117-'Provisional Budget Issued'!N117</f>
        <v>1.6820899999999999</v>
      </c>
      <c r="O117" s="21">
        <f>+'Final Budget in Lakhs'!O117-'Provisional Budget Issued'!O117</f>
        <v>1.3798699999999999</v>
      </c>
      <c r="P117" s="21">
        <f>+'Final Budget in Lakhs'!P117-'Provisional Budget Issued'!P117</f>
        <v>1.1752800000000003</v>
      </c>
      <c r="Q117" s="21">
        <f>+'Final Budget in Lakhs'!Q117-'Provisional Budget Issued'!Q117</f>
        <v>1.47279</v>
      </c>
      <c r="R117" s="21">
        <f>+'Final Budget in Lakhs'!R117-'Provisional Budget Issued'!R117</f>
        <v>1.9651800000000001</v>
      </c>
      <c r="S117" s="21">
        <f>+'Final Budget in Lakhs'!S117-'Provisional Budget Issued'!S117</f>
        <v>1.6541999999999999</v>
      </c>
      <c r="T117" s="21">
        <f>+'Final Budget in Lakhs'!T117-'Provisional Budget Issued'!T117</f>
        <v>1.36113</v>
      </c>
      <c r="U117" s="21">
        <f>+'Final Budget in Lakhs'!U117-'Provisional Budget Issued'!U117</f>
        <v>1.89194</v>
      </c>
      <c r="V117" s="21">
        <f>+'Final Budget in Lakhs'!V117-'Provisional Budget Issued'!V117</f>
        <v>0.93666000000000005</v>
      </c>
      <c r="W117" s="21">
        <f>+'Final Budget in Lakhs'!W117-'Provisional Budget Issued'!W117</f>
        <v>0.52597000000000005</v>
      </c>
      <c r="X117" s="21">
        <f>+'Final Budget in Lakhs'!X117-'Provisional Budget Issued'!X117</f>
        <v>0.91147</v>
      </c>
      <c r="Y117" s="21">
        <f>+'Final Budget in Lakhs'!Y117-'Provisional Budget Issued'!Y117</f>
        <v>0.44867000000000001</v>
      </c>
      <c r="Z117" s="21">
        <f>+'Final Budget in Lakhs'!Z117-'Provisional Budget Issued'!Z117</f>
        <v>10.724410000000001</v>
      </c>
      <c r="AA117" s="21">
        <f>+'Final Budget in Lakhs'!AA117-'Provisional Budget Issued'!AA117</f>
        <v>0</v>
      </c>
      <c r="AB117" s="16">
        <f t="shared" si="1"/>
        <v>50.395530000000008</v>
      </c>
      <c r="AC117" s="106"/>
      <c r="AD117" s="105"/>
      <c r="AE117" s="106"/>
    </row>
    <row r="118" spans="1:31" x14ac:dyDescent="0.3">
      <c r="A118" s="26">
        <v>76.112799999999993</v>
      </c>
      <c r="B118" s="238" t="s">
        <v>1486</v>
      </c>
      <c r="C118" s="21">
        <f>+'Final Budget in Lakhs'!C118-'Provisional Budget Issued'!C118</f>
        <v>0</v>
      </c>
      <c r="D118" s="21">
        <f>+'Final Budget in Lakhs'!D118-'Provisional Budget Issued'!D118</f>
        <v>0</v>
      </c>
      <c r="E118" s="21">
        <f>+'Final Budget in Lakhs'!E118-'Provisional Budget Issued'!E118</f>
        <v>0</v>
      </c>
      <c r="F118" s="21">
        <f>+'Final Budget in Lakhs'!F118-'Provisional Budget Issued'!F118</f>
        <v>0</v>
      </c>
      <c r="G118" s="21">
        <f>+'Final Budget in Lakhs'!G118-'Provisional Budget Issued'!G118</f>
        <v>0</v>
      </c>
      <c r="H118" s="21">
        <f>+'Final Budget in Lakhs'!H118-'Provisional Budget Issued'!H118</f>
        <v>0</v>
      </c>
      <c r="I118" s="21">
        <f>+'Final Budget in Lakhs'!I118-'Provisional Budget Issued'!I118</f>
        <v>0</v>
      </c>
      <c r="J118" s="21">
        <f>+'Final Budget in Lakhs'!J118-'Provisional Budget Issued'!J118</f>
        <v>0</v>
      </c>
      <c r="K118" s="21">
        <f>+'Final Budget in Lakhs'!K118-'Provisional Budget Issued'!K118</f>
        <v>0</v>
      </c>
      <c r="L118" s="21">
        <f>+'Final Budget in Lakhs'!L118-'Provisional Budget Issued'!L118</f>
        <v>0</v>
      </c>
      <c r="M118" s="21">
        <f>+'Final Budget in Lakhs'!M118-'Provisional Budget Issued'!M118</f>
        <v>0</v>
      </c>
      <c r="N118" s="21">
        <f>+'Final Budget in Lakhs'!N118-'Provisional Budget Issued'!N118</f>
        <v>0</v>
      </c>
      <c r="O118" s="21">
        <f>+'Final Budget in Lakhs'!O118-'Provisional Budget Issued'!O118</f>
        <v>0</v>
      </c>
      <c r="P118" s="21">
        <f>+'Final Budget in Lakhs'!P118-'Provisional Budget Issued'!P118</f>
        <v>0.81010000000000004</v>
      </c>
      <c r="Q118" s="21">
        <f>+'Final Budget in Lakhs'!Q118-'Provisional Budget Issued'!Q118</f>
        <v>0</v>
      </c>
      <c r="R118" s="21">
        <f>+'Final Budget in Lakhs'!R118-'Provisional Budget Issued'!R118</f>
        <v>0</v>
      </c>
      <c r="S118" s="21">
        <f>+'Final Budget in Lakhs'!S118-'Provisional Budget Issued'!S118</f>
        <v>9.2485700000000008</v>
      </c>
      <c r="T118" s="21">
        <f>+'Final Budget in Lakhs'!T118-'Provisional Budget Issued'!T118</f>
        <v>8.2205399999999997</v>
      </c>
      <c r="U118" s="21">
        <f>+'Final Budget in Lakhs'!U118-'Provisional Budget Issued'!U118</f>
        <v>0</v>
      </c>
      <c r="V118" s="21">
        <f>+'Final Budget in Lakhs'!V118-'Provisional Budget Issued'!V118</f>
        <v>0</v>
      </c>
      <c r="W118" s="21">
        <f>+'Final Budget in Lakhs'!W118-'Provisional Budget Issued'!W118</f>
        <v>0</v>
      </c>
      <c r="X118" s="21">
        <f>+'Final Budget in Lakhs'!X118-'Provisional Budget Issued'!X118</f>
        <v>0</v>
      </c>
      <c r="Y118" s="21">
        <f>+'Final Budget in Lakhs'!Y118-'Provisional Budget Issued'!Y118</f>
        <v>0</v>
      </c>
      <c r="Z118" s="21">
        <f>+'Final Budget in Lakhs'!Z118-'Provisional Budget Issued'!Z118</f>
        <v>0</v>
      </c>
      <c r="AA118" s="21">
        <f>+'Final Budget in Lakhs'!AA118-'Provisional Budget Issued'!AA118</f>
        <v>0</v>
      </c>
      <c r="AB118" s="16">
        <f t="shared" si="1"/>
        <v>18.279209999999999</v>
      </c>
      <c r="AC118" s="106"/>
      <c r="AD118" s="105"/>
      <c r="AE118" s="106"/>
    </row>
    <row r="119" spans="1:31" x14ac:dyDescent="0.3">
      <c r="A119" s="26">
        <v>76.113699999999994</v>
      </c>
      <c r="B119" s="238" t="s">
        <v>1487</v>
      </c>
      <c r="C119" s="21">
        <f>+'Final Budget in Lakhs'!C119-'Provisional Budget Issued'!C119</f>
        <v>0.76705999999999996</v>
      </c>
      <c r="D119" s="21">
        <f>+'Final Budget in Lakhs'!D119-'Provisional Budget Issued'!D119</f>
        <v>0.12</v>
      </c>
      <c r="E119" s="21">
        <f>+'Final Budget in Lakhs'!E119-'Provisional Budget Issued'!E119</f>
        <v>0.23644000000000001</v>
      </c>
      <c r="F119" s="21">
        <f>+'Final Budget in Lakhs'!F119-'Provisional Budget Issued'!F119</f>
        <v>0.19644</v>
      </c>
      <c r="G119" s="21">
        <f>+'Final Budget in Lakhs'!G119-'Provisional Budget Issued'!G119</f>
        <v>0.19999999999999998</v>
      </c>
      <c r="H119" s="21">
        <f>+'Final Budget in Lakhs'!H119-'Provisional Budget Issued'!H119</f>
        <v>0.12205999999999999</v>
      </c>
      <c r="I119" s="21">
        <f>+'Final Budget in Lakhs'!I119-'Provisional Budget Issued'!I119</f>
        <v>0.10188</v>
      </c>
      <c r="J119" s="21">
        <f>+'Final Budget in Lakhs'!J119-'Provisional Budget Issued'!J119</f>
        <v>0.49179999999999996</v>
      </c>
      <c r="K119" s="21">
        <f>+'Final Budget in Lakhs'!K119-'Provisional Budget Issued'!K119</f>
        <v>0.26435999999999998</v>
      </c>
      <c r="L119" s="21">
        <f>+'Final Budget in Lakhs'!L119-'Provisional Budget Issued'!L119</f>
        <v>9.4649999999999956E-2</v>
      </c>
      <c r="M119" s="21">
        <f>+'Final Budget in Lakhs'!M119-'Provisional Budget Issued'!M119</f>
        <v>0.19968</v>
      </c>
      <c r="N119" s="21">
        <f>+'Final Budget in Lakhs'!N119-'Provisional Budget Issued'!N119</f>
        <v>7.1499999999999994E-2</v>
      </c>
      <c r="O119" s="21">
        <f>+'Final Budget in Lakhs'!O119-'Provisional Budget Issued'!O119</f>
        <v>7.9730000000000009E-2</v>
      </c>
      <c r="P119" s="21">
        <f>+'Final Budget in Lakhs'!P119-'Provisional Budget Issued'!P119</f>
        <v>0.31030000000000002</v>
      </c>
      <c r="Q119" s="21">
        <f>+'Final Budget in Lakhs'!Q119-'Provisional Budget Issued'!Q119</f>
        <v>0.17963999999999999</v>
      </c>
      <c r="R119" s="21">
        <f>+'Final Budget in Lakhs'!R119-'Provisional Budget Issued'!R119</f>
        <v>0.45710000000000001</v>
      </c>
      <c r="S119" s="21">
        <f>+'Final Budget in Lakhs'!S119-'Provisional Budget Issued'!S119</f>
        <v>0.37289</v>
      </c>
      <c r="T119" s="21">
        <f>+'Final Budget in Lakhs'!T119-'Provisional Budget Issued'!T119</f>
        <v>0.14387</v>
      </c>
      <c r="U119" s="21">
        <f>+'Final Budget in Lakhs'!U119-'Provisional Budget Issued'!U119</f>
        <v>0.57158000000000009</v>
      </c>
      <c r="V119" s="21">
        <f>+'Final Budget in Lakhs'!V119-'Provisional Budget Issued'!V119</f>
        <v>0.34243999999999997</v>
      </c>
      <c r="W119" s="21">
        <f>+'Final Budget in Lakhs'!W119-'Provisional Budget Issued'!W119</f>
        <v>0.53720999999999997</v>
      </c>
      <c r="X119" s="21">
        <f>+'Final Budget in Lakhs'!X119-'Provisional Budget Issued'!X119</f>
        <v>0.77161999999999997</v>
      </c>
      <c r="Y119" s="21">
        <f>+'Final Budget in Lakhs'!Y119-'Provisional Budget Issued'!Y119</f>
        <v>0.34987000000000001</v>
      </c>
      <c r="Z119" s="21">
        <f>+'Final Budget in Lakhs'!Z119-'Provisional Budget Issued'!Z119</f>
        <v>1.1895899999999999</v>
      </c>
      <c r="AA119" s="21">
        <f>+'Final Budget in Lakhs'!AA119-'Provisional Budget Issued'!AA119</f>
        <v>0</v>
      </c>
      <c r="AB119" s="16">
        <f t="shared" si="1"/>
        <v>8.1717099999999991</v>
      </c>
      <c r="AC119" s="106"/>
      <c r="AD119" s="105"/>
      <c r="AE119" s="106"/>
    </row>
    <row r="120" spans="1:31" x14ac:dyDescent="0.3">
      <c r="A120" s="26">
        <v>76.114599999999996</v>
      </c>
      <c r="B120" s="238" t="s">
        <v>1488</v>
      </c>
      <c r="C120" s="21">
        <f>+'Final Budget in Lakhs'!C120-'Provisional Budget Issued'!C120</f>
        <v>0</v>
      </c>
      <c r="D120" s="21">
        <f>+'Final Budget in Lakhs'!D120-'Provisional Budget Issued'!D120</f>
        <v>0</v>
      </c>
      <c r="E120" s="21">
        <f>+'Final Budget in Lakhs'!E120-'Provisional Budget Issued'!E120</f>
        <v>0</v>
      </c>
      <c r="F120" s="21">
        <f>+'Final Budget in Lakhs'!F120-'Provisional Budget Issued'!F120</f>
        <v>0</v>
      </c>
      <c r="G120" s="21">
        <f>+'Final Budget in Lakhs'!G120-'Provisional Budget Issued'!G120</f>
        <v>0</v>
      </c>
      <c r="H120" s="21">
        <f>+'Final Budget in Lakhs'!H120-'Provisional Budget Issued'!H120</f>
        <v>3.0000000000000027E-2</v>
      </c>
      <c r="I120" s="21">
        <f>+'Final Budget in Lakhs'!I120-'Provisional Budget Issued'!I120</f>
        <v>0</v>
      </c>
      <c r="J120" s="21">
        <f>+'Final Budget in Lakhs'!J120-'Provisional Budget Issued'!J120</f>
        <v>9.9069999999999991E-2</v>
      </c>
      <c r="K120" s="21">
        <f>+'Final Budget in Lakhs'!K120-'Provisional Budget Issued'!K120</f>
        <v>0</v>
      </c>
      <c r="L120" s="21">
        <f>+'Final Budget in Lakhs'!L120-'Provisional Budget Issued'!L120</f>
        <v>0</v>
      </c>
      <c r="M120" s="21">
        <f>+'Final Budget in Lakhs'!M120-'Provisional Budget Issued'!M120</f>
        <v>0</v>
      </c>
      <c r="N120" s="21">
        <f>+'Final Budget in Lakhs'!N120-'Provisional Budget Issued'!N120</f>
        <v>0</v>
      </c>
      <c r="O120" s="21">
        <f>+'Final Budget in Lakhs'!O120-'Provisional Budget Issued'!O120</f>
        <v>0</v>
      </c>
      <c r="P120" s="21">
        <f>+'Final Budget in Lakhs'!P120-'Provisional Budget Issued'!P120</f>
        <v>0</v>
      </c>
      <c r="Q120" s="21">
        <f>+'Final Budget in Lakhs'!Q120-'Provisional Budget Issued'!Q120</f>
        <v>0</v>
      </c>
      <c r="R120" s="21">
        <f>+'Final Budget in Lakhs'!R120-'Provisional Budget Issued'!R120</f>
        <v>0</v>
      </c>
      <c r="S120" s="21">
        <f>+'Final Budget in Lakhs'!S120-'Provisional Budget Issued'!S120</f>
        <v>0</v>
      </c>
      <c r="T120" s="21">
        <f>+'Final Budget in Lakhs'!T120-'Provisional Budget Issued'!T120</f>
        <v>0</v>
      </c>
      <c r="U120" s="21">
        <f>+'Final Budget in Lakhs'!U120-'Provisional Budget Issued'!U120</f>
        <v>0</v>
      </c>
      <c r="V120" s="21">
        <f>+'Final Budget in Lakhs'!V120-'Provisional Budget Issued'!V120</f>
        <v>0</v>
      </c>
      <c r="W120" s="21">
        <f>+'Final Budget in Lakhs'!W120-'Provisional Budget Issued'!W120</f>
        <v>0</v>
      </c>
      <c r="X120" s="21">
        <f>+'Final Budget in Lakhs'!X120-'Provisional Budget Issued'!X120</f>
        <v>0</v>
      </c>
      <c r="Y120" s="21">
        <f>+'Final Budget in Lakhs'!Y120-'Provisional Budget Issued'!Y120</f>
        <v>0</v>
      </c>
      <c r="Z120" s="21">
        <f>+'Final Budget in Lakhs'!Z120-'Provisional Budget Issued'!Z120</f>
        <v>0</v>
      </c>
      <c r="AA120" s="21">
        <f>+'Final Budget in Lakhs'!AA120-'Provisional Budget Issued'!AA120</f>
        <v>0</v>
      </c>
      <c r="AB120" s="16">
        <f t="shared" si="1"/>
        <v>0.12907000000000002</v>
      </c>
      <c r="AC120" s="106"/>
      <c r="AD120" s="105"/>
      <c r="AE120" s="106"/>
    </row>
    <row r="121" spans="1:31" x14ac:dyDescent="0.3">
      <c r="A121" s="26">
        <v>76.114699999999999</v>
      </c>
      <c r="B121" s="238" t="s">
        <v>1488</v>
      </c>
      <c r="C121" s="21">
        <f>+'Final Budget in Lakhs'!C121-'Provisional Budget Issued'!C121</f>
        <v>2.3024999999999998</v>
      </c>
      <c r="D121" s="21">
        <f>+'Final Budget in Lakhs'!D121-'Provisional Budget Issued'!D121</f>
        <v>1.4318499999999998</v>
      </c>
      <c r="E121" s="21">
        <f>+'Final Budget in Lakhs'!E121-'Provisional Budget Issued'!E121</f>
        <v>1.0526800000000001</v>
      </c>
      <c r="F121" s="21">
        <f>+'Final Budget in Lakhs'!F121-'Provisional Budget Issued'!F121</f>
        <v>1.50268</v>
      </c>
      <c r="G121" s="21">
        <f>+'Final Budget in Lakhs'!G121-'Provisional Budget Issued'!G121</f>
        <v>0.75117999999999996</v>
      </c>
      <c r="H121" s="21">
        <f>+'Final Budget in Lakhs'!H121-'Provisional Budget Issued'!H121</f>
        <v>1.7526600000000001</v>
      </c>
      <c r="I121" s="21">
        <f>+'Final Budget in Lakhs'!I121-'Provisional Budget Issued'!I121</f>
        <v>0.52</v>
      </c>
      <c r="J121" s="21">
        <f>+'Final Budget in Lakhs'!J121-'Provisional Budget Issued'!J121</f>
        <v>1.3803700000000001</v>
      </c>
      <c r="K121" s="21">
        <f>+'Final Budget in Lakhs'!K121-'Provisional Budget Issued'!K121</f>
        <v>1.5577000000000001</v>
      </c>
      <c r="L121" s="21">
        <f>+'Final Budget in Lakhs'!L121-'Provisional Budget Issued'!L121</f>
        <v>0.32340999999999998</v>
      </c>
      <c r="M121" s="21">
        <f>+'Final Budget in Lakhs'!M121-'Provisional Budget Issued'!M121</f>
        <v>0.96343999999999985</v>
      </c>
      <c r="N121" s="21">
        <f>+'Final Budget in Lakhs'!N121-'Provisional Budget Issued'!N121</f>
        <v>0.76956999999999998</v>
      </c>
      <c r="O121" s="21">
        <f>+'Final Budget in Lakhs'!O121-'Provisional Budget Issued'!O121</f>
        <v>0.36782999999999999</v>
      </c>
      <c r="P121" s="21">
        <f>+'Final Budget in Lakhs'!P121-'Provisional Budget Issued'!P121</f>
        <v>0.69361000000000006</v>
      </c>
      <c r="Q121" s="21">
        <f>+'Final Budget in Lakhs'!Q121-'Provisional Budget Issued'!Q121</f>
        <v>1.01912</v>
      </c>
      <c r="R121" s="21">
        <f>+'Final Budget in Lakhs'!R121-'Provisional Budget Issued'!R121</f>
        <v>1.0610299999999999</v>
      </c>
      <c r="S121" s="21">
        <f>+'Final Budget in Lakhs'!S121-'Provisional Budget Issued'!S121</f>
        <v>1.08222</v>
      </c>
      <c r="T121" s="21">
        <f>+'Final Budget in Lakhs'!T121-'Provisional Budget Issued'!T121</f>
        <v>0.71238000000000001</v>
      </c>
      <c r="U121" s="21">
        <f>+'Final Budget in Lakhs'!U121-'Provisional Budget Issued'!U121</f>
        <v>0.78251999999999999</v>
      </c>
      <c r="V121" s="21">
        <f>+'Final Budget in Lakhs'!V121-'Provisional Budget Issued'!V121</f>
        <v>0.23699999999999999</v>
      </c>
      <c r="W121" s="21">
        <f>+'Final Budget in Lakhs'!W121-'Provisional Budget Issued'!W121</f>
        <v>0.38646999999999998</v>
      </c>
      <c r="X121" s="21">
        <f>+'Final Budget in Lakhs'!X121-'Provisional Budget Issued'!X121</f>
        <v>0.42757999999999996</v>
      </c>
      <c r="Y121" s="21">
        <f>+'Final Budget in Lakhs'!Y121-'Provisional Budget Issued'!Y121</f>
        <v>0.53222000000000003</v>
      </c>
      <c r="Z121" s="21">
        <f>+'Final Budget in Lakhs'!Z121-'Provisional Budget Issued'!Z121</f>
        <v>4.45242</v>
      </c>
      <c r="AA121" s="21">
        <f>+'Final Budget in Lakhs'!AA121-'Provisional Budget Issued'!AA121</f>
        <v>0</v>
      </c>
      <c r="AB121" s="16">
        <f t="shared" si="1"/>
        <v>26.062439999999992</v>
      </c>
      <c r="AC121" s="106"/>
      <c r="AD121" s="105"/>
      <c r="AE121" s="106"/>
    </row>
    <row r="122" spans="1:31" x14ac:dyDescent="0.3">
      <c r="A122" s="26">
        <v>76.115700000000004</v>
      </c>
      <c r="B122" s="238" t="s">
        <v>1489</v>
      </c>
      <c r="C122" s="21">
        <f>+'Final Budget in Lakhs'!C122-'Provisional Budget Issued'!C122</f>
        <v>0</v>
      </c>
      <c r="D122" s="21">
        <f>+'Final Budget in Lakhs'!D122-'Provisional Budget Issued'!D122</f>
        <v>0</v>
      </c>
      <c r="E122" s="21">
        <f>+'Final Budget in Lakhs'!E122-'Provisional Budget Issued'!E122</f>
        <v>0</v>
      </c>
      <c r="F122" s="21">
        <f>+'Final Budget in Lakhs'!F122-'Provisional Budget Issued'!F122</f>
        <v>0</v>
      </c>
      <c r="G122" s="21">
        <f>+'Final Budget in Lakhs'!G122-'Provisional Budget Issued'!G122</f>
        <v>0</v>
      </c>
      <c r="H122" s="21">
        <f>+'Final Budget in Lakhs'!H122-'Provisional Budget Issued'!H122</f>
        <v>0</v>
      </c>
      <c r="I122" s="21">
        <f>+'Final Budget in Lakhs'!I122-'Provisional Budget Issued'!I122</f>
        <v>0</v>
      </c>
      <c r="J122" s="21">
        <f>+'Final Budget in Lakhs'!J122-'Provisional Budget Issued'!J122</f>
        <v>0</v>
      </c>
      <c r="K122" s="21">
        <f>+'Final Budget in Lakhs'!K122-'Provisional Budget Issued'!K122</f>
        <v>0</v>
      </c>
      <c r="L122" s="21">
        <f>+'Final Budget in Lakhs'!L122-'Provisional Budget Issued'!L122</f>
        <v>0</v>
      </c>
      <c r="M122" s="21">
        <f>+'Final Budget in Lakhs'!M122-'Provisional Budget Issued'!M122</f>
        <v>0</v>
      </c>
      <c r="N122" s="21">
        <f>+'Final Budget in Lakhs'!N122-'Provisional Budget Issued'!N122</f>
        <v>0</v>
      </c>
      <c r="O122" s="21">
        <f>+'Final Budget in Lakhs'!O122-'Provisional Budget Issued'!O122</f>
        <v>0</v>
      </c>
      <c r="P122" s="21">
        <f>+'Final Budget in Lakhs'!P122-'Provisional Budget Issued'!P122</f>
        <v>0</v>
      </c>
      <c r="Q122" s="21">
        <f>+'Final Budget in Lakhs'!Q122-'Provisional Budget Issued'!Q122</f>
        <v>0</v>
      </c>
      <c r="R122" s="21">
        <f>+'Final Budget in Lakhs'!R122-'Provisional Budget Issued'!R122</f>
        <v>0</v>
      </c>
      <c r="S122" s="21">
        <f>+'Final Budget in Lakhs'!S122-'Provisional Budget Issued'!S122</f>
        <v>0</v>
      </c>
      <c r="T122" s="21">
        <f>+'Final Budget in Lakhs'!T122-'Provisional Budget Issued'!T122</f>
        <v>0</v>
      </c>
      <c r="U122" s="21">
        <f>+'Final Budget in Lakhs'!U122-'Provisional Budget Issued'!U122</f>
        <v>0</v>
      </c>
      <c r="V122" s="21">
        <f>+'Final Budget in Lakhs'!V122-'Provisional Budget Issued'!V122</f>
        <v>0</v>
      </c>
      <c r="W122" s="21">
        <f>+'Final Budget in Lakhs'!W122-'Provisional Budget Issued'!W122</f>
        <v>0</v>
      </c>
      <c r="X122" s="21">
        <f>+'Final Budget in Lakhs'!X122-'Provisional Budget Issued'!X122</f>
        <v>0</v>
      </c>
      <c r="Y122" s="21">
        <f>+'Final Budget in Lakhs'!Y122-'Provisional Budget Issued'!Y122</f>
        <v>0</v>
      </c>
      <c r="Z122" s="21">
        <f>+'Final Budget in Lakhs'!Z122-'Provisional Budget Issued'!Z122</f>
        <v>0</v>
      </c>
      <c r="AA122" s="21">
        <f>+'Final Budget in Lakhs'!AA122-'Provisional Budget Issued'!AA122</f>
        <v>0</v>
      </c>
      <c r="AB122" s="16">
        <f t="shared" si="1"/>
        <v>0</v>
      </c>
      <c r="AC122" s="106"/>
      <c r="AD122" s="105"/>
      <c r="AE122" s="106"/>
    </row>
    <row r="123" spans="1:31" x14ac:dyDescent="0.3">
      <c r="A123" s="26">
        <v>76.116699999999994</v>
      </c>
      <c r="B123" s="238" t="s">
        <v>1490</v>
      </c>
      <c r="C123" s="21">
        <f>+'Final Budget in Lakhs'!C123-'Provisional Budget Issued'!C123</f>
        <v>30.6267</v>
      </c>
      <c r="D123" s="21">
        <f>+'Final Budget in Lakhs'!D123-'Provisional Budget Issued'!D123</f>
        <v>18.472059999999999</v>
      </c>
      <c r="E123" s="21">
        <f>+'Final Budget in Lakhs'!E123-'Provisional Budget Issued'!E123</f>
        <v>89.27861</v>
      </c>
      <c r="F123" s="21">
        <f>+'Final Budget in Lakhs'!F123-'Provisional Budget Issued'!F123</f>
        <v>68.17</v>
      </c>
      <c r="G123" s="21">
        <f>+'Final Budget in Lakhs'!G123-'Provisional Budget Issued'!G123</f>
        <v>48.17</v>
      </c>
      <c r="H123" s="21">
        <f>+'Final Budget in Lakhs'!H123-'Provisional Budget Issued'!H123</f>
        <v>0</v>
      </c>
      <c r="I123" s="21">
        <f>+'Final Budget in Lakhs'!I123-'Provisional Budget Issued'!I123</f>
        <v>62.478380000000001</v>
      </c>
      <c r="J123" s="21">
        <f>+'Final Budget in Lakhs'!J123-'Provisional Budget Issued'!J123</f>
        <v>118.90718</v>
      </c>
      <c r="K123" s="21">
        <f>+'Final Budget in Lakhs'!K123-'Provisional Budget Issued'!K123</f>
        <v>43.692459999999997</v>
      </c>
      <c r="L123" s="21">
        <f>+'Final Budget in Lakhs'!L123-'Provisional Budget Issued'!L123</f>
        <v>63.06279</v>
      </c>
      <c r="M123" s="21">
        <f>+'Final Budget in Lakhs'!M123-'Provisional Budget Issued'!M123</f>
        <v>47.338959999999993</v>
      </c>
      <c r="N123" s="21">
        <f>+'Final Budget in Lakhs'!N123-'Provisional Budget Issued'!N123</f>
        <v>55.244570000000003</v>
      </c>
      <c r="O123" s="21">
        <f>+'Final Budget in Lakhs'!O123-'Provisional Budget Issued'!O123</f>
        <v>32.315179999999998</v>
      </c>
      <c r="P123" s="21">
        <f>+'Final Budget in Lakhs'!P123-'Provisional Budget Issued'!P123</f>
        <v>77.675690000000003</v>
      </c>
      <c r="Q123" s="21">
        <f>+'Final Budget in Lakhs'!Q123-'Provisional Budget Issued'!Q123</f>
        <v>83.51464</v>
      </c>
      <c r="R123" s="21">
        <f>+'Final Budget in Lakhs'!R123-'Provisional Budget Issued'!R123</f>
        <v>58.941739999999996</v>
      </c>
      <c r="S123" s="21">
        <f>+'Final Budget in Lakhs'!S123-'Provisional Budget Issued'!S123</f>
        <v>52.999400000000001</v>
      </c>
      <c r="T123" s="21">
        <f>+'Final Budget in Lakhs'!T123-'Provisional Budget Issued'!T123</f>
        <v>64.722620000000006</v>
      </c>
      <c r="U123" s="21">
        <f>+'Final Budget in Lakhs'!U123-'Provisional Budget Issued'!U123</f>
        <v>0</v>
      </c>
      <c r="V123" s="21">
        <f>+'Final Budget in Lakhs'!V123-'Provisional Budget Issued'!V123</f>
        <v>0</v>
      </c>
      <c r="W123" s="21">
        <f>+'Final Budget in Lakhs'!W123-'Provisional Budget Issued'!W123</f>
        <v>0</v>
      </c>
      <c r="X123" s="21">
        <f>+'Final Budget in Lakhs'!X123-'Provisional Budget Issued'!X123</f>
        <v>0</v>
      </c>
      <c r="Y123" s="21">
        <f>+'Final Budget in Lakhs'!Y123-'Provisional Budget Issued'!Y123</f>
        <v>7.1629999999999999E-2</v>
      </c>
      <c r="Z123" s="21">
        <f>+'Final Budget in Lakhs'!Z123-'Provisional Budget Issued'!Z123</f>
        <v>0.89058000000000015</v>
      </c>
      <c r="AA123" s="21">
        <f>+'Final Budget in Lakhs'!AA123-'Provisional Budget Issued'!AA123</f>
        <v>0</v>
      </c>
      <c r="AB123" s="16">
        <f t="shared" si="1"/>
        <v>1016.57319</v>
      </c>
      <c r="AC123" s="106"/>
      <c r="AD123" s="105"/>
      <c r="AE123" s="106"/>
    </row>
    <row r="124" spans="1:31" x14ac:dyDescent="0.3">
      <c r="A124" s="26">
        <v>76.117699999999999</v>
      </c>
      <c r="B124" s="238" t="s">
        <v>1491</v>
      </c>
      <c r="C124" s="21">
        <f>+'Final Budget in Lakhs'!C124-'Provisional Budget Issued'!C124</f>
        <v>44.003700000000002</v>
      </c>
      <c r="D124" s="21">
        <f>+'Final Budget in Lakhs'!D124-'Provisional Budget Issued'!D124</f>
        <v>0</v>
      </c>
      <c r="E124" s="21">
        <f>+'Final Budget in Lakhs'!E124-'Provisional Budget Issued'!E124</f>
        <v>0</v>
      </c>
      <c r="F124" s="21">
        <f>+'Final Budget in Lakhs'!F124-'Provisional Budget Issued'!F124</f>
        <v>0</v>
      </c>
      <c r="G124" s="21">
        <f>+'Final Budget in Lakhs'!G124-'Provisional Budget Issued'!G124</f>
        <v>1.7949900000000001</v>
      </c>
      <c r="H124" s="21">
        <f>+'Final Budget in Lakhs'!H124-'Provisional Budget Issued'!H124</f>
        <v>0</v>
      </c>
      <c r="I124" s="21">
        <f>+'Final Budget in Lakhs'!I124-'Provisional Budget Issued'!I124</f>
        <v>2.6971699999999998</v>
      </c>
      <c r="J124" s="21">
        <f>+'Final Budget in Lakhs'!J124-'Provisional Budget Issued'!J124</f>
        <v>1.7600000000000001E-2</v>
      </c>
      <c r="K124" s="21">
        <f>+'Final Budget in Lakhs'!K124-'Provisional Budget Issued'!K124</f>
        <v>0</v>
      </c>
      <c r="L124" s="21">
        <f>+'Final Budget in Lakhs'!L124-'Provisional Budget Issued'!L124</f>
        <v>4.2410500000000004</v>
      </c>
      <c r="M124" s="21">
        <f>+'Final Budget in Lakhs'!M124-'Provisional Budget Issued'!M124</f>
        <v>0</v>
      </c>
      <c r="N124" s="21">
        <f>+'Final Budget in Lakhs'!N124-'Provisional Budget Issued'!N124</f>
        <v>0</v>
      </c>
      <c r="O124" s="21">
        <f>+'Final Budget in Lakhs'!O124-'Provisional Budget Issued'!O124</f>
        <v>0</v>
      </c>
      <c r="P124" s="21">
        <f>+'Final Budget in Lakhs'!P124-'Provisional Budget Issued'!P124</f>
        <v>5.04</v>
      </c>
      <c r="Q124" s="21">
        <f>+'Final Budget in Lakhs'!Q124-'Provisional Budget Issued'!Q124</f>
        <v>0.45</v>
      </c>
      <c r="R124" s="21">
        <f>+'Final Budget in Lakhs'!R124-'Provisional Budget Issued'!R124</f>
        <v>1.6799999999999999E-2</v>
      </c>
      <c r="S124" s="21">
        <f>+'Final Budget in Lakhs'!S124-'Provisional Budget Issued'!S124</f>
        <v>0</v>
      </c>
      <c r="T124" s="21">
        <f>+'Final Budget in Lakhs'!T124-'Provisional Budget Issued'!T124</f>
        <v>0</v>
      </c>
      <c r="U124" s="21">
        <f>+'Final Budget in Lakhs'!U124-'Provisional Budget Issued'!U124</f>
        <v>2.4523199999999998</v>
      </c>
      <c r="V124" s="21">
        <f>+'Final Budget in Lakhs'!V124-'Provisional Budget Issued'!V124</f>
        <v>1.43354</v>
      </c>
      <c r="W124" s="21">
        <f>+'Final Budget in Lakhs'!W124-'Provisional Budget Issued'!W124</f>
        <v>1.43354</v>
      </c>
      <c r="X124" s="21">
        <f>+'Final Budget in Lakhs'!X124-'Provisional Budget Issued'!X124</f>
        <v>1.3989100000000001</v>
      </c>
      <c r="Y124" s="21">
        <f>+'Final Budget in Lakhs'!Y124-'Provisional Budget Issued'!Y124</f>
        <v>1.6208899999999999</v>
      </c>
      <c r="Z124" s="21">
        <f>+'Final Budget in Lakhs'!Z124-'Provisional Budget Issued'!Z124</f>
        <v>3.2084999999999999</v>
      </c>
      <c r="AA124" s="21">
        <f>+'Final Budget in Lakhs'!AA124-'Provisional Budget Issued'!AA124</f>
        <v>0</v>
      </c>
      <c r="AB124" s="16">
        <f t="shared" si="1"/>
        <v>69.809010000000015</v>
      </c>
      <c r="AC124" s="106"/>
      <c r="AD124" s="105"/>
      <c r="AE124" s="106"/>
    </row>
    <row r="125" spans="1:31" x14ac:dyDescent="0.3">
      <c r="A125" s="26">
        <v>76.12169999999999</v>
      </c>
      <c r="B125" s="238" t="s">
        <v>1492</v>
      </c>
      <c r="C125" s="21">
        <f>+'Final Budget in Lakhs'!C125-'Provisional Budget Issued'!C125</f>
        <v>0.59655999999999998</v>
      </c>
      <c r="D125" s="21">
        <f>+'Final Budget in Lakhs'!D125-'Provisional Budget Issued'!D125</f>
        <v>0.29699000000000003</v>
      </c>
      <c r="E125" s="21">
        <f>+'Final Budget in Lakhs'!E125-'Provisional Budget Issued'!E125</f>
        <v>1.8460000000000001</v>
      </c>
      <c r="F125" s="21">
        <f>+'Final Budget in Lakhs'!F125-'Provisional Budget Issued'!F125</f>
        <v>1.796</v>
      </c>
      <c r="G125" s="21">
        <f>+'Final Budget in Lakhs'!G125-'Provisional Budget Issued'!G125</f>
        <v>0.45</v>
      </c>
      <c r="H125" s="21">
        <f>+'Final Budget in Lakhs'!H125-'Provisional Budget Issued'!H125</f>
        <v>0.44589999999999996</v>
      </c>
      <c r="I125" s="21">
        <f>+'Final Budget in Lakhs'!I125-'Provisional Budget Issued'!I125</f>
        <v>0.64656999999999998</v>
      </c>
      <c r="J125" s="21">
        <f>+'Final Budget in Lakhs'!J125-'Provisional Budget Issued'!J125</f>
        <v>0.13407999999999998</v>
      </c>
      <c r="K125" s="21">
        <f>+'Final Budget in Lakhs'!K125-'Provisional Budget Issued'!K125</f>
        <v>1.38192</v>
      </c>
      <c r="L125" s="21">
        <f>+'Final Budget in Lakhs'!L125-'Provisional Budget Issued'!L125</f>
        <v>0.36723</v>
      </c>
      <c r="M125" s="21">
        <f>+'Final Budget in Lakhs'!M125-'Provisional Budget Issued'!M125</f>
        <v>0.42373</v>
      </c>
      <c r="N125" s="21">
        <f>+'Final Budget in Lakhs'!N125-'Provisional Budget Issued'!N125</f>
        <v>0</v>
      </c>
      <c r="O125" s="21">
        <f>+'Final Budget in Lakhs'!O125-'Provisional Budget Issued'!O125</f>
        <v>7.5520000000000004E-2</v>
      </c>
      <c r="P125" s="21">
        <f>+'Final Budget in Lakhs'!P125-'Provisional Budget Issued'!P125</f>
        <v>9.4400000000000005E-3</v>
      </c>
      <c r="Q125" s="21">
        <f>+'Final Budget in Lakhs'!Q125-'Provisional Budget Issued'!Q125</f>
        <v>6.608E-2</v>
      </c>
      <c r="R125" s="21">
        <f>+'Final Budget in Lakhs'!R125-'Provisional Budget Issued'!R125</f>
        <v>0.96826000000000001</v>
      </c>
      <c r="S125" s="21">
        <f>+'Final Budget in Lakhs'!S125-'Provisional Budget Issued'!S125</f>
        <v>0.27040000000000003</v>
      </c>
      <c r="T125" s="21">
        <f>+'Final Budget in Lakhs'!T125-'Provisional Budget Issued'!T125</f>
        <v>0.11328000000000001</v>
      </c>
      <c r="U125" s="21">
        <f>+'Final Budget in Lakhs'!U125-'Provisional Budget Issued'!U125</f>
        <v>7.1999999999999995E-2</v>
      </c>
      <c r="V125" s="21">
        <f>+'Final Budget in Lakhs'!V125-'Provisional Budget Issued'!V125</f>
        <v>0.24272000000000002</v>
      </c>
      <c r="W125" s="21">
        <f>+'Final Budget in Lakhs'!W125-'Provisional Budget Issued'!W125</f>
        <v>3.4369999999999998E-2</v>
      </c>
      <c r="X125" s="21">
        <f>+'Final Budget in Lakhs'!X125-'Provisional Budget Issued'!X125</f>
        <v>0</v>
      </c>
      <c r="Y125" s="21">
        <f>+'Final Budget in Lakhs'!Y125-'Provisional Budget Issued'!Y125</f>
        <v>0.12</v>
      </c>
      <c r="Z125" s="21">
        <f>+'Final Budget in Lakhs'!Z125-'Provisional Budget Issued'!Z125</f>
        <v>5.8660000000000156E-2</v>
      </c>
      <c r="AA125" s="21">
        <f>+'Final Budget in Lakhs'!AA125-'Provisional Budget Issued'!AA125</f>
        <v>0</v>
      </c>
      <c r="AB125" s="16">
        <f t="shared" si="1"/>
        <v>10.415709999999997</v>
      </c>
      <c r="AC125" s="106"/>
      <c r="AD125" s="105"/>
      <c r="AE125" s="106"/>
    </row>
    <row r="126" spans="1:31" x14ac:dyDescent="0.3">
      <c r="A126" s="26">
        <v>76.122699999999995</v>
      </c>
      <c r="B126" s="238" t="s">
        <v>1493</v>
      </c>
      <c r="C126" s="21">
        <f>+'Final Budget in Lakhs'!C126-'Provisional Budget Issued'!C126</f>
        <v>0</v>
      </c>
      <c r="D126" s="21">
        <f>+'Final Budget in Lakhs'!D126-'Provisional Budget Issued'!D126</f>
        <v>0</v>
      </c>
      <c r="E126" s="21">
        <f>+'Final Budget in Lakhs'!E126-'Provisional Budget Issued'!E126</f>
        <v>0</v>
      </c>
      <c r="F126" s="21">
        <f>+'Final Budget in Lakhs'!F126-'Provisional Budget Issued'!F126</f>
        <v>0</v>
      </c>
      <c r="G126" s="21">
        <f>+'Final Budget in Lakhs'!G126-'Provisional Budget Issued'!G126</f>
        <v>0</v>
      </c>
      <c r="H126" s="21">
        <f>+'Final Budget in Lakhs'!H126-'Provisional Budget Issued'!H126</f>
        <v>3.0000000000000027E-2</v>
      </c>
      <c r="I126" s="21">
        <f>+'Final Budget in Lakhs'!I126-'Provisional Budget Issued'!I126</f>
        <v>0</v>
      </c>
      <c r="J126" s="21">
        <f>+'Final Budget in Lakhs'!J126-'Provisional Budget Issued'!J126</f>
        <v>0</v>
      </c>
      <c r="K126" s="21">
        <f>+'Final Budget in Lakhs'!K126-'Provisional Budget Issued'!K126</f>
        <v>0</v>
      </c>
      <c r="L126" s="21">
        <f>+'Final Budget in Lakhs'!L126-'Provisional Budget Issued'!L126</f>
        <v>0</v>
      </c>
      <c r="M126" s="21">
        <f>+'Final Budget in Lakhs'!M126-'Provisional Budget Issued'!M126</f>
        <v>0</v>
      </c>
      <c r="N126" s="21">
        <f>+'Final Budget in Lakhs'!N126-'Provisional Budget Issued'!N126</f>
        <v>0.112</v>
      </c>
      <c r="O126" s="21">
        <f>+'Final Budget in Lakhs'!O126-'Provisional Budget Issued'!O126</f>
        <v>0</v>
      </c>
      <c r="P126" s="21">
        <f>+'Final Budget in Lakhs'!P126-'Provisional Budget Issued'!P126</f>
        <v>0</v>
      </c>
      <c r="Q126" s="21">
        <f>+'Final Budget in Lakhs'!Q126-'Provisional Budget Issued'!Q126</f>
        <v>0</v>
      </c>
      <c r="R126" s="21">
        <f>+'Final Budget in Lakhs'!R126-'Provisional Budget Issued'!R126</f>
        <v>0</v>
      </c>
      <c r="S126" s="21">
        <f>+'Final Budget in Lakhs'!S126-'Provisional Budget Issued'!S126</f>
        <v>0</v>
      </c>
      <c r="T126" s="21">
        <f>+'Final Budget in Lakhs'!T126-'Provisional Budget Issued'!T126</f>
        <v>0</v>
      </c>
      <c r="U126" s="21">
        <f>+'Final Budget in Lakhs'!U126-'Provisional Budget Issued'!U126</f>
        <v>0</v>
      </c>
      <c r="V126" s="21">
        <f>+'Final Budget in Lakhs'!V126-'Provisional Budget Issued'!V126</f>
        <v>0</v>
      </c>
      <c r="W126" s="21">
        <f>+'Final Budget in Lakhs'!W126-'Provisional Budget Issued'!W126</f>
        <v>0</v>
      </c>
      <c r="X126" s="21">
        <f>+'Final Budget in Lakhs'!X126-'Provisional Budget Issued'!X126</f>
        <v>0</v>
      </c>
      <c r="Y126" s="21">
        <f>+'Final Budget in Lakhs'!Y126-'Provisional Budget Issued'!Y126</f>
        <v>0</v>
      </c>
      <c r="Z126" s="21">
        <f>+'Final Budget in Lakhs'!Z126-'Provisional Budget Issued'!Z126</f>
        <v>5.9608400000000001</v>
      </c>
      <c r="AA126" s="21">
        <f>+'Final Budget in Lakhs'!AA126-'Provisional Budget Issued'!AA126</f>
        <v>0</v>
      </c>
      <c r="AB126" s="16">
        <f t="shared" si="1"/>
        <v>6.1028400000000005</v>
      </c>
      <c r="AC126" s="106"/>
      <c r="AD126" s="105"/>
      <c r="AE126" s="106"/>
    </row>
    <row r="127" spans="1:31" x14ac:dyDescent="0.3">
      <c r="A127" s="12">
        <v>76.123699999999999</v>
      </c>
      <c r="B127" s="238" t="s">
        <v>1494</v>
      </c>
      <c r="C127" s="21">
        <f>+'Final Budget in Lakhs'!C127-'Provisional Budget Issued'!C127</f>
        <v>0</v>
      </c>
      <c r="D127" s="21">
        <f>+'Final Budget in Lakhs'!D127-'Provisional Budget Issued'!D127</f>
        <v>0</v>
      </c>
      <c r="E127" s="21">
        <f>+'Final Budget in Lakhs'!E127-'Provisional Budget Issued'!E127</f>
        <v>0</v>
      </c>
      <c r="F127" s="21">
        <f>+'Final Budget in Lakhs'!F127-'Provisional Budget Issued'!F127</f>
        <v>0.14000000000000001</v>
      </c>
      <c r="G127" s="21">
        <f>+'Final Budget in Lakhs'!G127-'Provisional Budget Issued'!G127</f>
        <v>0.14000000000000001</v>
      </c>
      <c r="H127" s="21">
        <f>+'Final Budget in Lakhs'!H127-'Provisional Budget Issued'!H127</f>
        <v>0</v>
      </c>
      <c r="I127" s="21">
        <f>+'Final Budget in Lakhs'!I127-'Provisional Budget Issued'!I127</f>
        <v>0</v>
      </c>
      <c r="J127" s="21">
        <f>+'Final Budget in Lakhs'!J127-'Provisional Budget Issued'!J127</f>
        <v>1.0000000000000009E-2</v>
      </c>
      <c r="K127" s="21">
        <f>+'Final Budget in Lakhs'!K127-'Provisional Budget Issued'!K127</f>
        <v>0.26</v>
      </c>
      <c r="L127" s="21">
        <f>+'Final Budget in Lakhs'!L127-'Provisional Budget Issued'!L127</f>
        <v>0</v>
      </c>
      <c r="M127" s="21">
        <f>+'Final Budget in Lakhs'!M127-'Provisional Budget Issued'!M127</f>
        <v>0.28320000000000001</v>
      </c>
      <c r="N127" s="21">
        <f>+'Final Budget in Lakhs'!N127-'Provisional Budget Issued'!N127</f>
        <v>0</v>
      </c>
      <c r="O127" s="21">
        <f>+'Final Budget in Lakhs'!O127-'Provisional Budget Issued'!O127</f>
        <v>0.184</v>
      </c>
      <c r="P127" s="21">
        <f>+'Final Budget in Lakhs'!P127-'Provisional Budget Issued'!P127</f>
        <v>0.03</v>
      </c>
      <c r="Q127" s="21">
        <f>+'Final Budget in Lakhs'!Q127-'Provisional Budget Issued'!Q127</f>
        <v>0</v>
      </c>
      <c r="R127" s="21">
        <f>+'Final Budget in Lakhs'!R127-'Provisional Budget Issued'!R127</f>
        <v>0</v>
      </c>
      <c r="S127" s="21">
        <f>+'Final Budget in Lakhs'!S127-'Provisional Budget Issued'!S127</f>
        <v>0</v>
      </c>
      <c r="T127" s="21">
        <f>+'Final Budget in Lakhs'!T127-'Provisional Budget Issued'!T127</f>
        <v>0</v>
      </c>
      <c r="U127" s="21">
        <f>+'Final Budget in Lakhs'!U127-'Provisional Budget Issued'!U127</f>
        <v>0</v>
      </c>
      <c r="V127" s="21">
        <f>+'Final Budget in Lakhs'!V127-'Provisional Budget Issued'!V127</f>
        <v>0</v>
      </c>
      <c r="W127" s="21">
        <f>+'Final Budget in Lakhs'!W127-'Provisional Budget Issued'!W127</f>
        <v>0</v>
      </c>
      <c r="X127" s="21">
        <f>+'Final Budget in Lakhs'!X127-'Provisional Budget Issued'!X127</f>
        <v>0</v>
      </c>
      <c r="Y127" s="21">
        <f>+'Final Budget in Lakhs'!Y127-'Provisional Budget Issued'!Y127</f>
        <v>0</v>
      </c>
      <c r="Z127" s="21">
        <f>+'Final Budget in Lakhs'!Z127-'Provisional Budget Issued'!Z127</f>
        <v>17.231860000000001</v>
      </c>
      <c r="AA127" s="21">
        <f>+'Final Budget in Lakhs'!AA127-'Provisional Budget Issued'!AA127</f>
        <v>0</v>
      </c>
      <c r="AB127" s="16">
        <f t="shared" si="1"/>
        <v>18.279060000000001</v>
      </c>
      <c r="AC127" s="106"/>
      <c r="AD127" s="105"/>
      <c r="AE127" s="106"/>
    </row>
    <row r="128" spans="1:31" x14ac:dyDescent="0.3">
      <c r="A128" s="26">
        <v>76.125699999999995</v>
      </c>
      <c r="B128" s="238" t="s">
        <v>1495</v>
      </c>
      <c r="C128" s="21">
        <f>+'Final Budget in Lakhs'!C128-'Provisional Budget Issued'!C128</f>
        <v>0.49768000000000001</v>
      </c>
      <c r="D128" s="21">
        <f>+'Final Budget in Lakhs'!D128-'Provisional Budget Issued'!D128</f>
        <v>0.25566999999999995</v>
      </c>
      <c r="E128" s="21">
        <f>+'Final Budget in Lakhs'!E128-'Provisional Budget Issued'!E128</f>
        <v>0</v>
      </c>
      <c r="F128" s="21">
        <f>+'Final Budget in Lakhs'!F128-'Provisional Budget Issued'!F128</f>
        <v>0</v>
      </c>
      <c r="G128" s="21">
        <f>+'Final Budget in Lakhs'!G128-'Provisional Budget Issued'!G128</f>
        <v>0</v>
      </c>
      <c r="H128" s="21">
        <f>+'Final Budget in Lakhs'!H128-'Provisional Budget Issued'!H128</f>
        <v>0.37729999999999997</v>
      </c>
      <c r="I128" s="21">
        <f>+'Final Budget in Lakhs'!I128-'Provisional Budget Issued'!I128</f>
        <v>0.50636999999999999</v>
      </c>
      <c r="J128" s="21">
        <f>+'Final Budget in Lakhs'!J128-'Provisional Budget Issued'!J128</f>
        <v>0.27794000000000002</v>
      </c>
      <c r="K128" s="21">
        <f>+'Final Budget in Lakhs'!K128-'Provisional Budget Issued'!K128</f>
        <v>0</v>
      </c>
      <c r="L128" s="21">
        <f>+'Final Budget in Lakhs'!L128-'Provisional Budget Issued'!L128</f>
        <v>0.24</v>
      </c>
      <c r="M128" s="21">
        <f>+'Final Budget in Lakhs'!M128-'Provisional Budget Issued'!M128</f>
        <v>0</v>
      </c>
      <c r="N128" s="21">
        <f>+'Final Budget in Lakhs'!N128-'Provisional Budget Issued'!N128</f>
        <v>0</v>
      </c>
      <c r="O128" s="21">
        <f>+'Final Budget in Lakhs'!O128-'Provisional Budget Issued'!O128</f>
        <v>0</v>
      </c>
      <c r="P128" s="21">
        <f>+'Final Budget in Lakhs'!P128-'Provisional Budget Issued'!P128</f>
        <v>0</v>
      </c>
      <c r="Q128" s="21">
        <f>+'Final Budget in Lakhs'!Q128-'Provisional Budget Issued'!Q128</f>
        <v>0.38013000000000008</v>
      </c>
      <c r="R128" s="21">
        <f>+'Final Budget in Lakhs'!R128-'Provisional Budget Issued'!R128</f>
        <v>0.42805000000000004</v>
      </c>
      <c r="S128" s="21">
        <f>+'Final Budget in Lakhs'!S128-'Provisional Budget Issued'!S128</f>
        <v>4.6640000000000001E-2</v>
      </c>
      <c r="T128" s="21">
        <f>+'Final Budget in Lakhs'!T128-'Provisional Budget Issued'!T128</f>
        <v>7.8560000000000005E-2</v>
      </c>
      <c r="U128" s="21">
        <f>+'Final Budget in Lakhs'!U128-'Provisional Budget Issued'!U128</f>
        <v>0.30828</v>
      </c>
      <c r="V128" s="21">
        <f>+'Final Budget in Lakhs'!V128-'Provisional Budget Issued'!V128</f>
        <v>0.1492</v>
      </c>
      <c r="W128" s="21">
        <f>+'Final Budget in Lakhs'!W128-'Provisional Budget Issued'!W128</f>
        <v>0.90639999999999998</v>
      </c>
      <c r="X128" s="21">
        <f>+'Final Budget in Lakhs'!X128-'Provisional Budget Issued'!X128</f>
        <v>0.92116999999999993</v>
      </c>
      <c r="Y128" s="21">
        <f>+'Final Budget in Lakhs'!Y128-'Provisional Budget Issued'!Y128</f>
        <v>0</v>
      </c>
      <c r="Z128" s="21">
        <f>+'Final Budget in Lakhs'!Z128-'Provisional Budget Issued'!Z128</f>
        <v>0.36289000000000016</v>
      </c>
      <c r="AA128" s="21">
        <f>+'Final Budget in Lakhs'!AA128-'Provisional Budget Issued'!AA128</f>
        <v>0</v>
      </c>
      <c r="AB128" s="16">
        <f t="shared" si="1"/>
        <v>5.7362799999999998</v>
      </c>
      <c r="AC128" s="106"/>
      <c r="AD128" s="105"/>
      <c r="AE128" s="106"/>
    </row>
    <row r="129" spans="1:31" ht="27" x14ac:dyDescent="0.3">
      <c r="A129" s="26">
        <v>76.127600000000001</v>
      </c>
      <c r="B129" s="238" t="s">
        <v>1497</v>
      </c>
      <c r="C129" s="21">
        <f>+'Final Budget in Lakhs'!C129-'Provisional Budget Issued'!C129</f>
        <v>0</v>
      </c>
      <c r="D129" s="21">
        <f>+'Final Budget in Lakhs'!D129-'Provisional Budget Issued'!D129</f>
        <v>0</v>
      </c>
      <c r="E129" s="21">
        <f>+'Final Budget in Lakhs'!E129-'Provisional Budget Issued'!E129</f>
        <v>0</v>
      </c>
      <c r="F129" s="21">
        <f>+'Final Budget in Lakhs'!F129-'Provisional Budget Issued'!F129</f>
        <v>0</v>
      </c>
      <c r="G129" s="21">
        <f>+'Final Budget in Lakhs'!G129-'Provisional Budget Issued'!G129</f>
        <v>0</v>
      </c>
      <c r="H129" s="21">
        <f>+'Final Budget in Lakhs'!H129-'Provisional Budget Issued'!H129</f>
        <v>0</v>
      </c>
      <c r="I129" s="21">
        <f>+'Final Budget in Lakhs'!I129-'Provisional Budget Issued'!I129</f>
        <v>0</v>
      </c>
      <c r="J129" s="21">
        <f>+'Final Budget in Lakhs'!J129-'Provisional Budget Issued'!J129</f>
        <v>32.573869999999999</v>
      </c>
      <c r="K129" s="21">
        <f>+'Final Budget in Lakhs'!K129-'Provisional Budget Issued'!K129</f>
        <v>0</v>
      </c>
      <c r="L129" s="21">
        <f>+'Final Budget in Lakhs'!L129-'Provisional Budget Issued'!L129</f>
        <v>0</v>
      </c>
      <c r="M129" s="21">
        <f>+'Final Budget in Lakhs'!M129-'Provisional Budget Issued'!M129</f>
        <v>0</v>
      </c>
      <c r="N129" s="21">
        <f>+'Final Budget in Lakhs'!N129-'Provisional Budget Issued'!N129</f>
        <v>0</v>
      </c>
      <c r="O129" s="21">
        <f>+'Final Budget in Lakhs'!O129-'Provisional Budget Issued'!O129</f>
        <v>0</v>
      </c>
      <c r="P129" s="21">
        <f>+'Final Budget in Lakhs'!P129-'Provisional Budget Issued'!P129</f>
        <v>0</v>
      </c>
      <c r="Q129" s="21">
        <f>+'Final Budget in Lakhs'!Q129-'Provisional Budget Issued'!Q129</f>
        <v>0</v>
      </c>
      <c r="R129" s="21">
        <f>+'Final Budget in Lakhs'!R129-'Provisional Budget Issued'!R129</f>
        <v>0</v>
      </c>
      <c r="S129" s="21">
        <f>+'Final Budget in Lakhs'!S129-'Provisional Budget Issued'!S129</f>
        <v>0</v>
      </c>
      <c r="T129" s="21">
        <f>+'Final Budget in Lakhs'!T129-'Provisional Budget Issued'!T129</f>
        <v>0</v>
      </c>
      <c r="U129" s="21">
        <f>+'Final Budget in Lakhs'!U129-'Provisional Budget Issued'!U129</f>
        <v>0</v>
      </c>
      <c r="V129" s="21">
        <f>+'Final Budget in Lakhs'!V129-'Provisional Budget Issued'!V129</f>
        <v>0</v>
      </c>
      <c r="W129" s="21">
        <f>+'Final Budget in Lakhs'!W129-'Provisional Budget Issued'!W129</f>
        <v>0</v>
      </c>
      <c r="X129" s="21">
        <f>+'Final Budget in Lakhs'!X129-'Provisional Budget Issued'!X129</f>
        <v>0</v>
      </c>
      <c r="Y129" s="21">
        <f>+'Final Budget in Lakhs'!Y129-'Provisional Budget Issued'!Y129</f>
        <v>0</v>
      </c>
      <c r="Z129" s="21">
        <f>+'Final Budget in Lakhs'!Z129-'Provisional Budget Issued'!Z129</f>
        <v>0</v>
      </c>
      <c r="AA129" s="21">
        <f>+'Final Budget in Lakhs'!AA129-'Provisional Budget Issued'!AA129</f>
        <v>0</v>
      </c>
      <c r="AB129" s="16">
        <f t="shared" si="1"/>
        <v>32.573869999999999</v>
      </c>
      <c r="AC129" s="106"/>
      <c r="AD129" s="105"/>
      <c r="AE129" s="106"/>
    </row>
    <row r="130" spans="1:31" ht="27" x14ac:dyDescent="0.3">
      <c r="A130" s="111">
        <v>76.127700000000004</v>
      </c>
      <c r="B130" s="238" t="s">
        <v>1497</v>
      </c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16"/>
      <c r="AC130" s="106"/>
      <c r="AD130" s="105"/>
      <c r="AE130" s="106"/>
    </row>
    <row r="131" spans="1:31" ht="27" x14ac:dyDescent="0.3">
      <c r="A131" s="26">
        <v>76.128699999999995</v>
      </c>
      <c r="B131" s="238" t="s">
        <v>1498</v>
      </c>
      <c r="C131" s="21">
        <f>+'Final Budget in Lakhs'!C131-'Provisional Budget Issued'!C131</f>
        <v>0</v>
      </c>
      <c r="D131" s="21">
        <f>+'Final Budget in Lakhs'!D131-'Provisional Budget Issued'!D131</f>
        <v>0</v>
      </c>
      <c r="E131" s="21">
        <f>+'Final Budget in Lakhs'!E131-'Provisional Budget Issued'!E131</f>
        <v>0</v>
      </c>
      <c r="F131" s="21">
        <f>+'Final Budget in Lakhs'!F131-'Provisional Budget Issued'!F131</f>
        <v>0</v>
      </c>
      <c r="G131" s="21">
        <f>+'Final Budget in Lakhs'!G131-'Provisional Budget Issued'!G131</f>
        <v>0</v>
      </c>
      <c r="H131" s="21">
        <f>+'Final Budget in Lakhs'!H131-'Provisional Budget Issued'!H131</f>
        <v>0</v>
      </c>
      <c r="I131" s="21">
        <f>+'Final Budget in Lakhs'!I131-'Provisional Budget Issued'!I131</f>
        <v>3.8211400000000002</v>
      </c>
      <c r="J131" s="21">
        <f>+'Final Budget in Lakhs'!J131-'Provisional Budget Issued'!J131</f>
        <v>0</v>
      </c>
      <c r="K131" s="21">
        <f>+'Final Budget in Lakhs'!K131-'Provisional Budget Issued'!K131</f>
        <v>0</v>
      </c>
      <c r="L131" s="21">
        <f>+'Final Budget in Lakhs'!L131-'Provisional Budget Issued'!L131</f>
        <v>0</v>
      </c>
      <c r="M131" s="21">
        <f>+'Final Budget in Lakhs'!M131-'Provisional Budget Issued'!M131</f>
        <v>0</v>
      </c>
      <c r="N131" s="21">
        <f>+'Final Budget in Lakhs'!N131-'Provisional Budget Issued'!N131</f>
        <v>0</v>
      </c>
      <c r="O131" s="21">
        <f>+'Final Budget in Lakhs'!O131-'Provisional Budget Issued'!O131</f>
        <v>0</v>
      </c>
      <c r="P131" s="21">
        <f>+'Final Budget in Lakhs'!P131-'Provisional Budget Issued'!P131</f>
        <v>0.21000000000000002</v>
      </c>
      <c r="Q131" s="21">
        <f>+'Final Budget in Lakhs'!Q131-'Provisional Budget Issued'!Q131</f>
        <v>0</v>
      </c>
      <c r="R131" s="21">
        <f>+'Final Budget in Lakhs'!R131-'Provisional Budget Issued'!R131</f>
        <v>0</v>
      </c>
      <c r="S131" s="21">
        <f>+'Final Budget in Lakhs'!S131-'Provisional Budget Issued'!S131</f>
        <v>0</v>
      </c>
      <c r="T131" s="21">
        <f>+'Final Budget in Lakhs'!T131-'Provisional Budget Issued'!T131</f>
        <v>0</v>
      </c>
      <c r="U131" s="21">
        <f>+'Final Budget in Lakhs'!U131-'Provisional Budget Issued'!U131</f>
        <v>0</v>
      </c>
      <c r="V131" s="21">
        <f>+'Final Budget in Lakhs'!V131-'Provisional Budget Issued'!V131</f>
        <v>0</v>
      </c>
      <c r="W131" s="21">
        <f>+'Final Budget in Lakhs'!W131-'Provisional Budget Issued'!W131</f>
        <v>0</v>
      </c>
      <c r="X131" s="21">
        <f>+'Final Budget in Lakhs'!X131-'Provisional Budget Issued'!X131</f>
        <v>0</v>
      </c>
      <c r="Y131" s="21">
        <f>+'Final Budget in Lakhs'!Y131-'Provisional Budget Issued'!Y131</f>
        <v>0</v>
      </c>
      <c r="Z131" s="21">
        <f>+'Final Budget in Lakhs'!Z131-'Provisional Budget Issued'!Z131</f>
        <v>0</v>
      </c>
      <c r="AA131" s="21">
        <f>+'Final Budget in Lakhs'!AA131-'Provisional Budget Issued'!AA131</f>
        <v>0</v>
      </c>
      <c r="AB131" s="16">
        <f t="shared" si="1"/>
        <v>4.0311400000000006</v>
      </c>
      <c r="AC131" s="106"/>
      <c r="AD131" s="105"/>
      <c r="AE131" s="106"/>
    </row>
    <row r="132" spans="1:31" ht="27" x14ac:dyDescent="0.3">
      <c r="A132" s="26">
        <v>76.1297</v>
      </c>
      <c r="B132" s="238" t="s">
        <v>1499</v>
      </c>
      <c r="C132" s="21">
        <f>+'Final Budget in Lakhs'!C132-'Provisional Budget Issued'!C132</f>
        <v>395.92293999999998</v>
      </c>
      <c r="D132" s="21">
        <f>+'Final Budget in Lakhs'!D132-'Provisional Budget Issued'!D132</f>
        <v>237.04130000000001</v>
      </c>
      <c r="E132" s="21">
        <f>+'Final Budget in Lakhs'!E132-'Provisional Budget Issued'!E132</f>
        <v>98.459350000000001</v>
      </c>
      <c r="F132" s="21">
        <f>+'Final Budget in Lakhs'!F132-'Provisional Budget Issued'!F132</f>
        <v>64.969349999999991</v>
      </c>
      <c r="G132" s="21">
        <f>+'Final Budget in Lakhs'!G132-'Provisional Budget Issued'!G132</f>
        <v>49.71</v>
      </c>
      <c r="H132" s="21">
        <f>+'Final Budget in Lakhs'!H132-'Provisional Budget Issued'!H132</f>
        <v>155.85527000000002</v>
      </c>
      <c r="I132" s="21">
        <f>+'Final Budget in Lakhs'!I132-'Provisional Budget Issued'!I132</f>
        <v>92.759619999999998</v>
      </c>
      <c r="J132" s="21">
        <f>+'Final Budget in Lakhs'!J132-'Provisional Budget Issued'!J132</f>
        <v>367.71787999999998</v>
      </c>
      <c r="K132" s="21">
        <f>+'Final Budget in Lakhs'!K132-'Provisional Budget Issued'!K132</f>
        <v>100.46652</v>
      </c>
      <c r="L132" s="21">
        <f>+'Final Budget in Lakhs'!L132-'Provisional Budget Issued'!L132</f>
        <v>62.262070000000008</v>
      </c>
      <c r="M132" s="21">
        <f>+'Final Budget in Lakhs'!M132-'Provisional Budget Issued'!M132</f>
        <v>30.37818</v>
      </c>
      <c r="N132" s="21">
        <f>+'Final Budget in Lakhs'!N132-'Provisional Budget Issued'!N132</f>
        <v>13.845740000000001</v>
      </c>
      <c r="O132" s="21">
        <f>+'Final Budget in Lakhs'!O132-'Provisional Budget Issued'!O132</f>
        <v>41.683329999999998</v>
      </c>
      <c r="P132" s="21">
        <f>+'Final Budget in Lakhs'!P132-'Provisional Budget Issued'!P132</f>
        <v>56.765060000000005</v>
      </c>
      <c r="Q132" s="21">
        <f>+'Final Budget in Lakhs'!Q132-'Provisional Budget Issued'!Q132</f>
        <v>57.290660000000003</v>
      </c>
      <c r="R132" s="21">
        <f>+'Final Budget in Lakhs'!R132-'Provisional Budget Issued'!R132</f>
        <v>47.473600000000005</v>
      </c>
      <c r="S132" s="21">
        <f>+'Final Budget in Lakhs'!S132-'Provisional Budget Issued'!S132</f>
        <v>79.873840000000001</v>
      </c>
      <c r="T132" s="21">
        <f>+'Final Budget in Lakhs'!T132-'Provisional Budget Issued'!T132</f>
        <v>40.676650000000002</v>
      </c>
      <c r="U132" s="21">
        <f>+'Final Budget in Lakhs'!U132-'Provisional Budget Issued'!U132</f>
        <v>29.939179999999997</v>
      </c>
      <c r="V132" s="21">
        <f>+'Final Budget in Lakhs'!V132-'Provisional Budget Issued'!V132</f>
        <v>5.88598</v>
      </c>
      <c r="W132" s="21">
        <f>+'Final Budget in Lakhs'!W132-'Provisional Budget Issued'!W132</f>
        <v>12.108059999999998</v>
      </c>
      <c r="X132" s="21">
        <f>+'Final Budget in Lakhs'!X132-'Provisional Budget Issued'!X132</f>
        <v>31.994599999999998</v>
      </c>
      <c r="Y132" s="21">
        <f>+'Final Budget in Lakhs'!Y132-'Provisional Budget Issued'!Y132</f>
        <v>14.501500000000002</v>
      </c>
      <c r="Z132" s="21">
        <f>+'Final Budget in Lakhs'!Z132-'Provisional Budget Issued'!Z132</f>
        <v>123.32930999999999</v>
      </c>
      <c r="AA132" s="21">
        <f>+'Final Budget in Lakhs'!AA132-'Provisional Budget Issued'!AA132</f>
        <v>0</v>
      </c>
      <c r="AB132" s="16">
        <f t="shared" si="1"/>
        <v>2210.9099900000001</v>
      </c>
      <c r="AC132" s="106"/>
      <c r="AD132" s="105"/>
      <c r="AE132" s="106"/>
    </row>
    <row r="133" spans="1:31" ht="27" x14ac:dyDescent="0.3">
      <c r="A133" s="26">
        <v>76.129800000000003</v>
      </c>
      <c r="B133" s="238" t="s">
        <v>1500</v>
      </c>
      <c r="C133" s="21">
        <f>+'Final Budget in Lakhs'!C133-'Provisional Budget Issued'!C133</f>
        <v>6.4659800000000001</v>
      </c>
      <c r="D133" s="21">
        <f>+'Final Budget in Lakhs'!D133-'Provisional Budget Issued'!D133</f>
        <v>0</v>
      </c>
      <c r="E133" s="21">
        <f>+'Final Budget in Lakhs'!E133-'Provisional Budget Issued'!E133</f>
        <v>0</v>
      </c>
      <c r="F133" s="21">
        <f>+'Final Budget in Lakhs'!F133-'Provisional Budget Issued'!F133</f>
        <v>0</v>
      </c>
      <c r="G133" s="21">
        <f>+'Final Budget in Lakhs'!G133-'Provisional Budget Issued'!G133</f>
        <v>0</v>
      </c>
      <c r="H133" s="21">
        <f>+'Final Budget in Lakhs'!H133-'Provisional Budget Issued'!H133</f>
        <v>3.7295099999999999</v>
      </c>
      <c r="I133" s="21">
        <f>+'Final Budget in Lakhs'!I133-'Provisional Budget Issued'!I133</f>
        <v>0</v>
      </c>
      <c r="J133" s="21">
        <f>+'Final Budget in Lakhs'!J133-'Provisional Budget Issued'!J133</f>
        <v>0</v>
      </c>
      <c r="K133" s="21">
        <f>+'Final Budget in Lakhs'!K133-'Provisional Budget Issued'!K133</f>
        <v>0</v>
      </c>
      <c r="L133" s="21">
        <f>+'Final Budget in Lakhs'!L133-'Provisional Budget Issued'!L133</f>
        <v>0</v>
      </c>
      <c r="M133" s="21">
        <f>+'Final Budget in Lakhs'!M133-'Provisional Budget Issued'!M133</f>
        <v>0</v>
      </c>
      <c r="N133" s="21">
        <f>+'Final Budget in Lakhs'!N133-'Provisional Budget Issued'!N133</f>
        <v>0</v>
      </c>
      <c r="O133" s="21">
        <f>+'Final Budget in Lakhs'!O133-'Provisional Budget Issued'!O133</f>
        <v>0</v>
      </c>
      <c r="P133" s="21">
        <f>+'Final Budget in Lakhs'!P133-'Provisional Budget Issued'!P133</f>
        <v>0</v>
      </c>
      <c r="Q133" s="21">
        <f>+'Final Budget in Lakhs'!Q133-'Provisional Budget Issued'!Q133</f>
        <v>0</v>
      </c>
      <c r="R133" s="21">
        <f>+'Final Budget in Lakhs'!R133-'Provisional Budget Issued'!R133</f>
        <v>0</v>
      </c>
      <c r="S133" s="21">
        <f>+'Final Budget in Lakhs'!S133-'Provisional Budget Issued'!S133</f>
        <v>0</v>
      </c>
      <c r="T133" s="21">
        <f>+'Final Budget in Lakhs'!T133-'Provisional Budget Issued'!T133</f>
        <v>0</v>
      </c>
      <c r="U133" s="21">
        <f>+'Final Budget in Lakhs'!U133-'Provisional Budget Issued'!U133</f>
        <v>0</v>
      </c>
      <c r="V133" s="21">
        <f>+'Final Budget in Lakhs'!V133-'Provisional Budget Issued'!V133</f>
        <v>0</v>
      </c>
      <c r="W133" s="21">
        <f>+'Final Budget in Lakhs'!W133-'Provisional Budget Issued'!W133</f>
        <v>0</v>
      </c>
      <c r="X133" s="21">
        <f>+'Final Budget in Lakhs'!X133-'Provisional Budget Issued'!X133</f>
        <v>0</v>
      </c>
      <c r="Y133" s="21">
        <f>+'Final Budget in Lakhs'!Y133-'Provisional Budget Issued'!Y133</f>
        <v>0</v>
      </c>
      <c r="Z133" s="21">
        <f>+'Final Budget in Lakhs'!Z133-'Provisional Budget Issued'!Z133</f>
        <v>0</v>
      </c>
      <c r="AA133" s="21">
        <f>+'Final Budget in Lakhs'!AA133-'Provisional Budget Issued'!AA133</f>
        <v>0</v>
      </c>
      <c r="AB133" s="16">
        <f t="shared" si="1"/>
        <v>10.195489999999999</v>
      </c>
      <c r="AC133" s="106"/>
      <c r="AD133" s="105"/>
      <c r="AE133" s="106"/>
    </row>
    <row r="134" spans="1:31" x14ac:dyDescent="0.3">
      <c r="A134" s="26">
        <v>76.13069999999999</v>
      </c>
      <c r="B134" s="238" t="s">
        <v>1501</v>
      </c>
      <c r="C134" s="21">
        <f>+'Final Budget in Lakhs'!C134-'Provisional Budget Issued'!C134</f>
        <v>0</v>
      </c>
      <c r="D134" s="21">
        <f>+'Final Budget in Lakhs'!D134-'Provisional Budget Issued'!D134</f>
        <v>0</v>
      </c>
      <c r="E134" s="21">
        <f>+'Final Budget in Lakhs'!E134-'Provisional Budget Issued'!E134</f>
        <v>53.701560000000001</v>
      </c>
      <c r="F134" s="21">
        <f>+'Final Budget in Lakhs'!F134-'Provisional Budget Issued'!F134</f>
        <v>50</v>
      </c>
      <c r="G134" s="21">
        <f>+'Final Budget in Lakhs'!G134-'Provisional Budget Issued'!G134</f>
        <v>42</v>
      </c>
      <c r="H134" s="21">
        <f>+'Final Budget in Lakhs'!H134-'Provisional Budget Issued'!H134</f>
        <v>36.426859999999998</v>
      </c>
      <c r="I134" s="21">
        <f>+'Final Budget in Lakhs'!I134-'Provisional Budget Issued'!I134</f>
        <v>0</v>
      </c>
      <c r="J134" s="21">
        <f>+'Final Budget in Lakhs'!J134-'Provisional Budget Issued'!J134</f>
        <v>0</v>
      </c>
      <c r="K134" s="21">
        <f>+'Final Budget in Lakhs'!K134-'Provisional Budget Issued'!K134</f>
        <v>42.128869999999999</v>
      </c>
      <c r="L134" s="21">
        <f>+'Final Budget in Lakhs'!L134-'Provisional Budget Issued'!L134</f>
        <v>50.855779999999996</v>
      </c>
      <c r="M134" s="21">
        <f>+'Final Budget in Lakhs'!M134-'Provisional Budget Issued'!M134</f>
        <v>24.694379999999999</v>
      </c>
      <c r="N134" s="21">
        <f>+'Final Budget in Lakhs'!N134-'Provisional Budget Issued'!N134</f>
        <v>29.034789999999997</v>
      </c>
      <c r="O134" s="21">
        <f>+'Final Budget in Lakhs'!O134-'Provisional Budget Issued'!O134</f>
        <v>25.246760000000002</v>
      </c>
      <c r="P134" s="21">
        <f>+'Final Budget in Lakhs'!P134-'Provisional Budget Issued'!P134</f>
        <v>7.4489999999999998</v>
      </c>
      <c r="Q134" s="21">
        <f>+'Final Budget in Lakhs'!Q134-'Provisional Budget Issued'!Q134</f>
        <v>41.233900000000006</v>
      </c>
      <c r="R134" s="21">
        <f>+'Final Budget in Lakhs'!R134-'Provisional Budget Issued'!R134</f>
        <v>37.162659999999995</v>
      </c>
      <c r="S134" s="21">
        <f>+'Final Budget in Lakhs'!S134-'Provisional Budget Issued'!S134</f>
        <v>10.907119999999999</v>
      </c>
      <c r="T134" s="21">
        <f>+'Final Budget in Lakhs'!T134-'Provisional Budget Issued'!T134</f>
        <v>30.346630000000001</v>
      </c>
      <c r="U134" s="21">
        <f>+'Final Budget in Lakhs'!U134-'Provisional Budget Issued'!U134</f>
        <v>0</v>
      </c>
      <c r="V134" s="21">
        <f>+'Final Budget in Lakhs'!V134-'Provisional Budget Issued'!V134</f>
        <v>0</v>
      </c>
      <c r="W134" s="21">
        <f>+'Final Budget in Lakhs'!W134-'Provisional Budget Issued'!W134</f>
        <v>0</v>
      </c>
      <c r="X134" s="21">
        <f>+'Final Budget in Lakhs'!X134-'Provisional Budget Issued'!X134</f>
        <v>0</v>
      </c>
      <c r="Y134" s="21">
        <f>+'Final Budget in Lakhs'!Y134-'Provisional Budget Issued'!Y134</f>
        <v>0</v>
      </c>
      <c r="Z134" s="21">
        <f>+'Final Budget in Lakhs'!Z134-'Provisional Budget Issued'!Z134</f>
        <v>0</v>
      </c>
      <c r="AA134" s="21">
        <f>+'Final Budget in Lakhs'!AA134-'Provisional Budget Issued'!AA134</f>
        <v>0</v>
      </c>
      <c r="AB134" s="16">
        <f t="shared" si="1"/>
        <v>481.18831000000006</v>
      </c>
      <c r="AC134" s="106"/>
      <c r="AD134" s="105"/>
      <c r="AE134" s="106"/>
    </row>
    <row r="135" spans="1:31" x14ac:dyDescent="0.3">
      <c r="A135" s="26">
        <v>76.131699999999995</v>
      </c>
      <c r="B135" s="238" t="s">
        <v>1502</v>
      </c>
      <c r="C135" s="21">
        <f>+'Final Budget in Lakhs'!C135-'Provisional Budget Issued'!C135</f>
        <v>0</v>
      </c>
      <c r="D135" s="21">
        <f>+'Final Budget in Lakhs'!D135-'Provisional Budget Issued'!D135</f>
        <v>0</v>
      </c>
      <c r="E135" s="21">
        <f>+'Final Budget in Lakhs'!E135-'Provisional Budget Issued'!E135</f>
        <v>0</v>
      </c>
      <c r="F135" s="21">
        <f>+'Final Budget in Lakhs'!F135-'Provisional Budget Issued'!F135</f>
        <v>0</v>
      </c>
      <c r="G135" s="21">
        <f>+'Final Budget in Lakhs'!G135-'Provisional Budget Issued'!G135</f>
        <v>0</v>
      </c>
      <c r="H135" s="21">
        <f>+'Final Budget in Lakhs'!H135-'Provisional Budget Issued'!H135</f>
        <v>0</v>
      </c>
      <c r="I135" s="21">
        <f>+'Final Budget in Lakhs'!I135-'Provisional Budget Issued'!I135</f>
        <v>0</v>
      </c>
      <c r="J135" s="21">
        <f>+'Final Budget in Lakhs'!J135-'Provisional Budget Issued'!J135</f>
        <v>0</v>
      </c>
      <c r="K135" s="21">
        <f>+'Final Budget in Lakhs'!K135-'Provisional Budget Issued'!K135</f>
        <v>0</v>
      </c>
      <c r="L135" s="21">
        <f>+'Final Budget in Lakhs'!L135-'Provisional Budget Issued'!L135</f>
        <v>0</v>
      </c>
      <c r="M135" s="21">
        <f>+'Final Budget in Lakhs'!M135-'Provisional Budget Issued'!M135</f>
        <v>0</v>
      </c>
      <c r="N135" s="21">
        <f>+'Final Budget in Lakhs'!N135-'Provisional Budget Issued'!N135</f>
        <v>0</v>
      </c>
      <c r="O135" s="21">
        <f>+'Final Budget in Lakhs'!O135-'Provisional Budget Issued'!O135</f>
        <v>0</v>
      </c>
      <c r="P135" s="21">
        <f>+'Final Budget in Lakhs'!P135-'Provisional Budget Issued'!P135</f>
        <v>0</v>
      </c>
      <c r="Q135" s="21">
        <f>+'Final Budget in Lakhs'!Q135-'Provisional Budget Issued'!Q135</f>
        <v>0</v>
      </c>
      <c r="R135" s="21">
        <f>+'Final Budget in Lakhs'!R135-'Provisional Budget Issued'!R135</f>
        <v>0</v>
      </c>
      <c r="S135" s="21">
        <f>+'Final Budget in Lakhs'!S135-'Provisional Budget Issued'!S135</f>
        <v>0</v>
      </c>
      <c r="T135" s="21">
        <f>+'Final Budget in Lakhs'!T135-'Provisional Budget Issued'!T135</f>
        <v>0</v>
      </c>
      <c r="U135" s="21">
        <f>+'Final Budget in Lakhs'!U135-'Provisional Budget Issued'!U135</f>
        <v>0</v>
      </c>
      <c r="V135" s="21">
        <f>+'Final Budget in Lakhs'!V135-'Provisional Budget Issued'!V135</f>
        <v>0</v>
      </c>
      <c r="W135" s="21">
        <f>+'Final Budget in Lakhs'!W135-'Provisional Budget Issued'!W135</f>
        <v>0</v>
      </c>
      <c r="X135" s="21">
        <f>+'Final Budget in Lakhs'!X135-'Provisional Budget Issued'!X135</f>
        <v>1.0409700000000002</v>
      </c>
      <c r="Y135" s="21">
        <f>+'Final Budget in Lakhs'!Y135-'Provisional Budget Issued'!Y135</f>
        <v>0</v>
      </c>
      <c r="Z135" s="21">
        <f>+'Final Budget in Lakhs'!Z135-'Provisional Budget Issued'!Z135</f>
        <v>0</v>
      </c>
      <c r="AA135" s="21">
        <f>+'Final Budget in Lakhs'!AA135-'Provisional Budget Issued'!AA135</f>
        <v>0</v>
      </c>
      <c r="AB135" s="16">
        <f t="shared" si="1"/>
        <v>1.0409700000000002</v>
      </c>
      <c r="AC135" s="106"/>
      <c r="AD135" s="105"/>
      <c r="AE135" s="106"/>
    </row>
    <row r="136" spans="1:31" x14ac:dyDescent="0.3">
      <c r="A136" s="26">
        <v>76.1327</v>
      </c>
      <c r="B136" s="238" t="s">
        <v>1503</v>
      </c>
      <c r="C136" s="21">
        <f>+'Final Budget in Lakhs'!C136-'Provisional Budget Issued'!C136</f>
        <v>0</v>
      </c>
      <c r="D136" s="21">
        <f>+'Final Budget in Lakhs'!D136-'Provisional Budget Issued'!D136</f>
        <v>0</v>
      </c>
      <c r="E136" s="21">
        <f>+'Final Budget in Lakhs'!E136-'Provisional Budget Issued'!E136</f>
        <v>0</v>
      </c>
      <c r="F136" s="21">
        <f>+'Final Budget in Lakhs'!F136-'Provisional Budget Issued'!F136</f>
        <v>0</v>
      </c>
      <c r="G136" s="21">
        <f>+'Final Budget in Lakhs'!G136-'Provisional Budget Issued'!G136</f>
        <v>0</v>
      </c>
      <c r="H136" s="21">
        <f>+'Final Budget in Lakhs'!H136-'Provisional Budget Issued'!H136</f>
        <v>0</v>
      </c>
      <c r="I136" s="21">
        <f>+'Final Budget in Lakhs'!I136-'Provisional Budget Issued'!I136</f>
        <v>0</v>
      </c>
      <c r="J136" s="21">
        <f>+'Final Budget in Lakhs'!J136-'Provisional Budget Issued'!J136</f>
        <v>0</v>
      </c>
      <c r="K136" s="21">
        <f>+'Final Budget in Lakhs'!K136-'Provisional Budget Issued'!K136</f>
        <v>4.8000000000000001E-2</v>
      </c>
      <c r="L136" s="21">
        <f>+'Final Budget in Lakhs'!L136-'Provisional Budget Issued'!L136</f>
        <v>3.4000000000000002E-2</v>
      </c>
      <c r="M136" s="21">
        <f>+'Final Budget in Lakhs'!M136-'Provisional Budget Issued'!M136</f>
        <v>2.5999999999999995E-2</v>
      </c>
      <c r="N136" s="21">
        <f>+'Final Budget in Lakhs'!N136-'Provisional Budget Issued'!N136</f>
        <v>0</v>
      </c>
      <c r="O136" s="21">
        <f>+'Final Budget in Lakhs'!O136-'Provisional Budget Issued'!O136</f>
        <v>0</v>
      </c>
      <c r="P136" s="21">
        <f>+'Final Budget in Lakhs'!P136-'Provisional Budget Issued'!P136</f>
        <v>0</v>
      </c>
      <c r="Q136" s="21">
        <f>+'Final Budget in Lakhs'!Q136-'Provisional Budget Issued'!Q136</f>
        <v>0</v>
      </c>
      <c r="R136" s="21">
        <f>+'Final Budget in Lakhs'!R136-'Provisional Budget Issued'!R136</f>
        <v>0</v>
      </c>
      <c r="S136" s="21">
        <f>+'Final Budget in Lakhs'!S136-'Provisional Budget Issued'!S136</f>
        <v>1.2E-2</v>
      </c>
      <c r="T136" s="21">
        <f>+'Final Budget in Lakhs'!T136-'Provisional Budget Issued'!T136</f>
        <v>0</v>
      </c>
      <c r="U136" s="21">
        <f>+'Final Budget in Lakhs'!U136-'Provisional Budget Issued'!U136</f>
        <v>0</v>
      </c>
      <c r="V136" s="21">
        <f>+'Final Budget in Lakhs'!V136-'Provisional Budget Issued'!V136</f>
        <v>4.8000000000000001E-2</v>
      </c>
      <c r="W136" s="21">
        <f>+'Final Budget in Lakhs'!W136-'Provisional Budget Issued'!W136</f>
        <v>3.3999999999999989E-2</v>
      </c>
      <c r="X136" s="21">
        <f>+'Final Budget in Lakhs'!X136-'Provisional Budget Issued'!X136</f>
        <v>0</v>
      </c>
      <c r="Y136" s="21">
        <f>+'Final Budget in Lakhs'!Y136-'Provisional Budget Issued'!Y136</f>
        <v>3.304E-2</v>
      </c>
      <c r="Z136" s="21">
        <f>+'Final Budget in Lakhs'!Z136-'Provisional Budget Issued'!Z136</f>
        <v>0</v>
      </c>
      <c r="AA136" s="21">
        <f>+'Final Budget in Lakhs'!AA136-'Provisional Budget Issued'!AA136</f>
        <v>0</v>
      </c>
      <c r="AB136" s="16">
        <f t="shared" si="1"/>
        <v>0.23503999999999997</v>
      </c>
      <c r="AC136" s="106"/>
      <c r="AD136" s="105"/>
      <c r="AE136" s="106"/>
    </row>
    <row r="137" spans="1:31" x14ac:dyDescent="0.3">
      <c r="A137" s="26">
        <v>76.133700000000005</v>
      </c>
      <c r="B137" s="238" t="s">
        <v>1504</v>
      </c>
      <c r="C137" s="21">
        <f>+'Final Budget in Lakhs'!C137-'Provisional Budget Issued'!C137</f>
        <v>1.58466</v>
      </c>
      <c r="D137" s="21">
        <f>+'Final Budget in Lakhs'!D137-'Provisional Budget Issued'!D137</f>
        <v>0.56755</v>
      </c>
      <c r="E137" s="21">
        <f>+'Final Budget in Lakhs'!E137-'Provisional Budget Issued'!E137</f>
        <v>33.032899999999998</v>
      </c>
      <c r="F137" s="21">
        <f>+'Final Budget in Lakhs'!F137-'Provisional Budget Issued'!F137</f>
        <v>31.432899999999997</v>
      </c>
      <c r="G137" s="21">
        <f>+'Final Budget in Lakhs'!G137-'Provisional Budget Issued'!G137</f>
        <v>2.7547799999999998</v>
      </c>
      <c r="H137" s="21">
        <f>+'Final Budget in Lakhs'!H137-'Provisional Budget Issued'!H137</f>
        <v>19.258609999999997</v>
      </c>
      <c r="I137" s="21">
        <f>+'Final Budget in Lakhs'!I137-'Provisional Budget Issued'!I137</f>
        <v>11.259060000000002</v>
      </c>
      <c r="J137" s="21">
        <f>+'Final Budget in Lakhs'!J137-'Provisional Budget Issued'!J137</f>
        <v>41.630540000000003</v>
      </c>
      <c r="K137" s="21">
        <f>+'Final Budget in Lakhs'!K137-'Provisional Budget Issued'!K137</f>
        <v>7.5914000000000001</v>
      </c>
      <c r="L137" s="21">
        <f>+'Final Budget in Lakhs'!L137-'Provisional Budget Issued'!L137</f>
        <v>9.2690699999999993</v>
      </c>
      <c r="M137" s="21">
        <f>+'Final Budget in Lakhs'!M137-'Provisional Budget Issued'!M137</f>
        <v>9.5801400000000001</v>
      </c>
      <c r="N137" s="21">
        <f>+'Final Budget in Lakhs'!N137-'Provisional Budget Issued'!N137</f>
        <v>10.32624</v>
      </c>
      <c r="O137" s="21">
        <f>+'Final Budget in Lakhs'!O137-'Provisional Budget Issued'!O137</f>
        <v>6.1538400000000006</v>
      </c>
      <c r="P137" s="21">
        <f>+'Final Budget in Lakhs'!P137-'Provisional Budget Issued'!P137</f>
        <v>8.0914000000000001</v>
      </c>
      <c r="Q137" s="21">
        <f>+'Final Budget in Lakhs'!Q137-'Provisional Budget Issued'!Q137</f>
        <v>17.371690000000001</v>
      </c>
      <c r="R137" s="21">
        <f>+'Final Budget in Lakhs'!R137-'Provisional Budget Issued'!R137</f>
        <v>15.208460000000001</v>
      </c>
      <c r="S137" s="21">
        <f>+'Final Budget in Lakhs'!S137-'Provisional Budget Issued'!S137</f>
        <v>14.87856</v>
      </c>
      <c r="T137" s="21">
        <f>+'Final Budget in Lakhs'!T137-'Provisional Budget Issued'!T137</f>
        <v>17.92343</v>
      </c>
      <c r="U137" s="21">
        <f>+'Final Budget in Lakhs'!U137-'Provisional Budget Issued'!U137</f>
        <v>2.8778999999999999</v>
      </c>
      <c r="V137" s="21">
        <f>+'Final Budget in Lakhs'!V137-'Provisional Budget Issued'!V137</f>
        <v>0.32689999999999997</v>
      </c>
      <c r="W137" s="21">
        <f>+'Final Budget in Lakhs'!W137-'Provisional Budget Issued'!W137</f>
        <v>2.77508</v>
      </c>
      <c r="X137" s="21">
        <f>+'Final Budget in Lakhs'!X137-'Provisional Budget Issued'!X137</f>
        <v>2.6362000000000001</v>
      </c>
      <c r="Y137" s="21">
        <f>+'Final Budget in Lakhs'!Y137-'Provisional Budget Issued'!Y137</f>
        <v>0.68988000000000005</v>
      </c>
      <c r="Z137" s="21">
        <f>+'Final Budget in Lakhs'!Z137-'Provisional Budget Issued'!Z137</f>
        <v>9.44895</v>
      </c>
      <c r="AA137" s="21">
        <f>+'Final Budget in Lakhs'!AA137-'Provisional Budget Issued'!AA137</f>
        <v>0</v>
      </c>
      <c r="AB137" s="16">
        <f t="shared" si="1"/>
        <v>276.67014000000006</v>
      </c>
      <c r="AC137" s="106"/>
      <c r="AD137" s="105"/>
      <c r="AE137" s="106"/>
    </row>
    <row r="138" spans="1:31" x14ac:dyDescent="0.3">
      <c r="A138" s="26">
        <v>76.134699999999995</v>
      </c>
      <c r="B138" s="238" t="s">
        <v>1505</v>
      </c>
      <c r="C138" s="21">
        <f>+'Final Budget in Lakhs'!C138-'Provisional Budget Issued'!C138</f>
        <v>0</v>
      </c>
      <c r="D138" s="21">
        <f>+'Final Budget in Lakhs'!D138-'Provisional Budget Issued'!D138</f>
        <v>0</v>
      </c>
      <c r="E138" s="21">
        <f>+'Final Budget in Lakhs'!E138-'Provisional Budget Issued'!E138</f>
        <v>0</v>
      </c>
      <c r="F138" s="21">
        <f>+'Final Budget in Lakhs'!F138-'Provisional Budget Issued'!F138</f>
        <v>0.17999999999999994</v>
      </c>
      <c r="G138" s="21">
        <f>+'Final Budget in Lakhs'!G138-'Provisional Budget Issued'!G138</f>
        <v>0.17999999999999994</v>
      </c>
      <c r="H138" s="21">
        <f>+'Final Budget in Lakhs'!H138-'Provisional Budget Issued'!H138</f>
        <v>0</v>
      </c>
      <c r="I138" s="21">
        <f>+'Final Budget in Lakhs'!I138-'Provisional Budget Issued'!I138</f>
        <v>0</v>
      </c>
      <c r="J138" s="21">
        <f>+'Final Budget in Lakhs'!J138-'Provisional Budget Issued'!J138</f>
        <v>0</v>
      </c>
      <c r="K138" s="21">
        <f>+'Final Budget in Lakhs'!K138-'Provisional Budget Issued'!K138</f>
        <v>0</v>
      </c>
      <c r="L138" s="21">
        <f>+'Final Budget in Lakhs'!L138-'Provisional Budget Issued'!L138</f>
        <v>0</v>
      </c>
      <c r="M138" s="21">
        <f>+'Final Budget in Lakhs'!M138-'Provisional Budget Issued'!M138</f>
        <v>0</v>
      </c>
      <c r="N138" s="21">
        <f>+'Final Budget in Lakhs'!N138-'Provisional Budget Issued'!N138</f>
        <v>0</v>
      </c>
      <c r="O138" s="21">
        <f>+'Final Budget in Lakhs'!O138-'Provisional Budget Issued'!O138</f>
        <v>0</v>
      </c>
      <c r="P138" s="21">
        <f>+'Final Budget in Lakhs'!P138-'Provisional Budget Issued'!P138</f>
        <v>0</v>
      </c>
      <c r="Q138" s="21">
        <f>+'Final Budget in Lakhs'!Q138-'Provisional Budget Issued'!Q138</f>
        <v>0</v>
      </c>
      <c r="R138" s="21">
        <f>+'Final Budget in Lakhs'!R138-'Provisional Budget Issued'!R138</f>
        <v>0</v>
      </c>
      <c r="S138" s="21">
        <f>+'Final Budget in Lakhs'!S138-'Provisional Budget Issued'!S138</f>
        <v>0</v>
      </c>
      <c r="T138" s="21">
        <f>+'Final Budget in Lakhs'!T138-'Provisional Budget Issued'!T138</f>
        <v>0</v>
      </c>
      <c r="U138" s="21">
        <f>+'Final Budget in Lakhs'!U138-'Provisional Budget Issued'!U138</f>
        <v>0</v>
      </c>
      <c r="V138" s="21">
        <f>+'Final Budget in Lakhs'!V138-'Provisional Budget Issued'!V138</f>
        <v>0</v>
      </c>
      <c r="W138" s="21">
        <f>+'Final Budget in Lakhs'!W138-'Provisional Budget Issued'!W138</f>
        <v>0</v>
      </c>
      <c r="X138" s="21">
        <f>+'Final Budget in Lakhs'!X138-'Provisional Budget Issued'!X138</f>
        <v>0</v>
      </c>
      <c r="Y138" s="21">
        <f>+'Final Budget in Lakhs'!Y138-'Provisional Budget Issued'!Y138</f>
        <v>0</v>
      </c>
      <c r="Z138" s="21">
        <f>+'Final Budget in Lakhs'!Z138-'Provisional Budget Issued'!Z138</f>
        <v>0</v>
      </c>
      <c r="AA138" s="21">
        <f>+'Final Budget in Lakhs'!AA138-'Provisional Budget Issued'!AA138</f>
        <v>0</v>
      </c>
      <c r="AB138" s="16">
        <f t="shared" si="1"/>
        <v>0.35999999999999988</v>
      </c>
      <c r="AC138" s="106"/>
      <c r="AD138" s="105"/>
      <c r="AE138" s="106"/>
    </row>
    <row r="139" spans="1:31" x14ac:dyDescent="0.3">
      <c r="A139" s="26">
        <v>76.13669999999999</v>
      </c>
      <c r="B139" s="238" t="s">
        <v>1506</v>
      </c>
      <c r="C139" s="21">
        <f>+'Final Budget in Lakhs'!C139-'Provisional Budget Issued'!C139</f>
        <v>8.7310599999999994</v>
      </c>
      <c r="D139" s="21">
        <f>+'Final Budget in Lakhs'!D139-'Provisional Budget Issued'!D139</f>
        <v>5.9795099999999994</v>
      </c>
      <c r="E139" s="21">
        <f>+'Final Budget in Lakhs'!E139-'Provisional Budget Issued'!E139</f>
        <v>6.0385299999999997</v>
      </c>
      <c r="F139" s="21">
        <f>+'Final Budget in Lakhs'!F139-'Provisional Budget Issued'!F139</f>
        <v>7.8485300000000002</v>
      </c>
      <c r="G139" s="21">
        <f>+'Final Budget in Lakhs'!G139-'Provisional Budget Issued'!G139</f>
        <v>1.1755899999999999</v>
      </c>
      <c r="H139" s="21">
        <f>+'Final Budget in Lakhs'!H139-'Provisional Budget Issued'!H139</f>
        <v>0.16929999999999978</v>
      </c>
      <c r="I139" s="21">
        <f>+'Final Budget in Lakhs'!I139-'Provisional Budget Issued'!I139</f>
        <v>1.8965000000000001</v>
      </c>
      <c r="J139" s="21">
        <f>+'Final Budget in Lakhs'!J139-'Provisional Budget Issued'!J139</f>
        <v>6.1069999999999999E-2</v>
      </c>
      <c r="K139" s="21">
        <f>+'Final Budget in Lakhs'!K139-'Provisional Budget Issued'!K139</f>
        <v>0.41282000000000002</v>
      </c>
      <c r="L139" s="21">
        <f>+'Final Budget in Lakhs'!L139-'Provisional Budget Issued'!L139</f>
        <v>2.7734200000000002</v>
      </c>
      <c r="M139" s="21">
        <f>+'Final Budget in Lakhs'!M139-'Provisional Budget Issued'!M139</f>
        <v>1.7512700000000001</v>
      </c>
      <c r="N139" s="21">
        <f>+'Final Budget in Lakhs'!N139-'Provisional Budget Issued'!N139</f>
        <v>2.77359</v>
      </c>
      <c r="O139" s="21">
        <f>+'Final Budget in Lakhs'!O139-'Provisional Budget Issued'!O139</f>
        <v>1.18289</v>
      </c>
      <c r="P139" s="21">
        <f>+'Final Budget in Lakhs'!P139-'Provisional Budget Issued'!P139</f>
        <v>4.7284199999999998</v>
      </c>
      <c r="Q139" s="21">
        <f>+'Final Budget in Lakhs'!Q139-'Provisional Budget Issued'!Q139</f>
        <v>3.3365200000000002</v>
      </c>
      <c r="R139" s="21">
        <f>+'Final Budget in Lakhs'!R139-'Provisional Budget Issued'!R139</f>
        <v>4.6548499999999997</v>
      </c>
      <c r="S139" s="21">
        <f>+'Final Budget in Lakhs'!S139-'Provisional Budget Issued'!S139</f>
        <v>4.5402199999999997</v>
      </c>
      <c r="T139" s="21">
        <f>+'Final Budget in Lakhs'!T139-'Provisional Budget Issued'!T139</f>
        <v>0.54830999999999996</v>
      </c>
      <c r="U139" s="21">
        <f>+'Final Budget in Lakhs'!U139-'Provisional Budget Issued'!U139</f>
        <v>4.9999999999999989E-2</v>
      </c>
      <c r="V139" s="21">
        <f>+'Final Budget in Lakhs'!V139-'Provisional Budget Issued'!V139</f>
        <v>0.42581000000000002</v>
      </c>
      <c r="W139" s="21">
        <f>+'Final Budget in Lakhs'!W139-'Provisional Budget Issued'!W139</f>
        <v>0</v>
      </c>
      <c r="X139" s="21">
        <f>+'Final Budget in Lakhs'!X139-'Provisional Budget Issued'!X139</f>
        <v>0</v>
      </c>
      <c r="Y139" s="21">
        <f>+'Final Budget in Lakhs'!Y139-'Provisional Budget Issued'!Y139</f>
        <v>0</v>
      </c>
      <c r="Z139" s="21">
        <f>+'Final Budget in Lakhs'!Z139-'Provisional Budget Issued'!Z139</f>
        <v>8.5873399999999993</v>
      </c>
      <c r="AA139" s="21">
        <f>+'Final Budget in Lakhs'!AA139-'Provisional Budget Issued'!AA139</f>
        <v>0</v>
      </c>
      <c r="AB139" s="16">
        <f t="shared" si="1"/>
        <v>67.665549999999996</v>
      </c>
      <c r="AC139" s="106"/>
      <c r="AD139" s="105"/>
      <c r="AE139" s="106"/>
    </row>
    <row r="140" spans="1:31" x14ac:dyDescent="0.3">
      <c r="A140" s="26">
        <v>76.137699999999995</v>
      </c>
      <c r="B140" s="238" t="s">
        <v>1507</v>
      </c>
      <c r="C140" s="21">
        <f>+'Final Budget in Lakhs'!C140-'Provisional Budget Issued'!C140</f>
        <v>58.117989999999999</v>
      </c>
      <c r="D140" s="21">
        <f>+'Final Budget in Lakhs'!D140-'Provisional Budget Issued'!D140</f>
        <v>38.91189</v>
      </c>
      <c r="E140" s="21">
        <f>+'Final Budget in Lakhs'!E140-'Provisional Budget Issued'!E140</f>
        <v>48.157979999999995</v>
      </c>
      <c r="F140" s="21">
        <f>+'Final Budget in Lakhs'!F140-'Provisional Budget Issued'!F140</f>
        <v>40.799999999999997</v>
      </c>
      <c r="G140" s="21">
        <f>+'Final Budget in Lakhs'!G140-'Provisional Budget Issued'!G140</f>
        <v>30.8</v>
      </c>
      <c r="H140" s="21">
        <f>+'Final Budget in Lakhs'!H140-'Provisional Budget Issued'!H140</f>
        <v>46.344560000000001</v>
      </c>
      <c r="I140" s="21">
        <f>+'Final Budget in Lakhs'!I140-'Provisional Budget Issued'!I140</f>
        <v>30.774740000000001</v>
      </c>
      <c r="J140" s="21">
        <f>+'Final Budget in Lakhs'!J140-'Provisional Budget Issued'!J140</f>
        <v>108.32165999999999</v>
      </c>
      <c r="K140" s="21">
        <f>+'Final Budget in Lakhs'!K140-'Provisional Budget Issued'!K140</f>
        <v>21.020040000000002</v>
      </c>
      <c r="L140" s="21">
        <f>+'Final Budget in Lakhs'!L140-'Provisional Budget Issued'!L140</f>
        <v>19.523019999999999</v>
      </c>
      <c r="M140" s="21">
        <f>+'Final Budget in Lakhs'!M140-'Provisional Budget Issued'!M140</f>
        <v>9.4478699999999982</v>
      </c>
      <c r="N140" s="21">
        <f>+'Final Budget in Lakhs'!N140-'Provisional Budget Issued'!N140</f>
        <v>15.819309999999998</v>
      </c>
      <c r="O140" s="21">
        <f>+'Final Budget in Lakhs'!O140-'Provisional Budget Issued'!O140</f>
        <v>12.85594</v>
      </c>
      <c r="P140" s="21">
        <f>+'Final Budget in Lakhs'!P140-'Provisional Budget Issued'!P140</f>
        <v>15.1813</v>
      </c>
      <c r="Q140" s="21">
        <f>+'Final Budget in Lakhs'!Q140-'Provisional Budget Issued'!Q140</f>
        <v>22.45823</v>
      </c>
      <c r="R140" s="21">
        <f>+'Final Budget in Lakhs'!R140-'Provisional Budget Issued'!R140</f>
        <v>27.882459999999998</v>
      </c>
      <c r="S140" s="21">
        <f>+'Final Budget in Lakhs'!S140-'Provisional Budget Issued'!S140</f>
        <v>17.455200000000001</v>
      </c>
      <c r="T140" s="21">
        <f>+'Final Budget in Lakhs'!T140-'Provisional Budget Issued'!T140</f>
        <v>25.840160000000001</v>
      </c>
      <c r="U140" s="21">
        <f>+'Final Budget in Lakhs'!U140-'Provisional Budget Issued'!U140</f>
        <v>23.729939999999999</v>
      </c>
      <c r="V140" s="21">
        <f>+'Final Budget in Lakhs'!V140-'Provisional Budget Issued'!V140</f>
        <v>8.0236100000000015</v>
      </c>
      <c r="W140" s="21">
        <f>+'Final Budget in Lakhs'!W140-'Provisional Budget Issued'!W140</f>
        <v>16.05142</v>
      </c>
      <c r="X140" s="21">
        <f>+'Final Budget in Lakhs'!X140-'Provisional Budget Issued'!X140</f>
        <v>16.267600000000002</v>
      </c>
      <c r="Y140" s="21">
        <f>+'Final Budget in Lakhs'!Y140-'Provisional Budget Issued'!Y140</f>
        <v>11.5273</v>
      </c>
      <c r="Z140" s="21">
        <f>+'Final Budget in Lakhs'!Z140-'Provisional Budget Issued'!Z140</f>
        <v>62.614830000000005</v>
      </c>
      <c r="AA140" s="21">
        <f>+'Final Budget in Lakhs'!AA140-'Provisional Budget Issued'!AA140</f>
        <v>0</v>
      </c>
      <c r="AB140" s="16">
        <f t="shared" si="1"/>
        <v>727.92704999999989</v>
      </c>
      <c r="AC140" s="106"/>
      <c r="AD140" s="105"/>
      <c r="AE140" s="106"/>
    </row>
    <row r="141" spans="1:31" x14ac:dyDescent="0.3">
      <c r="A141" s="26">
        <v>76.1387</v>
      </c>
      <c r="B141" s="238" t="s">
        <v>1508</v>
      </c>
      <c r="C141" s="21">
        <f>+'Final Budget in Lakhs'!C141-'Provisional Budget Issued'!C141</f>
        <v>0.92412000000000005</v>
      </c>
      <c r="D141" s="21">
        <f>+'Final Budget in Lakhs'!D141-'Provisional Budget Issued'!D141</f>
        <v>0.22885</v>
      </c>
      <c r="E141" s="21">
        <f>+'Final Budget in Lakhs'!E141-'Provisional Budget Issued'!E141</f>
        <v>0.75361999999999996</v>
      </c>
      <c r="F141" s="21">
        <f>+'Final Budget in Lakhs'!F141-'Provisional Budget Issued'!F141</f>
        <v>0.85362000000000005</v>
      </c>
      <c r="G141" s="21">
        <f>+'Final Budget in Lakhs'!G141-'Provisional Budget Issued'!G141</f>
        <v>0.16</v>
      </c>
      <c r="H141" s="21">
        <f>+'Final Budget in Lakhs'!H141-'Provisional Budget Issued'!H141</f>
        <v>0.75039999999999996</v>
      </c>
      <c r="I141" s="21">
        <f>+'Final Budget in Lakhs'!I141-'Provisional Budget Issued'!I141</f>
        <v>-4.4200000000000003E-3</v>
      </c>
      <c r="J141" s="21">
        <f>+'Final Budget in Lakhs'!J141-'Provisional Budget Issued'!J141</f>
        <v>9.9249999999999977E-2</v>
      </c>
      <c r="K141" s="21">
        <f>+'Final Budget in Lakhs'!K141-'Provisional Budget Issued'!K141</f>
        <v>0.28871000000000002</v>
      </c>
      <c r="L141" s="21">
        <f>+'Final Budget in Lakhs'!L141-'Provisional Budget Issued'!L141</f>
        <v>0.29222000000000004</v>
      </c>
      <c r="M141" s="21">
        <f>+'Final Budget in Lakhs'!M141-'Provisional Budget Issued'!M141</f>
        <v>1.1849999999999999E-2</v>
      </c>
      <c r="N141" s="21">
        <f>+'Final Budget in Lakhs'!N141-'Provisional Budget Issued'!N141</f>
        <v>0</v>
      </c>
      <c r="O141" s="21">
        <f>+'Final Budget in Lakhs'!O141-'Provisional Budget Issued'!O141</f>
        <v>0.13898999999999995</v>
      </c>
      <c r="P141" s="21">
        <f>+'Final Budget in Lakhs'!P141-'Provisional Budget Issued'!P141</f>
        <v>0.36094000000000004</v>
      </c>
      <c r="Q141" s="21">
        <f>+'Final Budget in Lakhs'!Q141-'Provisional Budget Issued'!Q141</f>
        <v>7.399E-2</v>
      </c>
      <c r="R141" s="21">
        <f>+'Final Budget in Lakhs'!R141-'Provisional Budget Issued'!R141</f>
        <v>0.65994000000000008</v>
      </c>
      <c r="S141" s="21">
        <f>+'Final Budget in Lakhs'!S141-'Provisional Budget Issued'!S141</f>
        <v>0.31220999999999999</v>
      </c>
      <c r="T141" s="21">
        <f>+'Final Budget in Lakhs'!T141-'Provisional Budget Issued'!T141</f>
        <v>0</v>
      </c>
      <c r="U141" s="21">
        <f>+'Final Budget in Lakhs'!U141-'Provisional Budget Issued'!U141</f>
        <v>0</v>
      </c>
      <c r="V141" s="21">
        <f>+'Final Budget in Lakhs'!V141-'Provisional Budget Issued'!V141</f>
        <v>0</v>
      </c>
      <c r="W141" s="21">
        <f>+'Final Budget in Lakhs'!W141-'Provisional Budget Issued'!W141</f>
        <v>0</v>
      </c>
      <c r="X141" s="21">
        <f>+'Final Budget in Lakhs'!X141-'Provisional Budget Issued'!X141</f>
        <v>0</v>
      </c>
      <c r="Y141" s="21">
        <f>+'Final Budget in Lakhs'!Y141-'Provisional Budget Issued'!Y141</f>
        <v>0</v>
      </c>
      <c r="Z141" s="21">
        <f>+'Final Budget in Lakhs'!Z141-'Provisional Budget Issued'!Z141</f>
        <v>0</v>
      </c>
      <c r="AA141" s="21">
        <f>+'Final Budget in Lakhs'!AA141-'Provisional Budget Issued'!AA141</f>
        <v>0</v>
      </c>
      <c r="AB141" s="16">
        <f t="shared" si="1"/>
        <v>5.9042900000000005</v>
      </c>
      <c r="AC141" s="106"/>
      <c r="AD141" s="105"/>
      <c r="AE141" s="106"/>
    </row>
    <row r="142" spans="1:31" x14ac:dyDescent="0.3">
      <c r="A142" s="26">
        <v>76.150700000000001</v>
      </c>
      <c r="B142" s="238" t="s">
        <v>1509</v>
      </c>
      <c r="C142" s="21">
        <f>+'Final Budget in Lakhs'!C142-'Provisional Budget Issued'!C142</f>
        <v>0</v>
      </c>
      <c r="D142" s="21">
        <f>+'Final Budget in Lakhs'!D142-'Provisional Budget Issued'!D142</f>
        <v>6.4000000000000003E-3</v>
      </c>
      <c r="E142" s="21">
        <f>+'Final Budget in Lakhs'!E142-'Provisional Budget Issued'!E142</f>
        <v>6.8909999999999999E-2</v>
      </c>
      <c r="F142" s="21">
        <f>+'Final Budget in Lakhs'!F142-'Provisional Budget Issued'!F142</f>
        <v>6.8909999999999999E-2</v>
      </c>
      <c r="G142" s="21">
        <f>+'Final Budget in Lakhs'!G142-'Provisional Budget Issued'!G142</f>
        <v>0</v>
      </c>
      <c r="H142" s="21">
        <f>+'Final Budget in Lakhs'!H142-'Provisional Budget Issued'!H142</f>
        <v>0</v>
      </c>
      <c r="I142" s="21">
        <f>+'Final Budget in Lakhs'!I142-'Provisional Budget Issued'!I142</f>
        <v>0</v>
      </c>
      <c r="J142" s="21">
        <f>+'Final Budget in Lakhs'!J142-'Provisional Budget Issued'!J142</f>
        <v>0</v>
      </c>
      <c r="K142" s="21">
        <f>+'Final Budget in Lakhs'!K142-'Provisional Budget Issued'!K142</f>
        <v>0</v>
      </c>
      <c r="L142" s="21">
        <f>+'Final Budget in Lakhs'!L142-'Provisional Budget Issued'!L142</f>
        <v>0</v>
      </c>
      <c r="M142" s="21">
        <f>+'Final Budget in Lakhs'!M142-'Provisional Budget Issued'!M142</f>
        <v>0</v>
      </c>
      <c r="N142" s="21">
        <f>+'Final Budget in Lakhs'!N142-'Provisional Budget Issued'!N142</f>
        <v>0</v>
      </c>
      <c r="O142" s="21">
        <f>+'Final Budget in Lakhs'!O142-'Provisional Budget Issued'!O142</f>
        <v>0</v>
      </c>
      <c r="P142" s="21">
        <f>+'Final Budget in Lakhs'!P142-'Provisional Budget Issued'!P142</f>
        <v>0</v>
      </c>
      <c r="Q142" s="21">
        <f>+'Final Budget in Lakhs'!Q142-'Provisional Budget Issued'!Q142</f>
        <v>0</v>
      </c>
      <c r="R142" s="21">
        <f>+'Final Budget in Lakhs'!R142-'Provisional Budget Issued'!R142</f>
        <v>0</v>
      </c>
      <c r="S142" s="21">
        <f>+'Final Budget in Lakhs'!S142-'Provisional Budget Issued'!S142</f>
        <v>0</v>
      </c>
      <c r="T142" s="21">
        <f>+'Final Budget in Lakhs'!T142-'Provisional Budget Issued'!T142</f>
        <v>0.16</v>
      </c>
      <c r="U142" s="21">
        <f>+'Final Budget in Lakhs'!U142-'Provisional Budget Issued'!U142</f>
        <v>0</v>
      </c>
      <c r="V142" s="21">
        <f>+'Final Budget in Lakhs'!V142-'Provisional Budget Issued'!V142</f>
        <v>0</v>
      </c>
      <c r="W142" s="21">
        <f>+'Final Budget in Lakhs'!W142-'Provisional Budget Issued'!W142</f>
        <v>0</v>
      </c>
      <c r="X142" s="21">
        <f>+'Final Budget in Lakhs'!X142-'Provisional Budget Issued'!X142</f>
        <v>0</v>
      </c>
      <c r="Y142" s="21">
        <f>+'Final Budget in Lakhs'!Y142-'Provisional Budget Issued'!Y142</f>
        <v>0</v>
      </c>
      <c r="Z142" s="21">
        <f>+'Final Budget in Lakhs'!Z142-'Provisional Budget Issued'!Z142</f>
        <v>0</v>
      </c>
      <c r="AA142" s="21">
        <f>+'Final Budget in Lakhs'!AA142-'Provisional Budget Issued'!AA142</f>
        <v>0</v>
      </c>
      <c r="AB142" s="16">
        <f t="shared" si="1"/>
        <v>0.30422000000000005</v>
      </c>
      <c r="AC142" s="106"/>
      <c r="AD142" s="105"/>
      <c r="AE142" s="106"/>
    </row>
    <row r="143" spans="1:31" x14ac:dyDescent="0.3">
      <c r="A143" s="26">
        <v>76.151699999999991</v>
      </c>
      <c r="B143" s="238" t="s">
        <v>1510</v>
      </c>
      <c r="C143" s="21">
        <f>+'Final Budget in Lakhs'!C143-'Provisional Budget Issued'!C143</f>
        <v>0</v>
      </c>
      <c r="D143" s="21">
        <f>+'Final Budget in Lakhs'!D143-'Provisional Budget Issued'!D143</f>
        <v>0</v>
      </c>
      <c r="E143" s="21">
        <f>+'Final Budget in Lakhs'!E143-'Provisional Budget Issued'!E143</f>
        <v>0</v>
      </c>
      <c r="F143" s="21">
        <f>+'Final Budget in Lakhs'!F143-'Provisional Budget Issued'!F143</f>
        <v>0</v>
      </c>
      <c r="G143" s="21">
        <f>+'Final Budget in Lakhs'!G143-'Provisional Budget Issued'!G143</f>
        <v>0</v>
      </c>
      <c r="H143" s="21">
        <f>+'Final Budget in Lakhs'!H143-'Provisional Budget Issued'!H143</f>
        <v>0</v>
      </c>
      <c r="I143" s="21">
        <f>+'Final Budget in Lakhs'!I143-'Provisional Budget Issued'!I143</f>
        <v>0</v>
      </c>
      <c r="J143" s="21">
        <f>+'Final Budget in Lakhs'!J143-'Provisional Budget Issued'!J143</f>
        <v>0</v>
      </c>
      <c r="K143" s="21">
        <f>+'Final Budget in Lakhs'!K143-'Provisional Budget Issued'!K143</f>
        <v>0</v>
      </c>
      <c r="L143" s="21">
        <f>+'Final Budget in Lakhs'!L143-'Provisional Budget Issued'!L143</f>
        <v>0</v>
      </c>
      <c r="M143" s="21">
        <f>+'Final Budget in Lakhs'!M143-'Provisional Budget Issued'!M143</f>
        <v>0</v>
      </c>
      <c r="N143" s="21">
        <f>+'Final Budget in Lakhs'!N143-'Provisional Budget Issued'!N143</f>
        <v>0</v>
      </c>
      <c r="O143" s="21">
        <f>+'Final Budget in Lakhs'!O143-'Provisional Budget Issued'!O143</f>
        <v>0</v>
      </c>
      <c r="P143" s="21">
        <f>+'Final Budget in Lakhs'!P143-'Provisional Budget Issued'!P143</f>
        <v>0</v>
      </c>
      <c r="Q143" s="21">
        <f>+'Final Budget in Lakhs'!Q143-'Provisional Budget Issued'!Q143</f>
        <v>0</v>
      </c>
      <c r="R143" s="21">
        <f>+'Final Budget in Lakhs'!R143-'Provisional Budget Issued'!R143</f>
        <v>0</v>
      </c>
      <c r="S143" s="21">
        <f>+'Final Budget in Lakhs'!S143-'Provisional Budget Issued'!S143</f>
        <v>1.3049200000000001</v>
      </c>
      <c r="T143" s="21">
        <f>+'Final Budget in Lakhs'!T143-'Provisional Budget Issued'!T143</f>
        <v>0</v>
      </c>
      <c r="U143" s="21">
        <f>+'Final Budget in Lakhs'!U143-'Provisional Budget Issued'!U143</f>
        <v>0</v>
      </c>
      <c r="V143" s="21">
        <f>+'Final Budget in Lakhs'!V143-'Provisional Budget Issued'!V143</f>
        <v>0</v>
      </c>
      <c r="W143" s="21">
        <f>+'Final Budget in Lakhs'!W143-'Provisional Budget Issued'!W143</f>
        <v>0</v>
      </c>
      <c r="X143" s="21">
        <f>+'Final Budget in Lakhs'!X143-'Provisional Budget Issued'!X143</f>
        <v>0</v>
      </c>
      <c r="Y143" s="21">
        <f>+'Final Budget in Lakhs'!Y143-'Provisional Budget Issued'!Y143</f>
        <v>0</v>
      </c>
      <c r="Z143" s="21">
        <f>+'Final Budget in Lakhs'!Z143-'Provisional Budget Issued'!Z143</f>
        <v>47.780379999999994</v>
      </c>
      <c r="AA143" s="21">
        <f>+'Final Budget in Lakhs'!AA143-'Provisional Budget Issued'!AA143</f>
        <v>0</v>
      </c>
      <c r="AB143" s="16">
        <f t="shared" si="1"/>
        <v>49.085299999999997</v>
      </c>
      <c r="AC143" s="106"/>
      <c r="AD143" s="105"/>
      <c r="AE143" s="106"/>
    </row>
    <row r="144" spans="1:31" x14ac:dyDescent="0.3">
      <c r="A144" s="26">
        <v>76.152699999999996</v>
      </c>
      <c r="B144" s="238" t="s">
        <v>1511</v>
      </c>
      <c r="C144" s="21">
        <f>+'Final Budget in Lakhs'!C144-'Provisional Budget Issued'!C144</f>
        <v>5.5599999999999997E-2</v>
      </c>
      <c r="D144" s="21">
        <f>+'Final Budget in Lakhs'!D144-'Provisional Budget Issued'!D144</f>
        <v>0</v>
      </c>
      <c r="E144" s="21">
        <f>+'Final Budget in Lakhs'!E144-'Provisional Budget Issued'!E144</f>
        <v>0</v>
      </c>
      <c r="F144" s="21">
        <f>+'Final Budget in Lakhs'!F144-'Provisional Budget Issued'!F144</f>
        <v>0</v>
      </c>
      <c r="G144" s="21">
        <f>+'Final Budget in Lakhs'!G144-'Provisional Budget Issued'!G144</f>
        <v>0</v>
      </c>
      <c r="H144" s="21">
        <f>+'Final Budget in Lakhs'!H144-'Provisional Budget Issued'!H144</f>
        <v>0</v>
      </c>
      <c r="I144" s="21">
        <f>+'Final Budget in Lakhs'!I144-'Provisional Budget Issued'!I144</f>
        <v>1.6799999999999999E-2</v>
      </c>
      <c r="J144" s="21">
        <f>+'Final Budget in Lakhs'!J144-'Provisional Budget Issued'!J144</f>
        <v>5.1199999999999996E-2</v>
      </c>
      <c r="K144" s="21">
        <f>+'Final Budget in Lakhs'!K144-'Provisional Budget Issued'!K144</f>
        <v>0</v>
      </c>
      <c r="L144" s="21">
        <f>+'Final Budget in Lakhs'!L144-'Provisional Budget Issued'!L144</f>
        <v>6.1080000000000002E-2</v>
      </c>
      <c r="M144" s="21">
        <f>+'Final Budget in Lakhs'!M144-'Provisional Budget Issued'!M144</f>
        <v>0</v>
      </c>
      <c r="N144" s="21">
        <f>+'Final Budget in Lakhs'!N144-'Provisional Budget Issued'!N144</f>
        <v>0</v>
      </c>
      <c r="O144" s="21">
        <f>+'Final Budget in Lakhs'!O144-'Provisional Budget Issued'!O144</f>
        <v>0</v>
      </c>
      <c r="P144" s="21">
        <f>+'Final Budget in Lakhs'!P144-'Provisional Budget Issued'!P144</f>
        <v>0</v>
      </c>
      <c r="Q144" s="21">
        <f>+'Final Budget in Lakhs'!Q144-'Provisional Budget Issued'!Q144</f>
        <v>6.320000000000001E-3</v>
      </c>
      <c r="R144" s="21">
        <f>+'Final Budget in Lakhs'!R144-'Provisional Budget Issued'!R144</f>
        <v>0</v>
      </c>
      <c r="S144" s="21">
        <f>+'Final Budget in Lakhs'!S144-'Provisional Budget Issued'!S144</f>
        <v>0</v>
      </c>
      <c r="T144" s="21">
        <f>+'Final Budget in Lakhs'!T144-'Provisional Budget Issued'!T144</f>
        <v>2.3189999999999999E-2</v>
      </c>
      <c r="U144" s="21">
        <f>+'Final Budget in Lakhs'!U144-'Provisional Budget Issued'!U144</f>
        <v>0</v>
      </c>
      <c r="V144" s="21">
        <f>+'Final Budget in Lakhs'!V144-'Provisional Budget Issued'!V144</f>
        <v>3.6309999999999995E-2</v>
      </c>
      <c r="W144" s="21">
        <f>+'Final Budget in Lakhs'!W144-'Provisional Budget Issued'!W144</f>
        <v>6.4079999999999998E-2</v>
      </c>
      <c r="X144" s="21">
        <f>+'Final Budget in Lakhs'!X144-'Provisional Budget Issued'!X144</f>
        <v>2.1329999999999995E-2</v>
      </c>
      <c r="Y144" s="21">
        <f>+'Final Budget in Lakhs'!Y144-'Provisional Budget Issued'!Y144</f>
        <v>3.8809999999999997E-2</v>
      </c>
      <c r="Z144" s="21">
        <f>+'Final Budget in Lakhs'!Z144-'Provisional Budget Issued'!Z144</f>
        <v>0.5</v>
      </c>
      <c r="AA144" s="21">
        <f>+'Final Budget in Lakhs'!AA144-'Provisional Budget Issued'!AA144</f>
        <v>0</v>
      </c>
      <c r="AB144" s="16">
        <f t="shared" si="1"/>
        <v>0.87471999999999994</v>
      </c>
      <c r="AC144" s="106"/>
      <c r="AD144" s="105"/>
      <c r="AE144" s="106"/>
    </row>
    <row r="145" spans="1:31" x14ac:dyDescent="0.3">
      <c r="A145" s="26">
        <v>76.153700000000001</v>
      </c>
      <c r="B145" s="238" t="s">
        <v>1512</v>
      </c>
      <c r="C145" s="21">
        <f>+'Final Budget in Lakhs'!C145-'Provisional Budget Issued'!C145</f>
        <v>7.7923300000000006</v>
      </c>
      <c r="D145" s="21">
        <f>+'Final Budget in Lakhs'!D145-'Provisional Budget Issued'!D145</f>
        <v>3.6754600000000002</v>
      </c>
      <c r="E145" s="21">
        <f>+'Final Budget in Lakhs'!E145-'Provisional Budget Issued'!E145</f>
        <v>3.0370499999999998</v>
      </c>
      <c r="F145" s="21">
        <f>+'Final Budget in Lakhs'!F145-'Provisional Budget Issued'!F145</f>
        <v>4.2970499999999996</v>
      </c>
      <c r="G145" s="21">
        <f>+'Final Budget in Lakhs'!G145-'Provisional Budget Issued'!G145</f>
        <v>0.98946999999999996</v>
      </c>
      <c r="H145" s="21">
        <f>+'Final Budget in Lakhs'!H145-'Provisional Budget Issued'!H145</f>
        <v>1.7744899999999999</v>
      </c>
      <c r="I145" s="21">
        <f>+'Final Budget in Lakhs'!I145-'Provisional Budget Issued'!I145</f>
        <v>3.7262200000000001</v>
      </c>
      <c r="J145" s="21">
        <f>+'Final Budget in Lakhs'!J145-'Provisional Budget Issued'!J145</f>
        <v>3.7058799999999996</v>
      </c>
      <c r="K145" s="21">
        <f>+'Final Budget in Lakhs'!K145-'Provisional Budget Issued'!K145</f>
        <v>4.0196500000000004</v>
      </c>
      <c r="L145" s="21">
        <f>+'Final Budget in Lakhs'!L145-'Provisional Budget Issued'!L145</f>
        <v>0.60186999999999991</v>
      </c>
      <c r="M145" s="21">
        <f>+'Final Budget in Lakhs'!M145-'Provisional Budget Issued'!M145</f>
        <v>2.0297100000000001</v>
      </c>
      <c r="N145" s="21">
        <f>+'Final Budget in Lakhs'!N145-'Provisional Budget Issued'!N145</f>
        <v>1.1262799999999999</v>
      </c>
      <c r="O145" s="21">
        <f>+'Final Budget in Lakhs'!O145-'Provisional Budget Issued'!O145</f>
        <v>1.23237</v>
      </c>
      <c r="P145" s="21">
        <f>+'Final Budget in Lakhs'!P145-'Provisional Budget Issued'!P145</f>
        <v>2.78098</v>
      </c>
      <c r="Q145" s="21">
        <f>+'Final Budget in Lakhs'!Q145-'Provisional Budget Issued'!Q145</f>
        <v>0.49045000000000005</v>
      </c>
      <c r="R145" s="21">
        <f>+'Final Budget in Lakhs'!R145-'Provisional Budget Issued'!R145</f>
        <v>1.44808</v>
      </c>
      <c r="S145" s="21">
        <f>+'Final Budget in Lakhs'!S145-'Provisional Budget Issued'!S145</f>
        <v>1.3075899999999998</v>
      </c>
      <c r="T145" s="21">
        <f>+'Final Budget in Lakhs'!T145-'Provisional Budget Issued'!T145</f>
        <v>1.6325099999999999</v>
      </c>
      <c r="U145" s="21">
        <f>+'Final Budget in Lakhs'!U145-'Provisional Budget Issued'!U145</f>
        <v>3.3006599999999997</v>
      </c>
      <c r="V145" s="21">
        <f>+'Final Budget in Lakhs'!V145-'Provisional Budget Issued'!V145</f>
        <v>0.53558000000000006</v>
      </c>
      <c r="W145" s="21">
        <f>+'Final Budget in Lakhs'!W145-'Provisional Budget Issued'!W145</f>
        <v>0.56299999999999994</v>
      </c>
      <c r="X145" s="21">
        <f>+'Final Budget in Lakhs'!X145-'Provisional Budget Issued'!X145</f>
        <v>0.59909999999999997</v>
      </c>
      <c r="Y145" s="21">
        <f>+'Final Budget in Lakhs'!Y145-'Provisional Budget Issued'!Y145</f>
        <v>0.75804000000000005</v>
      </c>
      <c r="Z145" s="21">
        <f>+'Final Budget in Lakhs'!Z145-'Provisional Budget Issued'!Z145</f>
        <v>2.9546199999999998</v>
      </c>
      <c r="AA145" s="21">
        <f>+'Final Budget in Lakhs'!AA145-'Provisional Budget Issued'!AA145</f>
        <v>0</v>
      </c>
      <c r="AB145" s="16">
        <f t="shared" si="1"/>
        <v>54.378440000000005</v>
      </c>
      <c r="AC145" s="106"/>
      <c r="AD145" s="105"/>
      <c r="AE145" s="106"/>
    </row>
    <row r="146" spans="1:31" x14ac:dyDescent="0.3">
      <c r="A146" s="26">
        <v>76.153800000000004</v>
      </c>
      <c r="B146" s="238" t="s">
        <v>1513</v>
      </c>
      <c r="C146" s="21">
        <f>+'Final Budget in Lakhs'!C146-'Provisional Budget Issued'!C146</f>
        <v>0</v>
      </c>
      <c r="D146" s="21">
        <f>+'Final Budget in Lakhs'!D146-'Provisional Budget Issued'!D146</f>
        <v>1.3933299999999997</v>
      </c>
      <c r="E146" s="21">
        <f>+'Final Budget in Lakhs'!E146-'Provisional Budget Issued'!E146</f>
        <v>0</v>
      </c>
      <c r="F146" s="21">
        <f>+'Final Budget in Lakhs'!F146-'Provisional Budget Issued'!F146</f>
        <v>0</v>
      </c>
      <c r="G146" s="21">
        <f>+'Final Budget in Lakhs'!G146-'Provisional Budget Issued'!G146</f>
        <v>0</v>
      </c>
      <c r="H146" s="21">
        <f>+'Final Budget in Lakhs'!H146-'Provisional Budget Issued'!H146</f>
        <v>0</v>
      </c>
      <c r="I146" s="21">
        <f>+'Final Budget in Lakhs'!I146-'Provisional Budget Issued'!I146</f>
        <v>0</v>
      </c>
      <c r="J146" s="21">
        <f>+'Final Budget in Lakhs'!J146-'Provisional Budget Issued'!J146</f>
        <v>0</v>
      </c>
      <c r="K146" s="21">
        <f>+'Final Budget in Lakhs'!K146-'Provisional Budget Issued'!K146</f>
        <v>0</v>
      </c>
      <c r="L146" s="21">
        <f>+'Final Budget in Lakhs'!L146-'Provisional Budget Issued'!L146</f>
        <v>0</v>
      </c>
      <c r="M146" s="21">
        <f>+'Final Budget in Lakhs'!M146-'Provisional Budget Issued'!M146</f>
        <v>0</v>
      </c>
      <c r="N146" s="21">
        <f>+'Final Budget in Lakhs'!N146-'Provisional Budget Issued'!N146</f>
        <v>0</v>
      </c>
      <c r="O146" s="21">
        <f>+'Final Budget in Lakhs'!O146-'Provisional Budget Issued'!O146</f>
        <v>0</v>
      </c>
      <c r="P146" s="21">
        <f>+'Final Budget in Lakhs'!P146-'Provisional Budget Issued'!P146</f>
        <v>0</v>
      </c>
      <c r="Q146" s="21">
        <f>+'Final Budget in Lakhs'!Q146-'Provisional Budget Issued'!Q146</f>
        <v>0</v>
      </c>
      <c r="R146" s="21">
        <f>+'Final Budget in Lakhs'!R146-'Provisional Budget Issued'!R146</f>
        <v>0</v>
      </c>
      <c r="S146" s="21">
        <f>+'Final Budget in Lakhs'!S146-'Provisional Budget Issued'!S146</f>
        <v>0</v>
      </c>
      <c r="T146" s="21">
        <f>+'Final Budget in Lakhs'!T146-'Provisional Budget Issued'!T146</f>
        <v>0</v>
      </c>
      <c r="U146" s="21">
        <f>+'Final Budget in Lakhs'!U146-'Provisional Budget Issued'!U146</f>
        <v>0</v>
      </c>
      <c r="V146" s="21">
        <f>+'Final Budget in Lakhs'!V146-'Provisional Budget Issued'!V146</f>
        <v>0</v>
      </c>
      <c r="W146" s="21">
        <f>+'Final Budget in Lakhs'!W146-'Provisional Budget Issued'!W146</f>
        <v>0</v>
      </c>
      <c r="X146" s="21">
        <f>+'Final Budget in Lakhs'!X146-'Provisional Budget Issued'!X146</f>
        <v>0</v>
      </c>
      <c r="Y146" s="21">
        <f>+'Final Budget in Lakhs'!Y146-'Provisional Budget Issued'!Y146</f>
        <v>0</v>
      </c>
      <c r="Z146" s="21">
        <f>+'Final Budget in Lakhs'!Z146-'Provisional Budget Issued'!Z146</f>
        <v>0</v>
      </c>
      <c r="AA146" s="21">
        <f>+'Final Budget in Lakhs'!AA146-'Provisional Budget Issued'!AA146</f>
        <v>0</v>
      </c>
      <c r="AB146" s="16">
        <f t="shared" si="1"/>
        <v>1.3933299999999997</v>
      </c>
      <c r="AC146" s="106"/>
      <c r="AD146" s="105"/>
      <c r="AE146" s="106"/>
    </row>
    <row r="147" spans="1:31" x14ac:dyDescent="0.3">
      <c r="A147" s="26">
        <v>76.155699999999996</v>
      </c>
      <c r="B147" s="238" t="s">
        <v>1515</v>
      </c>
      <c r="C147" s="21">
        <f>+'Final Budget in Lakhs'!C147-'Provisional Budget Issued'!C147</f>
        <v>2.2086600000000001</v>
      </c>
      <c r="D147" s="21">
        <f>+'Final Budget in Lakhs'!D147-'Provisional Budget Issued'!D147</f>
        <v>0.57111999999999996</v>
      </c>
      <c r="E147" s="21">
        <f>+'Final Budget in Lakhs'!E147-'Provisional Budget Issued'!E147</f>
        <v>0</v>
      </c>
      <c r="F147" s="21">
        <f>+'Final Budget in Lakhs'!F147-'Provisional Budget Issued'!F147</f>
        <v>0</v>
      </c>
      <c r="G147" s="21">
        <f>+'Final Budget in Lakhs'!G147-'Provisional Budget Issued'!G147</f>
        <v>0</v>
      </c>
      <c r="H147" s="21">
        <f>+'Final Budget in Lakhs'!H147-'Provisional Budget Issued'!H147</f>
        <v>0</v>
      </c>
      <c r="I147" s="21">
        <f>+'Final Budget in Lakhs'!I147-'Provisional Budget Issued'!I147</f>
        <v>0</v>
      </c>
      <c r="J147" s="21">
        <f>+'Final Budget in Lakhs'!J147-'Provisional Budget Issued'!J147</f>
        <v>0</v>
      </c>
      <c r="K147" s="21">
        <f>+'Final Budget in Lakhs'!K147-'Provisional Budget Issued'!K147</f>
        <v>0</v>
      </c>
      <c r="L147" s="21">
        <f>+'Final Budget in Lakhs'!L147-'Provisional Budget Issued'!L147</f>
        <v>6.6259999999999999E-2</v>
      </c>
      <c r="M147" s="21">
        <f>+'Final Budget in Lakhs'!M147-'Provisional Budget Issued'!M147</f>
        <v>0</v>
      </c>
      <c r="N147" s="21">
        <f>+'Final Budget in Lakhs'!N147-'Provisional Budget Issued'!N147</f>
        <v>0</v>
      </c>
      <c r="O147" s="21">
        <f>+'Final Budget in Lakhs'!O147-'Provisional Budget Issued'!O147</f>
        <v>0</v>
      </c>
      <c r="P147" s="21">
        <f>+'Final Budget in Lakhs'!P147-'Provisional Budget Issued'!P147</f>
        <v>0</v>
      </c>
      <c r="Q147" s="21">
        <f>+'Final Budget in Lakhs'!Q147-'Provisional Budget Issued'!Q147</f>
        <v>0</v>
      </c>
      <c r="R147" s="21">
        <f>+'Final Budget in Lakhs'!R147-'Provisional Budget Issued'!R147</f>
        <v>0.55747999999999998</v>
      </c>
      <c r="S147" s="21">
        <f>+'Final Budget in Lakhs'!S147-'Provisional Budget Issued'!S147</f>
        <v>0</v>
      </c>
      <c r="T147" s="21">
        <f>+'Final Budget in Lakhs'!T147-'Provisional Budget Issued'!T147</f>
        <v>0</v>
      </c>
      <c r="U147" s="21">
        <f>+'Final Budget in Lakhs'!U147-'Provisional Budget Issued'!U147</f>
        <v>0</v>
      </c>
      <c r="V147" s="21">
        <f>+'Final Budget in Lakhs'!V147-'Provisional Budget Issued'!V147</f>
        <v>2.9060199999999998</v>
      </c>
      <c r="W147" s="21">
        <f>+'Final Budget in Lakhs'!W147-'Provisional Budget Issued'!W147</f>
        <v>0</v>
      </c>
      <c r="X147" s="21">
        <f>+'Final Budget in Lakhs'!X147-'Provisional Budget Issued'!X147</f>
        <v>0</v>
      </c>
      <c r="Y147" s="21">
        <f>+'Final Budget in Lakhs'!Y147-'Provisional Budget Issued'!Y147</f>
        <v>0</v>
      </c>
      <c r="Z147" s="21">
        <f>+'Final Budget in Lakhs'!Z147-'Provisional Budget Issued'!Z147</f>
        <v>1.7300000000000004</v>
      </c>
      <c r="AA147" s="21">
        <f>+'Final Budget in Lakhs'!AA147-'Provisional Budget Issued'!AA147</f>
        <v>0</v>
      </c>
      <c r="AB147" s="16">
        <f t="shared" si="1"/>
        <v>8.0395400000000006</v>
      </c>
      <c r="AC147" s="106"/>
      <c r="AD147" s="105"/>
      <c r="AE147" s="106"/>
    </row>
    <row r="148" spans="1:31" x14ac:dyDescent="0.3">
      <c r="A148" s="26">
        <v>76.156700000000001</v>
      </c>
      <c r="B148" s="238" t="s">
        <v>1516</v>
      </c>
      <c r="C148" s="21">
        <f>+'Final Budget in Lakhs'!C148-'Provisional Budget Issued'!C148</f>
        <v>4.07524</v>
      </c>
      <c r="D148" s="21">
        <f>+'Final Budget in Lakhs'!D148-'Provisional Budget Issued'!D148</f>
        <v>0</v>
      </c>
      <c r="E148" s="21">
        <f>+'Final Budget in Lakhs'!E148-'Provisional Budget Issued'!E148</f>
        <v>2.8879999999999999E-2</v>
      </c>
      <c r="F148" s="21">
        <f>+'Final Budget in Lakhs'!F148-'Provisional Budget Issued'!F148</f>
        <v>4.888E-2</v>
      </c>
      <c r="G148" s="21">
        <f>+'Final Budget in Lakhs'!G148-'Provisional Budget Issued'!G148</f>
        <v>0</v>
      </c>
      <c r="H148" s="21">
        <f>+'Final Budget in Lakhs'!H148-'Provisional Budget Issued'!H148</f>
        <v>0.16675000000000001</v>
      </c>
      <c r="I148" s="21">
        <f>+'Final Budget in Lakhs'!I148-'Provisional Budget Issued'!I148</f>
        <v>3.6999999999999998E-2</v>
      </c>
      <c r="J148" s="21">
        <f>+'Final Budget in Lakhs'!J148-'Provisional Budget Issued'!J148</f>
        <v>0.4511</v>
      </c>
      <c r="K148" s="21">
        <f>+'Final Budget in Lakhs'!K148-'Provisional Budget Issued'!K148</f>
        <v>0</v>
      </c>
      <c r="L148" s="21">
        <f>+'Final Budget in Lakhs'!L148-'Provisional Budget Issued'!L148</f>
        <v>1.0172599999999998</v>
      </c>
      <c r="M148" s="21">
        <f>+'Final Budget in Lakhs'!M148-'Provisional Budget Issued'!M148</f>
        <v>0.16160000000000002</v>
      </c>
      <c r="N148" s="21">
        <f>+'Final Budget in Lakhs'!N148-'Provisional Budget Issued'!N148</f>
        <v>0.30024000000000001</v>
      </c>
      <c r="O148" s="21">
        <f>+'Final Budget in Lakhs'!O148-'Provisional Budget Issued'!O148</f>
        <v>2.6780000000000005E-2</v>
      </c>
      <c r="P148" s="21">
        <f>+'Final Budget in Lakhs'!P148-'Provisional Budget Issued'!P148</f>
        <v>0.23969999999999997</v>
      </c>
      <c r="Q148" s="21">
        <f>+'Final Budget in Lakhs'!Q148-'Provisional Budget Issued'!Q148</f>
        <v>0.13057000000000002</v>
      </c>
      <c r="R148" s="21">
        <f>+'Final Budget in Lakhs'!R148-'Provisional Budget Issued'!R148</f>
        <v>1.3493499999999998</v>
      </c>
      <c r="S148" s="21">
        <f>+'Final Budget in Lakhs'!S148-'Provisional Budget Issued'!S148</f>
        <v>5.8230000000000004E-2</v>
      </c>
      <c r="T148" s="21">
        <f>+'Final Budget in Lakhs'!T148-'Provisional Budget Issued'!T148</f>
        <v>0.19614000000000001</v>
      </c>
      <c r="U148" s="21">
        <f>+'Final Budget in Lakhs'!U148-'Provisional Budget Issued'!U148</f>
        <v>0.74849999999999994</v>
      </c>
      <c r="V148" s="21">
        <f>+'Final Budget in Lakhs'!V148-'Provisional Budget Issued'!V148</f>
        <v>0.44730000000000003</v>
      </c>
      <c r="W148" s="21">
        <f>+'Final Budget in Lakhs'!W148-'Provisional Budget Issued'!W148</f>
        <v>0.36616000000000004</v>
      </c>
      <c r="X148" s="21">
        <f>+'Final Budget in Lakhs'!X148-'Provisional Budget Issued'!X148</f>
        <v>0.50422999999999996</v>
      </c>
      <c r="Y148" s="21">
        <f>+'Final Budget in Lakhs'!Y148-'Provisional Budget Issued'!Y148</f>
        <v>9.1999999999999998E-3</v>
      </c>
      <c r="Z148" s="21">
        <f>+'Final Budget in Lakhs'!Z148-'Provisional Budget Issued'!Z148</f>
        <v>2</v>
      </c>
      <c r="AA148" s="21">
        <f>+'Final Budget in Lakhs'!AA148-'Provisional Budget Issued'!AA148</f>
        <v>0</v>
      </c>
      <c r="AB148" s="16">
        <f t="shared" si="1"/>
        <v>12.363109999999999</v>
      </c>
      <c r="AC148" s="106"/>
      <c r="AD148" s="105"/>
      <c r="AE148" s="106"/>
    </row>
    <row r="149" spans="1:31" x14ac:dyDescent="0.3">
      <c r="A149" s="134">
        <v>76.157700000000006</v>
      </c>
      <c r="B149" s="238" t="s">
        <v>1517</v>
      </c>
      <c r="C149" s="21">
        <f>+'Final Budget in Lakhs'!C149-'Provisional Budget Issued'!C149</f>
        <v>0</v>
      </c>
      <c r="D149" s="21">
        <f>+'Final Budget in Lakhs'!D149-'Provisional Budget Issued'!D149</f>
        <v>0</v>
      </c>
      <c r="E149" s="21">
        <f>+'Final Budget in Lakhs'!E149-'Provisional Budget Issued'!E149</f>
        <v>0</v>
      </c>
      <c r="F149" s="21">
        <f>+'Final Budget in Lakhs'!F149-'Provisional Budget Issued'!F149</f>
        <v>0</v>
      </c>
      <c r="G149" s="21">
        <f>+'Final Budget in Lakhs'!G149-'Provisional Budget Issued'!G149</f>
        <v>0</v>
      </c>
      <c r="H149" s="21">
        <f>+'Final Budget in Lakhs'!H149-'Provisional Budget Issued'!H149</f>
        <v>0</v>
      </c>
      <c r="I149" s="21">
        <f>+'Final Budget in Lakhs'!I149-'Provisional Budget Issued'!I149</f>
        <v>0</v>
      </c>
      <c r="J149" s="21">
        <f>+'Final Budget in Lakhs'!J149-'Provisional Budget Issued'!J149</f>
        <v>0</v>
      </c>
      <c r="K149" s="21">
        <f>+'Final Budget in Lakhs'!K149-'Provisional Budget Issued'!K149</f>
        <v>0</v>
      </c>
      <c r="L149" s="21">
        <f>+'Final Budget in Lakhs'!L149-'Provisional Budget Issued'!L149</f>
        <v>0</v>
      </c>
      <c r="M149" s="21">
        <f>+'Final Budget in Lakhs'!M149-'Provisional Budget Issued'!M149</f>
        <v>0</v>
      </c>
      <c r="N149" s="21">
        <f>+'Final Budget in Lakhs'!N149-'Provisional Budget Issued'!N149</f>
        <v>0</v>
      </c>
      <c r="O149" s="21">
        <f>+'Final Budget in Lakhs'!O149-'Provisional Budget Issued'!O149</f>
        <v>0</v>
      </c>
      <c r="P149" s="21">
        <f>+'Final Budget in Lakhs'!P149-'Provisional Budget Issued'!P149</f>
        <v>0</v>
      </c>
      <c r="Q149" s="21">
        <f>+'Final Budget in Lakhs'!Q149-'Provisional Budget Issued'!Q149</f>
        <v>0</v>
      </c>
      <c r="R149" s="21">
        <f>+'Final Budget in Lakhs'!R149-'Provisional Budget Issued'!R149</f>
        <v>0</v>
      </c>
      <c r="S149" s="21">
        <f>+'Final Budget in Lakhs'!S149-'Provisional Budget Issued'!S149</f>
        <v>0</v>
      </c>
      <c r="T149" s="21">
        <f>+'Final Budget in Lakhs'!T149-'Provisional Budget Issued'!T149</f>
        <v>0</v>
      </c>
      <c r="U149" s="21">
        <f>+'Final Budget in Lakhs'!U149-'Provisional Budget Issued'!U149</f>
        <v>0</v>
      </c>
      <c r="V149" s="21">
        <f>+'Final Budget in Lakhs'!V149-'Provisional Budget Issued'!V149</f>
        <v>0</v>
      </c>
      <c r="W149" s="21">
        <f>+'Final Budget in Lakhs'!W149-'Provisional Budget Issued'!W149</f>
        <v>0</v>
      </c>
      <c r="X149" s="21">
        <f>+'Final Budget in Lakhs'!X149-'Provisional Budget Issued'!X149</f>
        <v>0</v>
      </c>
      <c r="Y149" s="21">
        <f>+'Final Budget in Lakhs'!Y149-'Provisional Budget Issued'!Y149</f>
        <v>0</v>
      </c>
      <c r="Z149" s="21">
        <f>+'Final Budget in Lakhs'!Z149-'Provisional Budget Issued'!Z149</f>
        <v>12.7</v>
      </c>
      <c r="AA149" s="21">
        <f>+'Final Budget in Lakhs'!AA149-'Provisional Budget Issued'!AA149</f>
        <v>0</v>
      </c>
      <c r="AB149" s="16">
        <f t="shared" ref="AB149:AB164" si="2">SUM(C149:AA149)</f>
        <v>12.7</v>
      </c>
      <c r="AC149" s="106"/>
      <c r="AD149" s="105"/>
      <c r="AE149" s="106"/>
    </row>
    <row r="150" spans="1:31" x14ac:dyDescent="0.3">
      <c r="A150" s="134">
        <v>76.158699999999996</v>
      </c>
      <c r="B150" s="238" t="s">
        <v>1518</v>
      </c>
      <c r="C150" s="21">
        <f>+'Final Budget in Lakhs'!C150-'Provisional Budget Issued'!C150</f>
        <v>3.7932399999999999</v>
      </c>
      <c r="D150" s="21">
        <f>+'Final Budget in Lakhs'!D150-'Provisional Budget Issued'!D150</f>
        <v>28.131630000000001</v>
      </c>
      <c r="E150" s="21">
        <f>+'Final Budget in Lakhs'!E150-'Provisional Budget Issued'!E150</f>
        <v>8.4375599999999995</v>
      </c>
      <c r="F150" s="21">
        <f>+'Final Budget in Lakhs'!F150-'Provisional Budget Issued'!F150</f>
        <v>8.4475599999999993</v>
      </c>
      <c r="G150" s="21">
        <f>+'Final Budget in Lakhs'!G150-'Provisional Budget Issued'!G150</f>
        <v>0.39866000000000001</v>
      </c>
      <c r="H150" s="21">
        <f>+'Final Budget in Lakhs'!H150-'Provisional Budget Issued'!H150</f>
        <v>2.12392</v>
      </c>
      <c r="I150" s="21">
        <f>+'Final Budget in Lakhs'!I150-'Provisional Budget Issued'!I150</f>
        <v>2.2523999999999997</v>
      </c>
      <c r="J150" s="21">
        <f>+'Final Budget in Lakhs'!J150-'Provisional Budget Issued'!J150</f>
        <v>4.7725299999999997</v>
      </c>
      <c r="K150" s="21">
        <f>+'Final Budget in Lakhs'!K150-'Provisional Budget Issued'!K150</f>
        <v>6.6162700000000001</v>
      </c>
      <c r="L150" s="21">
        <f>+'Final Budget in Lakhs'!L150-'Provisional Budget Issued'!L150</f>
        <v>1.9666599999999999</v>
      </c>
      <c r="M150" s="21">
        <f>+'Final Budget in Lakhs'!M150-'Provisional Budget Issued'!M150</f>
        <v>0.92986000000000002</v>
      </c>
      <c r="N150" s="21">
        <f>+'Final Budget in Lakhs'!N150-'Provisional Budget Issued'!N150</f>
        <v>0.95311000000000001</v>
      </c>
      <c r="O150" s="21">
        <f>+'Final Budget in Lakhs'!O150-'Provisional Budget Issued'!O150</f>
        <v>1.3302399999999999</v>
      </c>
      <c r="P150" s="21">
        <f>+'Final Budget in Lakhs'!P150-'Provisional Budget Issued'!P150</f>
        <v>3.9027799999999999</v>
      </c>
      <c r="Q150" s="21">
        <f>+'Final Budget in Lakhs'!Q150-'Provisional Budget Issued'!Q150</f>
        <v>2.4136900000000003</v>
      </c>
      <c r="R150" s="21">
        <f>+'Final Budget in Lakhs'!R150-'Provisional Budget Issued'!R150</f>
        <v>1.1926600000000001</v>
      </c>
      <c r="S150" s="21">
        <f>+'Final Budget in Lakhs'!S150-'Provisional Budget Issued'!S150</f>
        <v>1.6309399999999998</v>
      </c>
      <c r="T150" s="21">
        <f>+'Final Budget in Lakhs'!T150-'Provisional Budget Issued'!T150</f>
        <v>2.2834300000000001</v>
      </c>
      <c r="U150" s="21">
        <f>+'Final Budget in Lakhs'!U150-'Provisional Budget Issued'!U150</f>
        <v>0</v>
      </c>
      <c r="V150" s="21">
        <f>+'Final Budget in Lakhs'!V150-'Provisional Budget Issued'!V150</f>
        <v>0</v>
      </c>
      <c r="W150" s="21">
        <f>+'Final Budget in Lakhs'!W150-'Provisional Budget Issued'!W150</f>
        <v>0</v>
      </c>
      <c r="X150" s="21">
        <f>+'Final Budget in Lakhs'!X150-'Provisional Budget Issued'!X150</f>
        <v>0</v>
      </c>
      <c r="Y150" s="21">
        <f>+'Final Budget in Lakhs'!Y150-'Provisional Budget Issued'!Y150</f>
        <v>0</v>
      </c>
      <c r="Z150" s="21">
        <f>+'Final Budget in Lakhs'!Z150-'Provisional Budget Issued'!Z150</f>
        <v>7.7259999999999995E-2</v>
      </c>
      <c r="AA150" s="21">
        <f>+'Final Budget in Lakhs'!AA150-'Provisional Budget Issued'!AA150</f>
        <v>0</v>
      </c>
      <c r="AB150" s="16">
        <f t="shared" si="2"/>
        <v>81.654399999999995</v>
      </c>
      <c r="AC150" s="106"/>
      <c r="AD150" s="105"/>
      <c r="AE150" s="106"/>
    </row>
    <row r="151" spans="1:31" ht="27" x14ac:dyDescent="0.3">
      <c r="A151" s="26">
        <v>76.159700000000001</v>
      </c>
      <c r="B151" s="238" t="s">
        <v>1519</v>
      </c>
      <c r="C151" s="21">
        <f>+'Final Budget in Lakhs'!C151-'Provisional Budget Issued'!C151</f>
        <v>0</v>
      </c>
      <c r="D151" s="21">
        <f>+'Final Budget in Lakhs'!D151-'Provisional Budget Issued'!D151</f>
        <v>0</v>
      </c>
      <c r="E151" s="21">
        <f>+'Final Budget in Lakhs'!E151-'Provisional Budget Issued'!E151</f>
        <v>0</v>
      </c>
      <c r="F151" s="21">
        <f>+'Final Budget in Lakhs'!F151-'Provisional Budget Issued'!F151</f>
        <v>0</v>
      </c>
      <c r="G151" s="21">
        <f>+'Final Budget in Lakhs'!G151-'Provisional Budget Issued'!G151</f>
        <v>0</v>
      </c>
      <c r="H151" s="21">
        <f>+'Final Budget in Lakhs'!H151-'Provisional Budget Issued'!H151</f>
        <v>0</v>
      </c>
      <c r="I151" s="21">
        <f>+'Final Budget in Lakhs'!I151-'Provisional Budget Issued'!I151</f>
        <v>0</v>
      </c>
      <c r="J151" s="21">
        <f>+'Final Budget in Lakhs'!J151-'Provisional Budget Issued'!J151</f>
        <v>0</v>
      </c>
      <c r="K151" s="21">
        <f>+'Final Budget in Lakhs'!K151-'Provisional Budget Issued'!K151</f>
        <v>0</v>
      </c>
      <c r="L151" s="21">
        <f>+'Final Budget in Lakhs'!L151-'Provisional Budget Issued'!L151</f>
        <v>0</v>
      </c>
      <c r="M151" s="21">
        <f>+'Final Budget in Lakhs'!M151-'Provisional Budget Issued'!M151</f>
        <v>0</v>
      </c>
      <c r="N151" s="21">
        <f>+'Final Budget in Lakhs'!N151-'Provisional Budget Issued'!N151</f>
        <v>0</v>
      </c>
      <c r="O151" s="21">
        <f>+'Final Budget in Lakhs'!O151-'Provisional Budget Issued'!O151</f>
        <v>0</v>
      </c>
      <c r="P151" s="21">
        <f>+'Final Budget in Lakhs'!P151-'Provisional Budget Issued'!P151</f>
        <v>0</v>
      </c>
      <c r="Q151" s="21">
        <f>+'Final Budget in Lakhs'!Q151-'Provisional Budget Issued'!Q151</f>
        <v>0</v>
      </c>
      <c r="R151" s="21">
        <f>+'Final Budget in Lakhs'!R151-'Provisional Budget Issued'!R151</f>
        <v>0</v>
      </c>
      <c r="S151" s="21">
        <f>+'Final Budget in Lakhs'!S151-'Provisional Budget Issued'!S151</f>
        <v>0</v>
      </c>
      <c r="T151" s="21">
        <f>+'Final Budget in Lakhs'!T151-'Provisional Budget Issued'!T151</f>
        <v>0</v>
      </c>
      <c r="U151" s="21">
        <f>+'Final Budget in Lakhs'!U151-'Provisional Budget Issued'!U151</f>
        <v>0</v>
      </c>
      <c r="V151" s="21">
        <f>+'Final Budget in Lakhs'!V151-'Provisional Budget Issued'!V151</f>
        <v>0</v>
      </c>
      <c r="W151" s="21">
        <f>+'Final Budget in Lakhs'!W151-'Provisional Budget Issued'!W151</f>
        <v>0</v>
      </c>
      <c r="X151" s="21">
        <f>+'Final Budget in Lakhs'!X151-'Provisional Budget Issued'!X151</f>
        <v>0</v>
      </c>
      <c r="Y151" s="21">
        <f>+'Final Budget in Lakhs'!Y151-'Provisional Budget Issued'!Y151</f>
        <v>0</v>
      </c>
      <c r="Z151" s="21">
        <f>+'Final Budget in Lakhs'!Z151-'Provisional Budget Issued'!Z151</f>
        <v>0.2</v>
      </c>
      <c r="AA151" s="21">
        <f>+'Final Budget in Lakhs'!AA151-'Provisional Budget Issued'!AA151</f>
        <v>0</v>
      </c>
      <c r="AB151" s="16">
        <f t="shared" si="2"/>
        <v>0.2</v>
      </c>
      <c r="AC151" s="106"/>
      <c r="AD151" s="105"/>
      <c r="AE151" s="106"/>
    </row>
    <row r="152" spans="1:31" x14ac:dyDescent="0.3">
      <c r="A152" s="111">
        <v>76.160700000000006</v>
      </c>
      <c r="B152" s="238" t="s">
        <v>1520</v>
      </c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16"/>
      <c r="AC152" s="106"/>
      <c r="AD152" s="105"/>
      <c r="AE152" s="106"/>
    </row>
    <row r="153" spans="1:31" x14ac:dyDescent="0.3">
      <c r="A153" s="26">
        <v>76.165700000000001</v>
      </c>
      <c r="B153" s="238" t="s">
        <v>1523</v>
      </c>
      <c r="C153" s="21">
        <f>+'Final Budget in Lakhs'!C153-'Provisional Budget Issued'!C153</f>
        <v>0</v>
      </c>
      <c r="D153" s="21">
        <f>+'Final Budget in Lakhs'!D153-'Provisional Budget Issued'!D153</f>
        <v>0</v>
      </c>
      <c r="E153" s="21">
        <f>+'Final Budget in Lakhs'!E153-'Provisional Budget Issued'!E153</f>
        <v>0</v>
      </c>
      <c r="F153" s="21">
        <f>+'Final Budget in Lakhs'!F153-'Provisional Budget Issued'!F153</f>
        <v>0</v>
      </c>
      <c r="G153" s="21">
        <f>+'Final Budget in Lakhs'!G153-'Provisional Budget Issued'!G153</f>
        <v>0</v>
      </c>
      <c r="H153" s="21">
        <f>+'Final Budget in Lakhs'!H153-'Provisional Budget Issued'!H153</f>
        <v>0</v>
      </c>
      <c r="I153" s="21">
        <f>+'Final Budget in Lakhs'!I153-'Provisional Budget Issued'!I153</f>
        <v>0</v>
      </c>
      <c r="J153" s="21">
        <f>+'Final Budget in Lakhs'!J153-'Provisional Budget Issued'!J153</f>
        <v>0</v>
      </c>
      <c r="K153" s="21">
        <f>+'Final Budget in Lakhs'!K153-'Provisional Budget Issued'!K153</f>
        <v>0</v>
      </c>
      <c r="L153" s="21">
        <f>+'Final Budget in Lakhs'!L153-'Provisional Budget Issued'!L153</f>
        <v>229.19596999999999</v>
      </c>
      <c r="M153" s="21">
        <f>+'Final Budget in Lakhs'!M153-'Provisional Budget Issued'!M153</f>
        <v>0</v>
      </c>
      <c r="N153" s="21">
        <f>+'Final Budget in Lakhs'!N153-'Provisional Budget Issued'!N153</f>
        <v>0</v>
      </c>
      <c r="O153" s="21">
        <f>+'Final Budget in Lakhs'!O153-'Provisional Budget Issued'!O153</f>
        <v>0</v>
      </c>
      <c r="P153" s="21">
        <f>+'Final Budget in Lakhs'!P153-'Provisional Budget Issued'!P153</f>
        <v>0</v>
      </c>
      <c r="Q153" s="21">
        <f>+'Final Budget in Lakhs'!Q153-'Provisional Budget Issued'!Q153</f>
        <v>0</v>
      </c>
      <c r="R153" s="21">
        <f>+'Final Budget in Lakhs'!R153-'Provisional Budget Issued'!R153</f>
        <v>0</v>
      </c>
      <c r="S153" s="21">
        <f>+'Final Budget in Lakhs'!S153-'Provisional Budget Issued'!S153</f>
        <v>0</v>
      </c>
      <c r="T153" s="21">
        <f>+'Final Budget in Lakhs'!T153-'Provisional Budget Issued'!T153</f>
        <v>0</v>
      </c>
      <c r="U153" s="21">
        <f>+'Final Budget in Lakhs'!U153-'Provisional Budget Issued'!U153</f>
        <v>0</v>
      </c>
      <c r="V153" s="21">
        <f>+'Final Budget in Lakhs'!V153-'Provisional Budget Issued'!V153</f>
        <v>0</v>
      </c>
      <c r="W153" s="21">
        <f>+'Final Budget in Lakhs'!W153-'Provisional Budget Issued'!W153</f>
        <v>0</v>
      </c>
      <c r="X153" s="21">
        <f>+'Final Budget in Lakhs'!X153-'Provisional Budget Issued'!X153</f>
        <v>0</v>
      </c>
      <c r="Y153" s="21">
        <f>+'Final Budget in Lakhs'!Y153-'Provisional Budget Issued'!Y153</f>
        <v>0</v>
      </c>
      <c r="Z153" s="21">
        <f>+'Final Budget in Lakhs'!Z153-'Provisional Budget Issued'!Z153</f>
        <v>0</v>
      </c>
      <c r="AA153" s="21">
        <f>+'Final Budget in Lakhs'!AA153-'Provisional Budget Issued'!AA153</f>
        <v>0</v>
      </c>
      <c r="AB153" s="16">
        <f t="shared" si="2"/>
        <v>229.19596999999999</v>
      </c>
      <c r="AC153" s="106"/>
      <c r="AD153" s="105"/>
      <c r="AE153" s="106"/>
    </row>
    <row r="154" spans="1:31" x14ac:dyDescent="0.3">
      <c r="A154" s="26">
        <v>76.170699999999997</v>
      </c>
      <c r="B154" s="238" t="s">
        <v>1524</v>
      </c>
      <c r="C154" s="21">
        <f>+'Final Budget in Lakhs'!C154-'Provisional Budget Issued'!C154</f>
        <v>0</v>
      </c>
      <c r="D154" s="21">
        <f>+'Final Budget in Lakhs'!D154-'Provisional Budget Issued'!D154</f>
        <v>0</v>
      </c>
      <c r="E154" s="21">
        <f>+'Final Budget in Lakhs'!E154-'Provisional Budget Issued'!E154</f>
        <v>0</v>
      </c>
      <c r="F154" s="21">
        <f>+'Final Budget in Lakhs'!F154-'Provisional Budget Issued'!F154</f>
        <v>0</v>
      </c>
      <c r="G154" s="21">
        <f>+'Final Budget in Lakhs'!G154-'Provisional Budget Issued'!G154</f>
        <v>0</v>
      </c>
      <c r="H154" s="21">
        <f>+'Final Budget in Lakhs'!H154-'Provisional Budget Issued'!H154</f>
        <v>0</v>
      </c>
      <c r="I154" s="21">
        <f>+'Final Budget in Lakhs'!I154-'Provisional Budget Issued'!I154</f>
        <v>0</v>
      </c>
      <c r="J154" s="21">
        <f>+'Final Budget in Lakhs'!J154-'Provisional Budget Issued'!J154</f>
        <v>0</v>
      </c>
      <c r="K154" s="21">
        <f>+'Final Budget in Lakhs'!K154-'Provisional Budget Issued'!K154</f>
        <v>0</v>
      </c>
      <c r="L154" s="21">
        <f>+'Final Budget in Lakhs'!L154-'Provisional Budget Issued'!L154</f>
        <v>0</v>
      </c>
      <c r="M154" s="21">
        <f>+'Final Budget in Lakhs'!M154-'Provisional Budget Issued'!M154</f>
        <v>0</v>
      </c>
      <c r="N154" s="21">
        <f>+'Final Budget in Lakhs'!N154-'Provisional Budget Issued'!N154</f>
        <v>0</v>
      </c>
      <c r="O154" s="21">
        <f>+'Final Budget in Lakhs'!O154-'Provisional Budget Issued'!O154</f>
        <v>0</v>
      </c>
      <c r="P154" s="21">
        <f>+'Final Budget in Lakhs'!P154-'Provisional Budget Issued'!P154</f>
        <v>0</v>
      </c>
      <c r="Q154" s="21">
        <f>+'Final Budget in Lakhs'!Q154-'Provisional Budget Issued'!Q154</f>
        <v>0</v>
      </c>
      <c r="R154" s="21">
        <f>+'Final Budget in Lakhs'!R154-'Provisional Budget Issued'!R154</f>
        <v>0</v>
      </c>
      <c r="S154" s="21">
        <f>+'Final Budget in Lakhs'!S154-'Provisional Budget Issued'!S154</f>
        <v>0</v>
      </c>
      <c r="T154" s="21">
        <f>+'Final Budget in Lakhs'!T154-'Provisional Budget Issued'!T154</f>
        <v>0</v>
      </c>
      <c r="U154" s="21">
        <f>+'Final Budget in Lakhs'!U154-'Provisional Budget Issued'!U154</f>
        <v>0</v>
      </c>
      <c r="V154" s="21">
        <f>+'Final Budget in Lakhs'!V154-'Provisional Budget Issued'!V154</f>
        <v>0</v>
      </c>
      <c r="W154" s="21">
        <f>+'Final Budget in Lakhs'!W154-'Provisional Budget Issued'!W154</f>
        <v>0</v>
      </c>
      <c r="X154" s="21">
        <f>+'Final Budget in Lakhs'!X154-'Provisional Budget Issued'!X154</f>
        <v>0</v>
      </c>
      <c r="Y154" s="21">
        <f>+'Final Budget in Lakhs'!Y154-'Provisional Budget Issued'!Y154</f>
        <v>0</v>
      </c>
      <c r="Z154" s="21">
        <f>+'Final Budget in Lakhs'!Z154-'Provisional Budget Issued'!Z154</f>
        <v>0.5</v>
      </c>
      <c r="AA154" s="21">
        <f>+'Final Budget in Lakhs'!AA154-'Provisional Budget Issued'!AA154</f>
        <v>0</v>
      </c>
      <c r="AB154" s="16">
        <f t="shared" si="2"/>
        <v>0.5</v>
      </c>
      <c r="AC154" s="106"/>
      <c r="AD154" s="105"/>
      <c r="AE154" s="106"/>
    </row>
    <row r="155" spans="1:31" x14ac:dyDescent="0.3">
      <c r="A155" s="26">
        <v>76.173699999999997</v>
      </c>
      <c r="B155" s="238" t="s">
        <v>1526</v>
      </c>
      <c r="C155" s="21">
        <f>+'Final Budget in Lakhs'!C155-'Provisional Budget Issued'!C155</f>
        <v>0</v>
      </c>
      <c r="D155" s="21">
        <f>+'Final Budget in Lakhs'!D155-'Provisional Budget Issued'!D155</f>
        <v>6.1454399999999998</v>
      </c>
      <c r="E155" s="21">
        <f>+'Final Budget in Lakhs'!E155-'Provisional Budget Issued'!E155</f>
        <v>4.8053100000000004</v>
      </c>
      <c r="F155" s="21">
        <f>+'Final Budget in Lakhs'!F155-'Provisional Budget Issued'!F155</f>
        <v>2.98</v>
      </c>
      <c r="G155" s="21">
        <f>+'Final Budget in Lakhs'!G155-'Provisional Budget Issued'!G155</f>
        <v>1.98</v>
      </c>
      <c r="H155" s="21">
        <f>+'Final Budget in Lakhs'!H155-'Provisional Budget Issued'!H155</f>
        <v>0</v>
      </c>
      <c r="I155" s="21">
        <f>+'Final Budget in Lakhs'!I155-'Provisional Budget Issued'!I155</f>
        <v>0</v>
      </c>
      <c r="J155" s="21">
        <f>+'Final Budget in Lakhs'!J155-'Provisional Budget Issued'!J155</f>
        <v>7.3612799999999998</v>
      </c>
      <c r="K155" s="21">
        <f>+'Final Budget in Lakhs'!K155-'Provisional Budget Issued'!K155</f>
        <v>0</v>
      </c>
      <c r="L155" s="21">
        <f>+'Final Budget in Lakhs'!L155-'Provisional Budget Issued'!L155</f>
        <v>0</v>
      </c>
      <c r="M155" s="21">
        <f>+'Final Budget in Lakhs'!M155-'Provisional Budget Issued'!M155</f>
        <v>0</v>
      </c>
      <c r="N155" s="21">
        <f>+'Final Budget in Lakhs'!N155-'Provisional Budget Issued'!N155</f>
        <v>0</v>
      </c>
      <c r="O155" s="21">
        <f>+'Final Budget in Lakhs'!O155-'Provisional Budget Issued'!O155</f>
        <v>0</v>
      </c>
      <c r="P155" s="21">
        <f>+'Final Budget in Lakhs'!P155-'Provisional Budget Issued'!P155</f>
        <v>7.6193300000000006</v>
      </c>
      <c r="Q155" s="21">
        <f>+'Final Budget in Lakhs'!Q155-'Provisional Budget Issued'!Q155</f>
        <v>0</v>
      </c>
      <c r="R155" s="21">
        <f>+'Final Budget in Lakhs'!R155-'Provisional Budget Issued'!R155</f>
        <v>0</v>
      </c>
      <c r="S155" s="21">
        <f>+'Final Budget in Lakhs'!S155-'Provisional Budget Issued'!S155</f>
        <v>0</v>
      </c>
      <c r="T155" s="21">
        <f>+'Final Budget in Lakhs'!T155-'Provisional Budget Issued'!T155</f>
        <v>5.70648</v>
      </c>
      <c r="U155" s="21">
        <f>+'Final Budget in Lakhs'!U155-'Provisional Budget Issued'!U155</f>
        <v>5.2675200000000002</v>
      </c>
      <c r="V155" s="21">
        <f>+'Final Budget in Lakhs'!V155-'Provisional Budget Issued'!V155</f>
        <v>4.9042399999999997</v>
      </c>
      <c r="W155" s="21">
        <f>+'Final Budget in Lakhs'!W155-'Provisional Budget Issued'!W155</f>
        <v>3.6361600000000003</v>
      </c>
      <c r="X155" s="21">
        <f>+'Final Budget in Lakhs'!X155-'Provisional Budget Issued'!X155</f>
        <v>0</v>
      </c>
      <c r="Y155" s="21">
        <f>+'Final Budget in Lakhs'!Y155-'Provisional Budget Issued'!Y155</f>
        <v>5.5282999999999998</v>
      </c>
      <c r="Z155" s="21">
        <f>+'Final Budget in Lakhs'!Z155-'Provisional Budget Issued'!Z155</f>
        <v>0</v>
      </c>
      <c r="AA155" s="21">
        <f>+'Final Budget in Lakhs'!AA155-'Provisional Budget Issued'!AA155</f>
        <v>0</v>
      </c>
      <c r="AB155" s="16">
        <f t="shared" si="2"/>
        <v>55.934060000000002</v>
      </c>
      <c r="AC155" s="106"/>
      <c r="AD155" s="105"/>
      <c r="AE155" s="106"/>
    </row>
    <row r="156" spans="1:31" x14ac:dyDescent="0.3">
      <c r="A156" s="26">
        <v>76.190699999999993</v>
      </c>
      <c r="B156" s="238" t="s">
        <v>1527</v>
      </c>
      <c r="C156" s="21">
        <f>+'Final Budget in Lakhs'!C156-'Provisional Budget Issued'!C156</f>
        <v>3.3483499999999999</v>
      </c>
      <c r="D156" s="21">
        <f>+'Final Budget in Lakhs'!D156-'Provisional Budget Issued'!D156</f>
        <v>2.0190799999999998</v>
      </c>
      <c r="E156" s="21">
        <f>+'Final Budget in Lakhs'!E156-'Provisional Budget Issued'!E156</f>
        <v>1.1784599999999998</v>
      </c>
      <c r="F156" s="21">
        <f>+'Final Budget in Lakhs'!F156-'Provisional Budget Issued'!F156</f>
        <v>1.2784599999999999</v>
      </c>
      <c r="G156" s="21">
        <f>+'Final Budget in Lakhs'!G156-'Provisional Budget Issued'!G156</f>
        <v>6.3670000000000004E-2</v>
      </c>
      <c r="H156" s="21">
        <f>+'Final Budget in Lakhs'!H156-'Provisional Budget Issued'!H156</f>
        <v>0.39998999999999985</v>
      </c>
      <c r="I156" s="21">
        <f>+'Final Budget in Lakhs'!I156-'Provisional Budget Issued'!I156</f>
        <v>0.56297999999999992</v>
      </c>
      <c r="J156" s="21">
        <f>+'Final Budget in Lakhs'!J156-'Provisional Budget Issued'!J156</f>
        <v>0.68834000000000006</v>
      </c>
      <c r="K156" s="21">
        <f>+'Final Budget in Lakhs'!K156-'Provisional Budget Issued'!K156</f>
        <v>5.4025400000000001</v>
      </c>
      <c r="L156" s="21">
        <f>+'Final Budget in Lakhs'!L156-'Provisional Budget Issued'!L156</f>
        <v>1.4192800000000001</v>
      </c>
      <c r="M156" s="21">
        <f>+'Final Budget in Lakhs'!M156-'Provisional Budget Issued'!M156</f>
        <v>0.62190000000000001</v>
      </c>
      <c r="N156" s="21">
        <f>+'Final Budget in Lakhs'!N156-'Provisional Budget Issued'!N156</f>
        <v>1.15073</v>
      </c>
      <c r="O156" s="21">
        <f>+'Final Budget in Lakhs'!O156-'Provisional Budget Issued'!O156</f>
        <v>0.41554000000000002</v>
      </c>
      <c r="P156" s="21">
        <f>+'Final Budget in Lakhs'!P156-'Provisional Budget Issued'!P156</f>
        <v>1.93574</v>
      </c>
      <c r="Q156" s="21">
        <f>+'Final Budget in Lakhs'!Q156-'Provisional Budget Issued'!Q156</f>
        <v>1.4338500000000001</v>
      </c>
      <c r="R156" s="21">
        <f>+'Final Budget in Lakhs'!R156-'Provisional Budget Issued'!R156</f>
        <v>0.93303999999999998</v>
      </c>
      <c r="S156" s="21">
        <f>+'Final Budget in Lakhs'!S156-'Provisional Budget Issued'!S156</f>
        <v>1.51864</v>
      </c>
      <c r="T156" s="21">
        <f>+'Final Budget in Lakhs'!T156-'Provisional Budget Issued'!T156</f>
        <v>0.63584000000000007</v>
      </c>
      <c r="U156" s="21">
        <f>+'Final Budget in Lakhs'!U156-'Provisional Budget Issued'!U156</f>
        <v>2.2499199999999999</v>
      </c>
      <c r="V156" s="21">
        <f>+'Final Budget in Lakhs'!V156-'Provisional Budget Issued'!V156</f>
        <v>1.0251000000000001</v>
      </c>
      <c r="W156" s="21">
        <f>+'Final Budget in Lakhs'!W156-'Provisional Budget Issued'!W156</f>
        <v>1.41452</v>
      </c>
      <c r="X156" s="21">
        <f>+'Final Budget in Lakhs'!X156-'Provisional Budget Issued'!X156</f>
        <v>1.5106200000000001</v>
      </c>
      <c r="Y156" s="21">
        <f>+'Final Budget in Lakhs'!Y156-'Provisional Budget Issued'!Y156</f>
        <v>1.8433699999999997</v>
      </c>
      <c r="Z156" s="21">
        <f>+'Final Budget in Lakhs'!Z156-'Provisional Budget Issued'!Z156</f>
        <v>5.2193000000000005</v>
      </c>
      <c r="AA156" s="21">
        <f>+'Final Budget in Lakhs'!AA156-'Provisional Budget Issued'!AA156</f>
        <v>0</v>
      </c>
      <c r="AB156" s="16">
        <f t="shared" si="2"/>
        <v>38.269260000000003</v>
      </c>
      <c r="AC156" s="106"/>
      <c r="AD156" s="105"/>
      <c r="AE156" s="106"/>
    </row>
    <row r="157" spans="1:31" x14ac:dyDescent="0.3">
      <c r="A157" s="26">
        <v>76.191699999999997</v>
      </c>
      <c r="B157" s="238" t="s">
        <v>1528</v>
      </c>
      <c r="C157" s="21">
        <f>+'Final Budget in Lakhs'!C157-'Provisional Budget Issued'!C157</f>
        <v>0</v>
      </c>
      <c r="D157" s="21">
        <f>+'Final Budget in Lakhs'!D157-'Provisional Budget Issued'!D157</f>
        <v>0</v>
      </c>
      <c r="E157" s="21">
        <f>+'Final Budget in Lakhs'!E157-'Provisional Budget Issued'!E157</f>
        <v>0</v>
      </c>
      <c r="F157" s="21">
        <f>+'Final Budget in Lakhs'!F157-'Provisional Budget Issued'!F157</f>
        <v>0</v>
      </c>
      <c r="G157" s="21">
        <f>+'Final Budget in Lakhs'!G157-'Provisional Budget Issued'!G157</f>
        <v>0</v>
      </c>
      <c r="H157" s="21">
        <f>+'Final Budget in Lakhs'!H157-'Provisional Budget Issued'!H157</f>
        <v>0</v>
      </c>
      <c r="I157" s="21">
        <f>+'Final Budget in Lakhs'!I157-'Provisional Budget Issued'!I157</f>
        <v>0</v>
      </c>
      <c r="J157" s="21">
        <f>+'Final Budget in Lakhs'!J157-'Provisional Budget Issued'!J157</f>
        <v>0</v>
      </c>
      <c r="K157" s="21">
        <f>+'Final Budget in Lakhs'!K157-'Provisional Budget Issued'!K157</f>
        <v>0</v>
      </c>
      <c r="L157" s="21">
        <f>+'Final Budget in Lakhs'!L157-'Provisional Budget Issued'!L157</f>
        <v>0</v>
      </c>
      <c r="M157" s="21">
        <f>+'Final Budget in Lakhs'!M157-'Provisional Budget Issued'!M157</f>
        <v>0</v>
      </c>
      <c r="N157" s="21">
        <f>+'Final Budget in Lakhs'!N157-'Provisional Budget Issued'!N157</f>
        <v>0</v>
      </c>
      <c r="O157" s="21">
        <f>+'Final Budget in Lakhs'!O157-'Provisional Budget Issued'!O157</f>
        <v>0</v>
      </c>
      <c r="P157" s="21">
        <f>+'Final Budget in Lakhs'!P157-'Provisional Budget Issued'!P157</f>
        <v>0</v>
      </c>
      <c r="Q157" s="21">
        <f>+'Final Budget in Lakhs'!Q157-'Provisional Budget Issued'!Q157</f>
        <v>0</v>
      </c>
      <c r="R157" s="21">
        <f>+'Final Budget in Lakhs'!R157-'Provisional Budget Issued'!R157</f>
        <v>0</v>
      </c>
      <c r="S157" s="21">
        <f>+'Final Budget in Lakhs'!S157-'Provisional Budget Issued'!S157</f>
        <v>0</v>
      </c>
      <c r="T157" s="21">
        <f>+'Final Budget in Lakhs'!T157-'Provisional Budget Issued'!T157</f>
        <v>0</v>
      </c>
      <c r="U157" s="21">
        <f>+'Final Budget in Lakhs'!U157-'Provisional Budget Issued'!U157</f>
        <v>0</v>
      </c>
      <c r="V157" s="21">
        <f>+'Final Budget in Lakhs'!V157-'Provisional Budget Issued'!V157</f>
        <v>0</v>
      </c>
      <c r="W157" s="21">
        <f>+'Final Budget in Lakhs'!W157-'Provisional Budget Issued'!W157</f>
        <v>0</v>
      </c>
      <c r="X157" s="21">
        <f>+'Final Budget in Lakhs'!X157-'Provisional Budget Issued'!X157</f>
        <v>0</v>
      </c>
      <c r="Y157" s="21">
        <f>+'Final Budget in Lakhs'!Y157-'Provisional Budget Issued'!Y157</f>
        <v>0</v>
      </c>
      <c r="Z157" s="21">
        <f>+'Final Budget in Lakhs'!Z157-'Provisional Budget Issued'!Z157</f>
        <v>134.85305</v>
      </c>
      <c r="AA157" s="21">
        <f>+'Final Budget in Lakhs'!AA157-'Provisional Budget Issued'!AA157</f>
        <v>0</v>
      </c>
      <c r="AB157" s="16">
        <f t="shared" si="2"/>
        <v>134.85305</v>
      </c>
      <c r="AC157" s="106"/>
      <c r="AD157" s="105"/>
      <c r="AE157" s="106"/>
    </row>
    <row r="158" spans="1:31" ht="27" x14ac:dyDescent="0.3">
      <c r="A158" s="26">
        <v>76.196700000000007</v>
      </c>
      <c r="B158" s="238" t="s">
        <v>1902</v>
      </c>
      <c r="C158" s="21">
        <f>+'Final Budget in Lakhs'!C158-'Provisional Budget Issued'!C158</f>
        <v>0</v>
      </c>
      <c r="D158" s="21">
        <f>+'Final Budget in Lakhs'!D158-'Provisional Budget Issued'!D158</f>
        <v>0</v>
      </c>
      <c r="E158" s="21">
        <f>+'Final Budget in Lakhs'!E158-'Provisional Budget Issued'!E158</f>
        <v>0</v>
      </c>
      <c r="F158" s="21">
        <f>+'Final Budget in Lakhs'!F158-'Provisional Budget Issued'!F158</f>
        <v>0</v>
      </c>
      <c r="G158" s="21">
        <f>+'Final Budget in Lakhs'!G158-'Provisional Budget Issued'!G158</f>
        <v>0</v>
      </c>
      <c r="H158" s="21">
        <f>+'Final Budget in Lakhs'!H158-'Provisional Budget Issued'!H158</f>
        <v>0</v>
      </c>
      <c r="I158" s="21">
        <f>+'Final Budget in Lakhs'!I158-'Provisional Budget Issued'!I158</f>
        <v>0</v>
      </c>
      <c r="J158" s="21">
        <f>+'Final Budget in Lakhs'!J158-'Provisional Budget Issued'!J158</f>
        <v>0</v>
      </c>
      <c r="K158" s="21">
        <f>+'Final Budget in Lakhs'!K158-'Provisional Budget Issued'!K158</f>
        <v>0</v>
      </c>
      <c r="L158" s="21">
        <f>+'Final Budget in Lakhs'!L158-'Provisional Budget Issued'!L158</f>
        <v>0</v>
      </c>
      <c r="M158" s="21">
        <f>+'Final Budget in Lakhs'!M158-'Provisional Budget Issued'!M158</f>
        <v>0</v>
      </c>
      <c r="N158" s="21">
        <f>+'Final Budget in Lakhs'!N158-'Provisional Budget Issued'!N158</f>
        <v>0</v>
      </c>
      <c r="O158" s="21">
        <f>+'Final Budget in Lakhs'!O158-'Provisional Budget Issued'!O158</f>
        <v>0</v>
      </c>
      <c r="P158" s="21">
        <f>+'Final Budget in Lakhs'!P158-'Provisional Budget Issued'!P158</f>
        <v>0</v>
      </c>
      <c r="Q158" s="21">
        <f>+'Final Budget in Lakhs'!Q158-'Provisional Budget Issued'!Q158</f>
        <v>0</v>
      </c>
      <c r="R158" s="21">
        <f>+'Final Budget in Lakhs'!R158-'Provisional Budget Issued'!R158</f>
        <v>0</v>
      </c>
      <c r="S158" s="21">
        <f>+'Final Budget in Lakhs'!S158-'Provisional Budget Issued'!S158</f>
        <v>0</v>
      </c>
      <c r="T158" s="21">
        <f>+'Final Budget in Lakhs'!T158-'Provisional Budget Issued'!T158</f>
        <v>0</v>
      </c>
      <c r="U158" s="21">
        <f>+'Final Budget in Lakhs'!U158-'Provisional Budget Issued'!U158</f>
        <v>0</v>
      </c>
      <c r="V158" s="21">
        <f>+'Final Budget in Lakhs'!V158-'Provisional Budget Issued'!V158</f>
        <v>0</v>
      </c>
      <c r="W158" s="21">
        <f>+'Final Budget in Lakhs'!W158-'Provisional Budget Issued'!W158</f>
        <v>0</v>
      </c>
      <c r="X158" s="21">
        <f>+'Final Budget in Lakhs'!X158-'Provisional Budget Issued'!X158</f>
        <v>0</v>
      </c>
      <c r="Y158" s="21">
        <f>+'Final Budget in Lakhs'!Y158-'Provisional Budget Issued'!Y158</f>
        <v>0</v>
      </c>
      <c r="Z158" s="21">
        <f>+'Final Budget in Lakhs'!Z158-'Provisional Budget Issued'!Z158</f>
        <v>0.30000000000000004</v>
      </c>
      <c r="AA158" s="21">
        <f>+'Final Budget in Lakhs'!AA158-'Provisional Budget Issued'!AA158</f>
        <v>0</v>
      </c>
      <c r="AB158" s="16">
        <f t="shared" si="2"/>
        <v>0.30000000000000004</v>
      </c>
      <c r="AC158" s="106"/>
      <c r="AD158" s="105"/>
      <c r="AE158" s="106"/>
    </row>
    <row r="159" spans="1:31" ht="27" x14ac:dyDescent="0.3">
      <c r="A159" s="26">
        <v>76.197699999999998</v>
      </c>
      <c r="B159" s="238" t="s">
        <v>1903</v>
      </c>
      <c r="C159" s="21">
        <f>+'Final Budget in Lakhs'!C159-'Provisional Budget Issued'!C159</f>
        <v>0</v>
      </c>
      <c r="D159" s="21">
        <f>+'Final Budget in Lakhs'!D159-'Provisional Budget Issued'!D159</f>
        <v>0</v>
      </c>
      <c r="E159" s="21">
        <f>+'Final Budget in Lakhs'!E159-'Provisional Budget Issued'!E159</f>
        <v>0</v>
      </c>
      <c r="F159" s="21">
        <f>+'Final Budget in Lakhs'!F159-'Provisional Budget Issued'!F159</f>
        <v>0</v>
      </c>
      <c r="G159" s="21">
        <f>+'Final Budget in Lakhs'!G159-'Provisional Budget Issued'!G159</f>
        <v>0</v>
      </c>
      <c r="H159" s="21">
        <f>+'Final Budget in Lakhs'!H159-'Provisional Budget Issued'!H159</f>
        <v>0</v>
      </c>
      <c r="I159" s="21">
        <f>+'Final Budget in Lakhs'!I159-'Provisional Budget Issued'!I159</f>
        <v>0</v>
      </c>
      <c r="J159" s="21">
        <f>+'Final Budget in Lakhs'!J159-'Provisional Budget Issued'!J159</f>
        <v>0</v>
      </c>
      <c r="K159" s="21">
        <f>+'Final Budget in Lakhs'!K159-'Provisional Budget Issued'!K159</f>
        <v>0</v>
      </c>
      <c r="L159" s="21">
        <f>+'Final Budget in Lakhs'!L159-'Provisional Budget Issued'!L159</f>
        <v>0</v>
      </c>
      <c r="M159" s="21">
        <f>+'Final Budget in Lakhs'!M159-'Provisional Budget Issued'!M159</f>
        <v>0</v>
      </c>
      <c r="N159" s="21">
        <f>+'Final Budget in Lakhs'!N159-'Provisional Budget Issued'!N159</f>
        <v>0</v>
      </c>
      <c r="O159" s="21">
        <f>+'Final Budget in Lakhs'!O159-'Provisional Budget Issued'!O159</f>
        <v>0</v>
      </c>
      <c r="P159" s="21">
        <f>+'Final Budget in Lakhs'!P159-'Provisional Budget Issued'!P159</f>
        <v>0</v>
      </c>
      <c r="Q159" s="21">
        <f>+'Final Budget in Lakhs'!Q159-'Provisional Budget Issued'!Q159</f>
        <v>0</v>
      </c>
      <c r="R159" s="21">
        <f>+'Final Budget in Lakhs'!R159-'Provisional Budget Issued'!R159</f>
        <v>0</v>
      </c>
      <c r="S159" s="21">
        <f>+'Final Budget in Lakhs'!S159-'Provisional Budget Issued'!S159</f>
        <v>0</v>
      </c>
      <c r="T159" s="21">
        <f>+'Final Budget in Lakhs'!T159-'Provisional Budget Issued'!T159</f>
        <v>0</v>
      </c>
      <c r="U159" s="21">
        <f>+'Final Budget in Lakhs'!U159-'Provisional Budget Issued'!U159</f>
        <v>0</v>
      </c>
      <c r="V159" s="21">
        <f>+'Final Budget in Lakhs'!V159-'Provisional Budget Issued'!V159</f>
        <v>0</v>
      </c>
      <c r="W159" s="21">
        <f>+'Final Budget in Lakhs'!W159-'Provisional Budget Issued'!W159</f>
        <v>0</v>
      </c>
      <c r="X159" s="21">
        <f>+'Final Budget in Lakhs'!X159-'Provisional Budget Issued'!X159</f>
        <v>0</v>
      </c>
      <c r="Y159" s="21">
        <f>+'Final Budget in Lakhs'!Y159-'Provisional Budget Issued'!Y159</f>
        <v>0</v>
      </c>
      <c r="Z159" s="21">
        <f>+'Final Budget in Lakhs'!Z159-'Provisional Budget Issued'!Z159</f>
        <v>0</v>
      </c>
      <c r="AA159" s="21">
        <f>+'Final Budget in Lakhs'!AA159-'Provisional Budget Issued'!AA159</f>
        <v>0</v>
      </c>
      <c r="AB159" s="16">
        <f t="shared" si="2"/>
        <v>0</v>
      </c>
      <c r="AC159" s="106"/>
      <c r="AD159" s="105"/>
      <c r="AE159" s="106"/>
    </row>
    <row r="160" spans="1:31" x14ac:dyDescent="0.3">
      <c r="A160" s="26">
        <v>76.201700000000002</v>
      </c>
      <c r="B160" s="238" t="s">
        <v>1533</v>
      </c>
      <c r="C160" s="21">
        <f>+'Final Budget in Lakhs'!C160-'Provisional Budget Issued'!C160</f>
        <v>0</v>
      </c>
      <c r="D160" s="21">
        <f>+'Final Budget in Lakhs'!D160-'Provisional Budget Issued'!D160</f>
        <v>0</v>
      </c>
      <c r="E160" s="21">
        <f>+'Final Budget in Lakhs'!E160-'Provisional Budget Issued'!E160</f>
        <v>0</v>
      </c>
      <c r="F160" s="21">
        <f>+'Final Budget in Lakhs'!F160-'Provisional Budget Issued'!F160</f>
        <v>0</v>
      </c>
      <c r="G160" s="21">
        <f>+'Final Budget in Lakhs'!G160-'Provisional Budget Issued'!G160</f>
        <v>0</v>
      </c>
      <c r="H160" s="21">
        <f>+'Final Budget in Lakhs'!H160-'Provisional Budget Issued'!H160</f>
        <v>0</v>
      </c>
      <c r="I160" s="21">
        <f>+'Final Budget in Lakhs'!I160-'Provisional Budget Issued'!I160</f>
        <v>0</v>
      </c>
      <c r="J160" s="21">
        <f>+'Final Budget in Lakhs'!J160-'Provisional Budget Issued'!J160</f>
        <v>0</v>
      </c>
      <c r="K160" s="21">
        <f>+'Final Budget in Lakhs'!K160-'Provisional Budget Issued'!K160</f>
        <v>0</v>
      </c>
      <c r="L160" s="21">
        <f>+'Final Budget in Lakhs'!L160-'Provisional Budget Issued'!L160</f>
        <v>0</v>
      </c>
      <c r="M160" s="21">
        <f>+'Final Budget in Lakhs'!M160-'Provisional Budget Issued'!M160</f>
        <v>0</v>
      </c>
      <c r="N160" s="21">
        <f>+'Final Budget in Lakhs'!N160-'Provisional Budget Issued'!N160</f>
        <v>0</v>
      </c>
      <c r="O160" s="21">
        <f>+'Final Budget in Lakhs'!O160-'Provisional Budget Issued'!O160</f>
        <v>0</v>
      </c>
      <c r="P160" s="21">
        <f>+'Final Budget in Lakhs'!P160-'Provisional Budget Issued'!P160</f>
        <v>7.0000000000000007E-2</v>
      </c>
      <c r="Q160" s="21">
        <f>+'Final Budget in Lakhs'!Q160-'Provisional Budget Issued'!Q160</f>
        <v>0</v>
      </c>
      <c r="R160" s="21">
        <f>+'Final Budget in Lakhs'!R160-'Provisional Budget Issued'!R160</f>
        <v>0</v>
      </c>
      <c r="S160" s="21">
        <f>+'Final Budget in Lakhs'!S160-'Provisional Budget Issued'!S160</f>
        <v>0</v>
      </c>
      <c r="T160" s="21">
        <f>+'Final Budget in Lakhs'!T160-'Provisional Budget Issued'!T160</f>
        <v>0</v>
      </c>
      <c r="U160" s="21">
        <f>+'Final Budget in Lakhs'!U160-'Provisional Budget Issued'!U160</f>
        <v>0</v>
      </c>
      <c r="V160" s="21">
        <f>+'Final Budget in Lakhs'!V160-'Provisional Budget Issued'!V160</f>
        <v>0</v>
      </c>
      <c r="W160" s="21">
        <f>+'Final Budget in Lakhs'!W160-'Provisional Budget Issued'!W160</f>
        <v>0</v>
      </c>
      <c r="X160" s="21">
        <f>+'Final Budget in Lakhs'!X160-'Provisional Budget Issued'!X160</f>
        <v>0</v>
      </c>
      <c r="Y160" s="21">
        <f>+'Final Budget in Lakhs'!Y160-'Provisional Budget Issued'!Y160</f>
        <v>0</v>
      </c>
      <c r="Z160" s="21">
        <f>+'Final Budget in Lakhs'!Z160-'Provisional Budget Issued'!Z160</f>
        <v>0</v>
      </c>
      <c r="AA160" s="21">
        <f>+'Final Budget in Lakhs'!AA160-'Provisional Budget Issued'!AA160</f>
        <v>0</v>
      </c>
      <c r="AB160" s="16">
        <f t="shared" si="2"/>
        <v>7.0000000000000007E-2</v>
      </c>
      <c r="AC160" s="106"/>
      <c r="AD160" s="105"/>
      <c r="AE160" s="106"/>
    </row>
    <row r="161" spans="1:31" x14ac:dyDescent="0.3">
      <c r="A161" s="111">
        <v>76.220699999999994</v>
      </c>
      <c r="B161" s="238" t="s">
        <v>1535</v>
      </c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16"/>
      <c r="AC161" s="106"/>
      <c r="AD161" s="105"/>
      <c r="AE161" s="106"/>
    </row>
    <row r="162" spans="1:31" x14ac:dyDescent="0.3">
      <c r="A162" s="26">
        <v>76.24069999999999</v>
      </c>
      <c r="B162" s="238" t="s">
        <v>1904</v>
      </c>
      <c r="C162" s="21">
        <f>+'Final Budget in Lakhs'!C162-'Provisional Budget Issued'!C162</f>
        <v>8.2604900000000008</v>
      </c>
      <c r="D162" s="21">
        <f>+'Final Budget in Lakhs'!D162-'Provisional Budget Issued'!D162</f>
        <v>0</v>
      </c>
      <c r="E162" s="21">
        <f>+'Final Budget in Lakhs'!E162-'Provisional Budget Issued'!E162</f>
        <v>0</v>
      </c>
      <c r="F162" s="21">
        <f>+'Final Budget in Lakhs'!F162-'Provisional Budget Issued'!F162</f>
        <v>0</v>
      </c>
      <c r="G162" s="21">
        <f>+'Final Budget in Lakhs'!G162-'Provisional Budget Issued'!G162</f>
        <v>0</v>
      </c>
      <c r="H162" s="21">
        <f>+'Final Budget in Lakhs'!H162-'Provisional Budget Issued'!H162</f>
        <v>1.3846000000000003</v>
      </c>
      <c r="I162" s="21">
        <f>+'Final Budget in Lakhs'!I162-'Provisional Budget Issued'!I162</f>
        <v>0</v>
      </c>
      <c r="J162" s="21">
        <f>+'Final Budget in Lakhs'!J162-'Provisional Budget Issued'!J162</f>
        <v>4.0843600000000002</v>
      </c>
      <c r="K162" s="21">
        <f>+'Final Budget in Lakhs'!K162-'Provisional Budget Issued'!K162</f>
        <v>0</v>
      </c>
      <c r="L162" s="21">
        <f>+'Final Budget in Lakhs'!L162-'Provisional Budget Issued'!L162</f>
        <v>0</v>
      </c>
      <c r="M162" s="21">
        <f>+'Final Budget in Lakhs'!M162-'Provisional Budget Issued'!M162</f>
        <v>0</v>
      </c>
      <c r="N162" s="21">
        <f>+'Final Budget in Lakhs'!N162-'Provisional Budget Issued'!N162</f>
        <v>0</v>
      </c>
      <c r="O162" s="21">
        <f>+'Final Budget in Lakhs'!O162-'Provisional Budget Issued'!O162</f>
        <v>0</v>
      </c>
      <c r="P162" s="21">
        <f>+'Final Budget in Lakhs'!P162-'Provisional Budget Issued'!P162</f>
        <v>0</v>
      </c>
      <c r="Q162" s="21">
        <f>+'Final Budget in Lakhs'!Q162-'Provisional Budget Issued'!Q162</f>
        <v>1.7524599999999999</v>
      </c>
      <c r="R162" s="21">
        <f>+'Final Budget in Lakhs'!R162-'Provisional Budget Issued'!R162</f>
        <v>0</v>
      </c>
      <c r="S162" s="21">
        <f>+'Final Budget in Lakhs'!S162-'Provisional Budget Issued'!S162</f>
        <v>3.2852999999999999</v>
      </c>
      <c r="T162" s="21">
        <f>+'Final Budget in Lakhs'!T162-'Provisional Budget Issued'!T162</f>
        <v>0</v>
      </c>
      <c r="U162" s="21">
        <f>+'Final Budget in Lakhs'!U162-'Provisional Budget Issued'!U162</f>
        <v>0</v>
      </c>
      <c r="V162" s="21">
        <f>+'Final Budget in Lakhs'!V162-'Provisional Budget Issued'!V162</f>
        <v>0</v>
      </c>
      <c r="W162" s="21">
        <f>+'Final Budget in Lakhs'!W162-'Provisional Budget Issued'!W162</f>
        <v>0</v>
      </c>
      <c r="X162" s="21">
        <f>+'Final Budget in Lakhs'!X162-'Provisional Budget Issued'!X162</f>
        <v>0</v>
      </c>
      <c r="Y162" s="21">
        <f>+'Final Budget in Lakhs'!Y162-'Provisional Budget Issued'!Y162</f>
        <v>0</v>
      </c>
      <c r="Z162" s="21">
        <f>+'Final Budget in Lakhs'!Z162-'Provisional Budget Issued'!Z162</f>
        <v>0</v>
      </c>
      <c r="AA162" s="21">
        <f>+'Final Budget in Lakhs'!AA162-'Provisional Budget Issued'!AA162</f>
        <v>0</v>
      </c>
      <c r="AB162" s="16">
        <f t="shared" si="2"/>
        <v>18.767210000000002</v>
      </c>
      <c r="AC162" s="106"/>
      <c r="AD162" s="105"/>
      <c r="AE162" s="106"/>
    </row>
    <row r="163" spans="1:31" x14ac:dyDescent="0.3">
      <c r="A163" s="26">
        <v>76.2607</v>
      </c>
      <c r="B163" s="238" t="s">
        <v>1538</v>
      </c>
      <c r="C163" s="21">
        <f>+'Final Budget in Lakhs'!C163-'Provisional Budget Issued'!C163</f>
        <v>0</v>
      </c>
      <c r="D163" s="21">
        <f>+'Final Budget in Lakhs'!D163-'Provisional Budget Issued'!D163</f>
        <v>0</v>
      </c>
      <c r="E163" s="21">
        <f>+'Final Budget in Lakhs'!E163-'Provisional Budget Issued'!E163</f>
        <v>0</v>
      </c>
      <c r="F163" s="21">
        <f>+'Final Budget in Lakhs'!F163-'Provisional Budget Issued'!F163</f>
        <v>0</v>
      </c>
      <c r="G163" s="21">
        <f>+'Final Budget in Lakhs'!G163-'Provisional Budget Issued'!G163</f>
        <v>0</v>
      </c>
      <c r="H163" s="21">
        <f>+'Final Budget in Lakhs'!H163-'Provisional Budget Issued'!H163</f>
        <v>0</v>
      </c>
      <c r="I163" s="21">
        <f>+'Final Budget in Lakhs'!I163-'Provisional Budget Issued'!I163</f>
        <v>0</v>
      </c>
      <c r="J163" s="21">
        <f>+'Final Budget in Lakhs'!J163-'Provisional Budget Issued'!J163</f>
        <v>0</v>
      </c>
      <c r="K163" s="21">
        <f>+'Final Budget in Lakhs'!K163-'Provisional Budget Issued'!K163</f>
        <v>0</v>
      </c>
      <c r="L163" s="21">
        <f>+'Final Budget in Lakhs'!L163-'Provisional Budget Issued'!L163</f>
        <v>0</v>
      </c>
      <c r="M163" s="21">
        <f>+'Final Budget in Lakhs'!M163-'Provisional Budget Issued'!M163</f>
        <v>0</v>
      </c>
      <c r="N163" s="21">
        <f>+'Final Budget in Lakhs'!N163-'Provisional Budget Issued'!N163</f>
        <v>0</v>
      </c>
      <c r="O163" s="21">
        <f>+'Final Budget in Lakhs'!O163-'Provisional Budget Issued'!O163</f>
        <v>0</v>
      </c>
      <c r="P163" s="21">
        <f>+'Final Budget in Lakhs'!P163-'Provisional Budget Issued'!P163</f>
        <v>0</v>
      </c>
      <c r="Q163" s="21">
        <f>+'Final Budget in Lakhs'!Q163-'Provisional Budget Issued'!Q163</f>
        <v>0</v>
      </c>
      <c r="R163" s="21">
        <f>+'Final Budget in Lakhs'!R163-'Provisional Budget Issued'!R163</f>
        <v>0</v>
      </c>
      <c r="S163" s="21">
        <f>+'Final Budget in Lakhs'!S163-'Provisional Budget Issued'!S163</f>
        <v>0</v>
      </c>
      <c r="T163" s="21">
        <f>+'Final Budget in Lakhs'!T163-'Provisional Budget Issued'!T163</f>
        <v>0</v>
      </c>
      <c r="U163" s="21">
        <f>+'Final Budget in Lakhs'!U163-'Provisional Budget Issued'!U163</f>
        <v>9.0611899999999999</v>
      </c>
      <c r="V163" s="21">
        <f>+'Final Budget in Lakhs'!V163-'Provisional Budget Issued'!V163</f>
        <v>0</v>
      </c>
      <c r="W163" s="21">
        <f>+'Final Budget in Lakhs'!W163-'Provisional Budget Issued'!W163</f>
        <v>1.1014999999999999</v>
      </c>
      <c r="X163" s="21">
        <f>+'Final Budget in Lakhs'!X163-'Provisional Budget Issued'!X163</f>
        <v>2.0039799999999999</v>
      </c>
      <c r="Y163" s="21">
        <f>+'Final Budget in Lakhs'!Y163-'Provisional Budget Issued'!Y163</f>
        <v>4.6440099999999997</v>
      </c>
      <c r="Z163" s="21">
        <f>+'Final Budget in Lakhs'!Z163-'Provisional Budget Issued'!Z163</f>
        <v>47.484459999999999</v>
      </c>
      <c r="AA163" s="21">
        <f>+'Final Budget in Lakhs'!AA163-'Provisional Budget Issued'!AA163</f>
        <v>0</v>
      </c>
      <c r="AB163" s="16">
        <f t="shared" si="2"/>
        <v>64.295140000000004</v>
      </c>
      <c r="AC163" s="106"/>
      <c r="AD163" s="105"/>
      <c r="AE163" s="106"/>
    </row>
    <row r="164" spans="1:31" x14ac:dyDescent="0.3">
      <c r="A164" s="26">
        <v>76.270700000000005</v>
      </c>
      <c r="B164" s="238" t="s">
        <v>1539</v>
      </c>
      <c r="C164" s="21">
        <f>+'Final Budget in Lakhs'!C164-'Provisional Budget Issued'!C164</f>
        <v>0</v>
      </c>
      <c r="D164" s="21">
        <f>+'Final Budget in Lakhs'!D164-'Provisional Budget Issued'!D164</f>
        <v>0</v>
      </c>
      <c r="E164" s="21">
        <f>+'Final Budget in Lakhs'!E164-'Provisional Budget Issued'!E164</f>
        <v>0</v>
      </c>
      <c r="F164" s="21">
        <f>+'Final Budget in Lakhs'!F164-'Provisional Budget Issued'!F164</f>
        <v>0</v>
      </c>
      <c r="G164" s="21">
        <f>+'Final Budget in Lakhs'!G164-'Provisional Budget Issued'!G164</f>
        <v>0</v>
      </c>
      <c r="H164" s="21">
        <f>+'Final Budget in Lakhs'!H164-'Provisional Budget Issued'!H164</f>
        <v>0</v>
      </c>
      <c r="I164" s="21">
        <f>+'Final Budget in Lakhs'!I164-'Provisional Budget Issued'!I164</f>
        <v>0</v>
      </c>
      <c r="J164" s="21">
        <f>+'Final Budget in Lakhs'!J164-'Provisional Budget Issued'!J164</f>
        <v>0</v>
      </c>
      <c r="K164" s="21">
        <f>+'Final Budget in Lakhs'!K164-'Provisional Budget Issued'!K164</f>
        <v>0</v>
      </c>
      <c r="L164" s="21">
        <f>+'Final Budget in Lakhs'!L164-'Provisional Budget Issued'!L164</f>
        <v>0</v>
      </c>
      <c r="M164" s="21">
        <f>+'Final Budget in Lakhs'!M164-'Provisional Budget Issued'!M164</f>
        <v>0</v>
      </c>
      <c r="N164" s="21">
        <f>+'Final Budget in Lakhs'!N164-'Provisional Budget Issued'!N164</f>
        <v>0</v>
      </c>
      <c r="O164" s="21">
        <f>+'Final Budget in Lakhs'!O164-'Provisional Budget Issued'!O164</f>
        <v>1.0200000000000001E-2</v>
      </c>
      <c r="P164" s="21">
        <f>+'Final Budget in Lakhs'!P164-'Provisional Budget Issued'!P164</f>
        <v>0</v>
      </c>
      <c r="Q164" s="21">
        <f>+'Final Budget in Lakhs'!Q164-'Provisional Budget Issued'!Q164</f>
        <v>0</v>
      </c>
      <c r="R164" s="21">
        <f>+'Final Budget in Lakhs'!R164-'Provisional Budget Issued'!R164</f>
        <v>0</v>
      </c>
      <c r="S164" s="21">
        <f>+'Final Budget in Lakhs'!S164-'Provisional Budget Issued'!S164</f>
        <v>0</v>
      </c>
      <c r="T164" s="21">
        <f>+'Final Budget in Lakhs'!T164-'Provisional Budget Issued'!T164</f>
        <v>0</v>
      </c>
      <c r="U164" s="21">
        <f>+'Final Budget in Lakhs'!U164-'Provisional Budget Issued'!U164</f>
        <v>0</v>
      </c>
      <c r="V164" s="21">
        <f>+'Final Budget in Lakhs'!V164-'Provisional Budget Issued'!V164</f>
        <v>0</v>
      </c>
      <c r="W164" s="21">
        <f>+'Final Budget in Lakhs'!W164-'Provisional Budget Issued'!W164</f>
        <v>0</v>
      </c>
      <c r="X164" s="21">
        <f>+'Final Budget in Lakhs'!X164-'Provisional Budget Issued'!X164</f>
        <v>0</v>
      </c>
      <c r="Y164" s="21">
        <f>+'Final Budget in Lakhs'!Y164-'Provisional Budget Issued'!Y164</f>
        <v>0</v>
      </c>
      <c r="Z164" s="21">
        <f>+'Final Budget in Lakhs'!Z164-'Provisional Budget Issued'!Z164</f>
        <v>0</v>
      </c>
      <c r="AA164" s="21">
        <f>+'Final Budget in Lakhs'!AA164-'Provisional Budget Issued'!AA164</f>
        <v>0</v>
      </c>
      <c r="AB164" s="16">
        <f t="shared" si="2"/>
        <v>1.0200000000000001E-2</v>
      </c>
      <c r="AC164" s="106"/>
      <c r="AD164" s="105"/>
      <c r="AE164" s="106"/>
    </row>
    <row r="165" spans="1:31" s="142" customFormat="1" x14ac:dyDescent="0.3">
      <c r="A165" s="82"/>
      <c r="B165" s="82" t="s">
        <v>1070</v>
      </c>
      <c r="C165" s="82">
        <f t="shared" ref="C165:AB165" si="3">SUM(C7:C164)</f>
        <v>4104.2693500000005</v>
      </c>
      <c r="D165" s="82">
        <f t="shared" si="3"/>
        <v>2421.8002499999993</v>
      </c>
      <c r="E165" s="82">
        <f t="shared" si="3"/>
        <v>2091.57447</v>
      </c>
      <c r="F165" s="82">
        <f t="shared" si="3"/>
        <v>1684.18893</v>
      </c>
      <c r="G165" s="82">
        <f t="shared" si="3"/>
        <v>1275.2424100000007</v>
      </c>
      <c r="H165" s="82">
        <f t="shared" si="3"/>
        <v>1747.40121</v>
      </c>
      <c r="I165" s="82">
        <f t="shared" si="3"/>
        <v>1569.9785299999996</v>
      </c>
      <c r="J165" s="82">
        <f t="shared" si="3"/>
        <v>2607.418200000001</v>
      </c>
      <c r="K165" s="82">
        <f t="shared" si="3"/>
        <v>1760.0132499999997</v>
      </c>
      <c r="L165" s="82">
        <f t="shared" si="3"/>
        <v>1928.2581500000006</v>
      </c>
      <c r="M165" s="82">
        <f t="shared" si="3"/>
        <v>1573.2279999999998</v>
      </c>
      <c r="N165" s="82">
        <f t="shared" si="3"/>
        <v>1103.3252700000003</v>
      </c>
      <c r="O165" s="82">
        <f t="shared" si="3"/>
        <v>1019.4204100000002</v>
      </c>
      <c r="P165" s="82">
        <f t="shared" si="3"/>
        <v>2257.4404799999998</v>
      </c>
      <c r="Q165" s="82">
        <f t="shared" si="3"/>
        <v>1676.5711900000001</v>
      </c>
      <c r="R165" s="82">
        <f t="shared" si="3"/>
        <v>1883.4824900000001</v>
      </c>
      <c r="S165" s="82">
        <f t="shared" si="3"/>
        <v>1766.623350000001</v>
      </c>
      <c r="T165" s="82">
        <f t="shared" si="3"/>
        <v>1654.4474000000002</v>
      </c>
      <c r="U165" s="82">
        <f t="shared" si="3"/>
        <v>721.42860999999971</v>
      </c>
      <c r="V165" s="82">
        <f t="shared" si="3"/>
        <v>228.44678000000002</v>
      </c>
      <c r="W165" s="82">
        <f t="shared" si="3"/>
        <v>239.62836999999993</v>
      </c>
      <c r="X165" s="82">
        <f t="shared" si="3"/>
        <v>256.32557999999995</v>
      </c>
      <c r="Y165" s="82">
        <f t="shared" si="3"/>
        <v>2712.2287099999999</v>
      </c>
      <c r="Z165" s="82">
        <f t="shared" si="3"/>
        <v>2181.8224800000003</v>
      </c>
      <c r="AA165" s="82">
        <f t="shared" si="3"/>
        <v>0</v>
      </c>
      <c r="AB165" s="82">
        <f t="shared" si="3"/>
        <v>40464.563869999991</v>
      </c>
      <c r="AC165" s="106"/>
      <c r="AD165" s="105"/>
      <c r="AE165" s="106"/>
    </row>
    <row r="168" spans="1:31" x14ac:dyDescent="0.3">
      <c r="A168" s="233">
        <v>76.160700000000006</v>
      </c>
      <c r="E168" s="94">
        <v>0.12</v>
      </c>
    </row>
  </sheetData>
  <autoFilter ref="A6:AE165"/>
  <mergeCells count="30">
    <mergeCell ref="W5:W6"/>
    <mergeCell ref="X5:X6"/>
    <mergeCell ref="Y5:Y6"/>
    <mergeCell ref="Z5:Z6"/>
    <mergeCell ref="A1:AB1"/>
    <mergeCell ref="Z3:AB3"/>
    <mergeCell ref="A5:A6"/>
    <mergeCell ref="B5:B6"/>
    <mergeCell ref="C5:C6"/>
    <mergeCell ref="S5:S6"/>
    <mergeCell ref="AA5:AA6"/>
    <mergeCell ref="AB5:AB6"/>
    <mergeCell ref="U5:U6"/>
    <mergeCell ref="V5:V6"/>
    <mergeCell ref="T5:T6"/>
    <mergeCell ref="I5:I6"/>
    <mergeCell ref="J5:J6"/>
    <mergeCell ref="K5:K6"/>
    <mergeCell ref="L5:L6"/>
    <mergeCell ref="N5:N6"/>
    <mergeCell ref="O5:O6"/>
    <mergeCell ref="P5:P6"/>
    <mergeCell ref="Q5:Q6"/>
    <mergeCell ref="R5:R6"/>
    <mergeCell ref="M5:M6"/>
    <mergeCell ref="D5:D6"/>
    <mergeCell ref="E5:E6"/>
    <mergeCell ref="F5:F6"/>
    <mergeCell ref="G5:G6"/>
    <mergeCell ref="H5:H6"/>
  </mergeCells>
  <pageMargins left="0.5" right="0.28999999999999998" top="0.25" bottom="0.25" header="0.3" footer="0.3"/>
  <pageSetup paperSize="5" scale="5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68"/>
  <sheetViews>
    <sheetView workbookViewId="0">
      <pane xSplit="2" ySplit="6" topLeftCell="Y96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AB111" sqref="AB111:AB164"/>
    </sheetView>
  </sheetViews>
  <sheetFormatPr defaultRowHeight="16.5" x14ac:dyDescent="0.3"/>
  <cols>
    <col min="1" max="1" width="13.7109375" style="94" customWidth="1"/>
    <col min="2" max="2" width="47.42578125" style="94" customWidth="1"/>
    <col min="3" max="10" width="16.28515625" style="94" customWidth="1"/>
    <col min="11" max="11" width="16.28515625" style="95" customWidth="1"/>
    <col min="12" max="28" width="16.28515625" style="94" customWidth="1"/>
    <col min="29" max="29" width="13.42578125" style="94" customWidth="1"/>
    <col min="30" max="30" width="14.28515625" style="94" customWidth="1"/>
    <col min="31" max="31" width="12.42578125" style="94" customWidth="1"/>
    <col min="32" max="16384" width="9.140625" style="94"/>
  </cols>
  <sheetData>
    <row r="1" spans="1:31" s="226" customFormat="1" ht="15" customHeight="1" x14ac:dyDescent="0.2">
      <c r="A1" s="255" t="s">
        <v>1905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</row>
    <row r="2" spans="1:31" s="226" customFormat="1" ht="19.5" customHeight="1" x14ac:dyDescent="0.2">
      <c r="A2" s="232" t="s">
        <v>1906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</row>
    <row r="3" spans="1:31" s="230" customFormat="1" ht="15.75" customHeight="1" x14ac:dyDescent="0.2">
      <c r="A3" s="227"/>
      <c r="B3" s="228"/>
      <c r="C3" s="229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56"/>
      <c r="AA3" s="256"/>
      <c r="AB3" s="256"/>
    </row>
    <row r="4" spans="1:31" s="230" customFormat="1" ht="19.5" customHeight="1" x14ac:dyDescent="0.2">
      <c r="A4" s="227"/>
      <c r="B4" s="228" t="s">
        <v>1908</v>
      </c>
      <c r="C4" s="229" t="s">
        <v>1907</v>
      </c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31"/>
    </row>
    <row r="5" spans="1:31" s="8" customFormat="1" ht="15" customHeight="1" x14ac:dyDescent="0.2">
      <c r="A5" s="257" t="s">
        <v>3</v>
      </c>
      <c r="B5" s="257" t="s">
        <v>4</v>
      </c>
      <c r="C5" s="258" t="s">
        <v>1877</v>
      </c>
      <c r="D5" s="258" t="s">
        <v>1878</v>
      </c>
      <c r="E5" s="258" t="s">
        <v>1879</v>
      </c>
      <c r="F5" s="258" t="s">
        <v>1880</v>
      </c>
      <c r="G5" s="258" t="s">
        <v>1881</v>
      </c>
      <c r="H5" s="258" t="s">
        <v>1882</v>
      </c>
      <c r="I5" s="258" t="s">
        <v>1883</v>
      </c>
      <c r="J5" s="258" t="s">
        <v>1884</v>
      </c>
      <c r="K5" s="264" t="s">
        <v>1885</v>
      </c>
      <c r="L5" s="258" t="s">
        <v>1886</v>
      </c>
      <c r="M5" s="258" t="s">
        <v>1887</v>
      </c>
      <c r="N5" s="258" t="s">
        <v>1888</v>
      </c>
      <c r="O5" s="258" t="s">
        <v>1889</v>
      </c>
      <c r="P5" s="258" t="s">
        <v>1890</v>
      </c>
      <c r="Q5" s="258" t="s">
        <v>1891</v>
      </c>
      <c r="R5" s="258" t="s">
        <v>1892</v>
      </c>
      <c r="S5" s="258" t="s">
        <v>1893</v>
      </c>
      <c r="T5" s="258" t="s">
        <v>1894</v>
      </c>
      <c r="U5" s="258" t="s">
        <v>1895</v>
      </c>
      <c r="V5" s="258" t="s">
        <v>1896</v>
      </c>
      <c r="W5" s="258" t="s">
        <v>1897</v>
      </c>
      <c r="X5" s="258" t="s">
        <v>1898</v>
      </c>
      <c r="Y5" s="258" t="s">
        <v>1899</v>
      </c>
      <c r="Z5" s="258" t="s">
        <v>1900</v>
      </c>
      <c r="AA5" s="258" t="s">
        <v>1901</v>
      </c>
      <c r="AB5" s="269" t="s">
        <v>33</v>
      </c>
    </row>
    <row r="6" spans="1:31" s="11" customFormat="1" ht="13.5" x14ac:dyDescent="0.25">
      <c r="A6" s="257"/>
      <c r="B6" s="257"/>
      <c r="C6" s="259"/>
      <c r="D6" s="259"/>
      <c r="E6" s="259"/>
      <c r="F6" s="259"/>
      <c r="G6" s="259"/>
      <c r="H6" s="259"/>
      <c r="I6" s="259"/>
      <c r="J6" s="259"/>
      <c r="K6" s="265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70"/>
    </row>
    <row r="7" spans="1:31" x14ac:dyDescent="0.3">
      <c r="A7" s="26">
        <v>74.110699999999994</v>
      </c>
      <c r="B7" s="107" t="s">
        <v>1362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>
        <v>700</v>
      </c>
      <c r="Z7" s="21"/>
      <c r="AA7" s="21"/>
      <c r="AB7" s="16">
        <f>SUM(C7:AA7)</f>
        <v>700</v>
      </c>
      <c r="AC7" s="106">
        <v>100000</v>
      </c>
      <c r="AD7" s="105"/>
      <c r="AE7" s="106"/>
    </row>
    <row r="8" spans="1:31" ht="31.5" x14ac:dyDescent="0.3">
      <c r="A8" s="26">
        <v>74.117699999999999</v>
      </c>
      <c r="B8" s="107" t="s">
        <v>1365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16">
        <f t="shared" ref="AB8:AB71" si="0">SUM(C8:AA8)</f>
        <v>0</v>
      </c>
      <c r="AC8" s="106"/>
      <c r="AD8" s="105"/>
      <c r="AE8" s="106"/>
    </row>
    <row r="9" spans="1:31" x14ac:dyDescent="0.3">
      <c r="A9" s="26">
        <v>74.190700000000007</v>
      </c>
      <c r="B9" s="107" t="s">
        <v>1367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16">
        <f t="shared" si="0"/>
        <v>0</v>
      </c>
      <c r="AC9" s="106"/>
      <c r="AD9" s="105"/>
      <c r="AE9" s="106"/>
    </row>
    <row r="10" spans="1:31" x14ac:dyDescent="0.3">
      <c r="A10" s="26">
        <v>74.200699999999998</v>
      </c>
      <c r="B10" s="107" t="s">
        <v>1368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16">
        <f t="shared" si="0"/>
        <v>0</v>
      </c>
      <c r="AC10" s="106"/>
      <c r="AD10" s="105"/>
      <c r="AE10" s="106"/>
    </row>
    <row r="11" spans="1:31" x14ac:dyDescent="0.3">
      <c r="A11" s="26">
        <v>74.210699999999989</v>
      </c>
      <c r="B11" s="107" t="s">
        <v>1369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16">
        <f t="shared" si="0"/>
        <v>0</v>
      </c>
      <c r="AC11" s="106"/>
      <c r="AD11" s="105"/>
      <c r="AE11" s="106"/>
    </row>
    <row r="12" spans="1:31" x14ac:dyDescent="0.3">
      <c r="A12" s="26">
        <v>74.220699999999994</v>
      </c>
      <c r="B12" s="107" t="s">
        <v>1371</v>
      </c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>
        <v>20</v>
      </c>
      <c r="AA12" s="21"/>
      <c r="AB12" s="16">
        <f t="shared" si="0"/>
        <v>20</v>
      </c>
      <c r="AC12" s="106"/>
      <c r="AD12" s="105"/>
      <c r="AE12" s="106"/>
    </row>
    <row r="13" spans="1:31" x14ac:dyDescent="0.3">
      <c r="A13" s="26">
        <v>74.300699999999992</v>
      </c>
      <c r="B13" s="107" t="s">
        <v>1373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>
        <v>15</v>
      </c>
      <c r="AA13" s="21"/>
      <c r="AB13" s="16">
        <f t="shared" si="0"/>
        <v>15</v>
      </c>
      <c r="AC13" s="106"/>
      <c r="AD13" s="105"/>
      <c r="AE13" s="106"/>
    </row>
    <row r="14" spans="1:31" x14ac:dyDescent="0.3">
      <c r="A14" s="26">
        <v>74.310699999999997</v>
      </c>
      <c r="B14" s="107" t="s">
        <v>1374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16">
        <f t="shared" si="0"/>
        <v>0</v>
      </c>
      <c r="AC14" s="106"/>
      <c r="AD14" s="105"/>
      <c r="AE14" s="106"/>
    </row>
    <row r="15" spans="1:31" x14ac:dyDescent="0.3">
      <c r="A15" s="26">
        <v>74.510599999999997</v>
      </c>
      <c r="B15" s="107" t="s">
        <v>1375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16">
        <f t="shared" si="0"/>
        <v>0</v>
      </c>
      <c r="AC15" s="106"/>
      <c r="AD15" s="105"/>
      <c r="AE15" s="106"/>
    </row>
    <row r="16" spans="1:31" x14ac:dyDescent="0.3">
      <c r="A16" s="26">
        <v>74.5107</v>
      </c>
      <c r="B16" s="107" t="s">
        <v>1375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>
        <v>500</v>
      </c>
      <c r="Z16" s="21"/>
      <c r="AA16" s="21"/>
      <c r="AB16" s="16">
        <f t="shared" si="0"/>
        <v>500</v>
      </c>
      <c r="AC16" s="106"/>
      <c r="AD16" s="105"/>
      <c r="AE16" s="106"/>
    </row>
    <row r="17" spans="1:31" x14ac:dyDescent="0.3">
      <c r="A17" s="26">
        <v>74.601699999999994</v>
      </c>
      <c r="B17" s="107" t="s">
        <v>1377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16">
        <f t="shared" si="0"/>
        <v>0</v>
      </c>
      <c r="AC17" s="106"/>
      <c r="AD17" s="105"/>
      <c r="AE17" s="106"/>
    </row>
    <row r="18" spans="1:31" x14ac:dyDescent="0.3">
      <c r="A18" s="26">
        <v>74.701699999999988</v>
      </c>
      <c r="B18" s="107" t="s">
        <v>1378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16">
        <f t="shared" si="0"/>
        <v>0</v>
      </c>
      <c r="AC18" s="106"/>
      <c r="AD18" s="105"/>
      <c r="AE18" s="106"/>
    </row>
    <row r="19" spans="1:31" x14ac:dyDescent="0.3">
      <c r="A19" s="26">
        <v>74.801699999999997</v>
      </c>
      <c r="B19" s="107" t="s">
        <v>1379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16">
        <f t="shared" si="0"/>
        <v>0</v>
      </c>
      <c r="AC19" s="106"/>
      <c r="AD19" s="105"/>
      <c r="AE19" s="106"/>
    </row>
    <row r="20" spans="1:31" x14ac:dyDescent="0.3">
      <c r="A20" s="26">
        <v>74.802700000000002</v>
      </c>
      <c r="B20" s="107" t="s">
        <v>1380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16">
        <f t="shared" si="0"/>
        <v>0</v>
      </c>
      <c r="AC20" s="106"/>
      <c r="AD20" s="105"/>
      <c r="AE20" s="106"/>
    </row>
    <row r="21" spans="1:31" x14ac:dyDescent="0.3">
      <c r="A21" s="26">
        <v>75.110699999999994</v>
      </c>
      <c r="B21" s="107" t="s">
        <v>1382</v>
      </c>
      <c r="C21" s="21"/>
      <c r="D21" s="21"/>
      <c r="E21" s="21"/>
      <c r="F21" s="21">
        <v>1.94</v>
      </c>
      <c r="G21" s="21">
        <v>1.94</v>
      </c>
      <c r="H21" s="21">
        <v>7</v>
      </c>
      <c r="I21" s="21">
        <v>0</v>
      </c>
      <c r="J21" s="21">
        <v>0.72</v>
      </c>
      <c r="K21" s="21">
        <v>6.6</v>
      </c>
      <c r="L21" s="21">
        <v>0</v>
      </c>
      <c r="M21" s="21">
        <v>1.56</v>
      </c>
      <c r="N21" s="21">
        <v>0</v>
      </c>
      <c r="O21" s="21">
        <v>0</v>
      </c>
      <c r="P21" s="21">
        <v>8.61</v>
      </c>
      <c r="Q21" s="21"/>
      <c r="R21" s="21">
        <v>0</v>
      </c>
      <c r="S21" s="21">
        <v>0.69</v>
      </c>
      <c r="T21" s="21">
        <v>0</v>
      </c>
      <c r="U21" s="21">
        <v>14.62</v>
      </c>
      <c r="V21" s="21"/>
      <c r="W21" s="21">
        <v>0.6</v>
      </c>
      <c r="X21" s="21"/>
      <c r="Y21" s="21"/>
      <c r="Z21" s="21">
        <v>104.85</v>
      </c>
      <c r="AA21" s="21"/>
      <c r="AB21" s="16">
        <f t="shared" si="0"/>
        <v>149.13</v>
      </c>
      <c r="AC21" s="106"/>
      <c r="AD21" s="105"/>
      <c r="AE21" s="106"/>
    </row>
    <row r="22" spans="1:31" x14ac:dyDescent="0.3">
      <c r="A22" s="26">
        <v>75.114699999999999</v>
      </c>
      <c r="B22" s="107" t="s">
        <v>1363</v>
      </c>
      <c r="C22" s="21">
        <v>14.85</v>
      </c>
      <c r="D22" s="21">
        <v>9.07</v>
      </c>
      <c r="E22" s="21"/>
      <c r="F22" s="21">
        <v>1.57</v>
      </c>
      <c r="G22" s="21">
        <v>1.57</v>
      </c>
      <c r="H22" s="21">
        <v>3.69</v>
      </c>
      <c r="I22" s="21">
        <v>3.93</v>
      </c>
      <c r="J22" s="21">
        <v>3.26</v>
      </c>
      <c r="K22" s="21">
        <v>5.4</v>
      </c>
      <c r="L22" s="21">
        <v>1.82</v>
      </c>
      <c r="M22" s="21">
        <v>6.04</v>
      </c>
      <c r="N22" s="21">
        <v>0</v>
      </c>
      <c r="O22" s="21">
        <v>2.4500000000000002</v>
      </c>
      <c r="P22" s="21">
        <v>3.92</v>
      </c>
      <c r="Q22" s="21"/>
      <c r="R22" s="21">
        <v>2.0099999999999998</v>
      </c>
      <c r="S22" s="21">
        <v>5.18</v>
      </c>
      <c r="T22" s="21"/>
      <c r="U22" s="21"/>
      <c r="V22" s="21"/>
      <c r="W22" s="21"/>
      <c r="X22" s="21"/>
      <c r="Y22" s="21"/>
      <c r="Z22" s="21"/>
      <c r="AA22" s="21"/>
      <c r="AB22" s="16">
        <f t="shared" si="0"/>
        <v>64.760000000000005</v>
      </c>
      <c r="AC22" s="106"/>
      <c r="AD22" s="105"/>
      <c r="AE22" s="106"/>
    </row>
    <row r="23" spans="1:31" x14ac:dyDescent="0.3">
      <c r="A23" s="26">
        <v>75.11569999999999</v>
      </c>
      <c r="B23" s="107" t="s">
        <v>1384</v>
      </c>
      <c r="C23" s="21">
        <v>229.78</v>
      </c>
      <c r="D23" s="21">
        <v>369.56</v>
      </c>
      <c r="E23" s="21">
        <v>69.31</v>
      </c>
      <c r="F23" s="21">
        <v>85.95</v>
      </c>
      <c r="G23" s="21">
        <v>85.95</v>
      </c>
      <c r="H23" s="21">
        <v>88.2</v>
      </c>
      <c r="I23" s="21">
        <v>115.55</v>
      </c>
      <c r="J23" s="21">
        <v>145.31</v>
      </c>
      <c r="K23" s="21">
        <v>209.4</v>
      </c>
      <c r="L23" s="21">
        <v>271.19</v>
      </c>
      <c r="M23" s="21"/>
      <c r="N23" s="21">
        <v>52.66</v>
      </c>
      <c r="O23" s="21">
        <v>30.98</v>
      </c>
      <c r="P23" s="21">
        <v>130.47</v>
      </c>
      <c r="Q23" s="21">
        <v>55.03</v>
      </c>
      <c r="R23" s="21">
        <v>88.08</v>
      </c>
      <c r="S23" s="21">
        <v>44.34</v>
      </c>
      <c r="T23" s="21">
        <v>56.29</v>
      </c>
      <c r="U23" s="21">
        <v>34.24</v>
      </c>
      <c r="V23" s="21">
        <v>20.57</v>
      </c>
      <c r="W23" s="21">
        <v>12.98</v>
      </c>
      <c r="X23" s="21">
        <v>12.55</v>
      </c>
      <c r="Y23" s="21">
        <v>39.590000000000003</v>
      </c>
      <c r="Z23" s="21"/>
      <c r="AA23" s="21"/>
      <c r="AB23" s="16">
        <f t="shared" si="0"/>
        <v>2247.9800000000005</v>
      </c>
      <c r="AC23" s="106"/>
      <c r="AD23" s="105"/>
      <c r="AE23" s="106"/>
    </row>
    <row r="24" spans="1:31" x14ac:dyDescent="0.3">
      <c r="A24" s="26">
        <v>75.116699999999994</v>
      </c>
      <c r="B24" s="107" t="s">
        <v>1385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>
        <v>103.88</v>
      </c>
      <c r="S24" s="21">
        <v>56.17</v>
      </c>
      <c r="T24" s="21">
        <v>63.52</v>
      </c>
      <c r="U24" s="21"/>
      <c r="V24" s="21"/>
      <c r="W24" s="21"/>
      <c r="X24" s="21"/>
      <c r="Y24" s="21"/>
      <c r="Z24" s="21"/>
      <c r="AA24" s="21"/>
      <c r="AB24" s="16">
        <f t="shared" si="0"/>
        <v>223.57000000000002</v>
      </c>
      <c r="AC24" s="106"/>
      <c r="AD24" s="105"/>
      <c r="AE24" s="106"/>
    </row>
    <row r="25" spans="1:31" ht="31.5" x14ac:dyDescent="0.3">
      <c r="A25" s="26">
        <v>75.117599999999996</v>
      </c>
      <c r="B25" s="107" t="s">
        <v>1386</v>
      </c>
      <c r="C25" s="21"/>
      <c r="D25" s="21"/>
      <c r="E25" s="21"/>
      <c r="F25" s="21">
        <v>0.51</v>
      </c>
      <c r="G25" s="21">
        <v>0.51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>
        <v>10.31</v>
      </c>
      <c r="Z25" s="21"/>
      <c r="AA25" s="21"/>
      <c r="AB25" s="16">
        <f t="shared" si="0"/>
        <v>11.33</v>
      </c>
      <c r="AC25" s="106"/>
      <c r="AD25" s="105"/>
      <c r="AE25" s="106"/>
    </row>
    <row r="26" spans="1:31" ht="31.5" x14ac:dyDescent="0.3">
      <c r="A26" s="26">
        <v>75.117699999999999</v>
      </c>
      <c r="B26" s="107" t="s">
        <v>1387</v>
      </c>
      <c r="C26" s="21">
        <v>70.290000000000006</v>
      </c>
      <c r="D26" s="21">
        <v>192.08</v>
      </c>
      <c r="E26" s="21">
        <v>69.09</v>
      </c>
      <c r="F26" s="21">
        <v>81.36</v>
      </c>
      <c r="G26" s="21">
        <v>81.36</v>
      </c>
      <c r="H26" s="21">
        <v>103.51</v>
      </c>
      <c r="I26" s="21">
        <v>106.43</v>
      </c>
      <c r="J26" s="21">
        <v>124.76</v>
      </c>
      <c r="K26" s="21">
        <v>109.2</v>
      </c>
      <c r="L26" s="21">
        <v>132.9</v>
      </c>
      <c r="M26" s="21">
        <v>93.24</v>
      </c>
      <c r="N26" s="21">
        <v>47.59</v>
      </c>
      <c r="O26" s="21">
        <v>34.53</v>
      </c>
      <c r="P26" s="21">
        <v>127.68</v>
      </c>
      <c r="Q26" s="21">
        <v>70.27</v>
      </c>
      <c r="R26" s="21"/>
      <c r="S26" s="21"/>
      <c r="T26" s="21"/>
      <c r="U26" s="21">
        <v>51.67</v>
      </c>
      <c r="V26" s="21">
        <v>4.03</v>
      </c>
      <c r="W26" s="21">
        <v>14.59</v>
      </c>
      <c r="X26" s="21">
        <v>7.97</v>
      </c>
      <c r="Y26" s="21"/>
      <c r="Z26" s="21"/>
      <c r="AA26" s="21"/>
      <c r="AB26" s="16">
        <f t="shared" si="0"/>
        <v>1522.5500000000002</v>
      </c>
      <c r="AC26" s="106"/>
      <c r="AD26" s="105"/>
      <c r="AE26" s="106"/>
    </row>
    <row r="27" spans="1:31" ht="31.5" x14ac:dyDescent="0.3">
      <c r="A27" s="26">
        <v>75.118700000000004</v>
      </c>
      <c r="B27" s="107" t="s">
        <v>1388</v>
      </c>
      <c r="C27" s="21"/>
      <c r="D27" s="21"/>
      <c r="E27" s="21"/>
      <c r="F27" s="21"/>
      <c r="G27" s="21"/>
      <c r="H27" s="21">
        <v>7.21</v>
      </c>
      <c r="I27" s="21"/>
      <c r="J27" s="21">
        <v>2.83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>
        <v>13.77</v>
      </c>
      <c r="V27" s="21"/>
      <c r="W27" s="21">
        <v>8.4700000000000006</v>
      </c>
      <c r="X27" s="21">
        <v>5.75</v>
      </c>
      <c r="Y27" s="21"/>
      <c r="Z27" s="21"/>
      <c r="AA27" s="21"/>
      <c r="AB27" s="16">
        <f t="shared" si="0"/>
        <v>38.03</v>
      </c>
      <c r="AC27" s="106"/>
      <c r="AD27" s="105"/>
      <c r="AE27" s="106"/>
    </row>
    <row r="28" spans="1:31" ht="47.25" x14ac:dyDescent="0.3">
      <c r="A28" s="26">
        <v>75.119699999999995</v>
      </c>
      <c r="B28" s="107" t="s">
        <v>1389</v>
      </c>
      <c r="C28" s="21"/>
      <c r="D28" s="21"/>
      <c r="E28" s="21"/>
      <c r="F28" s="21"/>
      <c r="G28" s="21"/>
      <c r="H28" s="21"/>
      <c r="I28" s="21"/>
      <c r="J28" s="21">
        <v>1.29</v>
      </c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>
        <v>0.86</v>
      </c>
      <c r="X28" s="21">
        <v>1.21</v>
      </c>
      <c r="Y28" s="21"/>
      <c r="Z28" s="21"/>
      <c r="AA28" s="21"/>
      <c r="AB28" s="16">
        <f t="shared" si="0"/>
        <v>3.36</v>
      </c>
      <c r="AC28" s="106"/>
      <c r="AD28" s="105"/>
      <c r="AE28" s="106"/>
    </row>
    <row r="29" spans="1:31" x14ac:dyDescent="0.3">
      <c r="A29" s="26">
        <v>75.155699999999996</v>
      </c>
      <c r="B29" s="107" t="s">
        <v>1391</v>
      </c>
      <c r="C29" s="21"/>
      <c r="D29" s="21">
        <v>3.13</v>
      </c>
      <c r="E29" s="21">
        <v>1.63</v>
      </c>
      <c r="F29" s="21">
        <v>0.92</v>
      </c>
      <c r="G29" s="21">
        <v>0.92</v>
      </c>
      <c r="H29" s="21">
        <v>1.65</v>
      </c>
      <c r="I29" s="21">
        <v>0.1</v>
      </c>
      <c r="J29" s="21"/>
      <c r="K29" s="21">
        <v>4.2</v>
      </c>
      <c r="L29" s="21">
        <v>6.36</v>
      </c>
      <c r="M29" s="21"/>
      <c r="N29" s="21">
        <v>1.88</v>
      </c>
      <c r="O29" s="21"/>
      <c r="P29" s="21"/>
      <c r="Q29" s="21"/>
      <c r="R29" s="21">
        <v>0</v>
      </c>
      <c r="S29" s="21">
        <v>0.7</v>
      </c>
      <c r="T29" s="21">
        <v>1.22</v>
      </c>
      <c r="U29" s="21">
        <v>0.28000000000000003</v>
      </c>
      <c r="V29" s="21"/>
      <c r="W29" s="21"/>
      <c r="X29" s="21"/>
      <c r="Y29" s="21"/>
      <c r="Z29" s="21"/>
      <c r="AA29" s="21"/>
      <c r="AB29" s="16">
        <f t="shared" si="0"/>
        <v>22.99</v>
      </c>
      <c r="AC29" s="106"/>
      <c r="AD29" s="105"/>
      <c r="AE29" s="106"/>
    </row>
    <row r="30" spans="1:31" x14ac:dyDescent="0.3">
      <c r="A30" s="26">
        <v>75.156700000000001</v>
      </c>
      <c r="B30" s="107" t="s">
        <v>1392</v>
      </c>
      <c r="C30" s="21"/>
      <c r="D30" s="21"/>
      <c r="E30" s="21"/>
      <c r="F30" s="21">
        <v>1.56</v>
      </c>
      <c r="G30" s="21">
        <v>1.56</v>
      </c>
      <c r="H30" s="21">
        <v>0.27</v>
      </c>
      <c r="I30" s="21">
        <v>0.9</v>
      </c>
      <c r="J30" s="21">
        <v>0.86</v>
      </c>
      <c r="K30" s="21"/>
      <c r="L30" s="21"/>
      <c r="M30" s="21">
        <v>3.94</v>
      </c>
      <c r="N30" s="21"/>
      <c r="O30" s="21">
        <v>0.43</v>
      </c>
      <c r="P30" s="21">
        <v>5.67</v>
      </c>
      <c r="Q30" s="21">
        <v>2.7</v>
      </c>
      <c r="R30" s="21">
        <v>7.31</v>
      </c>
      <c r="S30" s="21">
        <v>1.1200000000000001</v>
      </c>
      <c r="T30" s="21">
        <v>35.44</v>
      </c>
      <c r="U30" s="21"/>
      <c r="V30" s="21"/>
      <c r="W30" s="21"/>
      <c r="X30" s="21"/>
      <c r="Y30" s="21"/>
      <c r="Z30" s="21"/>
      <c r="AA30" s="21"/>
      <c r="AB30" s="16">
        <f t="shared" si="0"/>
        <v>61.76</v>
      </c>
      <c r="AC30" s="106"/>
      <c r="AD30" s="105"/>
      <c r="AE30" s="106"/>
    </row>
    <row r="31" spans="1:31" ht="31.5" x14ac:dyDescent="0.3">
      <c r="A31" s="26">
        <v>75.157700000000006</v>
      </c>
      <c r="B31" s="107" t="s">
        <v>1393</v>
      </c>
      <c r="C31" s="21">
        <v>53.93</v>
      </c>
      <c r="D31" s="21">
        <v>25.32</v>
      </c>
      <c r="E31" s="21">
        <v>62.14</v>
      </c>
      <c r="F31" s="21">
        <v>48.58</v>
      </c>
      <c r="G31" s="21">
        <v>48.58</v>
      </c>
      <c r="H31" s="21">
        <v>54.06</v>
      </c>
      <c r="I31" s="21">
        <v>36.270000000000003</v>
      </c>
      <c r="J31" s="21">
        <v>36.11</v>
      </c>
      <c r="K31" s="21">
        <v>39</v>
      </c>
      <c r="L31" s="21">
        <v>87.41</v>
      </c>
      <c r="M31" s="21">
        <v>67.53</v>
      </c>
      <c r="N31" s="21">
        <v>29.85</v>
      </c>
      <c r="O31" s="21">
        <v>20.75</v>
      </c>
      <c r="P31" s="21">
        <v>23.78</v>
      </c>
      <c r="Q31" s="21">
        <v>39.47</v>
      </c>
      <c r="R31" s="21">
        <v>60.28</v>
      </c>
      <c r="S31" s="21">
        <v>22.46</v>
      </c>
      <c r="T31" s="21"/>
      <c r="U31" s="21"/>
      <c r="V31" s="21"/>
      <c r="W31" s="21"/>
      <c r="X31" s="21"/>
      <c r="Y31" s="21"/>
      <c r="Z31" s="21"/>
      <c r="AA31" s="21"/>
      <c r="AB31" s="16">
        <f t="shared" si="0"/>
        <v>755.52</v>
      </c>
      <c r="AC31" s="106"/>
      <c r="AD31" s="105"/>
      <c r="AE31" s="106"/>
    </row>
    <row r="32" spans="1:31" x14ac:dyDescent="0.3">
      <c r="A32" s="26">
        <v>75.170699999999997</v>
      </c>
      <c r="B32" s="107" t="s">
        <v>1394</v>
      </c>
      <c r="C32" s="21"/>
      <c r="D32" s="21">
        <v>0.39</v>
      </c>
      <c r="E32" s="21">
        <v>0.37</v>
      </c>
      <c r="F32" s="21">
        <v>0.49</v>
      </c>
      <c r="G32" s="21">
        <v>0.49</v>
      </c>
      <c r="H32" s="21"/>
      <c r="I32" s="21"/>
      <c r="J32" s="21"/>
      <c r="K32" s="21">
        <v>0.6</v>
      </c>
      <c r="L32" s="21"/>
      <c r="M32" s="21"/>
      <c r="N32" s="21">
        <v>1.78</v>
      </c>
      <c r="O32" s="21"/>
      <c r="P32" s="21">
        <v>1.52</v>
      </c>
      <c r="Q32" s="21">
        <v>1.0900000000000001</v>
      </c>
      <c r="R32" s="21">
        <v>2.94</v>
      </c>
      <c r="S32" s="21">
        <v>0.12</v>
      </c>
      <c r="T32" s="21"/>
      <c r="U32" s="21"/>
      <c r="V32" s="21"/>
      <c r="W32" s="21"/>
      <c r="X32" s="21"/>
      <c r="Y32" s="21"/>
      <c r="Z32" s="21"/>
      <c r="AA32" s="21"/>
      <c r="AB32" s="16">
        <f t="shared" si="0"/>
        <v>9.7899999999999991</v>
      </c>
      <c r="AC32" s="106"/>
      <c r="AD32" s="105"/>
      <c r="AE32" s="106"/>
    </row>
    <row r="33" spans="1:31" ht="31.5" x14ac:dyDescent="0.3">
      <c r="A33" s="26">
        <v>75.180700000000002</v>
      </c>
      <c r="B33" s="107" t="s">
        <v>1398</v>
      </c>
      <c r="C33" s="21"/>
      <c r="D33" s="21"/>
      <c r="E33" s="21"/>
      <c r="F33" s="21"/>
      <c r="G33" s="21"/>
      <c r="H33" s="21">
        <v>2.12</v>
      </c>
      <c r="I33" s="21"/>
      <c r="J33" s="21">
        <v>0.32</v>
      </c>
      <c r="K33" s="21">
        <v>1.8</v>
      </c>
      <c r="L33" s="21"/>
      <c r="M33" s="21">
        <v>0.38</v>
      </c>
      <c r="N33" s="21"/>
      <c r="O33" s="21"/>
      <c r="P33" s="21">
        <v>1.52</v>
      </c>
      <c r="Q33" s="21"/>
      <c r="R33" s="21"/>
      <c r="S33" s="21"/>
      <c r="T33" s="21"/>
      <c r="U33" s="21">
        <v>3.27</v>
      </c>
      <c r="V33" s="21"/>
      <c r="W33" s="21">
        <v>0.27</v>
      </c>
      <c r="X33" s="21"/>
      <c r="Y33" s="21"/>
      <c r="Z33" s="21">
        <v>78.55</v>
      </c>
      <c r="AA33" s="21"/>
      <c r="AB33" s="16">
        <f t="shared" si="0"/>
        <v>88.22999999999999</v>
      </c>
      <c r="AC33" s="106"/>
      <c r="AD33" s="105"/>
      <c r="AE33" s="106"/>
    </row>
    <row r="34" spans="1:31" ht="31.5" x14ac:dyDescent="0.3">
      <c r="A34" s="111">
        <v>75.181700000000006</v>
      </c>
      <c r="B34" s="100" t="s">
        <v>1399</v>
      </c>
      <c r="C34" s="235"/>
      <c r="D34" s="235"/>
      <c r="E34" s="235"/>
      <c r="F34" s="235"/>
      <c r="G34" s="235"/>
      <c r="H34" s="235"/>
      <c r="I34" s="235">
        <v>0.09</v>
      </c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16">
        <f t="shared" si="0"/>
        <v>0.09</v>
      </c>
      <c r="AC34" s="106"/>
      <c r="AD34" s="105"/>
      <c r="AE34" s="106"/>
    </row>
    <row r="35" spans="1:31" x14ac:dyDescent="0.3">
      <c r="A35" s="26">
        <v>75.184700000000007</v>
      </c>
      <c r="B35" s="107" t="s">
        <v>1401</v>
      </c>
      <c r="C35" s="21">
        <v>2.62</v>
      </c>
      <c r="D35" s="21">
        <v>2.63</v>
      </c>
      <c r="E35" s="21">
        <v>1.21</v>
      </c>
      <c r="F35" s="21"/>
      <c r="G35" s="21"/>
      <c r="H35" s="21">
        <v>1.07</v>
      </c>
      <c r="I35" s="21">
        <v>0.59</v>
      </c>
      <c r="J35" s="21">
        <v>1.0900000000000001</v>
      </c>
      <c r="K35" s="21">
        <v>1.2</v>
      </c>
      <c r="L35" s="21">
        <v>0.44</v>
      </c>
      <c r="M35" s="21">
        <v>1.47</v>
      </c>
      <c r="N35" s="21"/>
      <c r="O35" s="21">
        <v>0.52</v>
      </c>
      <c r="P35" s="21">
        <v>0.56999999999999995</v>
      </c>
      <c r="Q35" s="21"/>
      <c r="R35" s="21">
        <v>0.55000000000000004</v>
      </c>
      <c r="S35" s="21">
        <v>0.47</v>
      </c>
      <c r="T35" s="21"/>
      <c r="U35" s="21"/>
      <c r="V35" s="21"/>
      <c r="W35" s="21"/>
      <c r="X35" s="21"/>
      <c r="Y35" s="21"/>
      <c r="Z35" s="21"/>
      <c r="AA35" s="21"/>
      <c r="AB35" s="16">
        <f t="shared" si="0"/>
        <v>14.430000000000001</v>
      </c>
      <c r="AC35" s="106"/>
      <c r="AD35" s="105"/>
      <c r="AE35" s="106"/>
    </row>
    <row r="36" spans="1:31" x14ac:dyDescent="0.3">
      <c r="A36" s="111">
        <v>75.185599999999994</v>
      </c>
      <c r="B36" s="100" t="s">
        <v>1402</v>
      </c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>
        <v>6.76</v>
      </c>
      <c r="R36" s="235"/>
      <c r="S36" s="235"/>
      <c r="T36" s="235">
        <v>11.27</v>
      </c>
      <c r="U36" s="235"/>
      <c r="V36" s="235"/>
      <c r="W36" s="235"/>
      <c r="X36" s="235"/>
      <c r="Y36" s="235"/>
      <c r="Z36" s="235"/>
      <c r="AA36" s="235"/>
      <c r="AB36" s="16">
        <f t="shared" si="0"/>
        <v>18.03</v>
      </c>
      <c r="AC36" s="106"/>
      <c r="AD36" s="105"/>
      <c r="AE36" s="106"/>
    </row>
    <row r="37" spans="1:31" x14ac:dyDescent="0.3">
      <c r="A37" s="26">
        <v>75.185699999999997</v>
      </c>
      <c r="B37" s="107" t="s">
        <v>1402</v>
      </c>
      <c r="C37" s="21">
        <v>39.159999999999997</v>
      </c>
      <c r="D37" s="21">
        <v>84.98</v>
      </c>
      <c r="E37" s="21">
        <v>60.85</v>
      </c>
      <c r="F37" s="21">
        <v>2.36</v>
      </c>
      <c r="G37" s="21">
        <v>2.36</v>
      </c>
      <c r="H37" s="21">
        <v>44.79</v>
      </c>
      <c r="I37" s="21">
        <v>19.86</v>
      </c>
      <c r="J37" s="21">
        <v>37.840000000000003</v>
      </c>
      <c r="K37" s="21">
        <v>57</v>
      </c>
      <c r="L37" s="21">
        <v>64.27</v>
      </c>
      <c r="M37" s="21">
        <v>20.54</v>
      </c>
      <c r="N37" s="21">
        <v>23.61</v>
      </c>
      <c r="O37" s="21">
        <v>6.5</v>
      </c>
      <c r="P37" s="21">
        <v>21.18</v>
      </c>
      <c r="Q37" s="21">
        <v>17.809999999999999</v>
      </c>
      <c r="R37" s="21">
        <v>28.83</v>
      </c>
      <c r="S37" s="21">
        <v>5.22</v>
      </c>
      <c r="T37" s="21"/>
      <c r="U37" s="21">
        <v>7.57</v>
      </c>
      <c r="V37" s="21">
        <v>2.6</v>
      </c>
      <c r="W37" s="21">
        <v>6.58</v>
      </c>
      <c r="X37" s="21">
        <v>5.68</v>
      </c>
      <c r="Y37" s="21">
        <v>10.58</v>
      </c>
      <c r="Z37" s="21"/>
      <c r="AA37" s="21"/>
      <c r="AB37" s="16">
        <f t="shared" si="0"/>
        <v>570.17000000000019</v>
      </c>
      <c r="AC37" s="106"/>
      <c r="AD37" s="105"/>
      <c r="AE37" s="106"/>
    </row>
    <row r="38" spans="1:31" x14ac:dyDescent="0.3">
      <c r="A38" s="26">
        <v>75.186700000000002</v>
      </c>
      <c r="B38" s="107" t="s">
        <v>1403</v>
      </c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16">
        <f t="shared" si="0"/>
        <v>0</v>
      </c>
      <c r="AC38" s="106"/>
      <c r="AD38" s="105"/>
      <c r="AE38" s="106"/>
    </row>
    <row r="39" spans="1:31" ht="31.5" x14ac:dyDescent="0.3">
      <c r="A39" s="111">
        <v>75.187600000000003</v>
      </c>
      <c r="B39" s="100" t="s">
        <v>1404</v>
      </c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>
        <v>6.34</v>
      </c>
      <c r="R39" s="235"/>
      <c r="S39" s="235">
        <v>10.48</v>
      </c>
      <c r="T39" s="235">
        <v>14.14</v>
      </c>
      <c r="U39" s="235"/>
      <c r="V39" s="235"/>
      <c r="W39" s="235"/>
      <c r="X39" s="235"/>
      <c r="Y39" s="235"/>
      <c r="Z39" s="235"/>
      <c r="AA39" s="235"/>
      <c r="AB39" s="16">
        <f t="shared" si="0"/>
        <v>30.96</v>
      </c>
      <c r="AC39" s="106"/>
      <c r="AD39" s="105"/>
      <c r="AE39" s="106"/>
    </row>
    <row r="40" spans="1:31" ht="31.5" x14ac:dyDescent="0.3">
      <c r="A40" s="26">
        <v>75.187700000000007</v>
      </c>
      <c r="B40" s="107" t="s">
        <v>1405</v>
      </c>
      <c r="C40" s="21">
        <v>23.27</v>
      </c>
      <c r="D40" s="21">
        <v>43.8</v>
      </c>
      <c r="E40" s="21">
        <v>15.76</v>
      </c>
      <c r="F40" s="21">
        <v>2.29</v>
      </c>
      <c r="G40" s="21">
        <v>2.29</v>
      </c>
      <c r="H40" s="21">
        <v>47.01</v>
      </c>
      <c r="I40" s="21">
        <v>21.68</v>
      </c>
      <c r="J40" s="21">
        <v>37.21</v>
      </c>
      <c r="K40" s="21">
        <v>31.2</v>
      </c>
      <c r="L40" s="21">
        <v>32.86</v>
      </c>
      <c r="M40" s="21">
        <v>25.66</v>
      </c>
      <c r="N40" s="21">
        <v>21.67</v>
      </c>
      <c r="O40" s="21">
        <v>8.0500000000000007</v>
      </c>
      <c r="P40" s="21">
        <v>23.6</v>
      </c>
      <c r="Q40" s="21">
        <v>22.22</v>
      </c>
      <c r="R40" s="21">
        <v>37.549999999999997</v>
      </c>
      <c r="S40" s="21"/>
      <c r="T40" s="21"/>
      <c r="U40" s="21">
        <v>11.1</v>
      </c>
      <c r="V40" s="21">
        <v>0.37</v>
      </c>
      <c r="W40" s="21">
        <v>7.58</v>
      </c>
      <c r="X40" s="21">
        <v>3.55</v>
      </c>
      <c r="Y40" s="21">
        <v>3.14</v>
      </c>
      <c r="Z40" s="21"/>
      <c r="AA40" s="21"/>
      <c r="AB40" s="16">
        <f t="shared" si="0"/>
        <v>421.86000000000007</v>
      </c>
      <c r="AC40" s="106"/>
      <c r="AD40" s="105"/>
      <c r="AE40" s="106"/>
    </row>
    <row r="41" spans="1:31" x14ac:dyDescent="0.3">
      <c r="A41" s="26">
        <v>75.214699999999993</v>
      </c>
      <c r="B41" s="107" t="s">
        <v>1407</v>
      </c>
      <c r="C41" s="21"/>
      <c r="D41" s="21"/>
      <c r="E41" s="21"/>
      <c r="F41" s="21"/>
      <c r="G41" s="21"/>
      <c r="H41" s="21"/>
      <c r="I41" s="21">
        <v>0.04</v>
      </c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16">
        <f t="shared" si="0"/>
        <v>0.04</v>
      </c>
      <c r="AC41" s="106"/>
      <c r="AD41" s="105"/>
      <c r="AE41" s="106"/>
    </row>
    <row r="42" spans="1:31" ht="31.5" x14ac:dyDescent="0.3">
      <c r="A42" s="26">
        <v>75.215699999999998</v>
      </c>
      <c r="B42" s="107" t="s">
        <v>1408</v>
      </c>
      <c r="C42" s="21">
        <v>6</v>
      </c>
      <c r="D42" s="21"/>
      <c r="E42" s="21"/>
      <c r="F42" s="21">
        <v>8.01</v>
      </c>
      <c r="G42" s="21">
        <v>8.01</v>
      </c>
      <c r="H42" s="21">
        <v>4.46</v>
      </c>
      <c r="I42" s="21">
        <v>2.14</v>
      </c>
      <c r="J42" s="21"/>
      <c r="K42" s="21"/>
      <c r="L42" s="21">
        <v>2.52</v>
      </c>
      <c r="M42" s="21">
        <v>1.01</v>
      </c>
      <c r="N42" s="21">
        <v>0.24</v>
      </c>
      <c r="O42" s="21"/>
      <c r="P42" s="21">
        <v>1.01</v>
      </c>
      <c r="Q42" s="21">
        <v>5.17</v>
      </c>
      <c r="R42" s="21"/>
      <c r="S42" s="21">
        <v>0.94</v>
      </c>
      <c r="T42" s="21"/>
      <c r="U42" s="21"/>
      <c r="V42" s="21">
        <v>0.19</v>
      </c>
      <c r="W42" s="21"/>
      <c r="X42" s="21"/>
      <c r="Y42" s="21"/>
      <c r="Z42" s="21"/>
      <c r="AA42" s="21"/>
      <c r="AB42" s="16">
        <f t="shared" si="0"/>
        <v>39.699999999999996</v>
      </c>
      <c r="AC42" s="106"/>
      <c r="AD42" s="105"/>
      <c r="AE42" s="106"/>
    </row>
    <row r="43" spans="1:31" ht="31.5" x14ac:dyDescent="0.3">
      <c r="A43" s="26">
        <v>75.217699999999994</v>
      </c>
      <c r="B43" s="107" t="s">
        <v>1409</v>
      </c>
      <c r="C43" s="21">
        <v>5.87</v>
      </c>
      <c r="D43" s="21"/>
      <c r="E43" s="21"/>
      <c r="F43" s="21"/>
      <c r="G43" s="21"/>
      <c r="H43" s="21">
        <v>7.03</v>
      </c>
      <c r="I43" s="21">
        <v>3.99</v>
      </c>
      <c r="J43" s="21"/>
      <c r="K43" s="21"/>
      <c r="L43" s="21"/>
      <c r="M43" s="21"/>
      <c r="N43" s="21">
        <v>0.32</v>
      </c>
      <c r="O43" s="21"/>
      <c r="P43" s="21"/>
      <c r="Q43" s="21"/>
      <c r="R43" s="21"/>
      <c r="S43" s="21">
        <v>1.1200000000000001</v>
      </c>
      <c r="T43" s="21"/>
      <c r="U43" s="21"/>
      <c r="V43" s="21"/>
      <c r="W43" s="21"/>
      <c r="X43" s="21"/>
      <c r="Y43" s="21"/>
      <c r="Z43" s="21"/>
      <c r="AA43" s="21"/>
      <c r="AB43" s="16">
        <f t="shared" si="0"/>
        <v>18.330000000000002</v>
      </c>
      <c r="AC43" s="106"/>
      <c r="AD43" s="105"/>
      <c r="AE43" s="106"/>
    </row>
    <row r="44" spans="1:31" x14ac:dyDescent="0.3">
      <c r="A44" s="26">
        <v>75.220699999999994</v>
      </c>
      <c r="B44" s="107" t="s">
        <v>1410</v>
      </c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>
        <v>0.12</v>
      </c>
      <c r="T44" s="21"/>
      <c r="U44" s="21"/>
      <c r="V44" s="21"/>
      <c r="W44" s="21"/>
      <c r="X44" s="21"/>
      <c r="Y44" s="21"/>
      <c r="Z44" s="21"/>
      <c r="AA44" s="21"/>
      <c r="AB44" s="16">
        <f t="shared" si="0"/>
        <v>0.12</v>
      </c>
      <c r="AC44" s="106"/>
      <c r="AD44" s="105"/>
      <c r="AE44" s="106"/>
    </row>
    <row r="45" spans="1:31" x14ac:dyDescent="0.3">
      <c r="A45" s="26">
        <v>75.310699999999997</v>
      </c>
      <c r="B45" s="107" t="s">
        <v>1411</v>
      </c>
      <c r="C45" s="21"/>
      <c r="D45" s="21"/>
      <c r="E45" s="21"/>
      <c r="F45" s="21">
        <v>0.87</v>
      </c>
      <c r="G45" s="21">
        <v>0.87</v>
      </c>
      <c r="H45" s="21">
        <v>2.4500000000000002</v>
      </c>
      <c r="I45" s="21"/>
      <c r="J45" s="21"/>
      <c r="K45" s="21">
        <v>1.2</v>
      </c>
      <c r="L45" s="21">
        <v>0</v>
      </c>
      <c r="M45" s="21">
        <v>0.7</v>
      </c>
      <c r="N45" s="21"/>
      <c r="O45" s="21"/>
      <c r="P45" s="21">
        <v>2.46</v>
      </c>
      <c r="Q45" s="21"/>
      <c r="R45" s="21"/>
      <c r="S45" s="21"/>
      <c r="T45" s="21"/>
      <c r="U45" s="21">
        <v>3.42</v>
      </c>
      <c r="V45" s="21"/>
      <c r="W45" s="21"/>
      <c r="X45" s="21"/>
      <c r="Y45" s="21"/>
      <c r="Z45" s="21"/>
      <c r="AA45" s="21"/>
      <c r="AB45" s="16">
        <f t="shared" si="0"/>
        <v>11.97</v>
      </c>
      <c r="AC45" s="106"/>
      <c r="AD45" s="105"/>
      <c r="AE45" s="106"/>
    </row>
    <row r="46" spans="1:31" x14ac:dyDescent="0.3">
      <c r="A46" s="26">
        <v>75.314699999999988</v>
      </c>
      <c r="B46" s="107" t="s">
        <v>1412</v>
      </c>
      <c r="C46" s="21">
        <v>4.3899999999999997</v>
      </c>
      <c r="D46" s="21">
        <v>1.45</v>
      </c>
      <c r="E46" s="21">
        <v>1.22</v>
      </c>
      <c r="F46" s="21">
        <v>0.71</v>
      </c>
      <c r="G46" s="21">
        <v>0.71</v>
      </c>
      <c r="H46" s="21">
        <v>1.37</v>
      </c>
      <c r="I46" s="21">
        <v>0.86</v>
      </c>
      <c r="J46" s="21">
        <v>0.72</v>
      </c>
      <c r="K46" s="21">
        <v>1.2</v>
      </c>
      <c r="L46" s="21">
        <v>0.39</v>
      </c>
      <c r="M46" s="21"/>
      <c r="N46" s="21"/>
      <c r="O46" s="21">
        <v>0.57999999999999996</v>
      </c>
      <c r="P46" s="21">
        <v>1.23</v>
      </c>
      <c r="Q46" s="21"/>
      <c r="R46" s="21">
        <v>0.38</v>
      </c>
      <c r="S46" s="21">
        <v>1.17</v>
      </c>
      <c r="T46" s="21"/>
      <c r="U46" s="21"/>
      <c r="V46" s="21"/>
      <c r="W46" s="21"/>
      <c r="X46" s="21"/>
      <c r="Y46" s="21"/>
      <c r="Z46" s="21"/>
      <c r="AA46" s="21"/>
      <c r="AB46" s="16">
        <f t="shared" si="0"/>
        <v>16.380000000000003</v>
      </c>
      <c r="AC46" s="106"/>
      <c r="AD46" s="105"/>
      <c r="AE46" s="106"/>
    </row>
    <row r="47" spans="1:31" x14ac:dyDescent="0.3">
      <c r="A47" s="111">
        <v>75.315600000000003</v>
      </c>
      <c r="B47" s="100" t="s">
        <v>1413</v>
      </c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>
        <v>4.7</v>
      </c>
      <c r="Q47" s="235"/>
      <c r="R47" s="235"/>
      <c r="S47" s="235"/>
      <c r="T47" s="235">
        <v>14.56</v>
      </c>
      <c r="U47" s="235"/>
      <c r="V47" s="235"/>
      <c r="W47" s="235"/>
      <c r="X47" s="235"/>
      <c r="Y47" s="235"/>
      <c r="Z47" s="235"/>
      <c r="AA47" s="235"/>
      <c r="AB47" s="16">
        <f t="shared" si="0"/>
        <v>19.260000000000002</v>
      </c>
      <c r="AC47" s="106"/>
      <c r="AD47" s="105"/>
      <c r="AE47" s="106"/>
    </row>
    <row r="48" spans="1:31" x14ac:dyDescent="0.3">
      <c r="A48" s="26">
        <v>75.315699999999993</v>
      </c>
      <c r="B48" s="107" t="s">
        <v>1413</v>
      </c>
      <c r="C48" s="21">
        <v>30.48</v>
      </c>
      <c r="D48" s="21">
        <v>77.45</v>
      </c>
      <c r="E48" s="21">
        <v>17.09</v>
      </c>
      <c r="F48" s="21">
        <v>36.85</v>
      </c>
      <c r="G48" s="21">
        <v>36.85</v>
      </c>
      <c r="H48" s="21">
        <v>3.6</v>
      </c>
      <c r="I48" s="21">
        <v>33.46</v>
      </c>
      <c r="J48" s="21">
        <v>29.42</v>
      </c>
      <c r="K48" s="21">
        <v>37.799999999999997</v>
      </c>
      <c r="L48" s="21">
        <v>61.94</v>
      </c>
      <c r="M48" s="21"/>
      <c r="N48" s="21">
        <v>1.75</v>
      </c>
      <c r="O48" s="21">
        <v>7.31</v>
      </c>
      <c r="P48" s="21">
        <v>34.35</v>
      </c>
      <c r="Q48" s="21">
        <v>14.62</v>
      </c>
      <c r="R48" s="21">
        <v>12.73</v>
      </c>
      <c r="S48" s="21">
        <v>7.04</v>
      </c>
      <c r="T48" s="21"/>
      <c r="U48" s="21">
        <v>8.15</v>
      </c>
      <c r="V48" s="21">
        <v>7.09</v>
      </c>
      <c r="W48" s="21"/>
      <c r="X48" s="21">
        <v>0.17</v>
      </c>
      <c r="Y48" s="21">
        <v>7.94</v>
      </c>
      <c r="Z48" s="21">
        <v>33.119999999999997</v>
      </c>
      <c r="AA48" s="21"/>
      <c r="AB48" s="16">
        <f t="shared" si="0"/>
        <v>499.21000000000004</v>
      </c>
      <c r="AC48" s="106"/>
      <c r="AD48" s="105"/>
      <c r="AE48" s="106"/>
    </row>
    <row r="49" spans="1:31" ht="31.5" x14ac:dyDescent="0.3">
      <c r="A49" s="26">
        <v>75.316699999999997</v>
      </c>
      <c r="B49" s="107" t="s">
        <v>1414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16">
        <f t="shared" si="0"/>
        <v>0</v>
      </c>
      <c r="AC49" s="106"/>
      <c r="AD49" s="105"/>
      <c r="AE49" s="106"/>
    </row>
    <row r="50" spans="1:31" ht="31.5" x14ac:dyDescent="0.3">
      <c r="A50" s="111">
        <v>75.317599999999999</v>
      </c>
      <c r="B50" s="100" t="s">
        <v>1415</v>
      </c>
      <c r="C50" s="235"/>
      <c r="D50" s="235"/>
      <c r="E50" s="235"/>
      <c r="F50" s="235">
        <v>0.23</v>
      </c>
      <c r="G50" s="235">
        <v>0.23</v>
      </c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>
        <v>15.12</v>
      </c>
      <c r="U50" s="235"/>
      <c r="V50" s="235"/>
      <c r="W50" s="235"/>
      <c r="X50" s="235"/>
      <c r="Y50" s="235"/>
      <c r="Z50" s="235"/>
      <c r="AA50" s="235"/>
      <c r="AB50" s="16">
        <f t="shared" si="0"/>
        <v>15.58</v>
      </c>
      <c r="AC50" s="106"/>
      <c r="AD50" s="105"/>
      <c r="AE50" s="106"/>
    </row>
    <row r="51" spans="1:31" ht="47.25" x14ac:dyDescent="0.3">
      <c r="A51" s="26">
        <v>75.317700000000002</v>
      </c>
      <c r="B51" s="107" t="s">
        <v>1416</v>
      </c>
      <c r="C51" s="21">
        <v>15.85</v>
      </c>
      <c r="D51" s="21">
        <v>42.47</v>
      </c>
      <c r="E51" s="21">
        <v>17.75</v>
      </c>
      <c r="F51" s="21">
        <v>34.46</v>
      </c>
      <c r="G51" s="21">
        <v>34.46</v>
      </c>
      <c r="H51" s="21">
        <v>4.2</v>
      </c>
      <c r="I51" s="21">
        <v>28.86</v>
      </c>
      <c r="J51" s="21">
        <v>29.01</v>
      </c>
      <c r="K51" s="21">
        <v>20.399999999999999</v>
      </c>
      <c r="L51" s="21">
        <v>29.12</v>
      </c>
      <c r="M51" s="21">
        <v>42.7</v>
      </c>
      <c r="N51" s="21">
        <v>1.41</v>
      </c>
      <c r="O51" s="21">
        <v>7.45</v>
      </c>
      <c r="P51" s="21">
        <v>35.6</v>
      </c>
      <c r="Q51" s="21">
        <v>17.010000000000002</v>
      </c>
      <c r="R51" s="21">
        <v>11.28</v>
      </c>
      <c r="S51" s="21"/>
      <c r="T51" s="21"/>
      <c r="U51" s="21">
        <v>12.75</v>
      </c>
      <c r="V51" s="21">
        <v>1.43</v>
      </c>
      <c r="W51" s="21"/>
      <c r="X51" s="21">
        <v>0.19</v>
      </c>
      <c r="Y51" s="21">
        <v>1.72</v>
      </c>
      <c r="Z51" s="21"/>
      <c r="AA51" s="21"/>
      <c r="AB51" s="16">
        <f t="shared" si="0"/>
        <v>388.12</v>
      </c>
      <c r="AC51" s="106"/>
      <c r="AD51" s="105"/>
      <c r="AE51" s="106"/>
    </row>
    <row r="52" spans="1:31" ht="31.5" x14ac:dyDescent="0.3">
      <c r="A52" s="26">
        <v>75.318700000000007</v>
      </c>
      <c r="B52" s="107" t="s">
        <v>1417</v>
      </c>
      <c r="C52" s="21"/>
      <c r="D52" s="21"/>
      <c r="E52" s="21"/>
      <c r="F52" s="21"/>
      <c r="G52" s="21"/>
      <c r="H52" s="21">
        <v>1.53</v>
      </c>
      <c r="I52" s="21"/>
      <c r="J52" s="21">
        <v>0.56000000000000005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>
        <v>1.05</v>
      </c>
      <c r="V52" s="21"/>
      <c r="W52" s="21"/>
      <c r="X52" s="21">
        <v>0.88</v>
      </c>
      <c r="Y52" s="21"/>
      <c r="Z52" s="21"/>
      <c r="AA52" s="21"/>
      <c r="AB52" s="16">
        <f t="shared" si="0"/>
        <v>4.0199999999999996</v>
      </c>
      <c r="AC52" s="106"/>
      <c r="AD52" s="105"/>
      <c r="AE52" s="106"/>
    </row>
    <row r="53" spans="1:31" ht="47.25" x14ac:dyDescent="0.3">
      <c r="A53" s="26">
        <v>75.319699999999997</v>
      </c>
      <c r="B53" s="107" t="s">
        <v>1418</v>
      </c>
      <c r="C53" s="21"/>
      <c r="D53" s="21"/>
      <c r="E53" s="21"/>
      <c r="F53" s="21"/>
      <c r="G53" s="21"/>
      <c r="H53" s="21"/>
      <c r="I53" s="21"/>
      <c r="J53" s="21">
        <v>0.22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>
        <v>0.17</v>
      </c>
      <c r="Y53" s="21"/>
      <c r="Z53" s="21"/>
      <c r="AA53" s="21"/>
      <c r="AB53" s="16">
        <f t="shared" si="0"/>
        <v>0.39</v>
      </c>
      <c r="AC53" s="106"/>
      <c r="AD53" s="105"/>
      <c r="AE53" s="106"/>
    </row>
    <row r="54" spans="1:31" ht="31.5" x14ac:dyDescent="0.3">
      <c r="A54" s="26">
        <v>75.408699999999996</v>
      </c>
      <c r="B54" s="107" t="s">
        <v>1419</v>
      </c>
      <c r="C54" s="21"/>
      <c r="D54" s="21"/>
      <c r="E54" s="21"/>
      <c r="F54" s="21"/>
      <c r="G54" s="21"/>
      <c r="H54" s="21">
        <v>0.71</v>
      </c>
      <c r="I54" s="21"/>
      <c r="J54" s="21">
        <v>0.22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>
        <v>0.6</v>
      </c>
      <c r="X54" s="21"/>
      <c r="Y54" s="21"/>
      <c r="Z54" s="21"/>
      <c r="AA54" s="21"/>
      <c r="AB54" s="16">
        <f t="shared" si="0"/>
        <v>1.5299999999999998</v>
      </c>
      <c r="AC54" s="106"/>
      <c r="AD54" s="105"/>
      <c r="AE54" s="106"/>
    </row>
    <row r="55" spans="1:31" ht="31.5" x14ac:dyDescent="0.3">
      <c r="A55" s="26">
        <v>75.409700000000001</v>
      </c>
      <c r="B55" s="107" t="s">
        <v>1420</v>
      </c>
      <c r="C55" s="21"/>
      <c r="D55" s="21"/>
      <c r="E55" s="21"/>
      <c r="F55" s="21"/>
      <c r="G55" s="21"/>
      <c r="H55" s="21"/>
      <c r="I55" s="21"/>
      <c r="J55" s="21">
        <v>0.18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>
        <v>1.05</v>
      </c>
      <c r="V55" s="21"/>
      <c r="W55" s="21">
        <v>0.08</v>
      </c>
      <c r="X55" s="21">
        <v>0.81</v>
      </c>
      <c r="Y55" s="21"/>
      <c r="Z55" s="21"/>
      <c r="AA55" s="21"/>
      <c r="AB55" s="16">
        <f t="shared" si="0"/>
        <v>2.12</v>
      </c>
      <c r="AC55" s="106"/>
      <c r="AD55" s="105"/>
      <c r="AE55" s="106"/>
    </row>
    <row r="56" spans="1:31" x14ac:dyDescent="0.3">
      <c r="A56" s="26">
        <v>75.410699999999991</v>
      </c>
      <c r="B56" s="107" t="s">
        <v>1422</v>
      </c>
      <c r="C56" s="21"/>
      <c r="D56" s="21"/>
      <c r="E56" s="21"/>
      <c r="F56" s="21">
        <v>0.05</v>
      </c>
      <c r="G56" s="21">
        <v>0.05</v>
      </c>
      <c r="H56" s="21">
        <v>0.08</v>
      </c>
      <c r="I56" s="21"/>
      <c r="J56" s="21">
        <v>0.01</v>
      </c>
      <c r="K56" s="21"/>
      <c r="L56" s="21"/>
      <c r="M56" s="21"/>
      <c r="N56" s="21"/>
      <c r="O56" s="21"/>
      <c r="P56" s="21">
        <v>0.31</v>
      </c>
      <c r="Q56" s="21"/>
      <c r="R56" s="21"/>
      <c r="S56" s="21">
        <v>0.02</v>
      </c>
      <c r="T56" s="21">
        <v>2.2000000000000002</v>
      </c>
      <c r="U56" s="21">
        <v>0.36</v>
      </c>
      <c r="V56" s="21"/>
      <c r="W56" s="21">
        <v>0.02</v>
      </c>
      <c r="X56" s="21"/>
      <c r="Y56" s="21"/>
      <c r="Z56" s="21">
        <v>39.590000000000003</v>
      </c>
      <c r="AA56" s="21"/>
      <c r="AB56" s="16">
        <f t="shared" si="0"/>
        <v>42.690000000000005</v>
      </c>
      <c r="AC56" s="106"/>
      <c r="AD56" s="105"/>
      <c r="AE56" s="106"/>
    </row>
    <row r="57" spans="1:31" ht="47.25" x14ac:dyDescent="0.3">
      <c r="A57" s="12">
        <v>75.411699999999996</v>
      </c>
      <c r="B57" s="107" t="s">
        <v>1423</v>
      </c>
      <c r="C57" s="21">
        <v>5.6</v>
      </c>
      <c r="D57" s="21">
        <v>4.18</v>
      </c>
      <c r="E57" s="21">
        <v>1.94</v>
      </c>
      <c r="F57" s="21">
        <v>2.46</v>
      </c>
      <c r="G57" s="21">
        <v>2.46</v>
      </c>
      <c r="H57" s="21">
        <v>2.77</v>
      </c>
      <c r="I57" s="21">
        <v>2.87</v>
      </c>
      <c r="J57" s="21">
        <v>4.5199999999999996</v>
      </c>
      <c r="K57" s="21">
        <v>3.6</v>
      </c>
      <c r="L57" s="21">
        <v>2.1800000000000002</v>
      </c>
      <c r="M57" s="21">
        <v>2.67</v>
      </c>
      <c r="N57" s="21">
        <v>1.35</v>
      </c>
      <c r="O57" s="21">
        <v>1.39</v>
      </c>
      <c r="P57" s="21">
        <v>3.91</v>
      </c>
      <c r="Q57" s="21">
        <v>3.13</v>
      </c>
      <c r="R57" s="21">
        <v>4.87</v>
      </c>
      <c r="S57" s="21">
        <v>4.16</v>
      </c>
      <c r="T57" s="21"/>
      <c r="U57" s="21">
        <v>1.05</v>
      </c>
      <c r="V57" s="21"/>
      <c r="W57" s="21">
        <v>0.1</v>
      </c>
      <c r="X57" s="21">
        <v>0.08</v>
      </c>
      <c r="Y57" s="21">
        <v>7.0000000000000007E-2</v>
      </c>
      <c r="Z57" s="21"/>
      <c r="AA57" s="21"/>
      <c r="AB57" s="16">
        <f t="shared" si="0"/>
        <v>55.36</v>
      </c>
      <c r="AC57" s="106"/>
      <c r="AD57" s="105"/>
      <c r="AE57" s="106"/>
    </row>
    <row r="58" spans="1:31" x14ac:dyDescent="0.3">
      <c r="A58" s="26">
        <v>75.414699999999996</v>
      </c>
      <c r="B58" s="107" t="s">
        <v>1424</v>
      </c>
      <c r="C58" s="21">
        <v>0.03</v>
      </c>
      <c r="D58" s="21"/>
      <c r="E58" s="21">
        <v>0.01</v>
      </c>
      <c r="F58" s="21">
        <v>0.01</v>
      </c>
      <c r="G58" s="21">
        <v>0.01</v>
      </c>
      <c r="H58" s="21">
        <v>0.03</v>
      </c>
      <c r="I58" s="21">
        <v>0.12</v>
      </c>
      <c r="J58" s="21">
        <v>0.04</v>
      </c>
      <c r="K58" s="21"/>
      <c r="L58" s="21"/>
      <c r="M58" s="21">
        <v>0.53</v>
      </c>
      <c r="N58" s="21"/>
      <c r="O58" s="21"/>
      <c r="P58" s="21">
        <v>0.02</v>
      </c>
      <c r="Q58" s="21"/>
      <c r="R58" s="21">
        <v>0.01</v>
      </c>
      <c r="S58" s="21">
        <v>0.21</v>
      </c>
      <c r="T58" s="21"/>
      <c r="U58" s="21"/>
      <c r="V58" s="21"/>
      <c r="W58" s="21"/>
      <c r="X58" s="21"/>
      <c r="Y58" s="21"/>
      <c r="Z58" s="21"/>
      <c r="AA58" s="21"/>
      <c r="AB58" s="16">
        <f t="shared" si="0"/>
        <v>1.02</v>
      </c>
      <c r="AC58" s="106"/>
      <c r="AD58" s="105"/>
      <c r="AE58" s="106"/>
    </row>
    <row r="59" spans="1:31" ht="31.5" x14ac:dyDescent="0.3">
      <c r="A59" s="111">
        <v>75.415599999999998</v>
      </c>
      <c r="B59" s="100" t="s">
        <v>1425</v>
      </c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>
        <v>1.7</v>
      </c>
      <c r="U59" s="235"/>
      <c r="V59" s="235"/>
      <c r="W59" s="235"/>
      <c r="X59" s="235"/>
      <c r="Y59" s="235"/>
      <c r="Z59" s="235"/>
      <c r="AA59" s="235"/>
      <c r="AB59" s="16">
        <f t="shared" si="0"/>
        <v>1.7</v>
      </c>
      <c r="AC59" s="106"/>
      <c r="AD59" s="105"/>
      <c r="AE59" s="106"/>
    </row>
    <row r="60" spans="1:31" ht="31.5" x14ac:dyDescent="0.3">
      <c r="A60" s="26">
        <v>75.415700000000001</v>
      </c>
      <c r="B60" s="107" t="s">
        <v>1425</v>
      </c>
      <c r="C60" s="21">
        <v>5.48</v>
      </c>
      <c r="D60" s="21">
        <v>4.07</v>
      </c>
      <c r="E60" s="21">
        <v>0.61</v>
      </c>
      <c r="F60" s="21">
        <v>1.92</v>
      </c>
      <c r="G60" s="21">
        <v>1.92</v>
      </c>
      <c r="H60" s="21">
        <v>1.47</v>
      </c>
      <c r="I60" s="21">
        <v>2.5499999999999998</v>
      </c>
      <c r="J60" s="21">
        <v>2.2000000000000002</v>
      </c>
      <c r="K60" s="21">
        <v>4.2</v>
      </c>
      <c r="L60" s="21">
        <v>6.78</v>
      </c>
      <c r="M60" s="21">
        <v>1.96</v>
      </c>
      <c r="N60" s="21">
        <v>1.38</v>
      </c>
      <c r="O60" s="21">
        <v>1.06</v>
      </c>
      <c r="P60" s="21">
        <v>2.31</v>
      </c>
      <c r="Q60" s="21">
        <v>1.76</v>
      </c>
      <c r="R60" s="21">
        <v>3.58</v>
      </c>
      <c r="S60" s="21">
        <v>2.67</v>
      </c>
      <c r="T60" s="21"/>
      <c r="U60" s="21">
        <v>0.23</v>
      </c>
      <c r="V60" s="21">
        <v>0.11</v>
      </c>
      <c r="W60" s="21">
        <v>7.0000000000000007E-2</v>
      </c>
      <c r="X60" s="21">
        <v>0.19</v>
      </c>
      <c r="Y60" s="21">
        <v>0.11</v>
      </c>
      <c r="Z60" s="21"/>
      <c r="AA60" s="21"/>
      <c r="AB60" s="16">
        <f t="shared" si="0"/>
        <v>46.629999999999995</v>
      </c>
      <c r="AC60" s="106"/>
      <c r="AD60" s="105"/>
      <c r="AE60" s="106"/>
    </row>
    <row r="61" spans="1:31" x14ac:dyDescent="0.3">
      <c r="A61" s="26">
        <v>75.416699999999992</v>
      </c>
      <c r="B61" s="107" t="s">
        <v>1426</v>
      </c>
      <c r="C61" s="21"/>
      <c r="D61" s="21"/>
      <c r="E61" s="21"/>
      <c r="F61" s="21">
        <v>0.2</v>
      </c>
      <c r="G61" s="21">
        <v>0.2</v>
      </c>
      <c r="H61" s="21">
        <v>0.77</v>
      </c>
      <c r="I61" s="21"/>
      <c r="J61" s="21">
        <v>0.38</v>
      </c>
      <c r="K61" s="21">
        <v>0.6</v>
      </c>
      <c r="L61" s="21">
        <v>0</v>
      </c>
      <c r="M61" s="21"/>
      <c r="N61" s="21"/>
      <c r="O61" s="21">
        <v>0</v>
      </c>
      <c r="P61" s="21">
        <v>0.94</v>
      </c>
      <c r="Q61" s="21"/>
      <c r="R61" s="21"/>
      <c r="S61" s="21">
        <v>0.08</v>
      </c>
      <c r="T61" s="21"/>
      <c r="U61" s="21">
        <v>3.07</v>
      </c>
      <c r="V61" s="21"/>
      <c r="W61" s="21">
        <v>0.06</v>
      </c>
      <c r="X61" s="21"/>
      <c r="Y61" s="21"/>
      <c r="Z61" s="21"/>
      <c r="AA61" s="21"/>
      <c r="AB61" s="16">
        <f t="shared" si="0"/>
        <v>6.3</v>
      </c>
      <c r="AC61" s="106"/>
      <c r="AD61" s="105"/>
      <c r="AE61" s="106"/>
    </row>
    <row r="62" spans="1:31" x14ac:dyDescent="0.3">
      <c r="A62" s="26">
        <v>75.417699999999996</v>
      </c>
      <c r="B62" s="107" t="s">
        <v>1427</v>
      </c>
      <c r="C62" s="21">
        <v>0.06</v>
      </c>
      <c r="D62" s="21"/>
      <c r="E62" s="21"/>
      <c r="F62" s="21"/>
      <c r="G62" s="21"/>
      <c r="H62" s="21">
        <v>0.15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16">
        <f t="shared" si="0"/>
        <v>0.21</v>
      </c>
      <c r="AC62" s="106"/>
      <c r="AD62" s="105"/>
      <c r="AE62" s="106"/>
    </row>
    <row r="63" spans="1:31" ht="31.5" x14ac:dyDescent="0.3">
      <c r="A63" s="26">
        <v>75.418700000000001</v>
      </c>
      <c r="B63" s="107" t="s">
        <v>1428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16">
        <f t="shared" si="0"/>
        <v>0</v>
      </c>
      <c r="AC63" s="106"/>
      <c r="AD63" s="105"/>
      <c r="AE63" s="106"/>
    </row>
    <row r="64" spans="1:31" x14ac:dyDescent="0.3">
      <c r="A64" s="26">
        <v>75.419699999999992</v>
      </c>
      <c r="B64" s="107" t="s">
        <v>1429</v>
      </c>
      <c r="C64" s="21">
        <v>3.36</v>
      </c>
      <c r="D64" s="21">
        <v>0.82</v>
      </c>
      <c r="E64" s="21">
        <v>0.64</v>
      </c>
      <c r="F64" s="21">
        <v>0.16</v>
      </c>
      <c r="G64" s="21">
        <v>0.16</v>
      </c>
      <c r="H64" s="21">
        <v>1.88</v>
      </c>
      <c r="I64" s="21">
        <v>0.34</v>
      </c>
      <c r="J64" s="21">
        <v>0.38</v>
      </c>
      <c r="K64" s="21">
        <v>0.6</v>
      </c>
      <c r="L64" s="21">
        <v>0.2</v>
      </c>
      <c r="M64" s="21"/>
      <c r="N64" s="21">
        <v>6.07</v>
      </c>
      <c r="O64" s="21">
        <v>0.28999999999999998</v>
      </c>
      <c r="P64" s="21">
        <v>0.35</v>
      </c>
      <c r="Q64" s="21"/>
      <c r="R64" s="21">
        <v>0.24</v>
      </c>
      <c r="S64" s="21">
        <v>0.48</v>
      </c>
      <c r="T64" s="21"/>
      <c r="U64" s="21"/>
      <c r="V64" s="21"/>
      <c r="W64" s="21"/>
      <c r="X64" s="21"/>
      <c r="Y64" s="21"/>
      <c r="Z64" s="21"/>
      <c r="AA64" s="21"/>
      <c r="AB64" s="16">
        <f t="shared" si="0"/>
        <v>15.969999999999999</v>
      </c>
      <c r="AC64" s="106"/>
      <c r="AD64" s="105"/>
      <c r="AE64" s="106"/>
    </row>
    <row r="65" spans="1:31" x14ac:dyDescent="0.3">
      <c r="A65" s="111">
        <v>75.420599999999993</v>
      </c>
      <c r="B65" s="100" t="s">
        <v>1430</v>
      </c>
      <c r="C65" s="235"/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>
        <v>6.86</v>
      </c>
      <c r="U65" s="235"/>
      <c r="V65" s="235"/>
      <c r="W65" s="235"/>
      <c r="X65" s="235"/>
      <c r="Y65" s="235"/>
      <c r="Z65" s="235"/>
      <c r="AA65" s="235"/>
      <c r="AB65" s="16">
        <f t="shared" si="0"/>
        <v>6.86</v>
      </c>
      <c r="AC65" s="106"/>
      <c r="AD65" s="105"/>
      <c r="AE65" s="106"/>
    </row>
    <row r="66" spans="1:31" x14ac:dyDescent="0.3">
      <c r="A66" s="134">
        <v>75.420699999999997</v>
      </c>
      <c r="B66" s="107" t="s">
        <v>1430</v>
      </c>
      <c r="C66" s="21">
        <v>57.22</v>
      </c>
      <c r="D66" s="21">
        <v>81.349999999999994</v>
      </c>
      <c r="E66" s="21">
        <v>7.99</v>
      </c>
      <c r="F66" s="21">
        <v>8.8000000000000007</v>
      </c>
      <c r="G66" s="21">
        <v>8.8000000000000007</v>
      </c>
      <c r="H66" s="21">
        <v>11.55</v>
      </c>
      <c r="I66" s="21">
        <v>13.13</v>
      </c>
      <c r="J66" s="21">
        <v>14.31</v>
      </c>
      <c r="K66" s="21">
        <v>23.4</v>
      </c>
      <c r="L66" s="21">
        <v>26.38</v>
      </c>
      <c r="M66" s="21">
        <v>9.4700000000000006</v>
      </c>
      <c r="N66" s="21"/>
      <c r="O66" s="21">
        <v>3.49</v>
      </c>
      <c r="P66" s="21">
        <v>12.73</v>
      </c>
      <c r="Q66" s="21">
        <v>5.92</v>
      </c>
      <c r="R66" s="21">
        <v>10.26</v>
      </c>
      <c r="S66" s="21">
        <v>5.47</v>
      </c>
      <c r="T66" s="21"/>
      <c r="U66" s="21">
        <v>7.37</v>
      </c>
      <c r="V66" s="21">
        <v>5.01</v>
      </c>
      <c r="W66" s="21">
        <v>1.54</v>
      </c>
      <c r="X66" s="21">
        <v>1.46</v>
      </c>
      <c r="Y66" s="21">
        <v>8.7799999999999994</v>
      </c>
      <c r="Z66" s="21"/>
      <c r="AA66" s="21"/>
      <c r="AB66" s="16">
        <f t="shared" si="0"/>
        <v>324.43000000000006</v>
      </c>
      <c r="AC66" s="106"/>
      <c r="AD66" s="105"/>
      <c r="AE66" s="106"/>
    </row>
    <row r="67" spans="1:31" x14ac:dyDescent="0.3">
      <c r="A67" s="26">
        <v>75.421700000000001</v>
      </c>
      <c r="B67" s="107" t="s">
        <v>1431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>
        <v>0.08</v>
      </c>
      <c r="V67" s="21"/>
      <c r="W67" s="21"/>
      <c r="X67" s="21"/>
      <c r="Y67" s="21"/>
      <c r="Z67" s="21"/>
      <c r="AA67" s="21"/>
      <c r="AB67" s="16">
        <f t="shared" si="0"/>
        <v>0.08</v>
      </c>
      <c r="AC67" s="106"/>
      <c r="AD67" s="105"/>
      <c r="AE67" s="106"/>
    </row>
    <row r="68" spans="1:31" ht="31.5" x14ac:dyDescent="0.3">
      <c r="A68" s="26">
        <v>75.422700000000006</v>
      </c>
      <c r="B68" s="107" t="s">
        <v>1432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16">
        <f t="shared" si="0"/>
        <v>0</v>
      </c>
      <c r="AC68" s="106"/>
      <c r="AD68" s="105"/>
      <c r="AE68" s="106"/>
    </row>
    <row r="69" spans="1:31" x14ac:dyDescent="0.3">
      <c r="A69" s="26">
        <v>75.423699999999997</v>
      </c>
      <c r="B69" s="107" t="s">
        <v>1433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16">
        <f t="shared" si="0"/>
        <v>0</v>
      </c>
      <c r="AC69" s="106"/>
      <c r="AD69" s="105"/>
      <c r="AE69" s="106"/>
    </row>
    <row r="70" spans="1:31" x14ac:dyDescent="0.3">
      <c r="A70" s="26">
        <v>75.424700000000001</v>
      </c>
      <c r="B70" s="107" t="s">
        <v>1434</v>
      </c>
      <c r="C70" s="21">
        <v>0.09</v>
      </c>
      <c r="D70" s="21">
        <v>0.05</v>
      </c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>
        <v>0.18</v>
      </c>
      <c r="V70" s="21"/>
      <c r="W70" s="21"/>
      <c r="X70" s="21"/>
      <c r="Y70" s="21"/>
      <c r="Z70" s="21"/>
      <c r="AA70" s="21"/>
      <c r="AB70" s="16">
        <f t="shared" si="0"/>
        <v>0.32</v>
      </c>
      <c r="AC70" s="106"/>
      <c r="AD70" s="105"/>
      <c r="AE70" s="106"/>
    </row>
    <row r="71" spans="1:31" x14ac:dyDescent="0.3">
      <c r="A71" s="26">
        <v>75.425699999999992</v>
      </c>
      <c r="B71" s="107" t="s">
        <v>1435</v>
      </c>
      <c r="C71" s="21">
        <v>3.06</v>
      </c>
      <c r="D71" s="21">
        <v>1.93</v>
      </c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>
        <v>0.21</v>
      </c>
      <c r="W71" s="21"/>
      <c r="X71" s="21"/>
      <c r="Y71" s="21">
        <v>0.17</v>
      </c>
      <c r="Z71" s="21"/>
      <c r="AA71" s="21"/>
      <c r="AB71" s="16">
        <f t="shared" si="0"/>
        <v>5.37</v>
      </c>
      <c r="AC71" s="106"/>
      <c r="AD71" s="105"/>
      <c r="AE71" s="106"/>
    </row>
    <row r="72" spans="1:31" ht="31.5" x14ac:dyDescent="0.3">
      <c r="A72" s="111">
        <v>75.426599999999993</v>
      </c>
      <c r="B72" s="100" t="s">
        <v>1436</v>
      </c>
      <c r="C72" s="235"/>
      <c r="D72" s="235"/>
      <c r="E72" s="235"/>
      <c r="F72" s="235">
        <v>0.02</v>
      </c>
      <c r="G72" s="235">
        <v>0.02</v>
      </c>
      <c r="H72" s="235"/>
      <c r="I72" s="235"/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>
        <v>7.7</v>
      </c>
      <c r="U72" s="235"/>
      <c r="V72" s="235"/>
      <c r="W72" s="235"/>
      <c r="X72" s="235"/>
      <c r="Y72" s="235"/>
      <c r="Z72" s="235"/>
      <c r="AA72" s="235"/>
      <c r="AB72" s="16">
        <f t="shared" ref="AB72:AB135" si="1">SUM(C72:AA72)</f>
        <v>7.74</v>
      </c>
      <c r="AC72" s="106"/>
      <c r="AD72" s="105"/>
      <c r="AE72" s="106"/>
    </row>
    <row r="73" spans="1:31" ht="47.25" x14ac:dyDescent="0.3">
      <c r="A73" s="26">
        <v>75.426699999999997</v>
      </c>
      <c r="B73" s="107" t="s">
        <v>1437</v>
      </c>
      <c r="C73" s="21">
        <v>27.61</v>
      </c>
      <c r="D73" s="21">
        <v>41.72</v>
      </c>
      <c r="E73" s="21">
        <v>8.84</v>
      </c>
      <c r="F73" s="21">
        <v>8.4700000000000006</v>
      </c>
      <c r="G73" s="21">
        <v>8.4700000000000006</v>
      </c>
      <c r="H73" s="21">
        <v>13.04</v>
      </c>
      <c r="I73" s="21">
        <v>12.13</v>
      </c>
      <c r="J73" s="21">
        <v>14.2</v>
      </c>
      <c r="K73" s="21">
        <v>12</v>
      </c>
      <c r="L73" s="21">
        <v>14.54</v>
      </c>
      <c r="M73" s="21">
        <v>12.12</v>
      </c>
      <c r="N73" s="21">
        <v>5.56</v>
      </c>
      <c r="O73" s="21">
        <v>3.91</v>
      </c>
      <c r="P73" s="21">
        <v>13.37</v>
      </c>
      <c r="Q73" s="21">
        <v>6.86</v>
      </c>
      <c r="R73" s="21">
        <v>11.98</v>
      </c>
      <c r="S73" s="21">
        <v>7.36</v>
      </c>
      <c r="T73" s="21"/>
      <c r="U73" s="21">
        <v>11.05</v>
      </c>
      <c r="V73" s="21">
        <v>0.98</v>
      </c>
      <c r="W73" s="21">
        <v>1.72</v>
      </c>
      <c r="X73" s="21">
        <v>0.97</v>
      </c>
      <c r="Y73" s="21">
        <v>2.2599999999999998</v>
      </c>
      <c r="Z73" s="21"/>
      <c r="AA73" s="21"/>
      <c r="AB73" s="16">
        <f t="shared" si="1"/>
        <v>239.16</v>
      </c>
      <c r="AC73" s="106"/>
      <c r="AD73" s="105"/>
      <c r="AE73" s="106"/>
    </row>
    <row r="74" spans="1:31" ht="47.25" x14ac:dyDescent="0.3">
      <c r="A74" s="26">
        <v>75.427700000000002</v>
      </c>
      <c r="B74" s="107" t="s">
        <v>1438</v>
      </c>
      <c r="C74" s="21">
        <v>2.42</v>
      </c>
      <c r="D74" s="21">
        <v>1.82</v>
      </c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>
        <v>0.38</v>
      </c>
      <c r="V74" s="21">
        <v>7.0000000000000007E-2</v>
      </c>
      <c r="W74" s="21"/>
      <c r="X74" s="21"/>
      <c r="Y74" s="21">
        <v>7.0000000000000007E-2</v>
      </c>
      <c r="Z74" s="21"/>
      <c r="AA74" s="21"/>
      <c r="AB74" s="16">
        <f t="shared" si="1"/>
        <v>4.7600000000000007</v>
      </c>
      <c r="AC74" s="106"/>
      <c r="AD74" s="105"/>
      <c r="AE74" s="106"/>
    </row>
    <row r="75" spans="1:31" ht="31.5" x14ac:dyDescent="0.3">
      <c r="A75" s="26">
        <v>75.428700000000006</v>
      </c>
      <c r="B75" s="107" t="s">
        <v>1439</v>
      </c>
      <c r="C75" s="21"/>
      <c r="D75" s="21"/>
      <c r="E75" s="21"/>
      <c r="F75" s="21"/>
      <c r="G75" s="21"/>
      <c r="H75" s="21">
        <v>0.48</v>
      </c>
      <c r="I75" s="21"/>
      <c r="J75" s="21">
        <v>0.23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>
        <v>2.29</v>
      </c>
      <c r="V75" s="21"/>
      <c r="W75" s="21">
        <v>0.68</v>
      </c>
      <c r="X75" s="21">
        <v>0.49</v>
      </c>
      <c r="Y75" s="21"/>
      <c r="Z75" s="21"/>
      <c r="AA75" s="21"/>
      <c r="AB75" s="16">
        <f t="shared" si="1"/>
        <v>4.17</v>
      </c>
      <c r="AC75" s="106"/>
      <c r="AD75" s="105"/>
      <c r="AE75" s="106"/>
    </row>
    <row r="76" spans="1:31" ht="31.5" x14ac:dyDescent="0.3">
      <c r="A76" s="26">
        <v>75.429699999999997</v>
      </c>
      <c r="B76" s="107" t="s">
        <v>1440</v>
      </c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>
        <v>0.16</v>
      </c>
      <c r="V76" s="21"/>
      <c r="W76" s="21"/>
      <c r="X76" s="21"/>
      <c r="Y76" s="21"/>
      <c r="Z76" s="21"/>
      <c r="AA76" s="21"/>
      <c r="AB76" s="16">
        <f t="shared" si="1"/>
        <v>0.16</v>
      </c>
      <c r="AC76" s="106"/>
      <c r="AD76" s="105"/>
      <c r="AE76" s="106"/>
    </row>
    <row r="77" spans="1:31" ht="47.25" x14ac:dyDescent="0.3">
      <c r="A77" s="26">
        <v>75.430700000000002</v>
      </c>
      <c r="B77" s="107" t="s">
        <v>1441</v>
      </c>
      <c r="C77" s="21"/>
      <c r="D77" s="21"/>
      <c r="E77" s="21"/>
      <c r="F77" s="21"/>
      <c r="G77" s="21"/>
      <c r="H77" s="21"/>
      <c r="I77" s="21"/>
      <c r="J77" s="21">
        <v>0.11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>
        <v>0.1</v>
      </c>
      <c r="Y77" s="21"/>
      <c r="Z77" s="21"/>
      <c r="AA77" s="21"/>
      <c r="AB77" s="16">
        <f t="shared" si="1"/>
        <v>0.21000000000000002</v>
      </c>
      <c r="AC77" s="106"/>
      <c r="AD77" s="105"/>
      <c r="AE77" s="106"/>
    </row>
    <row r="78" spans="1:31" ht="63" x14ac:dyDescent="0.3">
      <c r="A78" s="26">
        <v>75.431700000000006</v>
      </c>
      <c r="B78" s="107" t="s">
        <v>1442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16">
        <f t="shared" si="1"/>
        <v>0</v>
      </c>
      <c r="AC78" s="106"/>
      <c r="AD78" s="105"/>
      <c r="AE78" s="106"/>
    </row>
    <row r="79" spans="1:31" x14ac:dyDescent="0.3">
      <c r="A79" s="26">
        <v>75.5107</v>
      </c>
      <c r="B79" s="107" t="s">
        <v>1444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>
        <v>6.17</v>
      </c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16">
        <f t="shared" si="1"/>
        <v>6.17</v>
      </c>
      <c r="AC79" s="106"/>
      <c r="AD79" s="105"/>
      <c r="AE79" s="106"/>
    </row>
    <row r="80" spans="1:31" x14ac:dyDescent="0.3">
      <c r="A80" s="26">
        <v>75.520700000000005</v>
      </c>
      <c r="B80" s="107" t="s">
        <v>1445</v>
      </c>
      <c r="C80" s="21"/>
      <c r="D80" s="21"/>
      <c r="E80" s="21"/>
      <c r="F80" s="21"/>
      <c r="G80" s="21"/>
      <c r="H80" s="21">
        <v>7.73</v>
      </c>
      <c r="I80" s="21"/>
      <c r="J80" s="21"/>
      <c r="K80" s="21">
        <v>1.2</v>
      </c>
      <c r="L80" s="21">
        <v>7.62</v>
      </c>
      <c r="M80" s="21"/>
      <c r="N80" s="21">
        <v>3.28</v>
      </c>
      <c r="O80" s="21"/>
      <c r="P80" s="21"/>
      <c r="Q80" s="21"/>
      <c r="R80" s="21"/>
      <c r="S80" s="21">
        <v>9.25</v>
      </c>
      <c r="T80" s="21"/>
      <c r="U80" s="21"/>
      <c r="V80" s="21"/>
      <c r="W80" s="21"/>
      <c r="X80" s="21"/>
      <c r="Y80" s="21"/>
      <c r="Z80" s="21"/>
      <c r="AA80" s="21"/>
      <c r="AB80" s="16">
        <f t="shared" si="1"/>
        <v>29.080000000000002</v>
      </c>
      <c r="AC80" s="106"/>
      <c r="AD80" s="105"/>
      <c r="AE80" s="106"/>
    </row>
    <row r="81" spans="1:31" x14ac:dyDescent="0.3">
      <c r="A81" s="26">
        <v>75.530699999999996</v>
      </c>
      <c r="B81" s="107" t="s">
        <v>1446</v>
      </c>
      <c r="C81" s="21"/>
      <c r="D81" s="21"/>
      <c r="E81" s="21"/>
      <c r="F81" s="21"/>
      <c r="G81" s="21"/>
      <c r="H81" s="21">
        <v>10.01</v>
      </c>
      <c r="I81" s="21"/>
      <c r="J81" s="21"/>
      <c r="K81" s="21"/>
      <c r="L81" s="21">
        <v>11.34</v>
      </c>
      <c r="M81" s="21"/>
      <c r="N81" s="21">
        <v>4.5599999999999996</v>
      </c>
      <c r="O81" s="21"/>
      <c r="P81" s="21"/>
      <c r="Q81" s="21">
        <v>8.5299999999999994</v>
      </c>
      <c r="R81" s="21"/>
      <c r="S81" s="21">
        <v>8.02</v>
      </c>
      <c r="T81" s="21">
        <v>1.51</v>
      </c>
      <c r="U81" s="21"/>
      <c r="V81" s="21"/>
      <c r="W81" s="21"/>
      <c r="X81" s="21"/>
      <c r="Y81" s="21"/>
      <c r="Z81" s="21">
        <v>3</v>
      </c>
      <c r="AA81" s="21"/>
      <c r="AB81" s="16">
        <f t="shared" si="1"/>
        <v>46.969999999999992</v>
      </c>
      <c r="AC81" s="106"/>
      <c r="AD81" s="105"/>
      <c r="AE81" s="106"/>
    </row>
    <row r="82" spans="1:31" x14ac:dyDescent="0.3">
      <c r="A82" s="135">
        <v>75.611699999999999</v>
      </c>
      <c r="B82" s="107" t="s">
        <v>1447</v>
      </c>
      <c r="C82" s="21"/>
      <c r="D82" s="21">
        <v>2.15</v>
      </c>
      <c r="E82" s="21">
        <v>0.92</v>
      </c>
      <c r="F82" s="21">
        <v>6.12</v>
      </c>
      <c r="G82" s="21">
        <v>6.12</v>
      </c>
      <c r="H82" s="21">
        <v>4.8499999999999996</v>
      </c>
      <c r="I82" s="21">
        <v>0.61</v>
      </c>
      <c r="J82" s="21">
        <v>10.119999999999999</v>
      </c>
      <c r="K82" s="21">
        <v>1.2</v>
      </c>
      <c r="L82" s="21"/>
      <c r="M82" s="21"/>
      <c r="N82" s="21">
        <v>0.4</v>
      </c>
      <c r="O82" s="21">
        <v>0.09</v>
      </c>
      <c r="P82" s="21"/>
      <c r="Q82" s="21"/>
      <c r="R82" s="21">
        <v>0.13</v>
      </c>
      <c r="S82" s="21">
        <v>4.87</v>
      </c>
      <c r="T82" s="21"/>
      <c r="U82" s="21">
        <v>0.32</v>
      </c>
      <c r="V82" s="21"/>
      <c r="W82" s="21">
        <v>0.08</v>
      </c>
      <c r="X82" s="21"/>
      <c r="Y82" s="21">
        <v>7.0000000000000007E-2</v>
      </c>
      <c r="Z82" s="21">
        <v>15.9</v>
      </c>
      <c r="AA82" s="21"/>
      <c r="AB82" s="16">
        <f t="shared" si="1"/>
        <v>53.949999999999996</v>
      </c>
      <c r="AC82" s="106"/>
      <c r="AD82" s="105"/>
      <c r="AE82" s="106"/>
    </row>
    <row r="83" spans="1:31" ht="31.5" x14ac:dyDescent="0.3">
      <c r="A83" s="26">
        <v>75.615700000000004</v>
      </c>
      <c r="B83" s="107" t="s">
        <v>1449</v>
      </c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16">
        <f t="shared" si="1"/>
        <v>0</v>
      </c>
      <c r="AC83" s="106"/>
      <c r="AD83" s="105"/>
      <c r="AE83" s="106"/>
    </row>
    <row r="84" spans="1:31" ht="47.25" x14ac:dyDescent="0.3">
      <c r="A84" s="26">
        <v>75.616699999999994</v>
      </c>
      <c r="B84" s="107" t="s">
        <v>1451</v>
      </c>
      <c r="C84" s="21">
        <v>5.09</v>
      </c>
      <c r="D84" s="21">
        <v>4.87</v>
      </c>
      <c r="E84" s="21"/>
      <c r="F84" s="21">
        <v>0.3</v>
      </c>
      <c r="G84" s="21">
        <v>0.3</v>
      </c>
      <c r="H84" s="21">
        <v>16.61</v>
      </c>
      <c r="I84" s="21">
        <v>0.96</v>
      </c>
      <c r="J84" s="21">
        <v>5.78</v>
      </c>
      <c r="K84" s="21">
        <v>12</v>
      </c>
      <c r="L84" s="21">
        <v>8.93</v>
      </c>
      <c r="M84" s="21">
        <v>1.7</v>
      </c>
      <c r="N84" s="21">
        <v>1.99</v>
      </c>
      <c r="O84" s="21"/>
      <c r="P84" s="21">
        <v>0.48</v>
      </c>
      <c r="Q84" s="21">
        <v>2.5499999999999998</v>
      </c>
      <c r="R84" s="21">
        <v>3.14</v>
      </c>
      <c r="S84" s="21"/>
      <c r="T84" s="21"/>
      <c r="U84" s="21">
        <v>0.78</v>
      </c>
      <c r="V84" s="21"/>
      <c r="W84" s="21"/>
      <c r="X84" s="21">
        <v>1</v>
      </c>
      <c r="Y84" s="21">
        <v>0.11</v>
      </c>
      <c r="Z84" s="21">
        <v>3.04</v>
      </c>
      <c r="AA84" s="21"/>
      <c r="AB84" s="16">
        <f t="shared" si="1"/>
        <v>69.63000000000001</v>
      </c>
      <c r="AC84" s="106"/>
      <c r="AD84" s="105"/>
      <c r="AE84" s="106"/>
    </row>
    <row r="85" spans="1:31" x14ac:dyDescent="0.3">
      <c r="A85" s="26">
        <v>75.617699999999999</v>
      </c>
      <c r="B85" s="107" t="s">
        <v>1452</v>
      </c>
      <c r="C85" s="21">
        <v>11.66</v>
      </c>
      <c r="D85" s="21">
        <v>9.67</v>
      </c>
      <c r="E85" s="21"/>
      <c r="F85" s="21">
        <v>0.62</v>
      </c>
      <c r="G85" s="21">
        <v>0.62</v>
      </c>
      <c r="H85" s="21">
        <v>12.81</v>
      </c>
      <c r="I85" s="21">
        <v>0.22</v>
      </c>
      <c r="J85" s="21">
        <v>8.0500000000000007</v>
      </c>
      <c r="K85" s="21">
        <v>14.4</v>
      </c>
      <c r="L85" s="21">
        <v>17.11</v>
      </c>
      <c r="M85" s="21">
        <v>2.58</v>
      </c>
      <c r="N85" s="21">
        <v>3.07</v>
      </c>
      <c r="O85" s="21"/>
      <c r="P85" s="21">
        <v>0.19</v>
      </c>
      <c r="Q85" s="21">
        <v>2.04</v>
      </c>
      <c r="R85" s="21">
        <v>1.07</v>
      </c>
      <c r="S85" s="21">
        <v>7.66</v>
      </c>
      <c r="T85" s="21">
        <v>2.31</v>
      </c>
      <c r="U85" s="21">
        <v>0.97</v>
      </c>
      <c r="V85" s="21"/>
      <c r="W85" s="21">
        <v>1.05</v>
      </c>
      <c r="X85" s="21">
        <v>0.7</v>
      </c>
      <c r="Y85" s="21">
        <v>0.77</v>
      </c>
      <c r="Z85" s="21">
        <v>17</v>
      </c>
      <c r="AA85" s="21"/>
      <c r="AB85" s="16">
        <f t="shared" si="1"/>
        <v>114.56999999999998</v>
      </c>
      <c r="AC85" s="106"/>
      <c r="AD85" s="105"/>
      <c r="AE85" s="106"/>
    </row>
    <row r="86" spans="1:31" x14ac:dyDescent="0.3">
      <c r="A86" s="26">
        <v>75.61869999999999</v>
      </c>
      <c r="B86" s="107" t="s">
        <v>1453</v>
      </c>
      <c r="C86" s="21">
        <v>25.58</v>
      </c>
      <c r="D86" s="21">
        <v>17.3</v>
      </c>
      <c r="E86" s="21">
        <v>10.95</v>
      </c>
      <c r="F86" s="21">
        <v>7.23</v>
      </c>
      <c r="G86" s="21">
        <v>7.23</v>
      </c>
      <c r="H86" s="21">
        <v>20.95</v>
      </c>
      <c r="I86" s="21">
        <v>4.04</v>
      </c>
      <c r="J86" s="21"/>
      <c r="K86" s="21">
        <v>18</v>
      </c>
      <c r="L86" s="21">
        <v>22.9</v>
      </c>
      <c r="M86" s="21"/>
      <c r="N86" s="21"/>
      <c r="O86" s="21"/>
      <c r="P86" s="21"/>
      <c r="Q86" s="21">
        <v>4.63</v>
      </c>
      <c r="R86" s="21">
        <v>10.26</v>
      </c>
      <c r="S86" s="21">
        <v>6.79</v>
      </c>
      <c r="T86" s="21"/>
      <c r="U86" s="21">
        <v>4.18</v>
      </c>
      <c r="V86" s="21"/>
      <c r="W86" s="21">
        <v>3.2</v>
      </c>
      <c r="X86" s="21"/>
      <c r="Y86" s="21">
        <v>3.18</v>
      </c>
      <c r="Z86" s="21">
        <v>104.34</v>
      </c>
      <c r="AA86" s="21"/>
      <c r="AB86" s="16">
        <f t="shared" si="1"/>
        <v>270.76</v>
      </c>
      <c r="AC86" s="106"/>
      <c r="AD86" s="105"/>
      <c r="AE86" s="106"/>
    </row>
    <row r="87" spans="1:31" ht="31.5" x14ac:dyDescent="0.3">
      <c r="A87" s="26">
        <v>75.6297</v>
      </c>
      <c r="B87" s="107" t="s">
        <v>1454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>
        <v>0.11</v>
      </c>
      <c r="T87" s="21">
        <v>1.32</v>
      </c>
      <c r="U87" s="21"/>
      <c r="V87" s="21"/>
      <c r="W87" s="21"/>
      <c r="X87" s="21"/>
      <c r="Y87" s="21"/>
      <c r="Z87" s="21"/>
      <c r="AA87" s="21"/>
      <c r="AB87" s="16">
        <f t="shared" si="1"/>
        <v>1.4300000000000002</v>
      </c>
      <c r="AC87" s="106"/>
      <c r="AD87" s="105"/>
      <c r="AE87" s="106"/>
    </row>
    <row r="88" spans="1:31" ht="31.5" x14ac:dyDescent="0.3">
      <c r="A88" s="26">
        <v>75.63069999999999</v>
      </c>
      <c r="B88" s="107" t="s">
        <v>1455</v>
      </c>
      <c r="C88" s="21">
        <v>1.51</v>
      </c>
      <c r="D88" s="21"/>
      <c r="E88" s="21"/>
      <c r="F88" s="21"/>
      <c r="G88" s="21"/>
      <c r="H88" s="21"/>
      <c r="I88" s="21"/>
      <c r="J88" s="21">
        <v>1.94</v>
      </c>
      <c r="K88" s="21"/>
      <c r="L88" s="21"/>
      <c r="M88" s="21"/>
      <c r="N88" s="21"/>
      <c r="O88" s="21">
        <v>0.33</v>
      </c>
      <c r="P88" s="21">
        <v>1.44</v>
      </c>
      <c r="Q88" s="21"/>
      <c r="R88" s="21"/>
      <c r="S88" s="21">
        <v>0.08</v>
      </c>
      <c r="T88" s="21"/>
      <c r="U88" s="21"/>
      <c r="V88" s="21"/>
      <c r="W88" s="21"/>
      <c r="X88" s="21"/>
      <c r="Y88" s="21"/>
      <c r="Z88" s="21"/>
      <c r="AA88" s="21"/>
      <c r="AB88" s="16">
        <f t="shared" si="1"/>
        <v>5.3000000000000007</v>
      </c>
      <c r="AC88" s="106"/>
      <c r="AD88" s="105"/>
      <c r="AE88" s="106"/>
    </row>
    <row r="89" spans="1:31" x14ac:dyDescent="0.3">
      <c r="A89" s="26">
        <v>75.710700000000003</v>
      </c>
      <c r="B89" s="107" t="s">
        <v>1456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16">
        <f t="shared" si="1"/>
        <v>0</v>
      </c>
      <c r="AC89" s="106"/>
      <c r="AD89" s="105"/>
      <c r="AE89" s="106"/>
    </row>
    <row r="90" spans="1:31" x14ac:dyDescent="0.3">
      <c r="A90" s="26">
        <v>75.740600000000001</v>
      </c>
      <c r="B90" s="107" t="s">
        <v>1457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16">
        <f t="shared" si="1"/>
        <v>0</v>
      </c>
      <c r="AC90" s="106"/>
      <c r="AD90" s="105"/>
      <c r="AE90" s="106"/>
    </row>
    <row r="91" spans="1:31" x14ac:dyDescent="0.3">
      <c r="A91" s="26">
        <v>75.74069999999999</v>
      </c>
      <c r="B91" s="107" t="s">
        <v>1458</v>
      </c>
      <c r="C91" s="21">
        <v>2.63</v>
      </c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>
        <v>0.11</v>
      </c>
      <c r="X91" s="21"/>
      <c r="Y91" s="21"/>
      <c r="Z91" s="21"/>
      <c r="AA91" s="21"/>
      <c r="AB91" s="16">
        <f t="shared" si="1"/>
        <v>2.7399999999999998</v>
      </c>
      <c r="AC91" s="106"/>
      <c r="AD91" s="105"/>
      <c r="AE91" s="106"/>
    </row>
    <row r="92" spans="1:31" x14ac:dyDescent="0.3">
      <c r="A92" s="26">
        <v>75.76169999999999</v>
      </c>
      <c r="B92" s="107" t="s">
        <v>1461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>
        <v>6.13</v>
      </c>
      <c r="AA92" s="21"/>
      <c r="AB92" s="16">
        <f t="shared" si="1"/>
        <v>6.13</v>
      </c>
      <c r="AC92" s="106"/>
      <c r="AD92" s="105"/>
      <c r="AE92" s="106"/>
    </row>
    <row r="93" spans="1:31" x14ac:dyDescent="0.3">
      <c r="A93" s="26">
        <v>75.762699999999995</v>
      </c>
      <c r="B93" s="107" t="s">
        <v>1462</v>
      </c>
      <c r="C93" s="21"/>
      <c r="D93" s="21"/>
      <c r="E93" s="21"/>
      <c r="F93" s="21"/>
      <c r="G93" s="21"/>
      <c r="H93" s="21">
        <v>0.47</v>
      </c>
      <c r="I93" s="21">
        <v>0.23</v>
      </c>
      <c r="J93" s="21"/>
      <c r="K93" s="21"/>
      <c r="L93" s="21"/>
      <c r="M93" s="21">
        <v>1.66</v>
      </c>
      <c r="N93" s="21"/>
      <c r="O93" s="21"/>
      <c r="P93" s="21">
        <v>0.98</v>
      </c>
      <c r="Q93" s="21"/>
      <c r="R93" s="21"/>
      <c r="S93" s="21"/>
      <c r="T93" s="21"/>
      <c r="U93" s="21"/>
      <c r="V93" s="21"/>
      <c r="W93" s="21"/>
      <c r="X93" s="21"/>
      <c r="Y93" s="21"/>
      <c r="Z93" s="21">
        <v>7.16</v>
      </c>
      <c r="AA93" s="21"/>
      <c r="AB93" s="16">
        <f t="shared" si="1"/>
        <v>10.5</v>
      </c>
      <c r="AC93" s="106"/>
      <c r="AD93" s="105"/>
      <c r="AE93" s="106"/>
    </row>
    <row r="94" spans="1:31" x14ac:dyDescent="0.3">
      <c r="A94" s="26">
        <v>75.7637</v>
      </c>
      <c r="B94" s="107" t="s">
        <v>1463</v>
      </c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>
        <v>0.2</v>
      </c>
      <c r="AA94" s="21"/>
      <c r="AB94" s="16">
        <f t="shared" si="1"/>
        <v>0.2</v>
      </c>
      <c r="AC94" s="106"/>
      <c r="AD94" s="105"/>
      <c r="AE94" s="106"/>
    </row>
    <row r="95" spans="1:31" x14ac:dyDescent="0.3">
      <c r="A95" s="111">
        <v>75.764700000000005</v>
      </c>
      <c r="B95" s="100" t="s">
        <v>1464</v>
      </c>
      <c r="C95" s="235"/>
      <c r="D95" s="235"/>
      <c r="E95" s="235"/>
      <c r="F95" s="235"/>
      <c r="G95" s="235"/>
      <c r="H95" s="235"/>
      <c r="I95" s="235"/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>
        <v>2.66</v>
      </c>
      <c r="AA95" s="235"/>
      <c r="AB95" s="16">
        <f t="shared" si="1"/>
        <v>2.66</v>
      </c>
      <c r="AC95" s="106"/>
      <c r="AD95" s="105"/>
      <c r="AE95" s="106"/>
    </row>
    <row r="96" spans="1:31" x14ac:dyDescent="0.3">
      <c r="A96" s="26">
        <v>75.767699999999991</v>
      </c>
      <c r="B96" s="107" t="s">
        <v>1465</v>
      </c>
      <c r="C96" s="21"/>
      <c r="D96" s="21"/>
      <c r="E96" s="21"/>
      <c r="F96" s="21"/>
      <c r="G96" s="21"/>
      <c r="H96" s="21"/>
      <c r="I96" s="21"/>
      <c r="J96" s="21">
        <v>0.01</v>
      </c>
      <c r="K96" s="21"/>
      <c r="L96" s="21"/>
      <c r="M96" s="21"/>
      <c r="N96" s="21"/>
      <c r="O96" s="21"/>
      <c r="P96" s="21"/>
      <c r="Q96" s="21"/>
      <c r="R96" s="21"/>
      <c r="S96" s="21"/>
      <c r="T96" s="21">
        <v>0.19</v>
      </c>
      <c r="U96" s="21"/>
      <c r="V96" s="21"/>
      <c r="W96" s="21"/>
      <c r="X96" s="21"/>
      <c r="Y96" s="21"/>
      <c r="Z96" s="21"/>
      <c r="AA96" s="21"/>
      <c r="AB96" s="16">
        <f t="shared" si="1"/>
        <v>0.2</v>
      </c>
      <c r="AC96" s="106"/>
      <c r="AD96" s="105"/>
      <c r="AE96" s="106"/>
    </row>
    <row r="97" spans="1:31" x14ac:dyDescent="0.3">
      <c r="A97" s="26">
        <v>75.7697</v>
      </c>
      <c r="B97" s="107" t="s">
        <v>1466</v>
      </c>
      <c r="C97" s="21">
        <v>9.85</v>
      </c>
      <c r="D97" s="21">
        <v>5.6</v>
      </c>
      <c r="E97" s="21">
        <v>0.11</v>
      </c>
      <c r="F97" s="21">
        <v>0.23</v>
      </c>
      <c r="G97" s="21">
        <v>0.23</v>
      </c>
      <c r="H97" s="21">
        <v>0.4</v>
      </c>
      <c r="I97" s="21">
        <v>0.45</v>
      </c>
      <c r="J97" s="21">
        <v>1.43</v>
      </c>
      <c r="K97" s="21">
        <v>7.8</v>
      </c>
      <c r="L97" s="21">
        <v>0.92</v>
      </c>
      <c r="M97" s="21">
        <v>7.0000000000000007E-2</v>
      </c>
      <c r="N97" s="21">
        <v>7.0000000000000007E-2</v>
      </c>
      <c r="O97" s="21">
        <v>0.21</v>
      </c>
      <c r="P97" s="21">
        <v>2.33</v>
      </c>
      <c r="Q97" s="21">
        <v>0.18</v>
      </c>
      <c r="R97" s="21">
        <v>0.25</v>
      </c>
      <c r="S97" s="21">
        <v>0.36</v>
      </c>
      <c r="T97" s="21">
        <v>0.08</v>
      </c>
      <c r="U97" s="21"/>
      <c r="V97" s="21"/>
      <c r="W97" s="21"/>
      <c r="X97" s="21"/>
      <c r="Y97" s="21"/>
      <c r="Z97" s="21"/>
      <c r="AA97" s="21"/>
      <c r="AB97" s="16">
        <f t="shared" si="1"/>
        <v>30.57</v>
      </c>
      <c r="AC97" s="106"/>
      <c r="AD97" s="105"/>
      <c r="AE97" s="106"/>
    </row>
    <row r="98" spans="1:31" x14ac:dyDescent="0.3">
      <c r="A98" s="26">
        <v>75.770699999999991</v>
      </c>
      <c r="B98" s="107" t="s">
        <v>1467</v>
      </c>
      <c r="C98" s="21">
        <v>0.02</v>
      </c>
      <c r="D98" s="21">
        <v>0.15</v>
      </c>
      <c r="E98" s="21"/>
      <c r="F98" s="21"/>
      <c r="G98" s="21"/>
      <c r="H98" s="21"/>
      <c r="I98" s="21"/>
      <c r="J98" s="21">
        <v>0.09</v>
      </c>
      <c r="K98" s="21"/>
      <c r="L98" s="21"/>
      <c r="M98" s="21"/>
      <c r="N98" s="21"/>
      <c r="O98" s="21"/>
      <c r="P98" s="21">
        <v>0.11</v>
      </c>
      <c r="Q98" s="21">
        <v>0.02</v>
      </c>
      <c r="R98" s="21">
        <v>0.02</v>
      </c>
      <c r="S98" s="21">
        <v>0.14000000000000001</v>
      </c>
      <c r="T98" s="21">
        <v>0.21</v>
      </c>
      <c r="U98" s="21"/>
      <c r="V98" s="21"/>
      <c r="W98" s="21">
        <v>0.02</v>
      </c>
      <c r="X98" s="21"/>
      <c r="Y98" s="21">
        <v>0.02</v>
      </c>
      <c r="Z98" s="21"/>
      <c r="AA98" s="21"/>
      <c r="AB98" s="16">
        <f t="shared" si="1"/>
        <v>0.8</v>
      </c>
      <c r="AC98" s="106"/>
      <c r="AD98" s="105"/>
      <c r="AE98" s="106"/>
    </row>
    <row r="99" spans="1:31" x14ac:dyDescent="0.3">
      <c r="A99" s="26">
        <v>75.810699999999997</v>
      </c>
      <c r="B99" s="107" t="s">
        <v>1468</v>
      </c>
      <c r="C99" s="21">
        <v>0.24</v>
      </c>
      <c r="D99" s="21">
        <v>0.46</v>
      </c>
      <c r="E99" s="21">
        <v>0.23</v>
      </c>
      <c r="F99" s="21">
        <v>0.31</v>
      </c>
      <c r="G99" s="21">
        <v>0.31</v>
      </c>
      <c r="H99" s="21">
        <v>0.37</v>
      </c>
      <c r="I99" s="21">
        <v>0.24</v>
      </c>
      <c r="J99" s="21"/>
      <c r="K99" s="21">
        <v>0.6</v>
      </c>
      <c r="L99" s="21">
        <v>0.74</v>
      </c>
      <c r="M99" s="21">
        <v>0.62</v>
      </c>
      <c r="N99" s="21">
        <v>0.25</v>
      </c>
      <c r="O99" s="21">
        <v>0.1</v>
      </c>
      <c r="P99" s="21"/>
      <c r="Q99" s="21"/>
      <c r="R99" s="21"/>
      <c r="S99" s="21">
        <v>0.56999999999999995</v>
      </c>
      <c r="T99" s="21"/>
      <c r="U99" s="21">
        <v>0.05</v>
      </c>
      <c r="V99" s="21"/>
      <c r="W99" s="21"/>
      <c r="X99" s="21"/>
      <c r="Y99" s="21"/>
      <c r="Z99" s="21"/>
      <c r="AA99" s="21"/>
      <c r="AB99" s="16">
        <f t="shared" si="1"/>
        <v>5.09</v>
      </c>
      <c r="AC99" s="106"/>
      <c r="AD99" s="105"/>
      <c r="AE99" s="106"/>
    </row>
    <row r="100" spans="1:31" x14ac:dyDescent="0.3">
      <c r="A100" s="111">
        <v>75.813699999999997</v>
      </c>
      <c r="B100" s="100" t="s">
        <v>1469</v>
      </c>
      <c r="C100" s="235"/>
      <c r="D100" s="235"/>
      <c r="E100" s="235"/>
      <c r="F100" s="235"/>
      <c r="G100" s="235"/>
      <c r="H100" s="235"/>
      <c r="I100" s="235"/>
      <c r="J100" s="235"/>
      <c r="K100" s="235"/>
      <c r="L100" s="235"/>
      <c r="M100" s="235"/>
      <c r="N100" s="235">
        <v>4.1399999999999997</v>
      </c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16">
        <f t="shared" si="1"/>
        <v>4.1399999999999997</v>
      </c>
      <c r="AC100" s="106"/>
      <c r="AD100" s="105"/>
      <c r="AE100" s="106"/>
    </row>
    <row r="101" spans="1:31" ht="31.5" x14ac:dyDescent="0.3">
      <c r="A101" s="26">
        <v>75.830699999999993</v>
      </c>
      <c r="B101" s="107" t="s">
        <v>1470</v>
      </c>
      <c r="C101" s="21"/>
      <c r="D101" s="21"/>
      <c r="E101" s="21"/>
      <c r="F101" s="21"/>
      <c r="G101" s="21"/>
      <c r="H101" s="21"/>
      <c r="I101" s="21"/>
      <c r="J101" s="21">
        <v>0.31</v>
      </c>
      <c r="K101" s="21"/>
      <c r="L101" s="21"/>
      <c r="M101" s="21"/>
      <c r="N101" s="21"/>
      <c r="O101" s="21"/>
      <c r="P101" s="21">
        <v>0.9</v>
      </c>
      <c r="Q101" s="21">
        <v>0.37</v>
      </c>
      <c r="R101" s="21">
        <v>0.86</v>
      </c>
      <c r="S101" s="21"/>
      <c r="T101" s="21">
        <v>9.2799999999999994</v>
      </c>
      <c r="U101" s="21"/>
      <c r="V101" s="21"/>
      <c r="W101" s="21"/>
      <c r="X101" s="21"/>
      <c r="Y101" s="21"/>
      <c r="Z101" s="21"/>
      <c r="AA101" s="21"/>
      <c r="AB101" s="16">
        <f t="shared" si="1"/>
        <v>11.719999999999999</v>
      </c>
      <c r="AC101" s="106"/>
      <c r="AD101" s="105"/>
      <c r="AE101" s="106"/>
    </row>
    <row r="102" spans="1:31" x14ac:dyDescent="0.3">
      <c r="A102" s="26">
        <v>75.831699999999998</v>
      </c>
      <c r="B102" s="107" t="s">
        <v>1471</v>
      </c>
      <c r="C102" s="21">
        <v>2.95</v>
      </c>
      <c r="D102" s="21">
        <v>27.84</v>
      </c>
      <c r="E102" s="21">
        <v>10.53</v>
      </c>
      <c r="F102" s="21">
        <v>11.88</v>
      </c>
      <c r="G102" s="21">
        <v>11.88</v>
      </c>
      <c r="H102" s="21">
        <v>18.27</v>
      </c>
      <c r="I102" s="21">
        <v>15.71</v>
      </c>
      <c r="J102" s="21">
        <v>18.2</v>
      </c>
      <c r="K102" s="21">
        <v>16.2</v>
      </c>
      <c r="L102" s="21">
        <v>19.5</v>
      </c>
      <c r="M102" s="21">
        <v>15.47</v>
      </c>
      <c r="N102" s="21">
        <v>7.08</v>
      </c>
      <c r="O102" s="21">
        <v>5</v>
      </c>
      <c r="P102" s="21">
        <v>18.690000000000001</v>
      </c>
      <c r="Q102" s="21">
        <v>10.18</v>
      </c>
      <c r="R102" s="21">
        <v>15.31</v>
      </c>
      <c r="S102" s="21">
        <v>6.81</v>
      </c>
      <c r="T102" s="21"/>
      <c r="U102" s="21">
        <v>7.55</v>
      </c>
      <c r="V102" s="21">
        <v>0.57999999999999996</v>
      </c>
      <c r="W102" s="21">
        <v>2.14</v>
      </c>
      <c r="X102" s="21">
        <v>1.1599999999999999</v>
      </c>
      <c r="Y102" s="21">
        <v>1.52</v>
      </c>
      <c r="Z102" s="21">
        <v>12.22</v>
      </c>
      <c r="AA102" s="21"/>
      <c r="AB102" s="16">
        <f t="shared" si="1"/>
        <v>256.67000000000007</v>
      </c>
      <c r="AC102" s="106"/>
      <c r="AD102" s="105"/>
      <c r="AE102" s="106"/>
    </row>
    <row r="103" spans="1:31" s="126" customFormat="1" x14ac:dyDescent="0.3">
      <c r="A103" s="111">
        <v>75.832700000000003</v>
      </c>
      <c r="B103" s="100" t="s">
        <v>1471</v>
      </c>
      <c r="C103" s="235"/>
      <c r="D103" s="235"/>
      <c r="E103" s="235"/>
      <c r="F103" s="235"/>
      <c r="G103" s="235"/>
      <c r="H103" s="235"/>
      <c r="I103" s="235"/>
      <c r="J103" s="235">
        <v>0.12</v>
      </c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16">
        <f t="shared" si="1"/>
        <v>0.12</v>
      </c>
      <c r="AC103" s="236"/>
      <c r="AD103" s="237"/>
      <c r="AE103" s="236"/>
    </row>
    <row r="104" spans="1:31" x14ac:dyDescent="0.3">
      <c r="A104" s="26">
        <v>75.840699999999998</v>
      </c>
      <c r="B104" s="107" t="s">
        <v>1472</v>
      </c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16">
        <f t="shared" si="1"/>
        <v>0</v>
      </c>
      <c r="AC104" s="106"/>
      <c r="AD104" s="105"/>
      <c r="AE104" s="106"/>
    </row>
    <row r="105" spans="1:31" x14ac:dyDescent="0.3">
      <c r="A105" s="26">
        <v>75.860699999999994</v>
      </c>
      <c r="B105" s="107" t="s">
        <v>1473</v>
      </c>
      <c r="C105" s="21"/>
      <c r="D105" s="21"/>
      <c r="E105" s="21"/>
      <c r="F105" s="21">
        <v>1.01</v>
      </c>
      <c r="G105" s="21">
        <v>1.01</v>
      </c>
      <c r="H105" s="21"/>
      <c r="I105" s="21"/>
      <c r="J105" s="21"/>
      <c r="K105" s="21">
        <v>0.6</v>
      </c>
      <c r="L105" s="21"/>
      <c r="M105" s="21">
        <v>1.03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16">
        <f t="shared" si="1"/>
        <v>3.6500000000000004</v>
      </c>
      <c r="AC105" s="106"/>
      <c r="AD105" s="105"/>
      <c r="AE105" s="106"/>
    </row>
    <row r="106" spans="1:31" x14ac:dyDescent="0.3">
      <c r="A106" s="26">
        <v>75.861699999999999</v>
      </c>
      <c r="B106" s="107" t="s">
        <v>1473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16">
        <f t="shared" si="1"/>
        <v>0</v>
      </c>
      <c r="AC106" s="106"/>
      <c r="AD106" s="105"/>
      <c r="AE106" s="106"/>
    </row>
    <row r="107" spans="1:31" x14ac:dyDescent="0.3">
      <c r="A107" s="26">
        <v>75.870699999999999</v>
      </c>
      <c r="B107" s="107" t="s">
        <v>1474</v>
      </c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16">
        <f t="shared" si="1"/>
        <v>0</v>
      </c>
      <c r="AC107" s="106"/>
      <c r="AD107" s="105"/>
      <c r="AE107" s="106"/>
    </row>
    <row r="108" spans="1:31" x14ac:dyDescent="0.3">
      <c r="A108" s="26">
        <v>75.88069999999999</v>
      </c>
      <c r="B108" s="107" t="s">
        <v>1475</v>
      </c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16">
        <f t="shared" si="1"/>
        <v>0</v>
      </c>
      <c r="AC108" s="106"/>
      <c r="AD108" s="105"/>
      <c r="AE108" s="106"/>
    </row>
    <row r="109" spans="1:31" ht="47.25" x14ac:dyDescent="0.3">
      <c r="A109" s="26">
        <v>75.883700000000005</v>
      </c>
      <c r="B109" s="107" t="s">
        <v>1476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16">
        <f t="shared" si="1"/>
        <v>0</v>
      </c>
      <c r="AC109" s="106"/>
      <c r="AD109" s="105"/>
      <c r="AE109" s="106"/>
    </row>
    <row r="110" spans="1:31" ht="31.5" x14ac:dyDescent="0.3">
      <c r="A110" s="26">
        <v>75.890699999999995</v>
      </c>
      <c r="B110" s="107" t="s">
        <v>1477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>
        <v>6.55</v>
      </c>
      <c r="V110" s="21"/>
      <c r="W110" s="21"/>
      <c r="X110" s="21"/>
      <c r="Y110" s="21"/>
      <c r="Z110" s="21">
        <v>0.28999999999999998</v>
      </c>
      <c r="AA110" s="21"/>
      <c r="AB110" s="16">
        <f t="shared" si="1"/>
        <v>6.84</v>
      </c>
      <c r="AC110" s="106"/>
      <c r="AD110" s="105"/>
      <c r="AE110" s="106"/>
    </row>
    <row r="111" spans="1:31" x14ac:dyDescent="0.3">
      <c r="A111" s="26">
        <v>76.101699999999994</v>
      </c>
      <c r="B111" s="107" t="s">
        <v>1479</v>
      </c>
      <c r="C111" s="21">
        <v>2.0099999999999998</v>
      </c>
      <c r="D111" s="21">
        <v>1.4</v>
      </c>
      <c r="E111" s="21">
        <v>2.56</v>
      </c>
      <c r="F111" s="21">
        <v>1.87</v>
      </c>
      <c r="G111" s="21">
        <v>1.87</v>
      </c>
      <c r="H111" s="21"/>
      <c r="I111" s="21">
        <v>3.93</v>
      </c>
      <c r="J111" s="21">
        <v>0.52</v>
      </c>
      <c r="K111" s="21">
        <v>2.4</v>
      </c>
      <c r="L111" s="21">
        <v>1.69</v>
      </c>
      <c r="M111" s="21">
        <v>0.81</v>
      </c>
      <c r="N111" s="21">
        <v>0.26</v>
      </c>
      <c r="O111" s="21">
        <v>0.67</v>
      </c>
      <c r="P111" s="21">
        <v>2.1</v>
      </c>
      <c r="Q111" s="21">
        <v>0.23</v>
      </c>
      <c r="R111" s="21">
        <v>0.11</v>
      </c>
      <c r="S111" s="21">
        <v>1.63</v>
      </c>
      <c r="T111" s="21"/>
      <c r="U111" s="21"/>
      <c r="V111" s="21"/>
      <c r="W111" s="21"/>
      <c r="X111" s="21"/>
      <c r="Y111" s="21"/>
      <c r="Z111" s="21">
        <v>2.57</v>
      </c>
      <c r="AA111" s="21"/>
      <c r="AB111" s="16">
        <f t="shared" si="1"/>
        <v>26.630000000000003</v>
      </c>
      <c r="AC111" s="106"/>
      <c r="AD111" s="105"/>
      <c r="AE111" s="106"/>
    </row>
    <row r="112" spans="1:31" x14ac:dyDescent="0.3">
      <c r="A112" s="26">
        <v>76.102699999999999</v>
      </c>
      <c r="B112" s="107" t="s">
        <v>1480</v>
      </c>
      <c r="C112" s="21">
        <v>4.66</v>
      </c>
      <c r="D112" s="21"/>
      <c r="E112" s="21">
        <v>1.37</v>
      </c>
      <c r="F112" s="21"/>
      <c r="G112" s="21"/>
      <c r="H112" s="21">
        <v>0.81</v>
      </c>
      <c r="I112" s="21">
        <v>0.13</v>
      </c>
      <c r="J112" s="21"/>
      <c r="K112" s="21"/>
      <c r="L112" s="21">
        <v>0.37</v>
      </c>
      <c r="M112" s="21">
        <v>1.77</v>
      </c>
      <c r="N112" s="21">
        <v>0.52</v>
      </c>
      <c r="O112" s="21">
        <v>0.32</v>
      </c>
      <c r="P112" s="21">
        <v>0.11</v>
      </c>
      <c r="Q112" s="21">
        <v>0.65</v>
      </c>
      <c r="R112" s="21"/>
      <c r="S112" s="21">
        <v>0.49</v>
      </c>
      <c r="T112" s="21"/>
      <c r="U112" s="21"/>
      <c r="V112" s="21"/>
      <c r="W112" s="21"/>
      <c r="X112" s="21"/>
      <c r="Y112" s="21"/>
      <c r="Z112" s="21">
        <v>8.0299999999999994</v>
      </c>
      <c r="AA112" s="21"/>
      <c r="AB112" s="16">
        <f t="shared" si="1"/>
        <v>19.229999999999997</v>
      </c>
      <c r="AC112" s="106"/>
      <c r="AD112" s="105"/>
      <c r="AE112" s="106"/>
    </row>
    <row r="113" spans="1:31" ht="31.5" x14ac:dyDescent="0.3">
      <c r="A113" s="26">
        <v>76.108699999999999</v>
      </c>
      <c r="B113" s="107" t="s">
        <v>1481</v>
      </c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16">
        <f t="shared" si="1"/>
        <v>0</v>
      </c>
      <c r="AC113" s="106"/>
      <c r="AD113" s="105"/>
      <c r="AE113" s="106"/>
    </row>
    <row r="114" spans="1:31" x14ac:dyDescent="0.3">
      <c r="A114" s="26">
        <v>76.111699999999999</v>
      </c>
      <c r="B114" s="107" t="s">
        <v>1483</v>
      </c>
      <c r="C114" s="21"/>
      <c r="D114" s="21"/>
      <c r="E114" s="21"/>
      <c r="F114" s="21">
        <v>1.54</v>
      </c>
      <c r="G114" s="21">
        <v>1.54</v>
      </c>
      <c r="H114" s="21">
        <v>0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16">
        <f t="shared" si="1"/>
        <v>3.08</v>
      </c>
      <c r="AC114" s="106"/>
      <c r="AD114" s="105"/>
      <c r="AE114" s="106"/>
    </row>
    <row r="115" spans="1:31" ht="31.5" x14ac:dyDescent="0.3">
      <c r="A115" s="26">
        <v>76.111800000000002</v>
      </c>
      <c r="B115" s="107" t="s">
        <v>1484</v>
      </c>
      <c r="C115" s="21"/>
      <c r="D115" s="21">
        <v>1.57</v>
      </c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16">
        <f t="shared" si="1"/>
        <v>1.57</v>
      </c>
      <c r="AC115" s="106"/>
      <c r="AD115" s="105"/>
      <c r="AE115" s="106"/>
    </row>
    <row r="116" spans="1:31" x14ac:dyDescent="0.3">
      <c r="A116" s="26">
        <v>76.1126</v>
      </c>
      <c r="B116" s="107" t="s">
        <v>1485</v>
      </c>
      <c r="C116" s="21"/>
      <c r="D116" s="21"/>
      <c r="E116" s="21"/>
      <c r="F116" s="21"/>
      <c r="G116" s="21"/>
      <c r="H116" s="21"/>
      <c r="I116" s="21"/>
      <c r="J116" s="21">
        <v>0.11</v>
      </c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16">
        <f t="shared" si="1"/>
        <v>0.11</v>
      </c>
      <c r="AC116" s="106"/>
      <c r="AD116" s="105"/>
      <c r="AE116" s="106"/>
    </row>
    <row r="117" spans="1:31" x14ac:dyDescent="0.3">
      <c r="A117" s="26">
        <v>76.11269999999999</v>
      </c>
      <c r="B117" s="107" t="s">
        <v>1485</v>
      </c>
      <c r="C117" s="21">
        <v>0.79</v>
      </c>
      <c r="D117" s="21">
        <v>0.3</v>
      </c>
      <c r="E117" s="21">
        <v>0.63</v>
      </c>
      <c r="F117" s="21"/>
      <c r="G117" s="21"/>
      <c r="H117" s="21">
        <v>1.4</v>
      </c>
      <c r="I117" s="21">
        <v>0.23</v>
      </c>
      <c r="J117" s="21">
        <v>0.91</v>
      </c>
      <c r="K117" s="21">
        <v>0.6</v>
      </c>
      <c r="L117" s="21">
        <v>0.64</v>
      </c>
      <c r="M117" s="21"/>
      <c r="N117" s="21">
        <v>0.1</v>
      </c>
      <c r="O117" s="21">
        <v>0.39</v>
      </c>
      <c r="P117" s="21">
        <v>0.84</v>
      </c>
      <c r="Q117" s="21">
        <v>0.17</v>
      </c>
      <c r="R117" s="21">
        <v>0.65</v>
      </c>
      <c r="S117" s="21">
        <v>0.09</v>
      </c>
      <c r="T117" s="21">
        <v>0.33</v>
      </c>
      <c r="U117" s="21">
        <v>2.5099999999999998</v>
      </c>
      <c r="V117" s="21">
        <v>0.32</v>
      </c>
      <c r="W117" s="21">
        <v>0.2</v>
      </c>
      <c r="X117" s="21">
        <v>0.32</v>
      </c>
      <c r="Y117" s="21"/>
      <c r="Z117" s="21">
        <v>4.5</v>
      </c>
      <c r="AA117" s="21"/>
      <c r="AB117" s="16">
        <f t="shared" si="1"/>
        <v>15.919999999999998</v>
      </c>
      <c r="AC117" s="106"/>
      <c r="AD117" s="105"/>
      <c r="AE117" s="106"/>
    </row>
    <row r="118" spans="1:31" x14ac:dyDescent="0.3">
      <c r="A118" s="26">
        <v>76.112799999999993</v>
      </c>
      <c r="B118" s="107" t="s">
        <v>1486</v>
      </c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16">
        <f t="shared" si="1"/>
        <v>0</v>
      </c>
      <c r="AC118" s="106"/>
      <c r="AD118" s="105"/>
      <c r="AE118" s="106"/>
    </row>
    <row r="119" spans="1:31" x14ac:dyDescent="0.3">
      <c r="A119" s="26">
        <v>76.113699999999994</v>
      </c>
      <c r="B119" s="107" t="s">
        <v>1487</v>
      </c>
      <c r="C119" s="21">
        <v>0.11</v>
      </c>
      <c r="D119" s="21">
        <v>0.48</v>
      </c>
      <c r="E119" s="21"/>
      <c r="F119" s="21">
        <v>0.04</v>
      </c>
      <c r="G119" s="21">
        <v>0.04</v>
      </c>
      <c r="H119" s="21">
        <v>0.11</v>
      </c>
      <c r="I119" s="21">
        <v>0.03</v>
      </c>
      <c r="J119" s="21">
        <v>0.2</v>
      </c>
      <c r="K119" s="21"/>
      <c r="L119" s="21">
        <v>0.45</v>
      </c>
      <c r="M119" s="21">
        <v>0.09</v>
      </c>
      <c r="N119" s="21">
        <v>0.02</v>
      </c>
      <c r="O119" s="21">
        <v>0.01</v>
      </c>
      <c r="P119" s="21">
        <v>0.13</v>
      </c>
      <c r="Q119" s="21">
        <v>0.01</v>
      </c>
      <c r="R119" s="21">
        <v>7.0000000000000007E-2</v>
      </c>
      <c r="S119" s="21">
        <v>0.01</v>
      </c>
      <c r="T119" s="21">
        <v>0.08</v>
      </c>
      <c r="U119" s="21">
        <v>0.08</v>
      </c>
      <c r="V119" s="21">
        <v>0.14000000000000001</v>
      </c>
      <c r="W119" s="21">
        <v>7.0000000000000007E-2</v>
      </c>
      <c r="X119" s="21"/>
      <c r="Y119" s="21">
        <v>0.22</v>
      </c>
      <c r="Z119" s="21">
        <v>0.51</v>
      </c>
      <c r="AA119" s="21"/>
      <c r="AB119" s="16">
        <f t="shared" si="1"/>
        <v>2.9000000000000004</v>
      </c>
      <c r="AC119" s="106"/>
      <c r="AD119" s="105"/>
      <c r="AE119" s="106"/>
    </row>
    <row r="120" spans="1:31" x14ac:dyDescent="0.3">
      <c r="A120" s="26">
        <v>76.114599999999996</v>
      </c>
      <c r="B120" s="107" t="s">
        <v>1488</v>
      </c>
      <c r="C120" s="21"/>
      <c r="D120" s="21"/>
      <c r="E120" s="21"/>
      <c r="F120" s="21"/>
      <c r="G120" s="21"/>
      <c r="H120" s="21">
        <v>1.47</v>
      </c>
      <c r="I120" s="21">
        <v>0</v>
      </c>
      <c r="J120" s="21">
        <v>0.04</v>
      </c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16">
        <f t="shared" si="1"/>
        <v>1.51</v>
      </c>
      <c r="AC120" s="106"/>
      <c r="AD120" s="105"/>
      <c r="AE120" s="106"/>
    </row>
    <row r="121" spans="1:31" x14ac:dyDescent="0.3">
      <c r="A121" s="26">
        <v>76.114699999999999</v>
      </c>
      <c r="B121" s="107" t="s">
        <v>1488</v>
      </c>
      <c r="C121" s="21">
        <v>0.68</v>
      </c>
      <c r="D121" s="21">
        <v>0.34</v>
      </c>
      <c r="E121" s="21">
        <v>0.45</v>
      </c>
      <c r="F121" s="21"/>
      <c r="G121" s="21"/>
      <c r="H121" s="21"/>
      <c r="I121" s="21">
        <v>0.98</v>
      </c>
      <c r="J121" s="21">
        <v>0.73</v>
      </c>
      <c r="K121" s="21"/>
      <c r="L121" s="21">
        <v>0.64</v>
      </c>
      <c r="M121" s="21">
        <v>0.3</v>
      </c>
      <c r="N121" s="21">
        <v>0.05</v>
      </c>
      <c r="O121" s="21">
        <v>0.12</v>
      </c>
      <c r="P121" s="21">
        <v>0.52</v>
      </c>
      <c r="Q121" s="21"/>
      <c r="R121" s="21">
        <v>0.25</v>
      </c>
      <c r="S121" s="21"/>
      <c r="T121" s="21">
        <v>0.19</v>
      </c>
      <c r="U121" s="21">
        <v>0.35</v>
      </c>
      <c r="V121" s="21">
        <v>0.08</v>
      </c>
      <c r="W121" s="21">
        <v>0.13</v>
      </c>
      <c r="X121" s="21">
        <v>0.15</v>
      </c>
      <c r="Y121" s="21"/>
      <c r="Z121" s="21">
        <v>2</v>
      </c>
      <c r="AA121" s="21"/>
      <c r="AB121" s="16">
        <f t="shared" si="1"/>
        <v>7.9600000000000009</v>
      </c>
      <c r="AC121" s="106"/>
      <c r="AD121" s="105"/>
      <c r="AE121" s="106"/>
    </row>
    <row r="122" spans="1:31" x14ac:dyDescent="0.3">
      <c r="A122" s="26">
        <v>76.115700000000004</v>
      </c>
      <c r="B122" s="107" t="s">
        <v>1489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16">
        <f t="shared" si="1"/>
        <v>0</v>
      </c>
      <c r="AC122" s="106"/>
      <c r="AD122" s="105"/>
      <c r="AE122" s="106"/>
    </row>
    <row r="123" spans="1:31" x14ac:dyDescent="0.3">
      <c r="A123" s="26">
        <v>76.116699999999994</v>
      </c>
      <c r="B123" s="107" t="s">
        <v>1490</v>
      </c>
      <c r="C123" s="21"/>
      <c r="D123" s="21">
        <v>6.03</v>
      </c>
      <c r="E123" s="21">
        <v>20.34</v>
      </c>
      <c r="F123" s="21">
        <v>21.83</v>
      </c>
      <c r="G123" s="21">
        <v>21.83</v>
      </c>
      <c r="H123" s="21">
        <v>0</v>
      </c>
      <c r="I123" s="21">
        <v>8.67</v>
      </c>
      <c r="J123" s="21">
        <v>30.33</v>
      </c>
      <c r="K123" s="21">
        <v>6</v>
      </c>
      <c r="L123" s="21">
        <v>37.68</v>
      </c>
      <c r="M123" s="21">
        <v>26.96</v>
      </c>
      <c r="N123" s="21">
        <v>17.96</v>
      </c>
      <c r="O123" s="21">
        <v>10.79</v>
      </c>
      <c r="P123" s="21">
        <v>21.3</v>
      </c>
      <c r="Q123" s="21">
        <v>8.3800000000000008</v>
      </c>
      <c r="R123" s="21">
        <v>25.03</v>
      </c>
      <c r="S123" s="21"/>
      <c r="T123" s="21">
        <v>14.57</v>
      </c>
      <c r="U123" s="21"/>
      <c r="V123" s="21"/>
      <c r="W123" s="21"/>
      <c r="X123" s="21"/>
      <c r="Y123" s="21"/>
      <c r="Z123" s="21">
        <v>1.66</v>
      </c>
      <c r="AA123" s="21"/>
      <c r="AB123" s="16">
        <f t="shared" si="1"/>
        <v>279.36</v>
      </c>
      <c r="AC123" s="106"/>
      <c r="AD123" s="105"/>
      <c r="AE123" s="106"/>
    </row>
    <row r="124" spans="1:31" x14ac:dyDescent="0.3">
      <c r="A124" s="26">
        <v>76.117699999999999</v>
      </c>
      <c r="B124" s="107" t="s">
        <v>1491</v>
      </c>
      <c r="C124" s="21"/>
      <c r="D124" s="21"/>
      <c r="E124" s="21"/>
      <c r="F124" s="21"/>
      <c r="G124" s="21"/>
      <c r="H124" s="21"/>
      <c r="I124" s="21"/>
      <c r="J124" s="21"/>
      <c r="K124" s="21"/>
      <c r="L124" s="21">
        <v>2.17</v>
      </c>
      <c r="M124" s="21"/>
      <c r="N124" s="21"/>
      <c r="O124" s="21"/>
      <c r="P124" s="21"/>
      <c r="Q124" s="21">
        <v>0.05</v>
      </c>
      <c r="R124" s="21"/>
      <c r="S124" s="21"/>
      <c r="T124" s="21"/>
      <c r="U124" s="21">
        <v>0.02</v>
      </c>
      <c r="V124" s="21"/>
      <c r="W124" s="21"/>
      <c r="X124" s="21"/>
      <c r="Y124" s="21">
        <v>7.0000000000000007E-2</v>
      </c>
      <c r="Z124" s="21">
        <v>2.5</v>
      </c>
      <c r="AA124" s="21"/>
      <c r="AB124" s="16">
        <f t="shared" si="1"/>
        <v>4.8099999999999996</v>
      </c>
      <c r="AC124" s="106"/>
      <c r="AD124" s="105"/>
      <c r="AE124" s="106"/>
    </row>
    <row r="125" spans="1:31" x14ac:dyDescent="0.3">
      <c r="A125" s="26">
        <v>76.12169999999999</v>
      </c>
      <c r="B125" s="107" t="s">
        <v>1492</v>
      </c>
      <c r="C125" s="21">
        <v>0.03</v>
      </c>
      <c r="D125" s="21">
        <v>0.31</v>
      </c>
      <c r="E125" s="21"/>
      <c r="F125" s="21">
        <v>0.05</v>
      </c>
      <c r="G125" s="21">
        <v>0.05</v>
      </c>
      <c r="H125" s="21">
        <v>0.16</v>
      </c>
      <c r="I125" s="21">
        <v>0.14000000000000001</v>
      </c>
      <c r="J125" s="21">
        <v>0.08</v>
      </c>
      <c r="K125" s="21"/>
      <c r="L125" s="21">
        <v>0.32</v>
      </c>
      <c r="M125" s="21"/>
      <c r="N125" s="21"/>
      <c r="O125" s="21"/>
      <c r="P125" s="21"/>
      <c r="Q125" s="21"/>
      <c r="R125" s="21">
        <v>0.02</v>
      </c>
      <c r="S125" s="21">
        <v>0.06</v>
      </c>
      <c r="T125" s="21"/>
      <c r="U125" s="21"/>
      <c r="V125" s="21">
        <v>0.16</v>
      </c>
      <c r="W125" s="21">
        <v>0.01</v>
      </c>
      <c r="X125" s="21"/>
      <c r="Y125" s="21"/>
      <c r="Z125" s="21">
        <v>3</v>
      </c>
      <c r="AA125" s="21"/>
      <c r="AB125" s="16">
        <f t="shared" si="1"/>
        <v>4.3899999999999997</v>
      </c>
      <c r="AC125" s="106"/>
      <c r="AD125" s="105"/>
      <c r="AE125" s="106"/>
    </row>
    <row r="126" spans="1:31" x14ac:dyDescent="0.3">
      <c r="A126" s="26">
        <v>76.122699999999995</v>
      </c>
      <c r="B126" s="107" t="s">
        <v>1493</v>
      </c>
      <c r="C126" s="21"/>
      <c r="D126" s="21"/>
      <c r="E126" s="21"/>
      <c r="F126" s="21"/>
      <c r="G126" s="21"/>
      <c r="H126" s="21">
        <v>0.56999999999999995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>
        <v>2.8</v>
      </c>
      <c r="AA126" s="21"/>
      <c r="AB126" s="16">
        <f t="shared" si="1"/>
        <v>3.3699999999999997</v>
      </c>
      <c r="AC126" s="106"/>
      <c r="AD126" s="105"/>
      <c r="AE126" s="106"/>
    </row>
    <row r="127" spans="1:31" x14ac:dyDescent="0.3">
      <c r="A127" s="12">
        <v>76.123699999999999</v>
      </c>
      <c r="B127" s="107" t="s">
        <v>1494</v>
      </c>
      <c r="C127" s="21"/>
      <c r="D127" s="21"/>
      <c r="E127" s="21"/>
      <c r="F127" s="21">
        <v>0.06</v>
      </c>
      <c r="G127" s="21">
        <v>0.06</v>
      </c>
      <c r="H127" s="21">
        <v>0</v>
      </c>
      <c r="I127" s="21"/>
      <c r="J127" s="21">
        <v>0.54</v>
      </c>
      <c r="K127" s="21"/>
      <c r="L127" s="21"/>
      <c r="M127" s="21"/>
      <c r="N127" s="21"/>
      <c r="O127" s="21"/>
      <c r="P127" s="21"/>
      <c r="Q127" s="21"/>
      <c r="R127" s="21"/>
      <c r="S127" s="21">
        <v>0.01</v>
      </c>
      <c r="T127" s="21"/>
      <c r="U127" s="21"/>
      <c r="V127" s="21"/>
      <c r="W127" s="21"/>
      <c r="X127" s="21"/>
      <c r="Y127" s="21"/>
      <c r="Z127" s="21">
        <v>5</v>
      </c>
      <c r="AA127" s="21"/>
      <c r="AB127" s="16">
        <f t="shared" si="1"/>
        <v>5.67</v>
      </c>
      <c r="AC127" s="106"/>
      <c r="AD127" s="105"/>
      <c r="AE127" s="106"/>
    </row>
    <row r="128" spans="1:31" x14ac:dyDescent="0.3">
      <c r="A128" s="26">
        <v>76.125699999999995</v>
      </c>
      <c r="B128" s="107" t="s">
        <v>1495</v>
      </c>
      <c r="C128" s="21"/>
      <c r="D128" s="21">
        <v>0.16</v>
      </c>
      <c r="E128" s="21"/>
      <c r="F128" s="21"/>
      <c r="G128" s="21"/>
      <c r="H128" s="21">
        <v>0.24</v>
      </c>
      <c r="I128" s="21">
        <v>7.0000000000000007E-2</v>
      </c>
      <c r="J128" s="21"/>
      <c r="K128" s="21"/>
      <c r="L128" s="21"/>
      <c r="M128" s="21"/>
      <c r="N128" s="21"/>
      <c r="O128" s="21"/>
      <c r="P128" s="21"/>
      <c r="Q128" s="21">
        <v>0.94</v>
      </c>
      <c r="R128" s="21">
        <v>0.03</v>
      </c>
      <c r="S128" s="21">
        <v>0.06</v>
      </c>
      <c r="T128" s="21">
        <v>0.05</v>
      </c>
      <c r="U128" s="21">
        <v>0.19</v>
      </c>
      <c r="V128" s="21"/>
      <c r="W128" s="21">
        <v>0.12</v>
      </c>
      <c r="X128" s="21">
        <v>0.13</v>
      </c>
      <c r="Y128" s="21"/>
      <c r="Z128" s="21">
        <v>3.95</v>
      </c>
      <c r="AA128" s="21"/>
      <c r="AB128" s="16">
        <f t="shared" si="1"/>
        <v>5.9399999999999995</v>
      </c>
      <c r="AC128" s="106"/>
      <c r="AD128" s="105"/>
      <c r="AE128" s="106"/>
    </row>
    <row r="129" spans="1:31" ht="31.5" x14ac:dyDescent="0.3">
      <c r="A129" s="26">
        <v>76.127600000000001</v>
      </c>
      <c r="B129" s="107" t="s">
        <v>1497</v>
      </c>
      <c r="C129" s="21"/>
      <c r="D129" s="21"/>
      <c r="E129" s="21"/>
      <c r="F129" s="21"/>
      <c r="G129" s="21"/>
      <c r="H129" s="21"/>
      <c r="I129" s="21"/>
      <c r="J129" s="21">
        <v>10.85</v>
      </c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16">
        <f t="shared" si="1"/>
        <v>10.85</v>
      </c>
      <c r="AC129" s="106"/>
      <c r="AD129" s="105"/>
      <c r="AE129" s="106"/>
    </row>
    <row r="130" spans="1:31" ht="31.5" x14ac:dyDescent="0.3">
      <c r="A130" s="111">
        <v>76.127700000000004</v>
      </c>
      <c r="B130" s="100" t="s">
        <v>1497</v>
      </c>
      <c r="C130" s="235"/>
      <c r="D130" s="235"/>
      <c r="E130" s="235"/>
      <c r="F130" s="235"/>
      <c r="G130" s="235"/>
      <c r="H130" s="235"/>
      <c r="I130" s="235"/>
      <c r="J130" s="235">
        <v>66.28</v>
      </c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16">
        <f t="shared" si="1"/>
        <v>66.28</v>
      </c>
      <c r="AC130" s="106"/>
      <c r="AD130" s="105"/>
      <c r="AE130" s="106"/>
    </row>
    <row r="131" spans="1:31" ht="47.25" x14ac:dyDescent="0.3">
      <c r="A131" s="26">
        <v>76.128699999999995</v>
      </c>
      <c r="B131" s="107" t="s">
        <v>1498</v>
      </c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>
        <v>0.28999999999999998</v>
      </c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16">
        <f t="shared" si="1"/>
        <v>0.28999999999999998</v>
      </c>
      <c r="AC131" s="106"/>
      <c r="AD131" s="105"/>
      <c r="AE131" s="106"/>
    </row>
    <row r="132" spans="1:31" ht="31.5" x14ac:dyDescent="0.3">
      <c r="A132" s="26">
        <v>76.1297</v>
      </c>
      <c r="B132" s="107" t="s">
        <v>1499</v>
      </c>
      <c r="C132" s="21"/>
      <c r="D132" s="21">
        <v>46.53</v>
      </c>
      <c r="E132" s="21">
        <v>9.8000000000000007</v>
      </c>
      <c r="F132" s="21">
        <v>13.29</v>
      </c>
      <c r="G132" s="21">
        <v>13.29</v>
      </c>
      <c r="H132" s="21">
        <v>79.33</v>
      </c>
      <c r="I132" s="21">
        <v>21.14</v>
      </c>
      <c r="J132" s="21"/>
      <c r="K132" s="21">
        <v>22.8</v>
      </c>
      <c r="L132" s="21">
        <v>27.27</v>
      </c>
      <c r="M132" s="21">
        <v>20.149999999999999</v>
      </c>
      <c r="N132" s="21">
        <v>1.94</v>
      </c>
      <c r="O132" s="21">
        <v>4.75</v>
      </c>
      <c r="P132" s="21">
        <v>16.3</v>
      </c>
      <c r="Q132" s="21">
        <v>17.64</v>
      </c>
      <c r="R132" s="21">
        <v>19.97</v>
      </c>
      <c r="S132" s="21">
        <v>0.62</v>
      </c>
      <c r="T132" s="21">
        <v>4.76</v>
      </c>
      <c r="U132" s="21">
        <v>9.91</v>
      </c>
      <c r="V132" s="21">
        <v>1.96</v>
      </c>
      <c r="W132" s="21">
        <v>3.46</v>
      </c>
      <c r="X132" s="21">
        <v>7.93</v>
      </c>
      <c r="Y132" s="21">
        <v>6.01</v>
      </c>
      <c r="Z132" s="21">
        <v>49</v>
      </c>
      <c r="AA132" s="21"/>
      <c r="AB132" s="16">
        <f t="shared" si="1"/>
        <v>397.85</v>
      </c>
      <c r="AC132" s="106"/>
      <c r="AD132" s="105"/>
      <c r="AE132" s="106"/>
    </row>
    <row r="133" spans="1:31" ht="31.5" x14ac:dyDescent="0.3">
      <c r="A133" s="26">
        <v>76.129800000000003</v>
      </c>
      <c r="B133" s="107" t="s">
        <v>1500</v>
      </c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16">
        <f t="shared" si="1"/>
        <v>0</v>
      </c>
      <c r="AC133" s="106"/>
      <c r="AD133" s="105"/>
      <c r="AE133" s="106"/>
    </row>
    <row r="134" spans="1:31" x14ac:dyDescent="0.3">
      <c r="A134" s="26">
        <v>76.13069999999999</v>
      </c>
      <c r="B134" s="107" t="s">
        <v>1501</v>
      </c>
      <c r="C134" s="21"/>
      <c r="D134" s="21"/>
      <c r="E134" s="21">
        <v>15.64</v>
      </c>
      <c r="F134" s="21"/>
      <c r="G134" s="21"/>
      <c r="H134" s="21">
        <v>24.29</v>
      </c>
      <c r="I134" s="21"/>
      <c r="J134" s="21"/>
      <c r="K134" s="21">
        <v>6</v>
      </c>
      <c r="L134" s="21">
        <v>30.97</v>
      </c>
      <c r="M134" s="21"/>
      <c r="N134" s="21">
        <v>2.98</v>
      </c>
      <c r="O134" s="21">
        <v>2.9</v>
      </c>
      <c r="P134" s="21">
        <v>5.17</v>
      </c>
      <c r="Q134" s="21">
        <v>2.0499999999999998</v>
      </c>
      <c r="R134" s="21">
        <v>9.1300000000000008</v>
      </c>
      <c r="S134" s="21">
        <v>0.73</v>
      </c>
      <c r="T134" s="21"/>
      <c r="U134" s="21"/>
      <c r="V134" s="21"/>
      <c r="W134" s="21"/>
      <c r="X134" s="21"/>
      <c r="Y134" s="21"/>
      <c r="Z134" s="21"/>
      <c r="AA134" s="21"/>
      <c r="AB134" s="16">
        <f t="shared" si="1"/>
        <v>99.860000000000014</v>
      </c>
      <c r="AC134" s="106"/>
      <c r="AD134" s="105"/>
      <c r="AE134" s="106"/>
    </row>
    <row r="135" spans="1:31" x14ac:dyDescent="0.3">
      <c r="A135" s="26">
        <v>76.131699999999995</v>
      </c>
      <c r="B135" s="107" t="s">
        <v>1502</v>
      </c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>
        <v>0.13</v>
      </c>
      <c r="Y135" s="21"/>
      <c r="Z135" s="21"/>
      <c r="AA135" s="21"/>
      <c r="AB135" s="16">
        <f t="shared" si="1"/>
        <v>0.13</v>
      </c>
      <c r="AC135" s="106"/>
      <c r="AD135" s="105"/>
      <c r="AE135" s="106"/>
    </row>
    <row r="136" spans="1:31" x14ac:dyDescent="0.3">
      <c r="A136" s="26">
        <v>76.1327</v>
      </c>
      <c r="B136" s="107" t="s">
        <v>1503</v>
      </c>
      <c r="C136" s="21"/>
      <c r="D136" s="21"/>
      <c r="E136" s="21"/>
      <c r="F136" s="21"/>
      <c r="G136" s="21"/>
      <c r="H136" s="21"/>
      <c r="I136" s="21">
        <v>7.0000000000000007E-2</v>
      </c>
      <c r="J136" s="21"/>
      <c r="K136" s="21"/>
      <c r="L136" s="21">
        <v>0.02</v>
      </c>
      <c r="M136" s="21">
        <v>7.0000000000000007E-2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>
        <v>0.11</v>
      </c>
      <c r="X136" s="21"/>
      <c r="Y136" s="21">
        <v>0.11</v>
      </c>
      <c r="Z136" s="21">
        <v>0.1</v>
      </c>
      <c r="AA136" s="21"/>
      <c r="AB136" s="16">
        <f t="shared" ref="AB136:AB164" si="2">SUM(C136:AA136)</f>
        <v>0.48</v>
      </c>
      <c r="AC136" s="106"/>
      <c r="AD136" s="105"/>
      <c r="AE136" s="106"/>
    </row>
    <row r="137" spans="1:31" x14ac:dyDescent="0.3">
      <c r="A137" s="26">
        <v>76.133700000000005</v>
      </c>
      <c r="B137" s="107" t="s">
        <v>1504</v>
      </c>
      <c r="C137" s="21"/>
      <c r="D137" s="21"/>
      <c r="E137" s="21"/>
      <c r="F137" s="21">
        <v>1.6</v>
      </c>
      <c r="G137" s="21">
        <v>1.6</v>
      </c>
      <c r="H137" s="21">
        <v>9.9</v>
      </c>
      <c r="I137" s="21">
        <v>7.77</v>
      </c>
      <c r="J137" s="21">
        <v>4.08</v>
      </c>
      <c r="K137" s="21">
        <v>3</v>
      </c>
      <c r="L137" s="21">
        <v>5.69</v>
      </c>
      <c r="M137" s="21">
        <v>1.81</v>
      </c>
      <c r="N137" s="21">
        <v>0.01</v>
      </c>
      <c r="O137" s="21">
        <v>0.02</v>
      </c>
      <c r="P137" s="21">
        <v>5.75</v>
      </c>
      <c r="Q137" s="21">
        <v>0.28999999999999998</v>
      </c>
      <c r="R137" s="21"/>
      <c r="S137" s="21">
        <v>0.15</v>
      </c>
      <c r="T137" s="21"/>
      <c r="U137" s="21">
        <v>0.77</v>
      </c>
      <c r="V137" s="21">
        <v>0.02</v>
      </c>
      <c r="W137" s="21"/>
      <c r="X137" s="21">
        <v>0.36</v>
      </c>
      <c r="Y137" s="21">
        <v>0.08</v>
      </c>
      <c r="Z137" s="21">
        <v>7.5</v>
      </c>
      <c r="AA137" s="21"/>
      <c r="AB137" s="16">
        <f t="shared" si="2"/>
        <v>50.400000000000006</v>
      </c>
      <c r="AC137" s="106"/>
      <c r="AD137" s="105"/>
      <c r="AE137" s="106"/>
    </row>
    <row r="138" spans="1:31" x14ac:dyDescent="0.3">
      <c r="A138" s="26">
        <v>76.134699999999995</v>
      </c>
      <c r="B138" s="107" t="s">
        <v>1505</v>
      </c>
      <c r="C138" s="21"/>
      <c r="D138" s="21"/>
      <c r="E138" s="21"/>
      <c r="F138" s="21">
        <v>1.32</v>
      </c>
      <c r="G138" s="21">
        <v>1.32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>
        <v>0.01</v>
      </c>
      <c r="T138" s="21"/>
      <c r="U138" s="21"/>
      <c r="V138" s="21"/>
      <c r="W138" s="21"/>
      <c r="X138" s="21">
        <v>0.4</v>
      </c>
      <c r="Y138" s="21"/>
      <c r="Z138" s="21"/>
      <c r="AA138" s="21"/>
      <c r="AB138" s="16">
        <f t="shared" si="2"/>
        <v>3.05</v>
      </c>
      <c r="AC138" s="106"/>
      <c r="AD138" s="105"/>
      <c r="AE138" s="106"/>
    </row>
    <row r="139" spans="1:31" x14ac:dyDescent="0.3">
      <c r="A139" s="26">
        <v>76.13669999999999</v>
      </c>
      <c r="B139" s="107" t="s">
        <v>1506</v>
      </c>
      <c r="C139" s="21"/>
      <c r="D139" s="21">
        <v>3.47</v>
      </c>
      <c r="E139" s="21">
        <v>1.81</v>
      </c>
      <c r="F139" s="21"/>
      <c r="G139" s="21"/>
      <c r="H139" s="21">
        <v>1.37</v>
      </c>
      <c r="I139" s="21">
        <v>0.9</v>
      </c>
      <c r="J139" s="21"/>
      <c r="K139" s="21"/>
      <c r="L139" s="21">
        <v>2.56</v>
      </c>
      <c r="M139" s="21"/>
      <c r="N139" s="21"/>
      <c r="O139" s="21"/>
      <c r="P139" s="21">
        <v>1.84</v>
      </c>
      <c r="Q139" s="21">
        <v>1.67</v>
      </c>
      <c r="R139" s="21">
        <v>1.25</v>
      </c>
      <c r="S139" s="21">
        <v>2.4</v>
      </c>
      <c r="T139" s="21"/>
      <c r="U139" s="21">
        <v>0.45</v>
      </c>
      <c r="V139" s="21">
        <v>0.4</v>
      </c>
      <c r="W139" s="21">
        <v>0.4</v>
      </c>
      <c r="X139" s="21"/>
      <c r="Y139" s="21"/>
      <c r="Z139" s="21">
        <v>4</v>
      </c>
      <c r="AA139" s="21"/>
      <c r="AB139" s="16">
        <f t="shared" si="2"/>
        <v>22.519999999999996</v>
      </c>
      <c r="AC139" s="106"/>
      <c r="AD139" s="105"/>
      <c r="AE139" s="106"/>
    </row>
    <row r="140" spans="1:31" x14ac:dyDescent="0.3">
      <c r="A140" s="26">
        <v>76.137699999999995</v>
      </c>
      <c r="B140" s="107" t="s">
        <v>1507</v>
      </c>
      <c r="C140" s="21"/>
      <c r="D140" s="21">
        <v>11.92</v>
      </c>
      <c r="E140" s="21">
        <v>18.010000000000002</v>
      </c>
      <c r="F140" s="21">
        <v>5.2</v>
      </c>
      <c r="G140" s="21">
        <v>5.2</v>
      </c>
      <c r="H140" s="21">
        <v>14.24</v>
      </c>
      <c r="I140" s="21">
        <v>4.97</v>
      </c>
      <c r="J140" s="21">
        <v>22.86</v>
      </c>
      <c r="K140" s="21">
        <v>5.4</v>
      </c>
      <c r="L140" s="21">
        <v>9.23</v>
      </c>
      <c r="M140" s="21">
        <v>6.94</v>
      </c>
      <c r="N140" s="21">
        <v>0.32</v>
      </c>
      <c r="O140" s="21">
        <v>1.46</v>
      </c>
      <c r="P140" s="21">
        <v>3.96</v>
      </c>
      <c r="Q140" s="21">
        <v>5.24</v>
      </c>
      <c r="R140" s="21">
        <v>7.2</v>
      </c>
      <c r="S140" s="21"/>
      <c r="T140" s="21"/>
      <c r="U140" s="21">
        <v>7.42</v>
      </c>
      <c r="V140" s="21">
        <v>2.2000000000000002</v>
      </c>
      <c r="W140" s="21">
        <v>1.61</v>
      </c>
      <c r="X140" s="21">
        <v>2.33</v>
      </c>
      <c r="Y140" s="21">
        <v>6.81</v>
      </c>
      <c r="Z140" s="21">
        <v>26.65</v>
      </c>
      <c r="AA140" s="21"/>
      <c r="AB140" s="16">
        <f t="shared" si="2"/>
        <v>169.17000000000002</v>
      </c>
      <c r="AC140" s="106"/>
      <c r="AD140" s="105"/>
      <c r="AE140" s="106"/>
    </row>
    <row r="141" spans="1:31" x14ac:dyDescent="0.3">
      <c r="A141" s="26">
        <v>76.1387</v>
      </c>
      <c r="B141" s="107" t="s">
        <v>1508</v>
      </c>
      <c r="C141" s="21"/>
      <c r="D141" s="21">
        <v>0.37</v>
      </c>
      <c r="E141" s="21">
        <v>0.19</v>
      </c>
      <c r="F141" s="21">
        <v>0.09</v>
      </c>
      <c r="G141" s="21">
        <v>0.09</v>
      </c>
      <c r="H141" s="21">
        <v>0.06</v>
      </c>
      <c r="I141" s="21">
        <v>0.05</v>
      </c>
      <c r="J141" s="21">
        <v>0.23</v>
      </c>
      <c r="K141" s="21"/>
      <c r="L141" s="21">
        <v>0.23</v>
      </c>
      <c r="M141" s="21">
        <v>0.15</v>
      </c>
      <c r="N141" s="21"/>
      <c r="O141" s="21">
        <v>0.4</v>
      </c>
      <c r="P141" s="21">
        <v>0.38</v>
      </c>
      <c r="Q141" s="21">
        <v>0.13</v>
      </c>
      <c r="R141" s="21">
        <v>0.39</v>
      </c>
      <c r="S141" s="21"/>
      <c r="T141" s="21">
        <v>4.95</v>
      </c>
      <c r="U141" s="21"/>
      <c r="V141" s="21"/>
      <c r="W141" s="21"/>
      <c r="X141" s="21"/>
      <c r="Y141" s="21"/>
      <c r="Z141" s="21"/>
      <c r="AA141" s="21"/>
      <c r="AB141" s="16">
        <f t="shared" si="2"/>
        <v>7.71</v>
      </c>
      <c r="AC141" s="106"/>
      <c r="AD141" s="105"/>
      <c r="AE141" s="106"/>
    </row>
    <row r="142" spans="1:31" x14ac:dyDescent="0.3">
      <c r="A142" s="26">
        <v>76.150700000000001</v>
      </c>
      <c r="B142" s="107" t="s">
        <v>1509</v>
      </c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>
        <v>0.04</v>
      </c>
      <c r="U142" s="21"/>
      <c r="V142" s="21"/>
      <c r="W142" s="21"/>
      <c r="X142" s="21"/>
      <c r="Y142" s="21"/>
      <c r="Z142" s="21"/>
      <c r="AA142" s="21"/>
      <c r="AB142" s="16">
        <f t="shared" si="2"/>
        <v>0.04</v>
      </c>
      <c r="AC142" s="106"/>
      <c r="AD142" s="105"/>
      <c r="AE142" s="106"/>
    </row>
    <row r="143" spans="1:31" x14ac:dyDescent="0.3">
      <c r="A143" s="26">
        <v>76.151699999999991</v>
      </c>
      <c r="B143" s="107" t="s">
        <v>1510</v>
      </c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>
        <v>0.01</v>
      </c>
      <c r="T143" s="21"/>
      <c r="U143" s="21"/>
      <c r="V143" s="21"/>
      <c r="W143" s="21"/>
      <c r="X143" s="21"/>
      <c r="Y143" s="21"/>
      <c r="Z143" s="21">
        <v>30</v>
      </c>
      <c r="AA143" s="21"/>
      <c r="AB143" s="16">
        <f t="shared" si="2"/>
        <v>30.01</v>
      </c>
      <c r="AC143" s="106"/>
      <c r="AD143" s="105"/>
      <c r="AE143" s="106"/>
    </row>
    <row r="144" spans="1:31" x14ac:dyDescent="0.3">
      <c r="A144" s="26">
        <v>76.152699999999996</v>
      </c>
      <c r="B144" s="107" t="s">
        <v>1511</v>
      </c>
      <c r="C144" s="21"/>
      <c r="D144" s="21"/>
      <c r="E144" s="21"/>
      <c r="F144" s="21"/>
      <c r="G144" s="21"/>
      <c r="H144" s="21"/>
      <c r="I144" s="21"/>
      <c r="J144" s="21">
        <v>0.02</v>
      </c>
      <c r="K144" s="21"/>
      <c r="L144" s="21">
        <v>0.01</v>
      </c>
      <c r="M144" s="21"/>
      <c r="N144" s="21"/>
      <c r="O144" s="21"/>
      <c r="P144" s="21"/>
      <c r="Q144" s="21">
        <v>0.01</v>
      </c>
      <c r="R144" s="21"/>
      <c r="S144" s="21"/>
      <c r="T144" s="21"/>
      <c r="U144" s="21"/>
      <c r="V144" s="21">
        <v>0.02</v>
      </c>
      <c r="W144" s="21">
        <v>0.01</v>
      </c>
      <c r="X144" s="21">
        <v>0.01</v>
      </c>
      <c r="Y144" s="21"/>
      <c r="Z144" s="21">
        <v>3</v>
      </c>
      <c r="AA144" s="21"/>
      <c r="AB144" s="16">
        <f t="shared" si="2"/>
        <v>3.08</v>
      </c>
      <c r="AC144" s="106"/>
      <c r="AD144" s="105"/>
      <c r="AE144" s="106"/>
    </row>
    <row r="145" spans="1:31" x14ac:dyDescent="0.3">
      <c r="A145" s="26">
        <v>76.153700000000001</v>
      </c>
      <c r="B145" s="107" t="s">
        <v>1512</v>
      </c>
      <c r="C145" s="21">
        <v>7.13</v>
      </c>
      <c r="D145" s="21">
        <v>1.84</v>
      </c>
      <c r="E145" s="21">
        <v>1.26</v>
      </c>
      <c r="F145" s="21"/>
      <c r="G145" s="21"/>
      <c r="H145" s="21">
        <v>1.51</v>
      </c>
      <c r="I145" s="21">
        <v>0.06</v>
      </c>
      <c r="J145" s="21">
        <v>0.46</v>
      </c>
      <c r="K145" s="21">
        <v>3.6</v>
      </c>
      <c r="L145" s="21">
        <v>1.5</v>
      </c>
      <c r="M145" s="21">
        <v>0.5</v>
      </c>
      <c r="N145" s="21"/>
      <c r="O145" s="21">
        <v>0.12</v>
      </c>
      <c r="P145" s="21">
        <v>3.89</v>
      </c>
      <c r="Q145" s="21">
        <v>1.1299999999999999</v>
      </c>
      <c r="R145" s="21">
        <v>0.4</v>
      </c>
      <c r="S145" s="21">
        <v>1</v>
      </c>
      <c r="T145" s="21"/>
      <c r="U145" s="21">
        <v>1.07</v>
      </c>
      <c r="V145" s="21">
        <v>0.11</v>
      </c>
      <c r="W145" s="21">
        <v>0.19</v>
      </c>
      <c r="X145" s="21">
        <v>0.11</v>
      </c>
      <c r="Y145" s="21"/>
      <c r="Z145" s="21">
        <v>3.72</v>
      </c>
      <c r="AA145" s="21"/>
      <c r="AB145" s="16">
        <f t="shared" si="2"/>
        <v>29.599999999999998</v>
      </c>
      <c r="AC145" s="106"/>
      <c r="AD145" s="105"/>
      <c r="AE145" s="106"/>
    </row>
    <row r="146" spans="1:31" x14ac:dyDescent="0.3">
      <c r="A146" s="26">
        <v>76.153800000000004</v>
      </c>
      <c r="B146" s="107" t="s">
        <v>1513</v>
      </c>
      <c r="C146" s="21"/>
      <c r="D146" s="21">
        <v>4.17</v>
      </c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>
        <v>0.12</v>
      </c>
      <c r="U146" s="21"/>
      <c r="V146" s="21"/>
      <c r="W146" s="21"/>
      <c r="X146" s="21"/>
      <c r="Y146" s="21"/>
      <c r="Z146" s="21"/>
      <c r="AA146" s="21"/>
      <c r="AB146" s="16">
        <f t="shared" si="2"/>
        <v>4.29</v>
      </c>
      <c r="AC146" s="106"/>
      <c r="AD146" s="105"/>
      <c r="AE146" s="106"/>
    </row>
    <row r="147" spans="1:31" x14ac:dyDescent="0.3">
      <c r="A147" s="26">
        <v>76.155699999999996</v>
      </c>
      <c r="B147" s="107" t="s">
        <v>1515</v>
      </c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>
        <v>0.54</v>
      </c>
      <c r="W147" s="21"/>
      <c r="X147" s="21"/>
      <c r="Y147" s="21"/>
      <c r="Z147" s="21">
        <v>4.2699999999999996</v>
      </c>
      <c r="AA147" s="21"/>
      <c r="AB147" s="16">
        <f t="shared" si="2"/>
        <v>4.8099999999999996</v>
      </c>
      <c r="AC147" s="106"/>
      <c r="AD147" s="105"/>
      <c r="AE147" s="106"/>
    </row>
    <row r="148" spans="1:31" x14ac:dyDescent="0.3">
      <c r="A148" s="26">
        <v>76.156700000000001</v>
      </c>
      <c r="B148" s="107" t="s">
        <v>1516</v>
      </c>
      <c r="C148" s="21"/>
      <c r="D148" s="21"/>
      <c r="E148" s="21">
        <v>0.02</v>
      </c>
      <c r="F148" s="21"/>
      <c r="G148" s="21"/>
      <c r="H148" s="21">
        <v>0.06</v>
      </c>
      <c r="I148" s="21">
        <v>0.01</v>
      </c>
      <c r="J148" s="21">
        <v>0.05</v>
      </c>
      <c r="K148" s="21"/>
      <c r="L148" s="21">
        <v>0.14000000000000001</v>
      </c>
      <c r="M148" s="21">
        <v>0.02</v>
      </c>
      <c r="N148" s="21">
        <v>0.12</v>
      </c>
      <c r="O148" s="21">
        <v>0.04</v>
      </c>
      <c r="P148" s="21">
        <v>7.0000000000000007E-2</v>
      </c>
      <c r="Q148" s="21">
        <v>0.11</v>
      </c>
      <c r="R148" s="21">
        <v>0.11</v>
      </c>
      <c r="S148" s="21">
        <v>0.3</v>
      </c>
      <c r="T148" s="21"/>
      <c r="U148" s="21">
        <v>0.06</v>
      </c>
      <c r="V148" s="21">
        <v>0.04</v>
      </c>
      <c r="W148" s="21">
        <v>0.04</v>
      </c>
      <c r="X148" s="21"/>
      <c r="Y148" s="21"/>
      <c r="Z148" s="21">
        <v>0.5</v>
      </c>
      <c r="AA148" s="21"/>
      <c r="AB148" s="16">
        <f t="shared" si="2"/>
        <v>1.6900000000000002</v>
      </c>
      <c r="AC148" s="106"/>
      <c r="AD148" s="105"/>
      <c r="AE148" s="106"/>
    </row>
    <row r="149" spans="1:31" x14ac:dyDescent="0.3">
      <c r="A149" s="134">
        <v>76.157700000000006</v>
      </c>
      <c r="B149" s="107" t="s">
        <v>1517</v>
      </c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>
        <v>0.14000000000000001</v>
      </c>
      <c r="U149" s="21"/>
      <c r="V149" s="21"/>
      <c r="W149" s="21"/>
      <c r="X149" s="21"/>
      <c r="Y149" s="21"/>
      <c r="Z149" s="21">
        <v>2.5</v>
      </c>
      <c r="AA149" s="21"/>
      <c r="AB149" s="16">
        <f t="shared" si="2"/>
        <v>2.64</v>
      </c>
      <c r="AC149" s="106"/>
      <c r="AD149" s="105"/>
      <c r="AE149" s="106"/>
    </row>
    <row r="150" spans="1:31" x14ac:dyDescent="0.3">
      <c r="A150" s="134">
        <v>76.158699999999996</v>
      </c>
      <c r="B150" s="107" t="s">
        <v>1518</v>
      </c>
      <c r="C150" s="21">
        <v>2.4900000000000002</v>
      </c>
      <c r="D150" s="21">
        <v>7.82</v>
      </c>
      <c r="E150" s="21">
        <v>0.26</v>
      </c>
      <c r="F150" s="21">
        <v>0.25</v>
      </c>
      <c r="G150" s="21">
        <v>0.25</v>
      </c>
      <c r="H150" s="21">
        <v>1.26</v>
      </c>
      <c r="I150" s="21">
        <v>0.31</v>
      </c>
      <c r="J150" s="21">
        <v>1.91</v>
      </c>
      <c r="K150" s="21">
        <v>1.2</v>
      </c>
      <c r="L150" s="21">
        <v>0.28000000000000003</v>
      </c>
      <c r="M150" s="21">
        <v>0.38</v>
      </c>
      <c r="N150" s="21">
        <v>0.08</v>
      </c>
      <c r="O150" s="21">
        <v>0.53</v>
      </c>
      <c r="P150" s="21">
        <v>1.36</v>
      </c>
      <c r="Q150" s="21">
        <v>0.34</v>
      </c>
      <c r="R150" s="21">
        <v>0.37</v>
      </c>
      <c r="S150" s="21">
        <v>0.13</v>
      </c>
      <c r="T150" s="21"/>
      <c r="U150" s="21"/>
      <c r="V150" s="21"/>
      <c r="W150" s="21"/>
      <c r="X150" s="21"/>
      <c r="Y150" s="21"/>
      <c r="Z150" s="21">
        <v>0.25</v>
      </c>
      <c r="AA150" s="21"/>
      <c r="AB150" s="16">
        <f t="shared" si="2"/>
        <v>19.47</v>
      </c>
      <c r="AC150" s="106"/>
      <c r="AD150" s="105"/>
      <c r="AE150" s="106"/>
    </row>
    <row r="151" spans="1:31" ht="47.25" x14ac:dyDescent="0.3">
      <c r="A151" s="26">
        <v>76.159700000000001</v>
      </c>
      <c r="B151" s="107" t="s">
        <v>1519</v>
      </c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>
        <v>0.34</v>
      </c>
      <c r="U151" s="21"/>
      <c r="V151" s="21"/>
      <c r="W151" s="21"/>
      <c r="X151" s="21"/>
      <c r="Y151" s="21"/>
      <c r="Z151" s="21">
        <v>0.3</v>
      </c>
      <c r="AA151" s="21"/>
      <c r="AB151" s="16">
        <f t="shared" si="2"/>
        <v>0.64</v>
      </c>
      <c r="AC151" s="106"/>
      <c r="AD151" s="105"/>
      <c r="AE151" s="106"/>
    </row>
    <row r="152" spans="1:31" x14ac:dyDescent="0.3">
      <c r="A152" s="111">
        <v>76.160700000000006</v>
      </c>
      <c r="B152" s="100" t="s">
        <v>1520</v>
      </c>
      <c r="C152" s="235"/>
      <c r="D152" s="235"/>
      <c r="E152" s="235"/>
      <c r="F152" s="235"/>
      <c r="G152" s="235"/>
      <c r="H152" s="235"/>
      <c r="I152" s="235"/>
      <c r="J152" s="235"/>
      <c r="K152" s="235"/>
      <c r="L152" s="235">
        <v>0.13</v>
      </c>
      <c r="M152" s="235"/>
      <c r="N152" s="235"/>
      <c r="O152" s="235">
        <v>0.01</v>
      </c>
      <c r="P152" s="235"/>
      <c r="Q152" s="235"/>
      <c r="R152" s="235">
        <v>0.01</v>
      </c>
      <c r="S152" s="235"/>
      <c r="T152" s="235"/>
      <c r="U152" s="235"/>
      <c r="V152" s="235"/>
      <c r="W152" s="235"/>
      <c r="X152" s="235"/>
      <c r="Y152" s="235"/>
      <c r="Z152" s="235">
        <v>0.3</v>
      </c>
      <c r="AA152" s="235"/>
      <c r="AB152" s="16">
        <f t="shared" si="2"/>
        <v>0.45</v>
      </c>
      <c r="AC152" s="106"/>
      <c r="AD152" s="105"/>
      <c r="AE152" s="106"/>
    </row>
    <row r="153" spans="1:31" ht="31.5" x14ac:dyDescent="0.3">
      <c r="A153" s="26">
        <v>76.165700000000001</v>
      </c>
      <c r="B153" s="107" t="s">
        <v>1523</v>
      </c>
      <c r="C153" s="21"/>
      <c r="D153" s="21"/>
      <c r="E153" s="21"/>
      <c r="F153" s="21"/>
      <c r="G153" s="21"/>
      <c r="H153" s="21"/>
      <c r="I153" s="21"/>
      <c r="J153" s="21"/>
      <c r="K153" s="21"/>
      <c r="L153" s="21">
        <v>40.299999999999997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16">
        <f t="shared" si="2"/>
        <v>40.299999999999997</v>
      </c>
      <c r="AC153" s="106"/>
      <c r="AD153" s="105"/>
      <c r="AE153" s="106"/>
    </row>
    <row r="154" spans="1:31" ht="31.5" x14ac:dyDescent="0.3">
      <c r="A154" s="26">
        <v>76.170699999999997</v>
      </c>
      <c r="B154" s="107" t="s">
        <v>1524</v>
      </c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>
        <v>6.5</v>
      </c>
      <c r="AA154" s="21"/>
      <c r="AB154" s="16">
        <f t="shared" si="2"/>
        <v>6.5</v>
      </c>
      <c r="AC154" s="106"/>
      <c r="AD154" s="105"/>
      <c r="AE154" s="106"/>
    </row>
    <row r="155" spans="1:31" x14ac:dyDescent="0.3">
      <c r="A155" s="26">
        <v>76.173699999999997</v>
      </c>
      <c r="B155" s="107" t="s">
        <v>1526</v>
      </c>
      <c r="C155" s="21"/>
      <c r="D155" s="21"/>
      <c r="E155" s="21"/>
      <c r="F155" s="21">
        <v>0.02</v>
      </c>
      <c r="G155" s="21">
        <v>0.02</v>
      </c>
      <c r="H155" s="21">
        <v>0</v>
      </c>
      <c r="I155" s="21"/>
      <c r="J155" s="21"/>
      <c r="K155" s="21"/>
      <c r="L155" s="21"/>
      <c r="M155" s="21"/>
      <c r="N155" s="21"/>
      <c r="O155" s="21"/>
      <c r="P155" s="21">
        <v>0.71</v>
      </c>
      <c r="Q155" s="21"/>
      <c r="R155" s="21"/>
      <c r="S155" s="21"/>
      <c r="T155" s="21"/>
      <c r="U155" s="21"/>
      <c r="V155" s="21"/>
      <c r="W155" s="21">
        <v>1.33</v>
      </c>
      <c r="X155" s="21"/>
      <c r="Y155" s="21">
        <v>0.67</v>
      </c>
      <c r="Z155" s="21"/>
      <c r="AA155" s="21"/>
      <c r="AB155" s="16">
        <f t="shared" si="2"/>
        <v>2.75</v>
      </c>
      <c r="AC155" s="106"/>
      <c r="AD155" s="105"/>
      <c r="AE155" s="106"/>
    </row>
    <row r="156" spans="1:31" x14ac:dyDescent="0.3">
      <c r="A156" s="26">
        <v>76.190699999999993</v>
      </c>
      <c r="B156" s="107" t="s">
        <v>1527</v>
      </c>
      <c r="C156" s="21">
        <v>0.79</v>
      </c>
      <c r="D156" s="21">
        <v>0.51</v>
      </c>
      <c r="E156" s="21">
        <v>0.1</v>
      </c>
      <c r="F156" s="21"/>
      <c r="G156" s="21"/>
      <c r="H156" s="21">
        <v>2.02</v>
      </c>
      <c r="I156" s="21">
        <v>0.16</v>
      </c>
      <c r="J156" s="21">
        <v>0.83</v>
      </c>
      <c r="K156" s="21"/>
      <c r="L156" s="21">
        <v>0.43</v>
      </c>
      <c r="M156" s="21"/>
      <c r="N156" s="21"/>
      <c r="O156" s="21">
        <v>0.13</v>
      </c>
      <c r="P156" s="21"/>
      <c r="Q156" s="21">
        <v>0.4</v>
      </c>
      <c r="R156" s="21">
        <v>0.14000000000000001</v>
      </c>
      <c r="S156" s="21"/>
      <c r="T156" s="21">
        <v>0.66</v>
      </c>
      <c r="U156" s="21">
        <v>0.39</v>
      </c>
      <c r="V156" s="21">
        <v>0.47</v>
      </c>
      <c r="W156" s="21">
        <v>0.37</v>
      </c>
      <c r="X156" s="21">
        <v>0.41</v>
      </c>
      <c r="Y156" s="21">
        <v>0.31</v>
      </c>
      <c r="Z156" s="21">
        <v>21.45</v>
      </c>
      <c r="AA156" s="21"/>
      <c r="AB156" s="16">
        <f t="shared" si="2"/>
        <v>29.57</v>
      </c>
      <c r="AC156" s="106"/>
      <c r="AD156" s="105"/>
      <c r="AE156" s="106"/>
    </row>
    <row r="157" spans="1:31" x14ac:dyDescent="0.3">
      <c r="A157" s="26">
        <v>76.191699999999997</v>
      </c>
      <c r="B157" s="107" t="s">
        <v>1528</v>
      </c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>
        <v>10</v>
      </c>
      <c r="AA157" s="21"/>
      <c r="AB157" s="16">
        <f t="shared" si="2"/>
        <v>10</v>
      </c>
      <c r="AC157" s="106"/>
      <c r="AD157" s="105"/>
      <c r="AE157" s="106"/>
    </row>
    <row r="158" spans="1:31" ht="31.5" x14ac:dyDescent="0.3">
      <c r="A158" s="26">
        <v>76.196700000000007</v>
      </c>
      <c r="B158" s="107" t="s">
        <v>1902</v>
      </c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>
        <v>1.5</v>
      </c>
      <c r="AA158" s="21"/>
      <c r="AB158" s="16">
        <f t="shared" si="2"/>
        <v>1.5</v>
      </c>
      <c r="AC158" s="106"/>
      <c r="AD158" s="105"/>
      <c r="AE158" s="106"/>
    </row>
    <row r="159" spans="1:31" ht="31.5" x14ac:dyDescent="0.3">
      <c r="A159" s="26">
        <v>76.197699999999998</v>
      </c>
      <c r="B159" s="107" t="s">
        <v>1903</v>
      </c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16">
        <f t="shared" si="2"/>
        <v>0</v>
      </c>
      <c r="AC159" s="106"/>
      <c r="AD159" s="105"/>
      <c r="AE159" s="106"/>
    </row>
    <row r="160" spans="1:31" x14ac:dyDescent="0.3">
      <c r="A160" s="26">
        <v>76.201700000000002</v>
      </c>
      <c r="B160" s="107" t="s">
        <v>1533</v>
      </c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16">
        <f t="shared" si="2"/>
        <v>0</v>
      </c>
      <c r="AC160" s="106"/>
      <c r="AD160" s="105"/>
      <c r="AE160" s="106"/>
    </row>
    <row r="161" spans="1:31" x14ac:dyDescent="0.3">
      <c r="A161" s="111">
        <v>76.220699999999994</v>
      </c>
      <c r="B161" s="100" t="s">
        <v>1535</v>
      </c>
      <c r="C161" s="235"/>
      <c r="D161" s="235"/>
      <c r="E161" s="235"/>
      <c r="F161" s="235"/>
      <c r="G161" s="235"/>
      <c r="H161" s="235"/>
      <c r="I161" s="235"/>
      <c r="J161" s="235"/>
      <c r="K161" s="235"/>
      <c r="L161" s="235"/>
      <c r="M161" s="235"/>
      <c r="N161" s="235"/>
      <c r="O161" s="235"/>
      <c r="P161" s="235"/>
      <c r="Q161" s="235"/>
      <c r="R161" s="235"/>
      <c r="S161" s="235">
        <v>0.66</v>
      </c>
      <c r="T161" s="235"/>
      <c r="U161" s="235"/>
      <c r="V161" s="235"/>
      <c r="W161" s="235"/>
      <c r="X161" s="235"/>
      <c r="Y161" s="235"/>
      <c r="Z161" s="235"/>
      <c r="AA161" s="235"/>
      <c r="AB161" s="16">
        <f t="shared" si="2"/>
        <v>0.66</v>
      </c>
      <c r="AC161" s="106"/>
      <c r="AD161" s="105"/>
      <c r="AE161" s="106"/>
    </row>
    <row r="162" spans="1:31" x14ac:dyDescent="0.3">
      <c r="A162" s="26">
        <v>76.24069999999999</v>
      </c>
      <c r="B162" s="107" t="s">
        <v>1904</v>
      </c>
      <c r="C162" s="21"/>
      <c r="D162" s="21"/>
      <c r="E162" s="21"/>
      <c r="F162" s="21"/>
      <c r="G162" s="21"/>
      <c r="H162" s="21">
        <v>0.69</v>
      </c>
      <c r="I162" s="21"/>
      <c r="J162" s="21">
        <v>0.49</v>
      </c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16">
        <f t="shared" si="2"/>
        <v>1.18</v>
      </c>
      <c r="AC162" s="106"/>
      <c r="AD162" s="105"/>
      <c r="AE162" s="106"/>
    </row>
    <row r="163" spans="1:31" x14ac:dyDescent="0.3">
      <c r="A163" s="26">
        <v>76.2607</v>
      </c>
      <c r="B163" s="107" t="s">
        <v>1538</v>
      </c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>
        <v>1.18</v>
      </c>
      <c r="X163" s="21"/>
      <c r="Y163" s="21">
        <v>0.83</v>
      </c>
      <c r="Z163" s="21">
        <v>13</v>
      </c>
      <c r="AA163" s="21"/>
      <c r="AB163" s="16">
        <f t="shared" si="2"/>
        <v>15.01</v>
      </c>
      <c r="AC163" s="106"/>
      <c r="AD163" s="105"/>
      <c r="AE163" s="106"/>
    </row>
    <row r="164" spans="1:31" x14ac:dyDescent="0.3">
      <c r="A164" s="26">
        <v>76.270700000000005</v>
      </c>
      <c r="B164" s="107" t="s">
        <v>1539</v>
      </c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>
        <v>0.02</v>
      </c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16">
        <f t="shared" si="2"/>
        <v>0.02</v>
      </c>
      <c r="AC164" s="106"/>
      <c r="AD164" s="105"/>
      <c r="AE164" s="106"/>
    </row>
    <row r="165" spans="1:31" s="142" customFormat="1" x14ac:dyDescent="0.3">
      <c r="A165" s="82"/>
      <c r="B165" s="82" t="s">
        <v>1070</v>
      </c>
      <c r="C165" s="82">
        <f t="shared" ref="C165:AB165" si="3">SUM(C7:C164)</f>
        <v>679.63999999999987</v>
      </c>
      <c r="D165" s="82">
        <f t="shared" si="3"/>
        <v>1143.53</v>
      </c>
      <c r="E165" s="82">
        <f t="shared" si="3"/>
        <v>431.62999999999994</v>
      </c>
      <c r="F165" s="82">
        <f t="shared" si="3"/>
        <v>405.61000000000013</v>
      </c>
      <c r="G165" s="82">
        <f t="shared" si="3"/>
        <v>405.61000000000013</v>
      </c>
      <c r="H165" s="82">
        <f t="shared" si="3"/>
        <v>650.1099999999999</v>
      </c>
      <c r="I165" s="82">
        <f t="shared" si="3"/>
        <v>477.97</v>
      </c>
      <c r="J165" s="82">
        <f t="shared" si="3"/>
        <v>675.88000000000011</v>
      </c>
      <c r="K165" s="82">
        <f t="shared" si="3"/>
        <v>693.60000000000025</v>
      </c>
      <c r="L165" s="234">
        <f t="shared" si="3"/>
        <v>993.0799999999997</v>
      </c>
      <c r="M165" s="234">
        <f t="shared" si="3"/>
        <v>374.59999999999985</v>
      </c>
      <c r="N165" s="82">
        <f t="shared" si="3"/>
        <v>246.32000000000002</v>
      </c>
      <c r="O165" s="234">
        <f t="shared" si="3"/>
        <v>158.10000000000002</v>
      </c>
      <c r="P165" s="82">
        <f t="shared" si="3"/>
        <v>551.65000000000009</v>
      </c>
      <c r="Q165" s="82">
        <f t="shared" si="3"/>
        <v>350.27000000000004</v>
      </c>
      <c r="R165" s="82">
        <f t="shared" si="3"/>
        <v>482.92999999999989</v>
      </c>
      <c r="S165" s="82">
        <f t="shared" si="3"/>
        <v>230.81</v>
      </c>
      <c r="T165" s="82">
        <f t="shared" si="3"/>
        <v>271.15000000000003</v>
      </c>
      <c r="U165" s="82">
        <f t="shared" si="3"/>
        <v>232.78000000000003</v>
      </c>
      <c r="V165" s="82">
        <f t="shared" si="3"/>
        <v>49.7</v>
      </c>
      <c r="W165" s="82">
        <f t="shared" si="3"/>
        <v>72.630000000000024</v>
      </c>
      <c r="X165" s="82">
        <f t="shared" si="3"/>
        <v>57.359999999999992</v>
      </c>
      <c r="Y165" s="82">
        <f t="shared" si="3"/>
        <v>1305.5199999999993</v>
      </c>
      <c r="Z165" s="82">
        <f t="shared" si="3"/>
        <v>684.11</v>
      </c>
      <c r="AA165" s="82">
        <f t="shared" si="3"/>
        <v>0</v>
      </c>
      <c r="AB165" s="82">
        <f t="shared" si="3"/>
        <v>11624.59</v>
      </c>
      <c r="AC165" s="106"/>
      <c r="AD165" s="105"/>
      <c r="AE165" s="106"/>
    </row>
    <row r="166" spans="1:31" x14ac:dyDescent="0.3">
      <c r="C166" s="94">
        <v>679.64</v>
      </c>
      <c r="D166" s="94">
        <v>1143.53</v>
      </c>
      <c r="E166" s="94">
        <v>431.77</v>
      </c>
      <c r="F166" s="94">
        <v>405.61</v>
      </c>
      <c r="G166" s="94">
        <v>405.61</v>
      </c>
      <c r="H166" s="94">
        <v>650.11</v>
      </c>
      <c r="I166" s="94">
        <v>477.97</v>
      </c>
      <c r="J166" s="94">
        <v>675.88</v>
      </c>
      <c r="K166" s="95">
        <v>693.6</v>
      </c>
      <c r="L166" s="94">
        <v>993.12</v>
      </c>
      <c r="M166" s="94">
        <v>374.6</v>
      </c>
      <c r="N166" s="94">
        <v>246.32</v>
      </c>
      <c r="O166" s="94">
        <v>158.1</v>
      </c>
      <c r="P166" s="94">
        <v>551.65</v>
      </c>
      <c r="Q166" s="94">
        <v>350.27</v>
      </c>
      <c r="R166" s="94">
        <v>482.95</v>
      </c>
      <c r="S166" s="94">
        <v>230.81</v>
      </c>
      <c r="T166" s="94">
        <v>271.44</v>
      </c>
      <c r="U166" s="94">
        <v>232.89</v>
      </c>
      <c r="V166" s="94">
        <v>49.72</v>
      </c>
      <c r="W166" s="94">
        <v>72.63</v>
      </c>
      <c r="X166" s="94">
        <v>57.36</v>
      </c>
      <c r="Y166" s="94">
        <v>1305.52</v>
      </c>
      <c r="Z166" s="94">
        <v>683.9</v>
      </c>
      <c r="AA166" s="94">
        <v>0</v>
      </c>
      <c r="AB166" s="94">
        <v>11624.98</v>
      </c>
    </row>
    <row r="167" spans="1:31" x14ac:dyDescent="0.3">
      <c r="C167" s="96">
        <f>C165-C166</f>
        <v>0</v>
      </c>
      <c r="D167" s="96">
        <f t="shared" ref="D167:AB167" si="4">D165-D166</f>
        <v>0</v>
      </c>
      <c r="E167" s="96">
        <f t="shared" si="4"/>
        <v>-0.1400000000000432</v>
      </c>
      <c r="F167" s="96">
        <f t="shared" si="4"/>
        <v>0</v>
      </c>
      <c r="G167" s="96">
        <f t="shared" si="4"/>
        <v>0</v>
      </c>
      <c r="H167" s="96">
        <f t="shared" si="4"/>
        <v>0</v>
      </c>
      <c r="I167" s="96">
        <f t="shared" si="4"/>
        <v>0</v>
      </c>
      <c r="J167" s="96">
        <f t="shared" si="4"/>
        <v>0</v>
      </c>
      <c r="K167" s="96">
        <f t="shared" si="4"/>
        <v>0</v>
      </c>
      <c r="L167" s="96">
        <f t="shared" si="4"/>
        <v>-4.0000000000304681E-2</v>
      </c>
      <c r="M167" s="96">
        <f t="shared" si="4"/>
        <v>0</v>
      </c>
      <c r="N167" s="96">
        <f t="shared" si="4"/>
        <v>0</v>
      </c>
      <c r="O167" s="96">
        <f t="shared" si="4"/>
        <v>0</v>
      </c>
      <c r="P167" s="96">
        <f t="shared" si="4"/>
        <v>0</v>
      </c>
      <c r="Q167" s="96">
        <f t="shared" si="4"/>
        <v>0</v>
      </c>
      <c r="R167" s="96">
        <f t="shared" si="4"/>
        <v>-2.0000000000095497E-2</v>
      </c>
      <c r="S167" s="96">
        <f t="shared" si="4"/>
        <v>0</v>
      </c>
      <c r="T167" s="96">
        <f t="shared" si="4"/>
        <v>-0.28999999999996362</v>
      </c>
      <c r="U167" s="96">
        <f t="shared" si="4"/>
        <v>-0.1099999999999568</v>
      </c>
      <c r="V167" s="96">
        <f t="shared" si="4"/>
        <v>-1.9999999999996021E-2</v>
      </c>
      <c r="W167" s="96">
        <f t="shared" si="4"/>
        <v>0</v>
      </c>
      <c r="X167" s="96">
        <f t="shared" si="4"/>
        <v>0</v>
      </c>
      <c r="Y167" s="96">
        <f t="shared" si="4"/>
        <v>0</v>
      </c>
      <c r="Z167" s="96">
        <f t="shared" si="4"/>
        <v>0.21000000000003638</v>
      </c>
      <c r="AA167" s="96">
        <f t="shared" si="4"/>
        <v>0</v>
      </c>
      <c r="AB167" s="96">
        <f t="shared" si="4"/>
        <v>-0.38999999999941792</v>
      </c>
    </row>
    <row r="168" spans="1:31" x14ac:dyDescent="0.3">
      <c r="U168" s="96"/>
    </row>
  </sheetData>
  <mergeCells count="30">
    <mergeCell ref="W5:W6"/>
    <mergeCell ref="X5:X6"/>
    <mergeCell ref="Y5:Y6"/>
    <mergeCell ref="Z5:Z6"/>
    <mergeCell ref="A1:AB1"/>
    <mergeCell ref="Z3:AB3"/>
    <mergeCell ref="A5:A6"/>
    <mergeCell ref="B5:B6"/>
    <mergeCell ref="C5:C6"/>
    <mergeCell ref="S5:S6"/>
    <mergeCell ref="AA5:AA6"/>
    <mergeCell ref="AB5:AB6"/>
    <mergeCell ref="U5:U6"/>
    <mergeCell ref="V5:V6"/>
    <mergeCell ref="T5:T6"/>
    <mergeCell ref="I5:I6"/>
    <mergeCell ref="J5:J6"/>
    <mergeCell ref="K5:K6"/>
    <mergeCell ref="L5:L6"/>
    <mergeCell ref="N5:N6"/>
    <mergeCell ref="O5:O6"/>
    <mergeCell ref="P5:P6"/>
    <mergeCell ref="Q5:Q6"/>
    <mergeCell ref="R5:R6"/>
    <mergeCell ref="M5:M6"/>
    <mergeCell ref="D5:D6"/>
    <mergeCell ref="E5:E6"/>
    <mergeCell ref="F5:F6"/>
    <mergeCell ref="G5:G6"/>
    <mergeCell ref="H5:H6"/>
  </mergeCells>
  <pageMargins left="0.5" right="0.28999999999999998" top="0.25" bottom="0.25" header="0.3" footer="0.3"/>
  <pageSetup paperSize="9" scale="85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68"/>
  <sheetViews>
    <sheetView workbookViewId="0">
      <pane xSplit="2" ySplit="6" topLeftCell="V7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A2" sqref="A2"/>
    </sheetView>
  </sheetViews>
  <sheetFormatPr defaultRowHeight="16.5" x14ac:dyDescent="0.3"/>
  <cols>
    <col min="1" max="1" width="13.7109375" style="94" customWidth="1"/>
    <col min="2" max="2" width="47.42578125" style="94" customWidth="1"/>
    <col min="3" max="10" width="16.28515625" style="94" customWidth="1"/>
    <col min="11" max="11" width="16.28515625" style="95" customWidth="1"/>
    <col min="12" max="26" width="16.28515625" style="94" customWidth="1"/>
    <col min="27" max="27" width="16.28515625" style="94" hidden="1" customWidth="1"/>
    <col min="28" max="28" width="16.28515625" style="94" customWidth="1"/>
    <col min="29" max="29" width="13.42578125" style="94" customWidth="1"/>
    <col min="30" max="30" width="14.28515625" style="94" customWidth="1"/>
    <col min="31" max="31" width="12.42578125" style="94" customWidth="1"/>
    <col min="32" max="16384" width="9.140625" style="94"/>
  </cols>
  <sheetData>
    <row r="1" spans="1:31" s="226" customFormat="1" ht="15" customHeight="1" x14ac:dyDescent="0.2">
      <c r="A1" s="255" t="s">
        <v>1905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</row>
    <row r="2" spans="1:31" s="226" customFormat="1" ht="19.5" customHeight="1" x14ac:dyDescent="0.2">
      <c r="A2" s="232" t="s">
        <v>1906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</row>
    <row r="3" spans="1:31" s="230" customFormat="1" ht="15.75" customHeight="1" x14ac:dyDescent="0.2">
      <c r="A3" s="227"/>
      <c r="B3" s="228"/>
      <c r="C3" s="229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56"/>
      <c r="AA3" s="256"/>
      <c r="AB3" s="256"/>
    </row>
    <row r="4" spans="1:31" s="230" customFormat="1" ht="19.5" customHeight="1" x14ac:dyDescent="0.2">
      <c r="A4" s="227"/>
      <c r="B4" s="228" t="s">
        <v>1908</v>
      </c>
      <c r="C4" s="229" t="s">
        <v>1907</v>
      </c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31"/>
    </row>
    <row r="5" spans="1:31" s="8" customFormat="1" ht="15" customHeight="1" x14ac:dyDescent="0.2">
      <c r="A5" s="257" t="s">
        <v>3</v>
      </c>
      <c r="B5" s="257" t="s">
        <v>4</v>
      </c>
      <c r="C5" s="258" t="s">
        <v>1877</v>
      </c>
      <c r="D5" s="258" t="s">
        <v>1878</v>
      </c>
      <c r="E5" s="258" t="s">
        <v>1879</v>
      </c>
      <c r="F5" s="258" t="s">
        <v>1880</v>
      </c>
      <c r="G5" s="258" t="s">
        <v>1881</v>
      </c>
      <c r="H5" s="258" t="s">
        <v>1882</v>
      </c>
      <c r="I5" s="258" t="s">
        <v>1883</v>
      </c>
      <c r="J5" s="258" t="s">
        <v>1884</v>
      </c>
      <c r="K5" s="264" t="s">
        <v>1885</v>
      </c>
      <c r="L5" s="258" t="s">
        <v>1886</v>
      </c>
      <c r="M5" s="258" t="s">
        <v>1887</v>
      </c>
      <c r="N5" s="258" t="s">
        <v>1888</v>
      </c>
      <c r="O5" s="258" t="s">
        <v>1889</v>
      </c>
      <c r="P5" s="258" t="s">
        <v>1890</v>
      </c>
      <c r="Q5" s="258" t="s">
        <v>1891</v>
      </c>
      <c r="R5" s="258" t="s">
        <v>1892</v>
      </c>
      <c r="S5" s="258" t="s">
        <v>1893</v>
      </c>
      <c r="T5" s="258" t="s">
        <v>1894</v>
      </c>
      <c r="U5" s="258" t="s">
        <v>1895</v>
      </c>
      <c r="V5" s="258" t="s">
        <v>1896</v>
      </c>
      <c r="W5" s="258" t="s">
        <v>1897</v>
      </c>
      <c r="X5" s="258" t="s">
        <v>1898</v>
      </c>
      <c r="Y5" s="258" t="s">
        <v>1899</v>
      </c>
      <c r="Z5" s="258" t="s">
        <v>1900</v>
      </c>
      <c r="AA5" s="258" t="s">
        <v>1901</v>
      </c>
      <c r="AB5" s="269" t="s">
        <v>33</v>
      </c>
    </row>
    <row r="6" spans="1:31" s="11" customFormat="1" ht="13.5" x14ac:dyDescent="0.25">
      <c r="A6" s="257"/>
      <c r="B6" s="257"/>
      <c r="C6" s="259"/>
      <c r="D6" s="259"/>
      <c r="E6" s="259"/>
      <c r="F6" s="259"/>
      <c r="G6" s="259"/>
      <c r="H6" s="259"/>
      <c r="I6" s="259"/>
      <c r="J6" s="259"/>
      <c r="K6" s="265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70"/>
    </row>
    <row r="7" spans="1:31" x14ac:dyDescent="0.3">
      <c r="A7" s="26">
        <v>74.110699999999994</v>
      </c>
      <c r="B7" s="107" t="s">
        <v>1362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720</v>
      </c>
      <c r="Z7" s="21">
        <v>0</v>
      </c>
      <c r="AA7" s="21">
        <v>0</v>
      </c>
      <c r="AB7" s="16">
        <f>SUM(C7:AA7)</f>
        <v>720</v>
      </c>
      <c r="AC7" s="105">
        <v>857.24468000000002</v>
      </c>
      <c r="AD7" s="105"/>
      <c r="AE7" s="106"/>
    </row>
    <row r="8" spans="1:31" ht="31.5" x14ac:dyDescent="0.3">
      <c r="A8" s="26">
        <v>74.117699999999999</v>
      </c>
      <c r="B8" s="107" t="s">
        <v>1365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1544</v>
      </c>
      <c r="Z8" s="21">
        <v>0</v>
      </c>
      <c r="AA8" s="21">
        <v>0</v>
      </c>
      <c r="AB8" s="16">
        <f t="shared" ref="AB8:AB80" si="0">SUM(C8:AA8)</f>
        <v>1544</v>
      </c>
      <c r="AC8" s="105">
        <v>1744.5321799999999</v>
      </c>
      <c r="AD8" s="105"/>
      <c r="AE8" s="106"/>
    </row>
    <row r="9" spans="1:31" x14ac:dyDescent="0.3">
      <c r="A9" s="26">
        <v>74.190700000000007</v>
      </c>
      <c r="B9" s="107" t="s">
        <v>1367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16">
        <f t="shared" si="0"/>
        <v>0</v>
      </c>
      <c r="AC9" s="106"/>
      <c r="AD9" s="105"/>
      <c r="AE9" s="106"/>
    </row>
    <row r="10" spans="1:31" x14ac:dyDescent="0.3">
      <c r="A10" s="26">
        <v>74.200699999999998</v>
      </c>
      <c r="B10" s="107" t="s">
        <v>1368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50</v>
      </c>
      <c r="AA10" s="21">
        <v>0</v>
      </c>
      <c r="AB10" s="16">
        <f t="shared" si="0"/>
        <v>50</v>
      </c>
      <c r="AC10" s="106"/>
      <c r="AD10" s="105"/>
      <c r="AE10" s="106"/>
    </row>
    <row r="11" spans="1:31" x14ac:dyDescent="0.3">
      <c r="A11" s="26">
        <v>74.210699999999989</v>
      </c>
      <c r="B11" s="107" t="s">
        <v>1369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16">
        <f t="shared" si="0"/>
        <v>0</v>
      </c>
      <c r="AC11" s="106"/>
      <c r="AD11" s="105"/>
      <c r="AE11" s="106"/>
    </row>
    <row r="12" spans="1:31" x14ac:dyDescent="0.3">
      <c r="A12" s="26">
        <v>74.220699999999994</v>
      </c>
      <c r="B12" s="107" t="s">
        <v>1371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20</v>
      </c>
      <c r="AA12" s="21">
        <v>0</v>
      </c>
      <c r="AB12" s="16">
        <f t="shared" si="0"/>
        <v>20</v>
      </c>
      <c r="AC12" s="106"/>
      <c r="AD12" s="105"/>
      <c r="AE12" s="106"/>
    </row>
    <row r="13" spans="1:31" x14ac:dyDescent="0.3">
      <c r="A13" s="26">
        <v>74.300699999999992</v>
      </c>
      <c r="B13" s="107" t="s">
        <v>1373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15</v>
      </c>
      <c r="AA13" s="21">
        <v>0</v>
      </c>
      <c r="AB13" s="16">
        <f t="shared" si="0"/>
        <v>15</v>
      </c>
      <c r="AC13" s="106"/>
      <c r="AD13" s="105"/>
      <c r="AE13" s="106"/>
    </row>
    <row r="14" spans="1:31" x14ac:dyDescent="0.3">
      <c r="A14" s="26">
        <v>74.310699999999997</v>
      </c>
      <c r="B14" s="107" t="s">
        <v>1374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16">
        <f t="shared" si="0"/>
        <v>0</v>
      </c>
      <c r="AC14" s="106"/>
      <c r="AD14" s="105"/>
      <c r="AE14" s="106"/>
    </row>
    <row r="15" spans="1:31" x14ac:dyDescent="0.3">
      <c r="A15" s="26">
        <v>74.510599999999997</v>
      </c>
      <c r="B15" s="107" t="s">
        <v>1375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16">
        <f t="shared" si="0"/>
        <v>0</v>
      </c>
      <c r="AC15" s="106"/>
      <c r="AD15" s="105"/>
      <c r="AE15" s="106"/>
    </row>
    <row r="16" spans="1:31" x14ac:dyDescent="0.3">
      <c r="A16" s="26">
        <v>74.5107</v>
      </c>
      <c r="B16" s="107" t="s">
        <v>1375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1530</v>
      </c>
      <c r="Z16" s="21">
        <v>0</v>
      </c>
      <c r="AA16" s="21">
        <v>0</v>
      </c>
      <c r="AB16" s="16">
        <f t="shared" si="0"/>
        <v>1530</v>
      </c>
      <c r="AC16" s="106"/>
      <c r="AD16" s="105"/>
      <c r="AE16" s="106"/>
    </row>
    <row r="17" spans="1:31" x14ac:dyDescent="0.3">
      <c r="A17" s="26">
        <v>74.601699999999994</v>
      </c>
      <c r="B17" s="107" t="s">
        <v>1377</v>
      </c>
      <c r="C17" s="21">
        <v>0</v>
      </c>
      <c r="D17" s="21">
        <v>1.7799199999999999</v>
      </c>
      <c r="E17" s="21">
        <v>0.35560000000000003</v>
      </c>
      <c r="F17" s="21">
        <v>0.35560000000000003</v>
      </c>
      <c r="G17" s="21">
        <v>0</v>
      </c>
      <c r="H17" s="21">
        <v>0.71209999999999996</v>
      </c>
      <c r="I17" s="21">
        <v>7.4120000000000005E-2</v>
      </c>
      <c r="J17" s="21">
        <v>0.19919999999999999</v>
      </c>
      <c r="K17" s="21">
        <v>0.2</v>
      </c>
      <c r="L17" s="21">
        <v>0.34799999999999998</v>
      </c>
      <c r="M17" s="21">
        <v>7.1999999999999995E-2</v>
      </c>
      <c r="N17" s="21">
        <v>0.39760000000000001</v>
      </c>
      <c r="O17" s="21">
        <v>0.10199999999999999</v>
      </c>
      <c r="P17" s="21">
        <v>0.28511999999999998</v>
      </c>
      <c r="Q17" s="21">
        <v>0.68176000000000003</v>
      </c>
      <c r="R17" s="21">
        <v>0</v>
      </c>
      <c r="S17" s="21">
        <v>0.58248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16">
        <f t="shared" si="0"/>
        <v>6.1455000000000002</v>
      </c>
      <c r="AC17" s="106"/>
      <c r="AD17" s="105"/>
      <c r="AE17" s="106"/>
    </row>
    <row r="18" spans="1:31" x14ac:dyDescent="0.3">
      <c r="A18" s="26">
        <v>74.701699999999988</v>
      </c>
      <c r="B18" s="107" t="s">
        <v>1378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1.038E-2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16">
        <f t="shared" si="0"/>
        <v>1.038E-2</v>
      </c>
      <c r="AC18" s="106"/>
      <c r="AD18" s="105"/>
      <c r="AE18" s="106"/>
    </row>
    <row r="19" spans="1:31" x14ac:dyDescent="0.3">
      <c r="A19" s="26">
        <v>74.801699999999997</v>
      </c>
      <c r="B19" s="107" t="s">
        <v>1379</v>
      </c>
      <c r="C19" s="21">
        <v>0</v>
      </c>
      <c r="D19" s="21">
        <v>0.69513000000000003</v>
      </c>
      <c r="E19" s="21">
        <v>0</v>
      </c>
      <c r="F19" s="21">
        <v>0</v>
      </c>
      <c r="G19" s="21">
        <v>1.9990000000000001E-2</v>
      </c>
      <c r="H19" s="21">
        <v>0</v>
      </c>
      <c r="I19" s="21">
        <v>0</v>
      </c>
      <c r="J19" s="21">
        <v>0.30382999999999999</v>
      </c>
      <c r="K19" s="21">
        <v>0</v>
      </c>
      <c r="L19" s="21">
        <v>0</v>
      </c>
      <c r="M19" s="21">
        <v>4.675E-2</v>
      </c>
      <c r="N19" s="21">
        <v>0</v>
      </c>
      <c r="O19" s="21">
        <v>0</v>
      </c>
      <c r="P19" s="21">
        <v>0.16075999999999999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7.4389999999999998E-2</v>
      </c>
      <c r="X19" s="21">
        <v>0</v>
      </c>
      <c r="Y19" s="21">
        <v>0</v>
      </c>
      <c r="Z19" s="21">
        <v>0</v>
      </c>
      <c r="AA19" s="21">
        <v>0</v>
      </c>
      <c r="AB19" s="16">
        <f t="shared" si="0"/>
        <v>1.3008500000000001</v>
      </c>
      <c r="AC19" s="106"/>
      <c r="AD19" s="105"/>
      <c r="AE19" s="106"/>
    </row>
    <row r="20" spans="1:31" x14ac:dyDescent="0.3">
      <c r="A20" s="26">
        <v>74.802700000000002</v>
      </c>
      <c r="B20" s="107" t="s">
        <v>1380</v>
      </c>
      <c r="C20" s="21">
        <v>2</v>
      </c>
      <c r="D20" s="21">
        <v>2.8942100000000002</v>
      </c>
      <c r="E20" s="21">
        <v>1</v>
      </c>
      <c r="F20" s="21">
        <v>1</v>
      </c>
      <c r="G20" s="21">
        <v>1</v>
      </c>
      <c r="H20" s="21">
        <v>1</v>
      </c>
      <c r="I20" s="21">
        <v>1</v>
      </c>
      <c r="J20" s="21">
        <v>1</v>
      </c>
      <c r="K20" s="21">
        <v>1</v>
      </c>
      <c r="L20" s="21">
        <v>1.7002999999999999</v>
      </c>
      <c r="M20" s="21">
        <v>1</v>
      </c>
      <c r="N20" s="21">
        <v>1</v>
      </c>
      <c r="O20" s="21">
        <v>1</v>
      </c>
      <c r="P20" s="21">
        <v>1</v>
      </c>
      <c r="Q20" s="21">
        <v>1</v>
      </c>
      <c r="R20" s="21">
        <v>1</v>
      </c>
      <c r="S20" s="21">
        <v>3.0075799999999999</v>
      </c>
      <c r="T20" s="21">
        <v>1</v>
      </c>
      <c r="U20" s="21">
        <v>0.53583999999999998</v>
      </c>
      <c r="V20" s="21">
        <v>0.31968000000000002</v>
      </c>
      <c r="W20" s="21">
        <v>0.50251000000000001</v>
      </c>
      <c r="X20" s="21">
        <v>1</v>
      </c>
      <c r="Y20" s="21">
        <v>0.35747000000000001</v>
      </c>
      <c r="Z20" s="21">
        <v>0.53961999999999999</v>
      </c>
      <c r="AA20" s="21">
        <v>0</v>
      </c>
      <c r="AB20" s="16">
        <f t="shared" si="0"/>
        <v>26.857210000000002</v>
      </c>
      <c r="AC20" s="106"/>
      <c r="AD20" s="105"/>
      <c r="AE20" s="106"/>
    </row>
    <row r="21" spans="1:31" x14ac:dyDescent="0.3">
      <c r="A21" s="26">
        <v>75.110699999999994</v>
      </c>
      <c r="B21" s="107" t="s">
        <v>1382</v>
      </c>
      <c r="C21" s="21">
        <v>0</v>
      </c>
      <c r="D21" s="21">
        <v>0</v>
      </c>
      <c r="E21" s="21">
        <v>0</v>
      </c>
      <c r="F21" s="21">
        <v>2</v>
      </c>
      <c r="G21" s="21">
        <v>2</v>
      </c>
      <c r="H21" s="21">
        <v>15.1068</v>
      </c>
      <c r="I21" s="21">
        <v>0</v>
      </c>
      <c r="J21" s="21">
        <v>1</v>
      </c>
      <c r="K21" s="21">
        <v>14.155519999999999</v>
      </c>
      <c r="L21" s="21">
        <v>0</v>
      </c>
      <c r="M21" s="21">
        <v>4.4864800000000002</v>
      </c>
      <c r="N21" s="21">
        <v>0</v>
      </c>
      <c r="O21" s="21">
        <v>0</v>
      </c>
      <c r="P21" s="21">
        <v>26.380569999999999</v>
      </c>
      <c r="Q21" s="21">
        <v>0</v>
      </c>
      <c r="R21" s="21">
        <v>0</v>
      </c>
      <c r="S21" s="21">
        <v>2.0203000000000002</v>
      </c>
      <c r="T21" s="21">
        <v>0</v>
      </c>
      <c r="U21" s="21">
        <v>33.123829999999998</v>
      </c>
      <c r="V21" s="21">
        <v>0</v>
      </c>
      <c r="W21" s="21">
        <v>0.80400000000000005</v>
      </c>
      <c r="X21" s="21">
        <v>0</v>
      </c>
      <c r="Y21" s="21">
        <v>0</v>
      </c>
      <c r="Z21" s="21">
        <v>104.85</v>
      </c>
      <c r="AA21" s="21">
        <v>0</v>
      </c>
      <c r="AB21" s="16">
        <f t="shared" si="0"/>
        <v>205.92750000000001</v>
      </c>
      <c r="AC21" s="106"/>
      <c r="AD21" s="105"/>
      <c r="AE21" s="106"/>
    </row>
    <row r="22" spans="1:31" x14ac:dyDescent="0.3">
      <c r="A22" s="26">
        <v>75.114699999999999</v>
      </c>
      <c r="B22" s="107" t="s">
        <v>1363</v>
      </c>
      <c r="C22" s="21">
        <v>37.18506</v>
      </c>
      <c r="D22" s="21">
        <v>25.21649</v>
      </c>
      <c r="E22" s="21">
        <v>17.931920000000002</v>
      </c>
      <c r="F22" s="21">
        <v>17.931920000000002</v>
      </c>
      <c r="G22" s="21">
        <v>2</v>
      </c>
      <c r="H22" s="21">
        <v>9.2817100000000003</v>
      </c>
      <c r="I22" s="21">
        <v>9.1297200000000007</v>
      </c>
      <c r="J22" s="21">
        <v>12.007440000000001</v>
      </c>
      <c r="K22" s="21">
        <v>12.09024</v>
      </c>
      <c r="L22" s="21">
        <v>3.71136</v>
      </c>
      <c r="M22" s="21">
        <v>16.860880000000002</v>
      </c>
      <c r="N22" s="21">
        <v>0</v>
      </c>
      <c r="O22" s="21">
        <v>10.467779999999999</v>
      </c>
      <c r="P22" s="21">
        <v>9.0948200000000003</v>
      </c>
      <c r="Q22" s="21">
        <v>0</v>
      </c>
      <c r="R22" s="21">
        <v>6.4395199999999999</v>
      </c>
      <c r="S22" s="21">
        <v>16.79158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16">
        <f t="shared" si="0"/>
        <v>206.14044000000004</v>
      </c>
      <c r="AC22" s="106"/>
      <c r="AD22" s="105"/>
      <c r="AE22" s="106"/>
    </row>
    <row r="23" spans="1:31" x14ac:dyDescent="0.3">
      <c r="A23" s="26">
        <v>75.11569999999999</v>
      </c>
      <c r="B23" s="107" t="s">
        <v>1384</v>
      </c>
      <c r="C23" s="21">
        <f>1089.68654+400</f>
        <v>1489.6865399999999</v>
      </c>
      <c r="D23" s="21">
        <f>729.68802+150</f>
        <v>879.68802000000005</v>
      </c>
      <c r="E23" s="21">
        <f>336.03407+150</f>
        <v>486.03406999999999</v>
      </c>
      <c r="F23" s="21">
        <v>390</v>
      </c>
      <c r="G23" s="21">
        <v>350</v>
      </c>
      <c r="H23" s="21">
        <v>399.32794000000001</v>
      </c>
      <c r="I23" s="21">
        <v>423.13916</v>
      </c>
      <c r="J23" s="21">
        <v>535.53189999999995</v>
      </c>
      <c r="K23" s="21">
        <v>597.51250000000005</v>
      </c>
      <c r="L23" s="21">
        <v>675.74171000000001</v>
      </c>
      <c r="M23" s="21">
        <v>391.79486000000003</v>
      </c>
      <c r="N23" s="21">
        <v>293.87115999999997</v>
      </c>
      <c r="O23" s="21">
        <v>267.91874999999999</v>
      </c>
      <c r="P23" s="21">
        <v>625.38229999999999</v>
      </c>
      <c r="Q23" s="21">
        <v>457.45961</v>
      </c>
      <c r="R23" s="21">
        <f>277.51142-103.88+150</f>
        <v>323.63141999999999</v>
      </c>
      <c r="S23" s="21">
        <f>247.14545-56.17+150</f>
        <v>340.97545000000002</v>
      </c>
      <c r="T23" s="21">
        <f>234.97704-63.52+150</f>
        <v>321.45704000000001</v>
      </c>
      <c r="U23" s="21">
        <v>226.16802000000001</v>
      </c>
      <c r="V23" s="21">
        <v>95.68956</v>
      </c>
      <c r="W23" s="21">
        <v>54.783630000000002</v>
      </c>
      <c r="X23" s="21">
        <v>63.68224</v>
      </c>
      <c r="Y23" s="21">
        <f>12.9078+30</f>
        <v>42.907800000000002</v>
      </c>
      <c r="Z23" s="21">
        <v>650</v>
      </c>
      <c r="AA23" s="21">
        <v>0</v>
      </c>
      <c r="AB23" s="16">
        <f t="shared" si="0"/>
        <v>10382.383680000001</v>
      </c>
      <c r="AC23" s="106"/>
      <c r="AD23" s="105"/>
      <c r="AE23" s="106"/>
    </row>
    <row r="24" spans="1:31" x14ac:dyDescent="0.3">
      <c r="A24" s="26">
        <v>75.116699999999994</v>
      </c>
      <c r="B24" s="107" t="s">
        <v>1385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103.88</v>
      </c>
      <c r="S24" s="21">
        <v>56.17</v>
      </c>
      <c r="T24" s="21">
        <v>63.52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5.2942299999999998</v>
      </c>
      <c r="AA24" s="21">
        <v>0</v>
      </c>
      <c r="AB24" s="16">
        <f t="shared" si="0"/>
        <v>228.86423000000002</v>
      </c>
      <c r="AC24" s="106"/>
      <c r="AD24" s="105"/>
      <c r="AE24" s="106"/>
    </row>
    <row r="25" spans="1:31" ht="31.5" x14ac:dyDescent="0.3">
      <c r="A25" s="111">
        <v>75.117599999999996</v>
      </c>
      <c r="B25" s="107" t="s">
        <v>1386</v>
      </c>
      <c r="C25" s="21"/>
      <c r="D25" s="21"/>
      <c r="E25" s="21"/>
      <c r="F25" s="21">
        <v>0.51</v>
      </c>
      <c r="G25" s="21">
        <v>0.51</v>
      </c>
      <c r="H25" s="21">
        <v>0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>
        <v>10.31</v>
      </c>
      <c r="Z25" s="21"/>
      <c r="AA25" s="21"/>
      <c r="AB25" s="16">
        <f t="shared" si="0"/>
        <v>11.33</v>
      </c>
      <c r="AC25" s="106"/>
      <c r="AD25" s="105"/>
      <c r="AE25" s="106"/>
    </row>
    <row r="26" spans="1:31" ht="31.5" x14ac:dyDescent="0.3">
      <c r="A26" s="26">
        <v>75.117699999999999</v>
      </c>
      <c r="B26" s="107" t="s">
        <v>1387</v>
      </c>
      <c r="C26" s="21">
        <v>616.00477000000001</v>
      </c>
      <c r="D26" s="21">
        <v>553.43186000000003</v>
      </c>
      <c r="E26" s="21">
        <v>581.52038000000005</v>
      </c>
      <c r="F26" s="21">
        <v>470</v>
      </c>
      <c r="G26" s="21">
        <v>420</v>
      </c>
      <c r="H26" s="21">
        <v>561.60658000000001</v>
      </c>
      <c r="I26" s="21">
        <v>471.72037999999998</v>
      </c>
      <c r="J26" s="21">
        <v>684.55355999999995</v>
      </c>
      <c r="K26" s="21">
        <v>486.74610000000001</v>
      </c>
      <c r="L26" s="21">
        <v>497.04777999999999</v>
      </c>
      <c r="M26" s="21">
        <v>515.10874999999999</v>
      </c>
      <c r="N26" s="21">
        <v>345.67998999999998</v>
      </c>
      <c r="O26" s="21">
        <v>328.43723</v>
      </c>
      <c r="P26" s="21">
        <v>697.59416999999996</v>
      </c>
      <c r="Q26" s="21">
        <v>499.06090999999998</v>
      </c>
      <c r="R26" s="21">
        <f>497.7286+150</f>
        <v>647.72859999999991</v>
      </c>
      <c r="S26" s="21">
        <f>378.085+150</f>
        <v>528.08500000000004</v>
      </c>
      <c r="T26" s="21">
        <v>481.62504999999999</v>
      </c>
      <c r="U26" s="21">
        <v>196.27021999999999</v>
      </c>
      <c r="V26" s="21">
        <v>25.981439999999999</v>
      </c>
      <c r="W26" s="21">
        <v>74.298400000000001</v>
      </c>
      <c r="X26" s="21">
        <v>67.314310000000006</v>
      </c>
      <c r="Y26" s="21">
        <f>30.03074-20</f>
        <v>10.030740000000002</v>
      </c>
      <c r="Z26" s="21">
        <v>300</v>
      </c>
      <c r="AA26" s="21">
        <v>0</v>
      </c>
      <c r="AB26" s="16">
        <f t="shared" si="0"/>
        <v>10059.846220000003</v>
      </c>
      <c r="AC26" s="106"/>
      <c r="AD26" s="105"/>
      <c r="AE26" s="106"/>
    </row>
    <row r="27" spans="1:31" ht="31.5" x14ac:dyDescent="0.3">
      <c r="A27" s="26">
        <v>75.118700000000004</v>
      </c>
      <c r="B27" s="107" t="s">
        <v>1388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27.280239999999999</v>
      </c>
      <c r="I27" s="21">
        <v>0</v>
      </c>
      <c r="J27" s="21">
        <v>10.02759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44.764710000000001</v>
      </c>
      <c r="V27" s="21">
        <v>0</v>
      </c>
      <c r="W27" s="21">
        <v>23.235309999999998</v>
      </c>
      <c r="X27" s="21">
        <v>21.634180000000001</v>
      </c>
      <c r="Y27" s="21">
        <v>0</v>
      </c>
      <c r="Z27" s="21">
        <v>2.3100100000000001</v>
      </c>
      <c r="AA27" s="21">
        <v>0</v>
      </c>
      <c r="AB27" s="16">
        <f t="shared" si="0"/>
        <v>129.25203999999999</v>
      </c>
      <c r="AC27" s="106"/>
      <c r="AD27" s="105"/>
      <c r="AE27" s="106"/>
    </row>
    <row r="28" spans="1:31" ht="47.25" x14ac:dyDescent="0.3">
      <c r="A28" s="26">
        <v>75.119699999999995</v>
      </c>
      <c r="B28" s="107" t="s">
        <v>1389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7.2690099999999997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3.0379700000000001</v>
      </c>
      <c r="V28" s="21">
        <v>0</v>
      </c>
      <c r="W28" s="21">
        <v>3.75624</v>
      </c>
      <c r="X28" s="21">
        <v>6.2868300000000001</v>
      </c>
      <c r="Y28" s="21">
        <v>0</v>
      </c>
      <c r="Z28" s="21">
        <v>9.8716799999999996</v>
      </c>
      <c r="AA28" s="21">
        <v>0</v>
      </c>
      <c r="AB28" s="16">
        <f t="shared" si="0"/>
        <v>30.221730000000001</v>
      </c>
      <c r="AC28" s="106"/>
      <c r="AD28" s="105"/>
      <c r="AE28" s="106"/>
    </row>
    <row r="29" spans="1:31" x14ac:dyDescent="0.3">
      <c r="A29" s="26">
        <v>75.155699999999996</v>
      </c>
      <c r="B29" s="107" t="s">
        <v>1391</v>
      </c>
      <c r="C29" s="21">
        <v>0</v>
      </c>
      <c r="D29" s="21">
        <v>10.897259999999999</v>
      </c>
      <c r="E29" s="21">
        <v>5.5679999999999996</v>
      </c>
      <c r="F29" s="21">
        <v>5.5679999999999996</v>
      </c>
      <c r="G29" s="21">
        <v>3.1406499999999999</v>
      </c>
      <c r="H29" s="21">
        <v>8.3114600000000003</v>
      </c>
      <c r="I29" s="21">
        <v>0.33561999999999997</v>
      </c>
      <c r="J29" s="21">
        <v>0</v>
      </c>
      <c r="K29" s="21">
        <v>11.832000000000001</v>
      </c>
      <c r="L29" s="21">
        <v>13.79223</v>
      </c>
      <c r="M29" s="21">
        <v>10.96874</v>
      </c>
      <c r="N29" s="21">
        <v>5.1840000000000002</v>
      </c>
      <c r="O29" s="21">
        <v>0</v>
      </c>
      <c r="P29" s="21">
        <v>0</v>
      </c>
      <c r="Q29" s="21">
        <v>0</v>
      </c>
      <c r="R29" s="21">
        <v>0</v>
      </c>
      <c r="S29" s="21">
        <v>2.8773399999999998</v>
      </c>
      <c r="T29" s="21">
        <v>1.5</v>
      </c>
      <c r="U29" s="21">
        <v>0.95733999999999997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16">
        <f t="shared" si="0"/>
        <v>80.932640000000006</v>
      </c>
      <c r="AC29" s="106"/>
      <c r="AD29" s="105"/>
      <c r="AE29" s="106"/>
    </row>
    <row r="30" spans="1:31" x14ac:dyDescent="0.3">
      <c r="A30" s="26">
        <v>75.156700000000001</v>
      </c>
      <c r="B30" s="107" t="s">
        <v>1392</v>
      </c>
      <c r="C30" s="21">
        <v>0</v>
      </c>
      <c r="D30" s="21">
        <v>0</v>
      </c>
      <c r="E30" s="21">
        <v>0</v>
      </c>
      <c r="F30" s="21">
        <v>2</v>
      </c>
      <c r="G30" s="21">
        <v>2</v>
      </c>
      <c r="H30" s="21">
        <v>1.44</v>
      </c>
      <c r="I30" s="21">
        <v>2.7839999999999998</v>
      </c>
      <c r="J30" s="21">
        <v>2.3039999999999998</v>
      </c>
      <c r="K30" s="21">
        <v>0</v>
      </c>
      <c r="L30" s="21">
        <v>0</v>
      </c>
      <c r="M30" s="21">
        <v>4</v>
      </c>
      <c r="N30" s="21">
        <v>0</v>
      </c>
      <c r="O30" s="21">
        <v>1.296</v>
      </c>
      <c r="P30" s="21">
        <v>19.178190000000001</v>
      </c>
      <c r="Q30" s="21">
        <v>8.5971399999999996</v>
      </c>
      <c r="R30" s="21">
        <v>16.368780000000001</v>
      </c>
      <c r="S30" s="21">
        <v>9.2591999999999999</v>
      </c>
      <c r="T30" s="21">
        <v>36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16">
        <f t="shared" si="0"/>
        <v>105.22730999999999</v>
      </c>
      <c r="AC30" s="106"/>
      <c r="AD30" s="105"/>
      <c r="AE30" s="106"/>
    </row>
    <row r="31" spans="1:31" ht="31.5" x14ac:dyDescent="0.3">
      <c r="A31" s="26">
        <v>75.157700000000006</v>
      </c>
      <c r="B31" s="107" t="s">
        <v>1393</v>
      </c>
      <c r="C31" s="21">
        <v>137.48249999999999</v>
      </c>
      <c r="D31" s="21">
        <v>122.18597</v>
      </c>
      <c r="E31" s="21">
        <v>186.43276</v>
      </c>
      <c r="F31" s="21">
        <v>140</v>
      </c>
      <c r="G31" s="21">
        <v>100</v>
      </c>
      <c r="H31" s="21">
        <v>157.38701</v>
      </c>
      <c r="I31" s="21">
        <v>120.92615000000001</v>
      </c>
      <c r="J31" s="21">
        <v>181.24540999999999</v>
      </c>
      <c r="K31" s="21">
        <v>126.30067</v>
      </c>
      <c r="L31" s="21">
        <v>192.19038</v>
      </c>
      <c r="M31" s="21">
        <v>125.46572999999999</v>
      </c>
      <c r="N31" s="21">
        <v>69.954139999999995</v>
      </c>
      <c r="O31" s="21">
        <v>67.324380000000005</v>
      </c>
      <c r="P31" s="21">
        <v>123.79934</v>
      </c>
      <c r="Q31" s="21">
        <v>126.30807</v>
      </c>
      <c r="R31" s="21">
        <v>156.86645999999999</v>
      </c>
      <c r="S31" s="21">
        <v>109.27491000000001</v>
      </c>
      <c r="T31" s="21">
        <v>101.42227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16">
        <f t="shared" si="0"/>
        <v>2344.5661500000001</v>
      </c>
      <c r="AC31" s="106"/>
      <c r="AD31" s="105"/>
      <c r="AE31" s="106"/>
    </row>
    <row r="32" spans="1:31" x14ac:dyDescent="0.3">
      <c r="A32" s="26">
        <v>75.170699999999997</v>
      </c>
      <c r="B32" s="107" t="s">
        <v>1394</v>
      </c>
      <c r="C32" s="21">
        <v>0.77846000000000004</v>
      </c>
      <c r="D32" s="21">
        <v>1.4612099999999999</v>
      </c>
      <c r="E32" s="21">
        <v>0.79525000000000001</v>
      </c>
      <c r="F32" s="21">
        <v>0.79525000000000001</v>
      </c>
      <c r="G32" s="21">
        <v>0.5</v>
      </c>
      <c r="H32" s="21">
        <v>0</v>
      </c>
      <c r="I32" s="21">
        <v>0</v>
      </c>
      <c r="J32" s="21">
        <v>0</v>
      </c>
      <c r="K32" s="21">
        <v>1.8190599999999999</v>
      </c>
      <c r="L32" s="21">
        <v>0</v>
      </c>
      <c r="M32" s="21">
        <v>1.8250999999999999</v>
      </c>
      <c r="N32" s="21">
        <v>3.9093900000000001</v>
      </c>
      <c r="O32" s="21">
        <v>0</v>
      </c>
      <c r="P32" s="21">
        <v>2.02563</v>
      </c>
      <c r="Q32" s="21">
        <v>2.7244899999999999</v>
      </c>
      <c r="R32" s="21">
        <v>6.0542499999999997</v>
      </c>
      <c r="S32" s="21">
        <v>0.68761000000000005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0.29921999999999999</v>
      </c>
      <c r="Z32" s="21">
        <v>0</v>
      </c>
      <c r="AA32" s="21">
        <v>0</v>
      </c>
      <c r="AB32" s="16">
        <f t="shared" si="0"/>
        <v>23.674919999999997</v>
      </c>
      <c r="AC32" s="106"/>
      <c r="AD32" s="105"/>
      <c r="AE32" s="106"/>
    </row>
    <row r="33" spans="1:31" ht="31.5" x14ac:dyDescent="0.3">
      <c r="A33" s="26">
        <v>75.180700000000002</v>
      </c>
      <c r="B33" s="107" t="s">
        <v>1398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5.7040899999999999</v>
      </c>
      <c r="I33" s="21">
        <v>0</v>
      </c>
      <c r="J33" s="21">
        <v>1</v>
      </c>
      <c r="K33" s="21">
        <v>6.4054000000000002</v>
      </c>
      <c r="L33" s="21">
        <v>0</v>
      </c>
      <c r="M33" s="21">
        <v>2.0301399999999998</v>
      </c>
      <c r="N33" s="21">
        <v>0</v>
      </c>
      <c r="O33" s="21">
        <v>0</v>
      </c>
      <c r="P33" s="21">
        <v>9.8889399999999998</v>
      </c>
      <c r="Q33" s="21">
        <v>0</v>
      </c>
      <c r="R33" s="21">
        <v>0</v>
      </c>
      <c r="S33" s="21">
        <v>0.91418999999999995</v>
      </c>
      <c r="T33" s="21">
        <v>0</v>
      </c>
      <c r="U33" s="21">
        <v>14.687049999999999</v>
      </c>
      <c r="V33" s="21">
        <v>0</v>
      </c>
      <c r="W33" s="21">
        <v>0.36381000000000002</v>
      </c>
      <c r="X33" s="21">
        <v>0</v>
      </c>
      <c r="Y33" s="21">
        <v>0</v>
      </c>
      <c r="Z33" s="21">
        <v>78.55</v>
      </c>
      <c r="AA33" s="21">
        <v>0</v>
      </c>
      <c r="AB33" s="16">
        <f t="shared" si="0"/>
        <v>119.54362</v>
      </c>
      <c r="AC33" s="106"/>
      <c r="AD33" s="105"/>
      <c r="AE33" s="106"/>
    </row>
    <row r="34" spans="1:31" ht="31.5" x14ac:dyDescent="0.3">
      <c r="A34" s="111">
        <v>75.181700000000006</v>
      </c>
      <c r="B34" s="107" t="s">
        <v>1399</v>
      </c>
      <c r="C34" s="21"/>
      <c r="D34" s="21"/>
      <c r="E34" s="21"/>
      <c r="F34" s="21"/>
      <c r="G34" s="21"/>
      <c r="H34" s="21"/>
      <c r="I34" s="21">
        <v>0.09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16"/>
      <c r="AC34" s="106"/>
      <c r="AD34" s="105"/>
      <c r="AE34" s="106"/>
    </row>
    <row r="35" spans="1:31" x14ac:dyDescent="0.3">
      <c r="A35" s="26">
        <v>75.184700000000007</v>
      </c>
      <c r="B35" s="107" t="s">
        <v>1401</v>
      </c>
      <c r="C35" s="21">
        <v>14.0991</v>
      </c>
      <c r="D35" s="21">
        <v>9.4467800000000004</v>
      </c>
      <c r="E35" s="21">
        <v>6.7434599999999998</v>
      </c>
      <c r="F35" s="21">
        <v>6.7434599999999998</v>
      </c>
      <c r="G35" s="21">
        <v>0</v>
      </c>
      <c r="H35" s="21">
        <v>3.4864700000000002</v>
      </c>
      <c r="I35" s="21">
        <v>3.0416599999999998</v>
      </c>
      <c r="J35" s="21">
        <v>5.43337</v>
      </c>
      <c r="K35" s="21">
        <v>5.4708899999999998</v>
      </c>
      <c r="L35" s="21">
        <v>1.5241</v>
      </c>
      <c r="M35" s="21">
        <v>7.6294599999999999</v>
      </c>
      <c r="N35" s="21">
        <v>0</v>
      </c>
      <c r="O35" s="21">
        <v>4.7359799999999996</v>
      </c>
      <c r="P35" s="21">
        <v>2.9857</v>
      </c>
      <c r="Q35" s="21">
        <v>0</v>
      </c>
      <c r="R35" s="21">
        <v>2.9138600000000001</v>
      </c>
      <c r="S35" s="21">
        <v>6.3304900000000002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16">
        <f t="shared" si="0"/>
        <v>80.584779999999981</v>
      </c>
      <c r="AC35" s="106"/>
      <c r="AD35" s="105"/>
      <c r="AE35" s="106"/>
    </row>
    <row r="36" spans="1:31" x14ac:dyDescent="0.3">
      <c r="A36" s="111">
        <v>75.185599999999994</v>
      </c>
      <c r="B36" s="107" t="s">
        <v>1402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>
        <v>6.76</v>
      </c>
      <c r="R36" s="21"/>
      <c r="S36" s="21"/>
      <c r="T36" s="21">
        <v>11.76</v>
      </c>
      <c r="U36" s="21"/>
      <c r="V36" s="21"/>
      <c r="W36" s="21"/>
      <c r="X36" s="21"/>
      <c r="Y36" s="21"/>
      <c r="Z36" s="21"/>
      <c r="AA36" s="21"/>
      <c r="AB36" s="16"/>
      <c r="AC36" s="106"/>
      <c r="AD36" s="105"/>
      <c r="AE36" s="106"/>
    </row>
    <row r="37" spans="1:31" x14ac:dyDescent="0.3">
      <c r="A37" s="26">
        <v>75.185699999999997</v>
      </c>
      <c r="B37" s="107" t="s">
        <v>1402</v>
      </c>
      <c r="C37" s="21">
        <v>524.10776999999996</v>
      </c>
      <c r="D37" s="21">
        <v>394.54773</v>
      </c>
      <c r="E37" s="21">
        <v>183.72694000000001</v>
      </c>
      <c r="F37" s="21">
        <v>170</v>
      </c>
      <c r="G37" s="21">
        <v>150</v>
      </c>
      <c r="H37" s="21">
        <v>194.48826</v>
      </c>
      <c r="I37" s="21">
        <v>199.08879999999999</v>
      </c>
      <c r="J37" s="21">
        <v>220</v>
      </c>
      <c r="K37" s="21">
        <v>250</v>
      </c>
      <c r="L37" s="21">
        <v>254.49894</v>
      </c>
      <c r="M37" s="21">
        <v>150</v>
      </c>
      <c r="N37" s="21">
        <v>100</v>
      </c>
      <c r="O37" s="21">
        <v>80</v>
      </c>
      <c r="P37" s="21">
        <v>220</v>
      </c>
      <c r="Q37" s="21">
        <v>120</v>
      </c>
      <c r="R37" s="21">
        <v>146</v>
      </c>
      <c r="S37" s="21">
        <v>130</v>
      </c>
      <c r="T37" s="21">
        <v>125</v>
      </c>
      <c r="U37" s="21">
        <v>55</v>
      </c>
      <c r="V37" s="21">
        <v>50</v>
      </c>
      <c r="W37" s="21">
        <v>20.264620000000001</v>
      </c>
      <c r="X37" s="21">
        <v>24.29128</v>
      </c>
      <c r="Y37" s="21">
        <f>40.66294-9.69-0.31</f>
        <v>30.662940000000003</v>
      </c>
      <c r="Z37" s="21">
        <v>160</v>
      </c>
      <c r="AA37" s="21">
        <v>0</v>
      </c>
      <c r="AB37" s="16">
        <f t="shared" si="0"/>
        <v>3951.6772799999999</v>
      </c>
      <c r="AC37" s="106"/>
      <c r="AD37" s="105"/>
      <c r="AE37" s="106"/>
    </row>
    <row r="38" spans="1:31" x14ac:dyDescent="0.3">
      <c r="A38" s="26">
        <v>75.186700000000002</v>
      </c>
      <c r="B38" s="107" t="s">
        <v>1403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2.4222999999999999</v>
      </c>
      <c r="AA38" s="21">
        <v>0</v>
      </c>
      <c r="AB38" s="16">
        <f t="shared" si="0"/>
        <v>2.4222999999999999</v>
      </c>
      <c r="AC38" s="106"/>
      <c r="AD38" s="105"/>
      <c r="AE38" s="106"/>
    </row>
    <row r="39" spans="1:31" ht="31.5" x14ac:dyDescent="0.3">
      <c r="A39" s="111">
        <v>75.187600000000003</v>
      </c>
      <c r="B39" s="107" t="s">
        <v>1404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>
        <v>6.34</v>
      </c>
      <c r="R39" s="21"/>
      <c r="S39" s="21">
        <v>10.48</v>
      </c>
      <c r="T39" s="21">
        <v>14.14</v>
      </c>
      <c r="U39" s="21"/>
      <c r="V39" s="21"/>
      <c r="W39" s="21"/>
      <c r="X39" s="21"/>
      <c r="Y39" s="21"/>
      <c r="Z39" s="21"/>
      <c r="AA39" s="21"/>
      <c r="AB39" s="16"/>
      <c r="AC39" s="106"/>
      <c r="AD39" s="105"/>
      <c r="AE39" s="106"/>
    </row>
    <row r="40" spans="1:31" ht="31.5" x14ac:dyDescent="0.3">
      <c r="A40" s="26">
        <v>75.187700000000007</v>
      </c>
      <c r="B40" s="107" t="s">
        <v>1405</v>
      </c>
      <c r="C40" s="21">
        <f>234.14686+50+50</f>
        <v>334.14686</v>
      </c>
      <c r="D40" s="21">
        <v>265.70979999999997</v>
      </c>
      <c r="E40" s="21">
        <v>225.91890000000001</v>
      </c>
      <c r="F40" s="21">
        <v>160</v>
      </c>
      <c r="G40" s="21">
        <v>130</v>
      </c>
      <c r="H40" s="21">
        <v>187.51168999999999</v>
      </c>
      <c r="I40" s="21">
        <v>167.34317999999999</v>
      </c>
      <c r="J40" s="21">
        <v>221.14538999999999</v>
      </c>
      <c r="K40" s="21">
        <v>180</v>
      </c>
      <c r="L40" s="21">
        <v>182.80857</v>
      </c>
      <c r="M40" s="21">
        <v>190</v>
      </c>
      <c r="N40" s="21">
        <v>120</v>
      </c>
      <c r="O40" s="21">
        <v>90</v>
      </c>
      <c r="P40" s="21">
        <v>280</v>
      </c>
      <c r="Q40" s="21">
        <v>180</v>
      </c>
      <c r="R40" s="21">
        <v>260</v>
      </c>
      <c r="S40" s="21">
        <v>200</v>
      </c>
      <c r="T40" s="21">
        <v>175</v>
      </c>
      <c r="U40" s="21">
        <v>70</v>
      </c>
      <c r="V40" s="21">
        <v>10</v>
      </c>
      <c r="W40" s="21">
        <v>24.570060000000002</v>
      </c>
      <c r="X40" s="21">
        <v>16.878579999999999</v>
      </c>
      <c r="Y40" s="21">
        <v>12.2315</v>
      </c>
      <c r="Z40" s="21">
        <v>150</v>
      </c>
      <c r="AA40" s="21">
        <v>0</v>
      </c>
      <c r="AB40" s="16">
        <f t="shared" si="0"/>
        <v>3833.2645299999999</v>
      </c>
      <c r="AC40" s="106"/>
      <c r="AD40" s="105"/>
      <c r="AE40" s="106"/>
    </row>
    <row r="41" spans="1:31" x14ac:dyDescent="0.3">
      <c r="A41" s="26">
        <v>75.214699999999993</v>
      </c>
      <c r="B41" s="107" t="s">
        <v>1407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0.16139000000000001</v>
      </c>
      <c r="J41" s="21">
        <v>0</v>
      </c>
      <c r="K41" s="21">
        <v>0</v>
      </c>
      <c r="L41" s="21">
        <v>0</v>
      </c>
      <c r="M41" s="21">
        <v>0</v>
      </c>
      <c r="N41" s="21">
        <v>1.2777400000000001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16">
        <f t="shared" si="0"/>
        <v>1.43913</v>
      </c>
      <c r="AC41" s="106"/>
      <c r="AD41" s="105"/>
      <c r="AE41" s="106"/>
    </row>
    <row r="42" spans="1:31" ht="31.5" x14ac:dyDescent="0.3">
      <c r="A42" s="26">
        <v>75.215699999999998</v>
      </c>
      <c r="B42" s="107" t="s">
        <v>1408</v>
      </c>
      <c r="C42" s="21">
        <v>43.219099999999997</v>
      </c>
      <c r="D42" s="21">
        <v>60.5413</v>
      </c>
      <c r="E42" s="21">
        <v>12.56423</v>
      </c>
      <c r="F42" s="21">
        <v>12.56423</v>
      </c>
      <c r="G42" s="21">
        <v>18.366900000000001</v>
      </c>
      <c r="H42" s="21">
        <v>8.0495800000000006</v>
      </c>
      <c r="I42" s="21">
        <v>3.9310800000000001</v>
      </c>
      <c r="J42" s="21">
        <v>16.26943</v>
      </c>
      <c r="K42" s="21">
        <v>13.446249999999999</v>
      </c>
      <c r="L42" s="21">
        <v>18.9603</v>
      </c>
      <c r="M42" s="21">
        <v>8.1279000000000003</v>
      </c>
      <c r="N42" s="21">
        <v>1.1049199999999999</v>
      </c>
      <c r="O42" s="21">
        <v>7.4491699999999996</v>
      </c>
      <c r="P42" s="21">
        <v>15.07999</v>
      </c>
      <c r="Q42" s="21">
        <v>21.44848</v>
      </c>
      <c r="R42" s="21">
        <v>0</v>
      </c>
      <c r="S42" s="21">
        <v>7.4973299999999998</v>
      </c>
      <c r="T42" s="21">
        <v>0</v>
      </c>
      <c r="U42" s="21">
        <v>0</v>
      </c>
      <c r="V42" s="21">
        <v>0.25189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16">
        <f t="shared" si="0"/>
        <v>268.87207999999998</v>
      </c>
      <c r="AC42" s="106"/>
      <c r="AD42" s="105"/>
      <c r="AE42" s="106"/>
    </row>
    <row r="43" spans="1:31" ht="31.5" x14ac:dyDescent="0.3">
      <c r="A43" s="26">
        <v>75.217699999999994</v>
      </c>
      <c r="B43" s="107" t="s">
        <v>1409</v>
      </c>
      <c r="C43" s="21">
        <v>29.591180000000001</v>
      </c>
      <c r="D43" s="21">
        <v>0</v>
      </c>
      <c r="E43" s="21">
        <v>15.262269999999999</v>
      </c>
      <c r="F43" s="21">
        <v>15.262269999999999</v>
      </c>
      <c r="G43" s="21">
        <v>0</v>
      </c>
      <c r="H43" s="21">
        <v>13.399430000000001</v>
      </c>
      <c r="I43" s="21">
        <v>8.2505699999999997</v>
      </c>
      <c r="J43" s="21">
        <v>25.389209999999999</v>
      </c>
      <c r="K43" s="21">
        <v>8.2068300000000001</v>
      </c>
      <c r="L43" s="21">
        <v>9.8499999999999994E-3</v>
      </c>
      <c r="M43" s="21">
        <v>0</v>
      </c>
      <c r="N43" s="21">
        <v>4.0007000000000001</v>
      </c>
      <c r="O43" s="21">
        <v>0</v>
      </c>
      <c r="P43" s="21">
        <v>0</v>
      </c>
      <c r="Q43" s="21">
        <v>0</v>
      </c>
      <c r="R43" s="21">
        <v>0</v>
      </c>
      <c r="S43" s="21">
        <v>11.300660000000001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16">
        <f t="shared" si="0"/>
        <v>130.67296999999999</v>
      </c>
      <c r="AC43" s="106"/>
      <c r="AD43" s="105"/>
      <c r="AE43" s="106"/>
    </row>
    <row r="44" spans="1:31" x14ac:dyDescent="0.3">
      <c r="A44" s="26">
        <v>75.220699999999994</v>
      </c>
      <c r="B44" s="107" t="s">
        <v>1410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2.5529799999999998</v>
      </c>
      <c r="O44" s="21">
        <v>0</v>
      </c>
      <c r="P44" s="21">
        <v>0</v>
      </c>
      <c r="Q44" s="21">
        <v>0</v>
      </c>
      <c r="R44" s="21">
        <v>0</v>
      </c>
      <c r="S44" s="21">
        <v>0.25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16">
        <f t="shared" si="0"/>
        <v>2.8029799999999998</v>
      </c>
      <c r="AC44" s="106"/>
      <c r="AD44" s="105"/>
      <c r="AE44" s="106"/>
    </row>
    <row r="45" spans="1:31" x14ac:dyDescent="0.3">
      <c r="A45" s="26">
        <v>75.310699999999997</v>
      </c>
      <c r="B45" s="107" t="s">
        <v>1411</v>
      </c>
      <c r="C45" s="21">
        <v>0</v>
      </c>
      <c r="D45" s="21">
        <v>0</v>
      </c>
      <c r="E45" s="21">
        <v>0</v>
      </c>
      <c r="F45" s="21">
        <v>1</v>
      </c>
      <c r="G45" s="21">
        <v>1</v>
      </c>
      <c r="H45" s="21">
        <v>2.5</v>
      </c>
      <c r="I45" s="21">
        <v>0</v>
      </c>
      <c r="J45" s="21">
        <v>0</v>
      </c>
      <c r="K45" s="21">
        <v>1.7744800000000001</v>
      </c>
      <c r="L45" s="21">
        <v>0</v>
      </c>
      <c r="M45" s="21">
        <v>0.85528000000000004</v>
      </c>
      <c r="N45" s="21">
        <v>0</v>
      </c>
      <c r="O45" s="21">
        <v>0</v>
      </c>
      <c r="P45" s="21">
        <v>3.0550199999999998</v>
      </c>
      <c r="Q45" s="21">
        <v>0</v>
      </c>
      <c r="R45" s="21">
        <v>0</v>
      </c>
      <c r="S45" s="21">
        <v>0.10639</v>
      </c>
      <c r="T45" s="21">
        <v>0</v>
      </c>
      <c r="U45" s="21">
        <v>3.5213399999999999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16">
        <f t="shared" si="0"/>
        <v>13.81251</v>
      </c>
      <c r="AC45" s="106"/>
      <c r="AD45" s="105"/>
      <c r="AE45" s="106"/>
    </row>
    <row r="46" spans="1:31" x14ac:dyDescent="0.3">
      <c r="A46" s="26">
        <v>75.314699999999988</v>
      </c>
      <c r="B46" s="107" t="s">
        <v>1412</v>
      </c>
      <c r="C46" s="21">
        <v>4.9696600000000002</v>
      </c>
      <c r="D46" s="21">
        <v>3.0983100000000001</v>
      </c>
      <c r="E46" s="21">
        <v>2.9567299999999999</v>
      </c>
      <c r="F46" s="21">
        <v>2.9567299999999999</v>
      </c>
      <c r="G46" s="21">
        <v>0.8</v>
      </c>
      <c r="H46" s="21">
        <v>1.5</v>
      </c>
      <c r="I46" s="21">
        <v>1.0677099999999999</v>
      </c>
      <c r="J46" s="21">
        <v>1.2</v>
      </c>
      <c r="K46" s="21">
        <v>1.69326</v>
      </c>
      <c r="L46" s="21">
        <v>0.39118999999999998</v>
      </c>
      <c r="M46" s="21">
        <v>0.51268999999999998</v>
      </c>
      <c r="N46" s="21">
        <v>0</v>
      </c>
      <c r="O46" s="21">
        <v>0.76937999999999995</v>
      </c>
      <c r="P46" s="21">
        <v>1.98278</v>
      </c>
      <c r="Q46" s="21">
        <v>0</v>
      </c>
      <c r="R46" s="21">
        <v>0.4</v>
      </c>
      <c r="S46" s="21">
        <v>2.2284199999999998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16">
        <f t="shared" si="0"/>
        <v>26.526859999999992</v>
      </c>
      <c r="AC46" s="106"/>
      <c r="AD46" s="105"/>
      <c r="AE46" s="106"/>
    </row>
    <row r="47" spans="1:31" x14ac:dyDescent="0.3">
      <c r="A47" s="111">
        <v>75.315600000000003</v>
      </c>
      <c r="B47" s="107" t="s">
        <v>1413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4.7</v>
      </c>
      <c r="Q47" s="21">
        <v>0</v>
      </c>
      <c r="R47" s="21">
        <v>0</v>
      </c>
      <c r="S47" s="21">
        <v>0</v>
      </c>
      <c r="T47" s="21">
        <v>14.56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16">
        <f t="shared" si="0"/>
        <v>19.260000000000002</v>
      </c>
      <c r="AC47" s="106"/>
      <c r="AD47" s="105"/>
      <c r="AE47" s="106"/>
    </row>
    <row r="48" spans="1:31" x14ac:dyDescent="0.3">
      <c r="A48" s="26">
        <v>75.315699999999993</v>
      </c>
      <c r="B48" s="107" t="s">
        <v>1413</v>
      </c>
      <c r="C48" s="21">
        <v>32.046700000000001</v>
      </c>
      <c r="D48" s="21">
        <v>81.324579999999997</v>
      </c>
      <c r="E48" s="21">
        <v>21.686520000000002</v>
      </c>
      <c r="F48" s="21">
        <v>41.686520000000002</v>
      </c>
      <c r="G48" s="21">
        <v>39.530740000000002</v>
      </c>
      <c r="H48" s="21">
        <v>15.744149999999999</v>
      </c>
      <c r="I48" s="21">
        <v>35</v>
      </c>
      <c r="J48" s="21">
        <v>30</v>
      </c>
      <c r="K48" s="21">
        <v>45.955460000000002</v>
      </c>
      <c r="L48" s="21">
        <v>62.43289</v>
      </c>
      <c r="M48" s="21">
        <v>11.94326</v>
      </c>
      <c r="N48" s="21">
        <v>9.5654199999999996</v>
      </c>
      <c r="O48" s="21">
        <v>9.1357199999999992</v>
      </c>
      <c r="P48" s="21">
        <v>39.587380000000003</v>
      </c>
      <c r="Q48" s="21">
        <v>15</v>
      </c>
      <c r="R48" s="21">
        <v>18.540590000000002</v>
      </c>
      <c r="S48" s="21">
        <v>12.96848</v>
      </c>
      <c r="T48" s="21">
        <v>13.421139999999999</v>
      </c>
      <c r="U48" s="21">
        <v>8.8890600000000006</v>
      </c>
      <c r="V48" s="21">
        <v>7.6853699999999998</v>
      </c>
      <c r="W48" s="21">
        <v>2.4049900000000002</v>
      </c>
      <c r="X48" s="21">
        <v>3.0785100000000001</v>
      </c>
      <c r="Y48" s="21">
        <v>9.0404999999999998</v>
      </c>
      <c r="Z48" s="21">
        <v>39.605759999999997</v>
      </c>
      <c r="AA48" s="21">
        <v>0</v>
      </c>
      <c r="AB48" s="16">
        <f t="shared" si="0"/>
        <v>606.27374000000009</v>
      </c>
      <c r="AC48" s="106"/>
      <c r="AD48" s="105"/>
      <c r="AE48" s="106"/>
    </row>
    <row r="49" spans="1:31" ht="31.5" x14ac:dyDescent="0.3">
      <c r="A49" s="26">
        <v>75.316699999999997</v>
      </c>
      <c r="B49" s="107" t="s">
        <v>1414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0.42177999999999999</v>
      </c>
      <c r="AA49" s="21">
        <v>0</v>
      </c>
      <c r="AB49" s="16">
        <f t="shared" si="0"/>
        <v>0.42177999999999999</v>
      </c>
      <c r="AC49" s="106"/>
      <c r="AD49" s="105"/>
      <c r="AE49" s="106"/>
    </row>
    <row r="50" spans="1:31" ht="31.5" x14ac:dyDescent="0.3">
      <c r="A50" s="111">
        <v>75.317599999999999</v>
      </c>
      <c r="B50" s="107" t="s">
        <v>1415</v>
      </c>
      <c r="C50" s="21">
        <v>0</v>
      </c>
      <c r="D50" s="21">
        <v>0</v>
      </c>
      <c r="E50" s="21">
        <v>0</v>
      </c>
      <c r="F50" s="21">
        <v>0.23</v>
      </c>
      <c r="G50" s="21">
        <v>0.23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15.12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16">
        <f t="shared" si="0"/>
        <v>15.58</v>
      </c>
      <c r="AC50" s="106"/>
      <c r="AD50" s="105"/>
      <c r="AE50" s="106"/>
    </row>
    <row r="51" spans="1:31" ht="47.25" x14ac:dyDescent="0.3">
      <c r="A51" s="26">
        <v>75.317700000000002</v>
      </c>
      <c r="B51" s="107" t="s">
        <v>1416</v>
      </c>
      <c r="C51" s="21">
        <v>17.64593</v>
      </c>
      <c r="D51" s="21">
        <v>45.283850000000001</v>
      </c>
      <c r="E51" s="21">
        <v>31.050139999999999</v>
      </c>
      <c r="F51" s="21">
        <v>41.050139999999999</v>
      </c>
      <c r="G51" s="21">
        <v>39.192340000000002</v>
      </c>
      <c r="H51" s="21">
        <v>27.78791</v>
      </c>
      <c r="I51" s="21">
        <v>30</v>
      </c>
      <c r="J51" s="21">
        <v>35.482849999999999</v>
      </c>
      <c r="K51" s="21">
        <v>32.327660000000002</v>
      </c>
      <c r="L51" s="21">
        <v>34.539299999999997</v>
      </c>
      <c r="M51" s="21">
        <v>46.906570000000002</v>
      </c>
      <c r="N51" s="21">
        <v>24.157579999999999</v>
      </c>
      <c r="O51" s="21">
        <v>13.970090000000001</v>
      </c>
      <c r="P51" s="21">
        <v>64.382689999999997</v>
      </c>
      <c r="Q51" s="21">
        <v>34.406089999999999</v>
      </c>
      <c r="R51" s="21">
        <v>60.875680000000003</v>
      </c>
      <c r="S51" s="21">
        <v>36.823810000000002</v>
      </c>
      <c r="T51" s="21">
        <v>27.268190000000001</v>
      </c>
      <c r="U51" s="21">
        <v>15.29725</v>
      </c>
      <c r="V51" s="21">
        <v>3.5789200000000001</v>
      </c>
      <c r="W51" s="21">
        <v>3.12582</v>
      </c>
      <c r="X51" s="21">
        <v>2.1379199999999998</v>
      </c>
      <c r="Y51" s="21">
        <v>1.74105</v>
      </c>
      <c r="Z51" s="21">
        <v>17.073540000000001</v>
      </c>
      <c r="AA51" s="21">
        <v>0</v>
      </c>
      <c r="AB51" s="16">
        <f t="shared" si="0"/>
        <v>686.10531999999978</v>
      </c>
      <c r="AC51" s="106"/>
      <c r="AD51" s="105"/>
      <c r="AE51" s="106"/>
    </row>
    <row r="52" spans="1:31" ht="31.5" x14ac:dyDescent="0.3">
      <c r="A52" s="26">
        <v>75.318700000000007</v>
      </c>
      <c r="B52" s="107" t="s">
        <v>1417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1.65</v>
      </c>
      <c r="I52" s="21">
        <v>0</v>
      </c>
      <c r="J52" s="21">
        <v>1.00983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2.9397099999999998</v>
      </c>
      <c r="V52" s="21">
        <v>0</v>
      </c>
      <c r="W52" s="21">
        <v>0.86133000000000004</v>
      </c>
      <c r="X52" s="21">
        <v>1</v>
      </c>
      <c r="Y52" s="21">
        <v>0</v>
      </c>
      <c r="Z52" s="21">
        <v>0.57545999999999997</v>
      </c>
      <c r="AA52" s="21">
        <v>0</v>
      </c>
      <c r="AB52" s="16">
        <f t="shared" si="0"/>
        <v>8.0363299999999995</v>
      </c>
      <c r="AC52" s="106"/>
      <c r="AD52" s="105"/>
      <c r="AE52" s="106"/>
    </row>
    <row r="53" spans="1:31" ht="47.25" x14ac:dyDescent="0.3">
      <c r="A53" s="26">
        <v>75.319699999999997</v>
      </c>
      <c r="B53" s="107" t="s">
        <v>1418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0.54578000000000004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0.16042000000000001</v>
      </c>
      <c r="V53" s="21">
        <v>0</v>
      </c>
      <c r="W53" s="21">
        <v>0.16381999999999999</v>
      </c>
      <c r="X53" s="21">
        <v>0.25412000000000001</v>
      </c>
      <c r="Y53" s="21">
        <v>0</v>
      </c>
      <c r="Z53" s="21">
        <v>0.64624999999999999</v>
      </c>
      <c r="AA53" s="21">
        <v>0</v>
      </c>
      <c r="AB53" s="16">
        <f t="shared" si="0"/>
        <v>1.7703900000000001</v>
      </c>
      <c r="AC53" s="106"/>
      <c r="AD53" s="105"/>
      <c r="AE53" s="106"/>
    </row>
    <row r="54" spans="1:31" ht="31.5" x14ac:dyDescent="0.3">
      <c r="A54" s="26">
        <v>75.408699999999996</v>
      </c>
      <c r="B54" s="107" t="s">
        <v>1419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2.1437200000000001</v>
      </c>
      <c r="I54" s="21">
        <v>0</v>
      </c>
      <c r="J54" s="21">
        <v>0.67911999999999995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1.8120099999999999</v>
      </c>
      <c r="X54" s="21">
        <v>0</v>
      </c>
      <c r="Y54" s="21">
        <v>0</v>
      </c>
      <c r="Z54" s="21">
        <v>0</v>
      </c>
      <c r="AA54" s="21">
        <v>0</v>
      </c>
      <c r="AB54" s="16">
        <f t="shared" si="0"/>
        <v>4.6348500000000001</v>
      </c>
      <c r="AC54" s="106"/>
      <c r="AD54" s="105"/>
      <c r="AE54" s="106"/>
    </row>
    <row r="55" spans="1:31" ht="31.5" x14ac:dyDescent="0.3">
      <c r="A55" s="26">
        <v>75.409700000000001</v>
      </c>
      <c r="B55" s="107" t="s">
        <v>1420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0.75858000000000003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7.5101500000000003</v>
      </c>
      <c r="V55" s="21">
        <v>0</v>
      </c>
      <c r="W55" s="21">
        <v>0.37980999999999998</v>
      </c>
      <c r="X55" s="21">
        <v>2.8153000000000001</v>
      </c>
      <c r="Y55" s="21">
        <v>0</v>
      </c>
      <c r="Z55" s="21">
        <v>9.5999999999999992E-3</v>
      </c>
      <c r="AA55" s="21">
        <v>0</v>
      </c>
      <c r="AB55" s="16">
        <f t="shared" si="0"/>
        <v>11.473440000000002</v>
      </c>
      <c r="AC55" s="106"/>
      <c r="AD55" s="105"/>
      <c r="AE55" s="106"/>
    </row>
    <row r="56" spans="1:31" x14ac:dyDescent="0.3">
      <c r="A56" s="26">
        <v>75.410699999999991</v>
      </c>
      <c r="B56" s="107" t="s">
        <v>1422</v>
      </c>
      <c r="C56" s="21">
        <v>0</v>
      </c>
      <c r="D56" s="21">
        <v>0.91520000000000001</v>
      </c>
      <c r="E56" s="21">
        <v>0</v>
      </c>
      <c r="F56" s="21">
        <v>0.1</v>
      </c>
      <c r="G56" s="21">
        <v>0.1</v>
      </c>
      <c r="H56" s="21">
        <v>0.23709</v>
      </c>
      <c r="I56" s="21">
        <v>0</v>
      </c>
      <c r="J56" s="21">
        <v>0.2</v>
      </c>
      <c r="K56" s="21">
        <v>0.29246</v>
      </c>
      <c r="L56" s="21">
        <v>0</v>
      </c>
      <c r="M56" s="21">
        <v>0.18345</v>
      </c>
      <c r="N56" s="21">
        <v>0</v>
      </c>
      <c r="O56" s="21">
        <v>0</v>
      </c>
      <c r="P56" s="21">
        <v>1.0165</v>
      </c>
      <c r="Q56" s="21">
        <v>0</v>
      </c>
      <c r="R56" s="21">
        <v>0</v>
      </c>
      <c r="S56" s="21">
        <v>6.8000000000000005E-2</v>
      </c>
      <c r="T56" s="21">
        <v>2.5</v>
      </c>
      <c r="U56" s="21">
        <v>1.03166</v>
      </c>
      <c r="V56" s="21">
        <v>0</v>
      </c>
      <c r="W56" s="21">
        <v>2.112E-2</v>
      </c>
      <c r="X56" s="21">
        <v>0</v>
      </c>
      <c r="Y56" s="21">
        <v>0</v>
      </c>
      <c r="Z56" s="21">
        <v>39.590000000000003</v>
      </c>
      <c r="AA56" s="21">
        <v>0</v>
      </c>
      <c r="AB56" s="16">
        <f t="shared" si="0"/>
        <v>46.255480000000006</v>
      </c>
      <c r="AC56" s="106"/>
      <c r="AD56" s="105"/>
      <c r="AE56" s="106"/>
    </row>
    <row r="57" spans="1:31" ht="47.25" x14ac:dyDescent="0.3">
      <c r="A57" s="12">
        <v>75.411699999999996</v>
      </c>
      <c r="B57" s="107" t="s">
        <v>1423</v>
      </c>
      <c r="C57" s="21">
        <v>21.901019999999999</v>
      </c>
      <c r="D57" s="21">
        <v>12.96814</v>
      </c>
      <c r="E57" s="21">
        <v>13.98715</v>
      </c>
      <c r="F57" s="21">
        <v>13.98715</v>
      </c>
      <c r="G57" s="21">
        <v>2.5219499999999999</v>
      </c>
      <c r="H57" s="21">
        <v>12.249409999999999</v>
      </c>
      <c r="I57" s="21">
        <v>9.4274000000000004</v>
      </c>
      <c r="J57" s="21">
        <v>14.5869</v>
      </c>
      <c r="K57" s="21">
        <v>8.1229099999999992</v>
      </c>
      <c r="L57" s="21">
        <v>6.3892600000000002</v>
      </c>
      <c r="M57" s="21">
        <v>7.49092</v>
      </c>
      <c r="N57" s="21">
        <v>3.3978799999999998</v>
      </c>
      <c r="O57" s="21">
        <v>5.0768700000000004</v>
      </c>
      <c r="P57" s="21">
        <v>14.14034</v>
      </c>
      <c r="Q57" s="21">
        <v>11.905799999999999</v>
      </c>
      <c r="R57" s="21">
        <v>24.395579999999999</v>
      </c>
      <c r="S57" s="21">
        <v>11.308339999999999</v>
      </c>
      <c r="T57" s="21">
        <v>20.622979999999998</v>
      </c>
      <c r="U57" s="21">
        <v>7.8163999999999998</v>
      </c>
      <c r="V57" s="21">
        <v>0</v>
      </c>
      <c r="W57" s="21">
        <v>0.55406</v>
      </c>
      <c r="X57" s="21">
        <v>0.38925999999999999</v>
      </c>
      <c r="Y57" s="21">
        <v>0.13117000000000001</v>
      </c>
      <c r="Z57" s="21">
        <v>3.14194</v>
      </c>
      <c r="AA57" s="21">
        <v>0</v>
      </c>
      <c r="AB57" s="16">
        <f t="shared" si="0"/>
        <v>226.51283000000001</v>
      </c>
      <c r="AC57" s="106"/>
      <c r="AD57" s="105"/>
      <c r="AE57" s="106"/>
    </row>
    <row r="58" spans="1:31" x14ac:dyDescent="0.3">
      <c r="A58" s="26">
        <v>75.414699999999996</v>
      </c>
      <c r="B58" s="107" t="s">
        <v>1424</v>
      </c>
      <c r="C58" s="21">
        <v>9.2810000000000004E-2</v>
      </c>
      <c r="D58" s="21">
        <v>0</v>
      </c>
      <c r="E58" s="21">
        <v>0.50610999999999995</v>
      </c>
      <c r="F58" s="21">
        <v>0.50610999999999995</v>
      </c>
      <c r="G58" s="21">
        <v>0.2</v>
      </c>
      <c r="H58" s="21">
        <v>0.10033</v>
      </c>
      <c r="I58" s="21">
        <v>0.49553000000000003</v>
      </c>
      <c r="J58" s="21">
        <v>0.1608</v>
      </c>
      <c r="K58" s="21">
        <v>5.2319999999999998E-2</v>
      </c>
      <c r="L58" s="21">
        <v>1.2E-2</v>
      </c>
      <c r="M58" s="21">
        <v>1.20404</v>
      </c>
      <c r="N58" s="21">
        <v>0</v>
      </c>
      <c r="O58" s="21">
        <v>1.8419999999999999E-2</v>
      </c>
      <c r="P58" s="21">
        <v>6.3659999999999994E-2</v>
      </c>
      <c r="Q58" s="21">
        <v>0</v>
      </c>
      <c r="R58" s="21">
        <v>1.6799999999999999E-2</v>
      </c>
      <c r="S58" s="21">
        <v>0.49592000000000003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16">
        <f t="shared" si="0"/>
        <v>3.9248499999999993</v>
      </c>
      <c r="AC58" s="106"/>
      <c r="AD58" s="105"/>
      <c r="AE58" s="106"/>
    </row>
    <row r="59" spans="1:31" ht="31.5" x14ac:dyDescent="0.3">
      <c r="A59" s="111">
        <v>75.415599999999998</v>
      </c>
      <c r="B59" s="107" t="s">
        <v>1425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1.7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16">
        <f t="shared" si="0"/>
        <v>1.7</v>
      </c>
      <c r="AC59" s="106"/>
      <c r="AD59" s="105"/>
      <c r="AE59" s="106"/>
    </row>
    <row r="60" spans="1:31" ht="31.5" x14ac:dyDescent="0.3">
      <c r="A60" s="26">
        <v>75.415700000000001</v>
      </c>
      <c r="B60" s="107" t="s">
        <v>1425</v>
      </c>
      <c r="C60" s="21">
        <v>19.916499999999999</v>
      </c>
      <c r="D60" s="21">
        <v>39.997709999999998</v>
      </c>
      <c r="E60" s="21">
        <v>1.2578199999999999</v>
      </c>
      <c r="F60" s="21">
        <v>2</v>
      </c>
      <c r="G60" s="21">
        <v>4.5846400000000003</v>
      </c>
      <c r="H60" s="21">
        <v>4.6847799999999999</v>
      </c>
      <c r="I60" s="21">
        <v>7.5481299999999996</v>
      </c>
      <c r="J60" s="21">
        <v>7.5296200000000004</v>
      </c>
      <c r="K60" s="21">
        <v>8.1366300000000003</v>
      </c>
      <c r="L60" s="21">
        <v>17.685949999999998</v>
      </c>
      <c r="M60" s="21">
        <v>5.8508300000000002</v>
      </c>
      <c r="N60" s="21">
        <v>4.6345400000000003</v>
      </c>
      <c r="O60" s="21">
        <v>5.0457200000000002</v>
      </c>
      <c r="P60" s="21">
        <v>10.063560000000001</v>
      </c>
      <c r="Q60" s="21">
        <v>6.7310299999999996</v>
      </c>
      <c r="R60" s="21">
        <v>14.371270000000001</v>
      </c>
      <c r="S60" s="21">
        <v>7.3721300000000003</v>
      </c>
      <c r="T60" s="21">
        <v>9.1068999999999996</v>
      </c>
      <c r="U60" s="21">
        <v>0.80196000000000001</v>
      </c>
      <c r="V60" s="21">
        <v>1.0075799999999999</v>
      </c>
      <c r="W60" s="21">
        <v>0.25479000000000002</v>
      </c>
      <c r="X60" s="21">
        <v>0.57686000000000004</v>
      </c>
      <c r="Y60" s="21">
        <v>0.61938000000000004</v>
      </c>
      <c r="Z60" s="21">
        <v>7.7575000000000003</v>
      </c>
      <c r="AA60" s="21">
        <v>0</v>
      </c>
      <c r="AB60" s="16">
        <f t="shared" si="0"/>
        <v>187.53583000000003</v>
      </c>
      <c r="AC60" s="106"/>
      <c r="AD60" s="105"/>
      <c r="AE60" s="106"/>
    </row>
    <row r="61" spans="1:31" x14ac:dyDescent="0.3">
      <c r="A61" s="26">
        <v>75.416699999999992</v>
      </c>
      <c r="B61" s="107" t="s">
        <v>1426</v>
      </c>
      <c r="C61" s="21">
        <v>0</v>
      </c>
      <c r="D61" s="21">
        <v>0</v>
      </c>
      <c r="E61" s="21">
        <v>0</v>
      </c>
      <c r="F61" s="21">
        <v>0.25</v>
      </c>
      <c r="G61" s="21">
        <v>0.25</v>
      </c>
      <c r="H61" s="21">
        <v>1.7554099999999999</v>
      </c>
      <c r="I61" s="21">
        <v>0</v>
      </c>
      <c r="J61" s="21">
        <v>0.46566999999999997</v>
      </c>
      <c r="K61" s="21">
        <v>1.71767</v>
      </c>
      <c r="L61" s="21">
        <v>0</v>
      </c>
      <c r="M61" s="21">
        <v>0.52134999999999998</v>
      </c>
      <c r="N61" s="21">
        <v>0</v>
      </c>
      <c r="O61" s="21">
        <v>0</v>
      </c>
      <c r="P61" s="21">
        <v>3.8088299999999999</v>
      </c>
      <c r="Q61" s="21">
        <v>0</v>
      </c>
      <c r="R61" s="21">
        <v>0</v>
      </c>
      <c r="S61" s="21">
        <v>0.24757999999999999</v>
      </c>
      <c r="T61" s="21">
        <v>0</v>
      </c>
      <c r="U61" s="21">
        <v>7.5956299999999999</v>
      </c>
      <c r="V61" s="21">
        <v>0</v>
      </c>
      <c r="W61" s="21">
        <v>8.0399999999999999E-2</v>
      </c>
      <c r="X61" s="21">
        <v>0</v>
      </c>
      <c r="Y61" s="21">
        <v>0</v>
      </c>
      <c r="Z61" s="21">
        <v>0</v>
      </c>
      <c r="AA61" s="21">
        <v>0</v>
      </c>
      <c r="AB61" s="16">
        <f t="shared" si="0"/>
        <v>16.692539999999997</v>
      </c>
      <c r="AC61" s="106"/>
      <c r="AD61" s="105"/>
      <c r="AE61" s="106"/>
    </row>
    <row r="62" spans="1:31" x14ac:dyDescent="0.3">
      <c r="A62" s="26">
        <v>75.417699999999996</v>
      </c>
      <c r="B62" s="107" t="s">
        <v>1427</v>
      </c>
      <c r="C62" s="21">
        <v>0.24504999999999999</v>
      </c>
      <c r="D62" s="21">
        <v>0</v>
      </c>
      <c r="E62" s="21">
        <v>0</v>
      </c>
      <c r="F62" s="21">
        <v>0</v>
      </c>
      <c r="G62" s="21">
        <v>0</v>
      </c>
      <c r="H62" s="21">
        <v>0.5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16">
        <f t="shared" si="0"/>
        <v>0.74504999999999999</v>
      </c>
      <c r="AC62" s="106"/>
      <c r="AD62" s="105"/>
      <c r="AE62" s="106"/>
    </row>
    <row r="63" spans="1:31" ht="31.5" x14ac:dyDescent="0.3">
      <c r="A63" s="26">
        <v>75.418700000000001</v>
      </c>
      <c r="B63" s="107" t="s">
        <v>1428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1.2603599999999999</v>
      </c>
      <c r="AA63" s="21">
        <v>0</v>
      </c>
      <c r="AB63" s="16">
        <f t="shared" si="0"/>
        <v>1.2603599999999999</v>
      </c>
      <c r="AC63" s="106"/>
      <c r="AD63" s="105"/>
      <c r="AE63" s="106"/>
    </row>
    <row r="64" spans="1:31" x14ac:dyDescent="0.3">
      <c r="A64" s="26">
        <v>75.419699999999992</v>
      </c>
      <c r="B64" s="107" t="s">
        <v>1429</v>
      </c>
      <c r="C64" s="21">
        <v>8.2676499999999997</v>
      </c>
      <c r="D64" s="21">
        <v>1.3301000000000001</v>
      </c>
      <c r="E64" s="21">
        <v>2.2511399999999999</v>
      </c>
      <c r="F64" s="21">
        <v>2.2511399999999999</v>
      </c>
      <c r="G64" s="21">
        <v>0.25</v>
      </c>
      <c r="H64" s="21">
        <v>2</v>
      </c>
      <c r="I64" s="21">
        <v>1.10246</v>
      </c>
      <c r="J64" s="21">
        <v>1.39533</v>
      </c>
      <c r="K64" s="21">
        <v>1.40486</v>
      </c>
      <c r="L64" s="21">
        <v>0.43123</v>
      </c>
      <c r="M64" s="21">
        <v>1.95926</v>
      </c>
      <c r="N64" s="21">
        <v>7</v>
      </c>
      <c r="O64" s="21">
        <v>1.2342500000000001</v>
      </c>
      <c r="P64" s="21">
        <v>1.2562500000000001</v>
      </c>
      <c r="Q64" s="21">
        <v>0</v>
      </c>
      <c r="R64" s="21">
        <v>0.75241000000000002</v>
      </c>
      <c r="S64" s="21">
        <v>1.9513100000000001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16">
        <f t="shared" si="0"/>
        <v>34.837389999999992</v>
      </c>
      <c r="AC64" s="106"/>
      <c r="AD64" s="105"/>
      <c r="AE64" s="106"/>
    </row>
    <row r="65" spans="1:31" x14ac:dyDescent="0.3">
      <c r="A65" s="111">
        <v>75.420599999999993</v>
      </c>
      <c r="B65" s="107" t="s">
        <v>1430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6.86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16">
        <f t="shared" si="0"/>
        <v>6.86</v>
      </c>
      <c r="AC65" s="106"/>
      <c r="AD65" s="105"/>
      <c r="AE65" s="106"/>
    </row>
    <row r="66" spans="1:31" x14ac:dyDescent="0.3">
      <c r="A66" s="134">
        <v>75.420699999999997</v>
      </c>
      <c r="B66" s="107" t="s">
        <v>1430</v>
      </c>
      <c r="C66" s="21">
        <v>253.44229999999999</v>
      </c>
      <c r="D66" s="21">
        <v>144.31106</v>
      </c>
      <c r="E66" s="21">
        <v>39.052840000000003</v>
      </c>
      <c r="F66" s="21">
        <v>30</v>
      </c>
      <c r="G66" s="21">
        <v>20</v>
      </c>
      <c r="H66" s="21">
        <v>31.38158</v>
      </c>
      <c r="I66" s="21">
        <v>33.145339999999997</v>
      </c>
      <c r="J66" s="21">
        <v>46.092790000000001</v>
      </c>
      <c r="K66" s="21">
        <v>53.181510000000003</v>
      </c>
      <c r="L66" s="21">
        <v>55.959020000000002</v>
      </c>
      <c r="M66" s="21">
        <v>30.322800000000001</v>
      </c>
      <c r="N66" s="21">
        <v>18.643740000000001</v>
      </c>
      <c r="O66" s="21">
        <v>14.85162</v>
      </c>
      <c r="P66" s="21">
        <v>43.708260000000003</v>
      </c>
      <c r="Q66" s="21">
        <v>25.52562</v>
      </c>
      <c r="R66" s="21">
        <v>32.301650000000002</v>
      </c>
      <c r="S66" s="21">
        <v>26.667829999999999</v>
      </c>
      <c r="T66" s="21">
        <v>27.334630000000001</v>
      </c>
      <c r="U66" s="21">
        <v>22.393529999999998</v>
      </c>
      <c r="V66" s="21">
        <v>19.91113</v>
      </c>
      <c r="W66" s="21">
        <v>5.2583099999999998</v>
      </c>
      <c r="X66" s="21">
        <v>6.0673599999999999</v>
      </c>
      <c r="Y66" s="21">
        <v>20.833159999999999</v>
      </c>
      <c r="Z66" s="21">
        <v>113.21102</v>
      </c>
      <c r="AA66" s="21">
        <v>0</v>
      </c>
      <c r="AB66" s="16">
        <f t="shared" si="0"/>
        <v>1113.5971</v>
      </c>
      <c r="AC66" s="106"/>
      <c r="AD66" s="105"/>
      <c r="AE66" s="106"/>
    </row>
    <row r="67" spans="1:31" x14ac:dyDescent="0.3">
      <c r="A67" s="26">
        <v>75.421700000000001</v>
      </c>
      <c r="B67" s="107" t="s">
        <v>1431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0.28228999999999999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16">
        <f t="shared" si="0"/>
        <v>0.28228999999999999</v>
      </c>
      <c r="AC67" s="106"/>
      <c r="AD67" s="105"/>
      <c r="AE67" s="106"/>
    </row>
    <row r="68" spans="1:31" ht="31.5" x14ac:dyDescent="0.3">
      <c r="A68" s="26">
        <v>75.422700000000006</v>
      </c>
      <c r="B68" s="107" t="s">
        <v>1432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0.12533</v>
      </c>
      <c r="AA68" s="21">
        <v>0</v>
      </c>
      <c r="AB68" s="16">
        <f t="shared" si="0"/>
        <v>0.12533</v>
      </c>
      <c r="AC68" s="106"/>
      <c r="AD68" s="105"/>
      <c r="AE68" s="106"/>
    </row>
    <row r="69" spans="1:31" x14ac:dyDescent="0.3">
      <c r="A69" s="26">
        <v>75.423699999999997</v>
      </c>
      <c r="B69" s="107" t="s">
        <v>1433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16">
        <f t="shared" si="0"/>
        <v>0</v>
      </c>
      <c r="AC69" s="106"/>
      <c r="AD69" s="105"/>
      <c r="AE69" s="106"/>
    </row>
    <row r="70" spans="1:31" x14ac:dyDescent="0.3">
      <c r="A70" s="26">
        <v>75.424700000000001</v>
      </c>
      <c r="B70" s="107" t="s">
        <v>1434</v>
      </c>
      <c r="C70" s="21">
        <v>0.24</v>
      </c>
      <c r="D70" s="21">
        <v>0.18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1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16">
        <f t="shared" si="0"/>
        <v>1.42</v>
      </c>
      <c r="AC70" s="106"/>
      <c r="AD70" s="105"/>
      <c r="AE70" s="106"/>
    </row>
    <row r="71" spans="1:31" x14ac:dyDescent="0.3">
      <c r="A71" s="26">
        <v>75.425699999999992</v>
      </c>
      <c r="B71" s="107" t="s">
        <v>1435</v>
      </c>
      <c r="C71" s="21">
        <v>9.7261799999999994</v>
      </c>
      <c r="D71" s="21">
        <v>7.7348499999999998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0.71275999999999995</v>
      </c>
      <c r="V71" s="21">
        <v>0.66285000000000005</v>
      </c>
      <c r="W71" s="21">
        <v>0</v>
      </c>
      <c r="X71" s="21">
        <v>0</v>
      </c>
      <c r="Y71" s="21">
        <v>0.53069999999999995</v>
      </c>
      <c r="Z71" s="21">
        <v>3.0764399999999998</v>
      </c>
      <c r="AA71" s="21">
        <v>0</v>
      </c>
      <c r="AB71" s="16">
        <f t="shared" si="0"/>
        <v>22.443779999999997</v>
      </c>
      <c r="AC71" s="106"/>
      <c r="AD71" s="105"/>
      <c r="AE71" s="106"/>
    </row>
    <row r="72" spans="1:31" ht="31.5" x14ac:dyDescent="0.3">
      <c r="A72" s="111">
        <v>75.426599999999993</v>
      </c>
      <c r="B72" s="107" t="s">
        <v>1436</v>
      </c>
      <c r="C72" s="21">
        <v>0</v>
      </c>
      <c r="D72" s="21">
        <v>0</v>
      </c>
      <c r="E72" s="21">
        <v>0</v>
      </c>
      <c r="F72" s="21">
        <v>0.02</v>
      </c>
      <c r="G72" s="21">
        <v>0.02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7.7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16">
        <f t="shared" si="0"/>
        <v>7.74</v>
      </c>
      <c r="AC72" s="106"/>
      <c r="AD72" s="105"/>
      <c r="AE72" s="106"/>
    </row>
    <row r="73" spans="1:31" ht="47.25" x14ac:dyDescent="0.3">
      <c r="A73" s="26">
        <v>75.426699999999997</v>
      </c>
      <c r="B73" s="107" t="s">
        <v>1437</v>
      </c>
      <c r="C73" s="21">
        <v>119.93181</v>
      </c>
      <c r="D73" s="21">
        <v>111.60089000000001</v>
      </c>
      <c r="E73" s="21">
        <v>50.595100000000002</v>
      </c>
      <c r="F73" s="21">
        <v>35</v>
      </c>
      <c r="G73" s="21">
        <v>25</v>
      </c>
      <c r="H73" s="21">
        <v>48.394190000000002</v>
      </c>
      <c r="I73" s="21">
        <v>37.198219999999999</v>
      </c>
      <c r="J73" s="21">
        <v>55.891039999999997</v>
      </c>
      <c r="K73" s="21">
        <v>40.408209999999997</v>
      </c>
      <c r="L73" s="21">
        <v>45.738700000000001</v>
      </c>
      <c r="M73" s="21">
        <v>43.633020000000002</v>
      </c>
      <c r="N73" s="21">
        <v>27.875499999999999</v>
      </c>
      <c r="O73" s="21">
        <v>20.82554</v>
      </c>
      <c r="P73" s="21">
        <v>65.897490000000005</v>
      </c>
      <c r="Q73" s="21">
        <v>40.039090000000002</v>
      </c>
      <c r="R73" s="21">
        <v>60.005699999999997</v>
      </c>
      <c r="S73" s="21">
        <v>41.631570000000004</v>
      </c>
      <c r="T73" s="21">
        <v>38.849220000000003</v>
      </c>
      <c r="U73" s="21">
        <v>31.5565</v>
      </c>
      <c r="V73" s="21">
        <v>3.94658</v>
      </c>
      <c r="W73" s="21">
        <v>7.3083</v>
      </c>
      <c r="X73" s="21">
        <v>4.3254099999999998</v>
      </c>
      <c r="Y73" s="21">
        <v>6.2161799999999996</v>
      </c>
      <c r="Z73" s="21">
        <v>61.224299999999999</v>
      </c>
      <c r="AA73" s="21">
        <v>0</v>
      </c>
      <c r="AB73" s="16">
        <f t="shared" si="0"/>
        <v>1023.0925600000002</v>
      </c>
      <c r="AC73" s="106"/>
      <c r="AD73" s="105"/>
      <c r="AE73" s="106"/>
    </row>
    <row r="74" spans="1:31" ht="47.25" x14ac:dyDescent="0.3">
      <c r="A74" s="26">
        <v>75.427700000000002</v>
      </c>
      <c r="B74" s="107" t="s">
        <v>1438</v>
      </c>
      <c r="C74" s="21">
        <v>7.9720800000000001</v>
      </c>
      <c r="D74" s="21">
        <v>6.7376699999999996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1.4488099999999999</v>
      </c>
      <c r="V74" s="21">
        <v>0.19520000000000001</v>
      </c>
      <c r="W74" s="21">
        <v>0</v>
      </c>
      <c r="X74" s="21">
        <v>0</v>
      </c>
      <c r="Y74" s="21">
        <v>0.25059999999999999</v>
      </c>
      <c r="Z74" s="21">
        <v>2.4289399999999999</v>
      </c>
      <c r="AA74" s="21">
        <v>0</v>
      </c>
      <c r="AB74" s="16">
        <f t="shared" si="0"/>
        <v>19.033300000000001</v>
      </c>
      <c r="AC74" s="106"/>
      <c r="AD74" s="105"/>
      <c r="AE74" s="106"/>
    </row>
    <row r="75" spans="1:31" ht="31.5" x14ac:dyDescent="0.3">
      <c r="A75" s="26">
        <v>75.428700000000006</v>
      </c>
      <c r="B75" s="107" t="s">
        <v>1439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1.85154</v>
      </c>
      <c r="I75" s="21">
        <v>0</v>
      </c>
      <c r="J75" s="21">
        <v>0.85021999999999998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7.8382300000000003</v>
      </c>
      <c r="V75" s="21">
        <v>0</v>
      </c>
      <c r="W75" s="21">
        <v>1.85883</v>
      </c>
      <c r="X75" s="21">
        <v>1.7307399999999999</v>
      </c>
      <c r="Y75" s="21">
        <v>0</v>
      </c>
      <c r="Z75" s="21">
        <v>0.28449999999999998</v>
      </c>
      <c r="AA75" s="21">
        <v>0</v>
      </c>
      <c r="AB75" s="16">
        <f t="shared" si="0"/>
        <v>14.414059999999997</v>
      </c>
      <c r="AC75" s="106"/>
      <c r="AD75" s="105"/>
      <c r="AE75" s="106"/>
    </row>
    <row r="76" spans="1:31" ht="31.5" x14ac:dyDescent="0.3">
      <c r="A76" s="26">
        <v>75.429699999999997</v>
      </c>
      <c r="B76" s="107" t="s">
        <v>1440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0.54454000000000002</v>
      </c>
      <c r="V76" s="21">
        <v>0</v>
      </c>
      <c r="W76" s="21">
        <v>0</v>
      </c>
      <c r="X76" s="21">
        <v>0</v>
      </c>
      <c r="Y76" s="21">
        <v>0</v>
      </c>
      <c r="Z76" s="21">
        <v>1.39907</v>
      </c>
      <c r="AA76" s="21">
        <v>0</v>
      </c>
      <c r="AB76" s="16">
        <f t="shared" si="0"/>
        <v>1.9436100000000001</v>
      </c>
      <c r="AC76" s="106"/>
      <c r="AD76" s="105"/>
      <c r="AE76" s="106"/>
    </row>
    <row r="77" spans="1:31" ht="47.25" x14ac:dyDescent="0.3">
      <c r="A77" s="26">
        <v>75.430700000000002</v>
      </c>
      <c r="B77" s="107" t="s">
        <v>1441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0.59858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7.9409999999999994E-2</v>
      </c>
      <c r="X77" s="21">
        <v>0.50300999999999996</v>
      </c>
      <c r="Y77" s="21">
        <v>0</v>
      </c>
      <c r="Z77" s="21">
        <v>5.28E-3</v>
      </c>
      <c r="AA77" s="21">
        <v>0</v>
      </c>
      <c r="AB77" s="16">
        <f t="shared" si="0"/>
        <v>1.18628</v>
      </c>
      <c r="AC77" s="106"/>
      <c r="AD77" s="105"/>
      <c r="AE77" s="106"/>
    </row>
    <row r="78" spans="1:31" ht="63" x14ac:dyDescent="0.3">
      <c r="A78" s="26">
        <v>75.431700000000006</v>
      </c>
      <c r="B78" s="107" t="s">
        <v>1442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5.2679999999999998E-2</v>
      </c>
      <c r="AA78" s="21">
        <v>0</v>
      </c>
      <c r="AB78" s="16">
        <f t="shared" si="0"/>
        <v>5.2679999999999998E-2</v>
      </c>
      <c r="AC78" s="106"/>
      <c r="AD78" s="105"/>
      <c r="AE78" s="106"/>
    </row>
    <row r="79" spans="1:31" x14ac:dyDescent="0.3">
      <c r="A79" s="26">
        <v>75.5107</v>
      </c>
      <c r="B79" s="107" t="s">
        <v>1444</v>
      </c>
      <c r="C79" s="21">
        <v>0</v>
      </c>
      <c r="D79" s="21">
        <v>1.1200000000000001</v>
      </c>
      <c r="E79" s="21">
        <v>13.469150000000001</v>
      </c>
      <c r="F79" s="21">
        <v>13.469150000000001</v>
      </c>
      <c r="G79" s="21">
        <v>0</v>
      </c>
      <c r="H79" s="21">
        <v>7.98</v>
      </c>
      <c r="I79" s="21">
        <v>0</v>
      </c>
      <c r="J79" s="21">
        <v>15.26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6.7035499999999999</v>
      </c>
      <c r="Q79" s="21">
        <v>6.5</v>
      </c>
      <c r="R79" s="21">
        <v>11.402010000000001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16">
        <f t="shared" si="0"/>
        <v>75.903860000000009</v>
      </c>
      <c r="AC79" s="106"/>
      <c r="AD79" s="105"/>
      <c r="AE79" s="106"/>
    </row>
    <row r="80" spans="1:31" x14ac:dyDescent="0.3">
      <c r="A80" s="26">
        <v>75.520700000000005</v>
      </c>
      <c r="B80" s="107" t="s">
        <v>1445</v>
      </c>
      <c r="C80" s="21">
        <v>10.01</v>
      </c>
      <c r="D80" s="21">
        <v>0</v>
      </c>
      <c r="E80" s="21">
        <v>0</v>
      </c>
      <c r="F80" s="21">
        <v>0</v>
      </c>
      <c r="G80" s="21">
        <v>7.6626099999999999</v>
      </c>
      <c r="H80" s="21">
        <v>8</v>
      </c>
      <c r="I80" s="21">
        <v>5.1100000000000003</v>
      </c>
      <c r="J80" s="21">
        <v>0</v>
      </c>
      <c r="K80" s="21">
        <v>6.4626299999999999</v>
      </c>
      <c r="L80" s="21">
        <v>9.6017700000000001</v>
      </c>
      <c r="M80" s="21">
        <v>0.25</v>
      </c>
      <c r="N80" s="21">
        <v>3.5</v>
      </c>
      <c r="O80" s="21">
        <v>2.8274400000000002</v>
      </c>
      <c r="P80" s="21">
        <v>0</v>
      </c>
      <c r="Q80" s="21">
        <v>0</v>
      </c>
      <c r="R80" s="21">
        <v>0</v>
      </c>
      <c r="S80" s="21">
        <v>9.5</v>
      </c>
      <c r="T80" s="21">
        <v>4.0839800000000004</v>
      </c>
      <c r="U80" s="21">
        <v>6.9809999999999997E-2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16">
        <f t="shared" si="0"/>
        <v>67.078240000000008</v>
      </c>
      <c r="AC80" s="106"/>
      <c r="AD80" s="105"/>
      <c r="AE80" s="106"/>
    </row>
    <row r="81" spans="1:31" x14ac:dyDescent="0.3">
      <c r="A81" s="26">
        <v>75.530699999999996</v>
      </c>
      <c r="B81" s="107" t="s">
        <v>1446</v>
      </c>
      <c r="C81" s="21">
        <v>33.436390000000003</v>
      </c>
      <c r="D81" s="21">
        <v>24.64</v>
      </c>
      <c r="E81" s="21">
        <v>17.19998</v>
      </c>
      <c r="F81" s="21">
        <v>17.19998</v>
      </c>
      <c r="G81" s="21">
        <v>14.08841</v>
      </c>
      <c r="H81" s="21">
        <v>21.641660000000002</v>
      </c>
      <c r="I81" s="21">
        <v>17.22</v>
      </c>
      <c r="J81" s="21">
        <v>41.755000000000003</v>
      </c>
      <c r="K81" s="21">
        <v>19.070350000000001</v>
      </c>
      <c r="L81" s="21">
        <v>23.113679999999999</v>
      </c>
      <c r="M81" s="21">
        <v>22.343430000000001</v>
      </c>
      <c r="N81" s="21">
        <v>10.394830000000001</v>
      </c>
      <c r="O81" s="21">
        <v>8.8113200000000003</v>
      </c>
      <c r="P81" s="21">
        <v>26.091609999999999</v>
      </c>
      <c r="Q81" s="21">
        <v>23.1</v>
      </c>
      <c r="R81" s="21">
        <v>16.60745</v>
      </c>
      <c r="S81" s="21">
        <v>17.529170000000001</v>
      </c>
      <c r="T81" s="21">
        <v>16.936350000000001</v>
      </c>
      <c r="U81" s="21">
        <v>5.3696900000000003</v>
      </c>
      <c r="V81" s="21">
        <v>1.61</v>
      </c>
      <c r="W81" s="21">
        <v>2.0087000000000002</v>
      </c>
      <c r="X81" s="21">
        <v>1.9555800000000001</v>
      </c>
      <c r="Y81" s="21">
        <v>1.3852199999999999</v>
      </c>
      <c r="Z81" s="21">
        <v>10.28768</v>
      </c>
      <c r="AA81" s="21">
        <v>0</v>
      </c>
      <c r="AB81" s="16">
        <f t="shared" ref="AB81:AB148" si="1">SUM(C81:AA81)</f>
        <v>393.79648000000009</v>
      </c>
      <c r="AC81" s="106"/>
      <c r="AD81" s="105"/>
      <c r="AE81" s="106"/>
    </row>
    <row r="82" spans="1:31" x14ac:dyDescent="0.3">
      <c r="A82" s="135">
        <v>75.611699999999999</v>
      </c>
      <c r="B82" s="107" t="s">
        <v>1447</v>
      </c>
      <c r="C82" s="21">
        <v>21.526039999999998</v>
      </c>
      <c r="D82" s="21">
        <v>11.14301</v>
      </c>
      <c r="E82" s="21">
        <v>12.7507</v>
      </c>
      <c r="F82" s="21">
        <v>12.7507</v>
      </c>
      <c r="G82" s="21">
        <v>8.1188099999999999</v>
      </c>
      <c r="H82" s="21">
        <v>14.208460000000001</v>
      </c>
      <c r="I82" s="21">
        <v>2.04304</v>
      </c>
      <c r="J82" s="21">
        <v>14.014390000000001</v>
      </c>
      <c r="K82" s="21">
        <v>5.0089100000000002</v>
      </c>
      <c r="L82" s="21">
        <v>12.132</v>
      </c>
      <c r="M82" s="21">
        <v>6.5072999999999999</v>
      </c>
      <c r="N82" s="21">
        <v>9.3548299999999998</v>
      </c>
      <c r="O82" s="21">
        <v>9.0240399999999994</v>
      </c>
      <c r="P82" s="21">
        <v>11.8491</v>
      </c>
      <c r="Q82" s="21">
        <v>22.437899999999999</v>
      </c>
      <c r="R82" s="21">
        <v>4.9705000000000004</v>
      </c>
      <c r="S82" s="21">
        <v>9.3116199999999996</v>
      </c>
      <c r="T82" s="21">
        <v>9.3729600000000008</v>
      </c>
      <c r="U82" s="21">
        <v>1.6207400000000001</v>
      </c>
      <c r="V82" s="21">
        <v>0</v>
      </c>
      <c r="W82" s="21">
        <v>2.5692699999999999</v>
      </c>
      <c r="X82" s="21">
        <v>1.2529999999999999E-2</v>
      </c>
      <c r="Y82" s="21">
        <v>0.16420999999999999</v>
      </c>
      <c r="Z82" s="21">
        <v>24.385300000000001</v>
      </c>
      <c r="AA82" s="21">
        <v>0</v>
      </c>
      <c r="AB82" s="16">
        <f t="shared" si="1"/>
        <v>225.27636000000001</v>
      </c>
      <c r="AC82" s="106"/>
      <c r="AD82" s="105"/>
      <c r="AE82" s="106"/>
    </row>
    <row r="83" spans="1:31" ht="31.5" x14ac:dyDescent="0.3">
      <c r="A83" s="26">
        <v>75.615700000000004</v>
      </c>
      <c r="B83" s="107" t="s">
        <v>1449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2.5613000000000001</v>
      </c>
      <c r="V83" s="21">
        <v>0</v>
      </c>
      <c r="W83" s="21">
        <v>3.4257399999999998</v>
      </c>
      <c r="X83" s="21">
        <v>0.99104999999999999</v>
      </c>
      <c r="Y83" s="21">
        <v>0</v>
      </c>
      <c r="Z83" s="21">
        <v>0</v>
      </c>
      <c r="AA83" s="21">
        <v>0</v>
      </c>
      <c r="AB83" s="16">
        <f t="shared" si="1"/>
        <v>6.9780899999999999</v>
      </c>
      <c r="AC83" s="106"/>
      <c r="AD83" s="105"/>
      <c r="AE83" s="106"/>
    </row>
    <row r="84" spans="1:31" ht="47.25" x14ac:dyDescent="0.3">
      <c r="A84" s="26">
        <v>75.616699999999994</v>
      </c>
      <c r="B84" s="107" t="s">
        <v>1451</v>
      </c>
      <c r="C84" s="21">
        <v>74.566969999999998</v>
      </c>
      <c r="D84" s="21">
        <v>53.979840000000003</v>
      </c>
      <c r="E84" s="21">
        <v>19.573619999999998</v>
      </c>
      <c r="F84" s="21">
        <v>19.573619999999998</v>
      </c>
      <c r="G84" s="21">
        <v>11.18698</v>
      </c>
      <c r="H84" s="21">
        <v>27.279209999999999</v>
      </c>
      <c r="I84" s="21">
        <v>21.02908</v>
      </c>
      <c r="J84" s="21">
        <v>48.021210000000004</v>
      </c>
      <c r="K84" s="21">
        <v>25.706620000000001</v>
      </c>
      <c r="L84" s="21">
        <v>19.366150000000001</v>
      </c>
      <c r="M84" s="21">
        <v>21.833379999999998</v>
      </c>
      <c r="N84" s="21">
        <v>16.455069999999999</v>
      </c>
      <c r="O84" s="21">
        <v>11.608079999999999</v>
      </c>
      <c r="P84" s="21">
        <v>34.097340000000003</v>
      </c>
      <c r="Q84" s="21">
        <v>17.0441</v>
      </c>
      <c r="R84" s="21">
        <v>23.94435</v>
      </c>
      <c r="S84" s="21">
        <v>30.895</v>
      </c>
      <c r="T84" s="21">
        <v>26.90738</v>
      </c>
      <c r="U84" s="21">
        <v>8.1355000000000004</v>
      </c>
      <c r="V84" s="21">
        <v>0.49892999999999998</v>
      </c>
      <c r="W84" s="21">
        <v>2.8889900000000002</v>
      </c>
      <c r="X84" s="21">
        <v>2.3973499999999999</v>
      </c>
      <c r="Y84" s="21">
        <v>1.75292</v>
      </c>
      <c r="Z84" s="21">
        <v>10.41005</v>
      </c>
      <c r="AA84" s="21">
        <v>0</v>
      </c>
      <c r="AB84" s="16">
        <f t="shared" si="1"/>
        <v>529.15173999999979</v>
      </c>
      <c r="AC84" s="106"/>
      <c r="AD84" s="105"/>
      <c r="AE84" s="106"/>
    </row>
    <row r="85" spans="1:31" x14ac:dyDescent="0.3">
      <c r="A85" s="26">
        <v>75.617699999999999</v>
      </c>
      <c r="B85" s="107" t="s">
        <v>1452</v>
      </c>
      <c r="C85" s="21">
        <v>113.89658</v>
      </c>
      <c r="D85" s="21">
        <v>61.614669999999997</v>
      </c>
      <c r="E85" s="21">
        <v>13.51646</v>
      </c>
      <c r="F85" s="21">
        <v>13.51646</v>
      </c>
      <c r="G85" s="21">
        <v>10.24025</v>
      </c>
      <c r="H85" s="21">
        <v>20.57103</v>
      </c>
      <c r="I85" s="21">
        <v>18.49399</v>
      </c>
      <c r="J85" s="21">
        <v>29.473949999999999</v>
      </c>
      <c r="K85" s="21">
        <v>49.29569</v>
      </c>
      <c r="L85" s="21">
        <v>41.583649999999999</v>
      </c>
      <c r="M85" s="21">
        <v>20.595929999999999</v>
      </c>
      <c r="N85" s="21">
        <v>17.511389999999999</v>
      </c>
      <c r="O85" s="21">
        <v>5.8718899999999996</v>
      </c>
      <c r="P85" s="21">
        <v>19.318999999999999</v>
      </c>
      <c r="Q85" s="21">
        <v>8.3722999999999992</v>
      </c>
      <c r="R85" s="21">
        <v>17.527069999999998</v>
      </c>
      <c r="S85" s="21">
        <v>13.396100000000001</v>
      </c>
      <c r="T85" s="21">
        <v>14.77962</v>
      </c>
      <c r="U85" s="21">
        <v>12.0921</v>
      </c>
      <c r="V85" s="21">
        <v>3.2246199999999998</v>
      </c>
      <c r="W85" s="21">
        <v>4.3468600000000004</v>
      </c>
      <c r="X85" s="21">
        <v>0.95455999999999996</v>
      </c>
      <c r="Y85" s="21">
        <v>7.0094599999999998</v>
      </c>
      <c r="Z85" s="21">
        <v>27.78426</v>
      </c>
      <c r="AA85" s="21">
        <v>0</v>
      </c>
      <c r="AB85" s="16">
        <f t="shared" si="1"/>
        <v>544.98788999999999</v>
      </c>
      <c r="AC85" s="106"/>
      <c r="AD85" s="105"/>
      <c r="AE85" s="106"/>
    </row>
    <row r="86" spans="1:31" x14ac:dyDescent="0.3">
      <c r="A86" s="26">
        <v>75.61869999999999</v>
      </c>
      <c r="B86" s="107" t="s">
        <v>1453</v>
      </c>
      <c r="C86" s="21">
        <v>76.554820000000007</v>
      </c>
      <c r="D86" s="21">
        <v>52.165790000000001</v>
      </c>
      <c r="E86" s="21">
        <v>40.892470000000003</v>
      </c>
      <c r="F86" s="21">
        <v>30</v>
      </c>
      <c r="G86" s="21">
        <v>18</v>
      </c>
      <c r="H86" s="21">
        <v>22</v>
      </c>
      <c r="I86" s="21">
        <v>26.792149999999999</v>
      </c>
      <c r="J86" s="21">
        <v>36.034820000000003</v>
      </c>
      <c r="K86" s="21">
        <v>46.642000000000003</v>
      </c>
      <c r="L86" s="21">
        <v>46.387090000000001</v>
      </c>
      <c r="M86" s="21">
        <v>0.73685999999999996</v>
      </c>
      <c r="N86" s="21">
        <v>25.52683</v>
      </c>
      <c r="O86" s="21">
        <v>7.1109400000000003</v>
      </c>
      <c r="P86" s="21">
        <v>30.889240000000001</v>
      </c>
      <c r="Q86" s="21">
        <v>24.122109999999999</v>
      </c>
      <c r="R86" s="21">
        <v>31.518809999999998</v>
      </c>
      <c r="S86" s="21">
        <v>28.6525</v>
      </c>
      <c r="T86" s="21">
        <v>8.1616</v>
      </c>
      <c r="U86" s="21">
        <v>9.5098199999999995</v>
      </c>
      <c r="V86" s="21">
        <v>15.52664</v>
      </c>
      <c r="W86" s="21">
        <v>4.2634699999999999</v>
      </c>
      <c r="X86" s="21">
        <v>0</v>
      </c>
      <c r="Y86" s="21">
        <v>4.3075599999999996</v>
      </c>
      <c r="Z86" s="21">
        <f>59.92447+45</f>
        <v>104.92447</v>
      </c>
      <c r="AA86" s="21">
        <v>0</v>
      </c>
      <c r="AB86" s="16">
        <f t="shared" si="1"/>
        <v>690.71999000000017</v>
      </c>
      <c r="AC86" s="106"/>
      <c r="AD86" s="105"/>
      <c r="AE86" s="106"/>
    </row>
    <row r="87" spans="1:31" ht="31.5" x14ac:dyDescent="0.3">
      <c r="A87" s="26">
        <v>75.6297</v>
      </c>
      <c r="B87" s="107" t="s">
        <v>1454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0.19717999999999999</v>
      </c>
      <c r="T87" s="21">
        <v>3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16">
        <f t="shared" si="1"/>
        <v>3.1971799999999999</v>
      </c>
      <c r="AC87" s="106"/>
      <c r="AD87" s="105"/>
      <c r="AE87" s="106"/>
    </row>
    <row r="88" spans="1:31" ht="31.5" x14ac:dyDescent="0.3">
      <c r="A88" s="26">
        <v>75.63069999999999</v>
      </c>
      <c r="B88" s="107" t="s">
        <v>1455</v>
      </c>
      <c r="C88" s="21">
        <v>6.4463999999999997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8.0080299999999998</v>
      </c>
      <c r="K88" s="21">
        <v>0</v>
      </c>
      <c r="L88" s="21">
        <v>0</v>
      </c>
      <c r="M88" s="21">
        <v>3.30606</v>
      </c>
      <c r="N88" s="21">
        <v>0</v>
      </c>
      <c r="O88" s="21">
        <v>1.1947399999999999</v>
      </c>
      <c r="P88" s="21">
        <v>5.36</v>
      </c>
      <c r="Q88" s="21">
        <v>0</v>
      </c>
      <c r="R88" s="21">
        <v>0</v>
      </c>
      <c r="S88" s="21">
        <v>0.64</v>
      </c>
      <c r="T88" s="21">
        <v>5.6479999999999997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16">
        <f t="shared" si="1"/>
        <v>30.603229999999996</v>
      </c>
      <c r="AC88" s="106"/>
      <c r="AD88" s="105"/>
      <c r="AE88" s="106"/>
    </row>
    <row r="89" spans="1:31" x14ac:dyDescent="0.3">
      <c r="A89" s="26">
        <v>75.710700000000003</v>
      </c>
      <c r="B89" s="107" t="s">
        <v>1456</v>
      </c>
      <c r="C89" s="21">
        <v>0</v>
      </c>
      <c r="D89" s="21">
        <v>7.0515400000000001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2.7040000000000002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16">
        <f t="shared" si="1"/>
        <v>9.7555399999999999</v>
      </c>
      <c r="AC89" s="106"/>
      <c r="AD89" s="105"/>
      <c r="AE89" s="106"/>
    </row>
    <row r="90" spans="1:31" x14ac:dyDescent="0.3">
      <c r="A90" s="26">
        <v>75.740600000000001</v>
      </c>
      <c r="B90" s="107" t="s">
        <v>1457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16">
        <f t="shared" si="1"/>
        <v>0</v>
      </c>
      <c r="AC90" s="106"/>
      <c r="AD90" s="105"/>
      <c r="AE90" s="106"/>
    </row>
    <row r="91" spans="1:31" x14ac:dyDescent="0.3">
      <c r="A91" s="26">
        <v>75.74069999999999</v>
      </c>
      <c r="B91" s="107" t="s">
        <v>1458</v>
      </c>
      <c r="C91" s="21">
        <v>11.891629999999999</v>
      </c>
      <c r="D91" s="21">
        <v>6.6392100000000003</v>
      </c>
      <c r="E91" s="21">
        <v>7.8517000000000001</v>
      </c>
      <c r="F91" s="21">
        <v>7.8517000000000001</v>
      </c>
      <c r="G91" s="21">
        <v>4.1584199999999996</v>
      </c>
      <c r="H91" s="21">
        <v>7.1835100000000001</v>
      </c>
      <c r="I91" s="21">
        <v>1.5308299999999999</v>
      </c>
      <c r="J91" s="21">
        <v>10.41282</v>
      </c>
      <c r="K91" s="21">
        <v>3.0531199999999998</v>
      </c>
      <c r="L91" s="21">
        <v>9.2658500000000004</v>
      </c>
      <c r="M91" s="21">
        <v>4.9901200000000001</v>
      </c>
      <c r="N91" s="21">
        <v>2.8316400000000002</v>
      </c>
      <c r="O91" s="21">
        <v>1.06711</v>
      </c>
      <c r="P91" s="21">
        <v>4.10947</v>
      </c>
      <c r="Q91" s="21">
        <v>3.0942799999999999</v>
      </c>
      <c r="R91" s="21">
        <v>3.9166599999999998</v>
      </c>
      <c r="S91" s="21">
        <v>2.8856799999999998</v>
      </c>
      <c r="T91" s="21">
        <v>2.79358</v>
      </c>
      <c r="U91" s="21">
        <v>0.38280999999999998</v>
      </c>
      <c r="V91" s="21">
        <v>9.4399999999999998E-2</v>
      </c>
      <c r="W91" s="21">
        <v>0.14574000000000001</v>
      </c>
      <c r="X91" s="21">
        <v>0.10780000000000001</v>
      </c>
      <c r="Y91" s="21">
        <v>1.7819999999999999E-2</v>
      </c>
      <c r="Z91" s="21">
        <v>0</v>
      </c>
      <c r="AA91" s="21">
        <v>0</v>
      </c>
      <c r="AB91" s="16">
        <f t="shared" si="1"/>
        <v>96.275899999999993</v>
      </c>
      <c r="AC91" s="106"/>
      <c r="AD91" s="105"/>
      <c r="AE91" s="106"/>
    </row>
    <row r="92" spans="1:31" x14ac:dyDescent="0.3">
      <c r="A92" s="26">
        <v>75.76169999999999</v>
      </c>
      <c r="B92" s="107" t="s">
        <v>1461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23.39762</v>
      </c>
      <c r="AA92" s="21">
        <v>0</v>
      </c>
      <c r="AB92" s="16">
        <f t="shared" si="1"/>
        <v>23.39762</v>
      </c>
      <c r="AC92" s="106"/>
      <c r="AD92" s="105"/>
      <c r="AE92" s="106"/>
    </row>
    <row r="93" spans="1:31" x14ac:dyDescent="0.3">
      <c r="A93" s="26">
        <v>75.762699999999995</v>
      </c>
      <c r="B93" s="107" t="s">
        <v>1462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0.79525000000000001</v>
      </c>
      <c r="I93" s="21">
        <v>0.39961999999999998</v>
      </c>
      <c r="J93" s="21">
        <v>0</v>
      </c>
      <c r="K93" s="21">
        <v>0</v>
      </c>
      <c r="L93" s="21">
        <v>0</v>
      </c>
      <c r="M93" s="21">
        <v>2</v>
      </c>
      <c r="N93" s="21">
        <v>0</v>
      </c>
      <c r="O93" s="21">
        <v>0</v>
      </c>
      <c r="P93" s="21">
        <v>2.9542600000000001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0.104</v>
      </c>
      <c r="X93" s="21">
        <v>0</v>
      </c>
      <c r="Y93" s="21">
        <v>0</v>
      </c>
      <c r="Z93" s="21">
        <v>28.153199999999998</v>
      </c>
      <c r="AA93" s="21">
        <v>0</v>
      </c>
      <c r="AB93" s="16">
        <f t="shared" si="1"/>
        <v>34.406329999999997</v>
      </c>
      <c r="AC93" s="106"/>
      <c r="AD93" s="105"/>
      <c r="AE93" s="106"/>
    </row>
    <row r="94" spans="1:31" x14ac:dyDescent="0.3">
      <c r="A94" s="26">
        <v>75.7637</v>
      </c>
      <c r="B94" s="107" t="s">
        <v>1463</v>
      </c>
      <c r="C94" s="21">
        <v>0.18304000000000001</v>
      </c>
      <c r="D94" s="21">
        <v>0.21456</v>
      </c>
      <c r="E94" s="21">
        <v>0.13184000000000001</v>
      </c>
      <c r="F94" s="21">
        <v>0.13184000000000001</v>
      </c>
      <c r="G94" s="21">
        <v>9.2799999999999994E-2</v>
      </c>
      <c r="H94" s="21">
        <v>0.12703999999999999</v>
      </c>
      <c r="I94" s="21">
        <v>9.2799999999999994E-2</v>
      </c>
      <c r="J94" s="21">
        <v>0.14943999999999999</v>
      </c>
      <c r="K94" s="21">
        <v>0.10592</v>
      </c>
      <c r="L94" s="21">
        <v>0.13791999999999999</v>
      </c>
      <c r="M94" s="21">
        <v>5.824E-2</v>
      </c>
      <c r="N94" s="21">
        <v>5.7599999999999998E-2</v>
      </c>
      <c r="O94" s="21">
        <v>4.9599999999999998E-2</v>
      </c>
      <c r="P94" s="21">
        <v>0.13728000000000001</v>
      </c>
      <c r="Q94" s="21">
        <v>9.6000000000000002E-2</v>
      </c>
      <c r="R94" s="21">
        <v>0.11904000000000001</v>
      </c>
      <c r="S94" s="21">
        <v>9.6320000000000003E-2</v>
      </c>
      <c r="T94" s="21">
        <v>5.8560000000000001E-2</v>
      </c>
      <c r="U94" s="21">
        <v>1.504E-2</v>
      </c>
      <c r="V94" s="21">
        <v>4.7999999999999996E-3</v>
      </c>
      <c r="W94" s="21">
        <v>5.7600000000000004E-3</v>
      </c>
      <c r="X94" s="21">
        <v>2.5600000000000002E-3</v>
      </c>
      <c r="Y94" s="21">
        <v>3.2000000000000002E-3</v>
      </c>
      <c r="Z94" s="21">
        <v>0.2</v>
      </c>
      <c r="AA94" s="21">
        <v>0</v>
      </c>
      <c r="AB94" s="16">
        <f t="shared" si="1"/>
        <v>2.2712000000000008</v>
      </c>
      <c r="AC94" s="106"/>
      <c r="AD94" s="105"/>
      <c r="AE94" s="106"/>
    </row>
    <row r="95" spans="1:31" x14ac:dyDescent="0.3">
      <c r="A95" s="111">
        <v>75.764700000000005</v>
      </c>
      <c r="B95" s="107" t="s">
        <v>1464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>
        <v>2.66</v>
      </c>
      <c r="AA95" s="21"/>
      <c r="AB95" s="16"/>
      <c r="AC95" s="106"/>
      <c r="AD95" s="105"/>
      <c r="AE95" s="106"/>
    </row>
    <row r="96" spans="1:31" x14ac:dyDescent="0.3">
      <c r="A96" s="26">
        <v>75.767699999999991</v>
      </c>
      <c r="B96" s="107" t="s">
        <v>1465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7.0099999999999996E-2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0.19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16">
        <f t="shared" si="1"/>
        <v>0.2601</v>
      </c>
      <c r="AC96" s="106"/>
      <c r="AD96" s="105"/>
      <c r="AE96" s="106"/>
    </row>
    <row r="97" spans="1:31" x14ac:dyDescent="0.3">
      <c r="A97" s="26">
        <v>75.7697</v>
      </c>
      <c r="B97" s="107" t="s">
        <v>1466</v>
      </c>
      <c r="C97" s="21">
        <v>31.086490000000001</v>
      </c>
      <c r="D97" s="21">
        <v>22.526319999999998</v>
      </c>
      <c r="E97" s="21">
        <v>2.70459</v>
      </c>
      <c r="F97" s="21">
        <v>2.70459</v>
      </c>
      <c r="G97" s="21">
        <v>0.47210999999999997</v>
      </c>
      <c r="H97" s="21">
        <v>0.98060999999999998</v>
      </c>
      <c r="I97" s="21">
        <v>2.2872300000000001</v>
      </c>
      <c r="J97" s="21">
        <v>4.4332399999999996</v>
      </c>
      <c r="K97" s="21">
        <v>8.6830999999999996</v>
      </c>
      <c r="L97" s="21">
        <v>5.5336999999999996</v>
      </c>
      <c r="M97" s="21">
        <v>1.0309999999999999</v>
      </c>
      <c r="N97" s="21">
        <v>0.85285</v>
      </c>
      <c r="O97" s="21">
        <v>0.60038000000000002</v>
      </c>
      <c r="P97" s="21">
        <v>9.0484799999999996</v>
      </c>
      <c r="Q97" s="21">
        <v>0.73409999999999997</v>
      </c>
      <c r="R97" s="21">
        <v>1.40727</v>
      </c>
      <c r="S97" s="21">
        <v>1.4056599999999999</v>
      </c>
      <c r="T97" s="21">
        <v>1.0009600000000001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16">
        <f t="shared" si="1"/>
        <v>97.492680000000007</v>
      </c>
      <c r="AC97" s="106"/>
      <c r="AD97" s="105"/>
      <c r="AE97" s="106"/>
    </row>
    <row r="98" spans="1:31" x14ac:dyDescent="0.3">
      <c r="A98" s="26">
        <v>75.770699999999991</v>
      </c>
      <c r="B98" s="107" t="s">
        <v>1467</v>
      </c>
      <c r="C98" s="21">
        <v>0.88239999999999996</v>
      </c>
      <c r="D98" s="21">
        <v>0.50319999999999998</v>
      </c>
      <c r="E98" s="21">
        <v>0.47199999999999998</v>
      </c>
      <c r="F98" s="21">
        <v>0.47199999999999998</v>
      </c>
      <c r="G98" s="21">
        <v>0</v>
      </c>
      <c r="H98" s="21">
        <v>0.2072</v>
      </c>
      <c r="I98" s="21">
        <v>0.3412</v>
      </c>
      <c r="J98" s="21">
        <v>0.3392</v>
      </c>
      <c r="K98" s="21">
        <v>0.31119999999999998</v>
      </c>
      <c r="L98" s="21">
        <v>0.42080000000000001</v>
      </c>
      <c r="M98" s="21">
        <v>0.23680000000000001</v>
      </c>
      <c r="N98" s="21">
        <v>0.188</v>
      </c>
      <c r="O98" s="21">
        <v>0.1696</v>
      </c>
      <c r="P98" s="21">
        <v>0.2016</v>
      </c>
      <c r="Q98" s="21">
        <v>0.14480000000000001</v>
      </c>
      <c r="R98" s="21">
        <v>0.2792</v>
      </c>
      <c r="S98" s="21">
        <v>0.16719999999999999</v>
      </c>
      <c r="T98" s="21">
        <v>0.34639999999999999</v>
      </c>
      <c r="U98" s="21">
        <v>5.7599999999999998E-2</v>
      </c>
      <c r="V98" s="21">
        <v>2.8799999999999999E-2</v>
      </c>
      <c r="W98" s="21">
        <v>2.8760000000000001E-2</v>
      </c>
      <c r="X98" s="21">
        <v>0</v>
      </c>
      <c r="Y98" s="21">
        <v>2.8799999999999999E-2</v>
      </c>
      <c r="Z98" s="21">
        <v>0.1152</v>
      </c>
      <c r="AA98" s="21">
        <v>0</v>
      </c>
      <c r="AB98" s="16">
        <f t="shared" si="1"/>
        <v>5.9419600000000008</v>
      </c>
      <c r="AC98" s="106"/>
      <c r="AD98" s="105"/>
      <c r="AE98" s="106"/>
    </row>
    <row r="99" spans="1:31" x14ac:dyDescent="0.3">
      <c r="A99" s="26">
        <v>75.810699999999997</v>
      </c>
      <c r="B99" s="107" t="s">
        <v>1468</v>
      </c>
      <c r="C99" s="21">
        <v>0.73860999999999999</v>
      </c>
      <c r="D99" s="21">
        <v>1.5319499999999999</v>
      </c>
      <c r="E99" s="21">
        <v>0.75782000000000005</v>
      </c>
      <c r="F99" s="21">
        <v>0.75782000000000005</v>
      </c>
      <c r="G99" s="21">
        <v>0.35671000000000003</v>
      </c>
      <c r="H99" s="21">
        <v>1.09846</v>
      </c>
      <c r="I99" s="21">
        <v>0.77290000000000003</v>
      </c>
      <c r="J99" s="21">
        <v>0</v>
      </c>
      <c r="K99" s="21">
        <v>1.41439</v>
      </c>
      <c r="L99" s="21">
        <v>1.4937</v>
      </c>
      <c r="M99" s="21">
        <v>1.9936199999999999</v>
      </c>
      <c r="N99" s="21">
        <v>0.81679000000000002</v>
      </c>
      <c r="O99" s="21">
        <v>0.30010999999999999</v>
      </c>
      <c r="P99" s="21">
        <v>0</v>
      </c>
      <c r="Q99" s="21">
        <v>0</v>
      </c>
      <c r="R99" s="21">
        <v>0</v>
      </c>
      <c r="S99" s="21">
        <v>1.62148</v>
      </c>
      <c r="T99" s="21">
        <v>0.78556999999999999</v>
      </c>
      <c r="U99" s="21">
        <v>0.12790000000000001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16">
        <f t="shared" si="1"/>
        <v>14.567829999999999</v>
      </c>
      <c r="AC99" s="106"/>
      <c r="AD99" s="105"/>
      <c r="AE99" s="106"/>
    </row>
    <row r="100" spans="1:31" x14ac:dyDescent="0.3">
      <c r="A100" s="111">
        <v>75.813699999999997</v>
      </c>
      <c r="B100" s="107" t="s">
        <v>1469</v>
      </c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>
        <v>4.1399999999999997</v>
      </c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>
        <v>0</v>
      </c>
      <c r="AB100" s="16"/>
      <c r="AC100" s="106"/>
      <c r="AD100" s="105"/>
      <c r="AE100" s="106"/>
    </row>
    <row r="101" spans="1:31" ht="31.5" x14ac:dyDescent="0.3">
      <c r="A101" s="26">
        <v>75.830699999999993</v>
      </c>
      <c r="B101" s="107" t="s">
        <v>1470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1.12531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3.6831</v>
      </c>
      <c r="Q101" s="21">
        <v>1.15324</v>
      </c>
      <c r="R101" s="21">
        <v>2.2562600000000002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16">
        <f t="shared" si="1"/>
        <v>18.21791</v>
      </c>
      <c r="AC101" s="106"/>
      <c r="AD101" s="105"/>
      <c r="AE101" s="106"/>
    </row>
    <row r="102" spans="1:31" x14ac:dyDescent="0.3">
      <c r="A102" s="26">
        <v>75.831699999999998</v>
      </c>
      <c r="B102" s="107" t="s">
        <v>1471</v>
      </c>
      <c r="C102" s="21">
        <v>69.920820000000006</v>
      </c>
      <c r="D102" s="21">
        <v>75.945329999999998</v>
      </c>
      <c r="E102" s="21">
        <v>75.850800000000007</v>
      </c>
      <c r="F102" s="21">
        <v>60</v>
      </c>
      <c r="G102" s="21">
        <v>60</v>
      </c>
      <c r="H102" s="21">
        <v>82.120050000000006</v>
      </c>
      <c r="I102" s="21">
        <v>69.41874</v>
      </c>
      <c r="J102" s="21">
        <v>93.530860000000004</v>
      </c>
      <c r="K102" s="21">
        <v>72.475800000000007</v>
      </c>
      <c r="L102" s="21">
        <v>69.642430000000004</v>
      </c>
      <c r="M102" s="21">
        <v>77.706280000000007</v>
      </c>
      <c r="N102" s="21">
        <v>53.205129999999997</v>
      </c>
      <c r="O102" s="21">
        <v>47.417769999999997</v>
      </c>
      <c r="P102" s="21">
        <v>98.448459999999997</v>
      </c>
      <c r="Q102" s="21">
        <v>76.669110000000003</v>
      </c>
      <c r="R102" s="21">
        <v>98.866290000000006</v>
      </c>
      <c r="S102" s="21">
        <v>79.075329999999994</v>
      </c>
      <c r="T102" s="21">
        <v>71.101119999999995</v>
      </c>
      <c r="U102" s="21">
        <v>30.589030000000001</v>
      </c>
      <c r="V102" s="21">
        <v>3.5619800000000001</v>
      </c>
      <c r="W102" s="21">
        <v>9.1995000000000005</v>
      </c>
      <c r="X102" s="21">
        <v>7.62148</v>
      </c>
      <c r="Y102" s="21">
        <v>5.0903799999999997</v>
      </c>
      <c r="Z102" s="21">
        <v>60.244390000000003</v>
      </c>
      <c r="AA102" s="21">
        <v>0</v>
      </c>
      <c r="AB102" s="16">
        <f t="shared" si="1"/>
        <v>1447.70108</v>
      </c>
      <c r="AC102" s="106"/>
      <c r="AD102" s="105"/>
      <c r="AE102" s="106"/>
    </row>
    <row r="103" spans="1:31" x14ac:dyDescent="0.3">
      <c r="A103" s="111">
        <v>75.832700000000003</v>
      </c>
      <c r="B103" s="107" t="s">
        <v>1471</v>
      </c>
      <c r="C103" s="21"/>
      <c r="D103" s="21"/>
      <c r="E103" s="21"/>
      <c r="F103" s="21"/>
      <c r="G103" s="21"/>
      <c r="H103" s="21"/>
      <c r="I103" s="21"/>
      <c r="J103" s="21">
        <v>0.32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>
        <v>0</v>
      </c>
      <c r="AB103" s="16"/>
      <c r="AC103" s="106"/>
      <c r="AD103" s="105"/>
      <c r="AE103" s="106"/>
    </row>
    <row r="104" spans="1:31" x14ac:dyDescent="0.3">
      <c r="A104" s="26">
        <v>75.840699999999998</v>
      </c>
      <c r="B104" s="107" t="s">
        <v>1472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16">
        <f t="shared" si="1"/>
        <v>0</v>
      </c>
      <c r="AC104" s="106"/>
      <c r="AD104" s="105"/>
      <c r="AE104" s="106"/>
    </row>
    <row r="105" spans="1:31" x14ac:dyDescent="0.3">
      <c r="A105" s="26">
        <v>75.860699999999994</v>
      </c>
      <c r="B105" s="107" t="s">
        <v>1473</v>
      </c>
      <c r="C105" s="21">
        <v>0</v>
      </c>
      <c r="D105" s="21">
        <v>1.1485300000000001</v>
      </c>
      <c r="E105" s="21">
        <v>0</v>
      </c>
      <c r="F105" s="21">
        <v>2</v>
      </c>
      <c r="G105" s="21">
        <v>2</v>
      </c>
      <c r="H105" s="21">
        <v>2.3628999999999998</v>
      </c>
      <c r="I105" s="21">
        <v>0</v>
      </c>
      <c r="J105" s="21">
        <v>2.8195600000000001</v>
      </c>
      <c r="K105" s="21">
        <v>1.1577599999999999</v>
      </c>
      <c r="L105" s="21">
        <v>2.6237699999999999</v>
      </c>
      <c r="M105" s="21">
        <v>5.1057899999999998</v>
      </c>
      <c r="N105" s="21">
        <v>1.1488</v>
      </c>
      <c r="O105" s="21">
        <v>1.24444</v>
      </c>
      <c r="P105" s="21">
        <v>2.7065000000000001</v>
      </c>
      <c r="Q105" s="21">
        <v>1.40784</v>
      </c>
      <c r="R105" s="21">
        <v>1.1447799999999999</v>
      </c>
      <c r="S105" s="21">
        <v>0</v>
      </c>
      <c r="T105" s="21">
        <v>3.7471899999999998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2.3444799999999999</v>
      </c>
      <c r="AA105" s="21">
        <v>0</v>
      </c>
      <c r="AB105" s="16">
        <f t="shared" si="1"/>
        <v>32.962339999999998</v>
      </c>
      <c r="AC105" s="106"/>
      <c r="AD105" s="105"/>
      <c r="AE105" s="106"/>
    </row>
    <row r="106" spans="1:31" x14ac:dyDescent="0.3">
      <c r="A106" s="26">
        <v>75.861699999999999</v>
      </c>
      <c r="B106" s="107" t="s">
        <v>1473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2.6865399999999999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16">
        <f t="shared" si="1"/>
        <v>2.6865399999999999</v>
      </c>
      <c r="AC106" s="106"/>
      <c r="AD106" s="105"/>
      <c r="AE106" s="106"/>
    </row>
    <row r="107" spans="1:31" x14ac:dyDescent="0.3">
      <c r="A107" s="26">
        <v>75.870699999999999</v>
      </c>
      <c r="B107" s="107" t="s">
        <v>1474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0.252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16">
        <f t="shared" si="1"/>
        <v>0.252</v>
      </c>
      <c r="AC107" s="106"/>
      <c r="AD107" s="105"/>
      <c r="AE107" s="106"/>
    </row>
    <row r="108" spans="1:31" x14ac:dyDescent="0.3">
      <c r="A108" s="26">
        <v>75.88069999999999</v>
      </c>
      <c r="B108" s="107" t="s">
        <v>1475</v>
      </c>
      <c r="C108" s="21">
        <v>0</v>
      </c>
      <c r="D108" s="21">
        <v>0</v>
      </c>
      <c r="E108" s="21">
        <v>0</v>
      </c>
      <c r="F108" s="21">
        <v>0</v>
      </c>
      <c r="G108" s="21">
        <v>0</v>
      </c>
      <c r="H108" s="21">
        <v>0.16800000000000001</v>
      </c>
      <c r="I108" s="21">
        <v>0</v>
      </c>
      <c r="J108" s="21">
        <v>8.4000000000000005E-2</v>
      </c>
      <c r="K108" s="21">
        <v>0</v>
      </c>
      <c r="L108" s="21">
        <v>0.16800000000000001</v>
      </c>
      <c r="M108" s="21">
        <v>0.33600000000000002</v>
      </c>
      <c r="N108" s="21">
        <v>0</v>
      </c>
      <c r="O108" s="21">
        <v>8.4000000000000005E-2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16">
        <f t="shared" si="1"/>
        <v>0.84</v>
      </c>
      <c r="AC108" s="106"/>
      <c r="AD108" s="105"/>
      <c r="AE108" s="106"/>
    </row>
    <row r="109" spans="1:31" ht="47.25" x14ac:dyDescent="0.3">
      <c r="A109" s="26">
        <v>75.883700000000005</v>
      </c>
      <c r="B109" s="107" t="s">
        <v>1476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3.0067200000000001</v>
      </c>
      <c r="J109" s="21">
        <v>5.15923</v>
      </c>
      <c r="K109" s="21">
        <v>0</v>
      </c>
      <c r="L109" s="21">
        <v>0</v>
      </c>
      <c r="M109" s="21">
        <v>3.1526399999999999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16">
        <f t="shared" si="1"/>
        <v>11.31859</v>
      </c>
      <c r="AC109" s="106"/>
      <c r="AD109" s="105"/>
      <c r="AE109" s="106"/>
    </row>
    <row r="110" spans="1:31" ht="31.5" x14ac:dyDescent="0.3">
      <c r="A110" s="26">
        <v>75.890699999999995</v>
      </c>
      <c r="B110" s="107" t="s">
        <v>1477</v>
      </c>
      <c r="C110" s="21">
        <v>0</v>
      </c>
      <c r="D110" s="21">
        <v>0</v>
      </c>
      <c r="E110" s="21">
        <v>0</v>
      </c>
      <c r="F110" s="21">
        <v>0</v>
      </c>
      <c r="G110" s="21">
        <v>0</v>
      </c>
      <c r="H110" s="21">
        <v>17.642779999999998</v>
      </c>
      <c r="I110" s="21">
        <v>0</v>
      </c>
      <c r="J110" s="21">
        <v>0.75285000000000002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11.13822</v>
      </c>
      <c r="V110" s="21">
        <v>0</v>
      </c>
      <c r="W110" s="21">
        <v>5.2876700000000003</v>
      </c>
      <c r="X110" s="21">
        <v>2.3873799999999998</v>
      </c>
      <c r="Y110" s="21">
        <v>0</v>
      </c>
      <c r="Z110" s="21">
        <v>1.0542400000000001</v>
      </c>
      <c r="AA110" s="21">
        <v>0</v>
      </c>
      <c r="AB110" s="16">
        <f t="shared" si="1"/>
        <v>38.26314</v>
      </c>
      <c r="AC110" s="106"/>
      <c r="AD110" s="105"/>
      <c r="AE110" s="106"/>
    </row>
    <row r="111" spans="1:31" x14ac:dyDescent="0.3">
      <c r="A111" s="26">
        <v>76.101699999999994</v>
      </c>
      <c r="B111" s="107" t="s">
        <v>1479</v>
      </c>
      <c r="C111" s="21">
        <v>6.4919599999999997</v>
      </c>
      <c r="D111" s="21">
        <v>6.4503399999999997</v>
      </c>
      <c r="E111" s="21">
        <v>5.4492599999999998</v>
      </c>
      <c r="F111" s="21">
        <v>5.4492599999999998</v>
      </c>
      <c r="G111" s="21">
        <v>2.5</v>
      </c>
      <c r="H111" s="21">
        <v>0</v>
      </c>
      <c r="I111" s="21">
        <v>52.832070000000002</v>
      </c>
      <c r="J111" s="21">
        <v>2.6315</v>
      </c>
      <c r="K111" s="21">
        <v>12.595269999999999</v>
      </c>
      <c r="L111" s="21">
        <v>3.55592</v>
      </c>
      <c r="M111" s="21">
        <v>1.75997</v>
      </c>
      <c r="N111" s="21">
        <v>1.72838</v>
      </c>
      <c r="O111" s="21">
        <v>3.33386</v>
      </c>
      <c r="P111" s="21">
        <v>5.4532699999999998</v>
      </c>
      <c r="Q111" s="21">
        <v>1.3286199999999999</v>
      </c>
      <c r="R111" s="21">
        <v>2.52949</v>
      </c>
      <c r="S111" s="21">
        <v>10.113759999999999</v>
      </c>
      <c r="T111" s="21">
        <v>1.50485</v>
      </c>
      <c r="U111" s="21">
        <v>0.12</v>
      </c>
      <c r="V111" s="21">
        <v>0</v>
      </c>
      <c r="W111" s="21">
        <v>0</v>
      </c>
      <c r="X111" s="21">
        <v>0</v>
      </c>
      <c r="Y111" s="21">
        <v>0</v>
      </c>
      <c r="Z111" s="21">
        <v>5.9247500000000004</v>
      </c>
      <c r="AA111" s="21">
        <v>0</v>
      </c>
      <c r="AB111" s="16">
        <f t="shared" si="1"/>
        <v>131.75253000000001</v>
      </c>
      <c r="AC111" s="106"/>
      <c r="AD111" s="105"/>
      <c r="AE111" s="106"/>
    </row>
    <row r="112" spans="1:31" x14ac:dyDescent="0.3">
      <c r="A112" s="26">
        <v>76.102699999999999</v>
      </c>
      <c r="B112" s="107" t="s">
        <v>1480</v>
      </c>
      <c r="C112" s="21">
        <v>6.21645</v>
      </c>
      <c r="D112" s="21">
        <v>6.6382500000000002</v>
      </c>
      <c r="E112" s="21">
        <v>4.3039699999999996</v>
      </c>
      <c r="F112" s="21">
        <v>4.3039699999999996</v>
      </c>
      <c r="G112" s="21">
        <v>0.50466</v>
      </c>
      <c r="H112" s="21">
        <v>4.4499399999999998</v>
      </c>
      <c r="I112" s="21">
        <v>0.20593</v>
      </c>
      <c r="J112" s="21">
        <v>1.91395</v>
      </c>
      <c r="K112" s="21">
        <v>0.87890000000000001</v>
      </c>
      <c r="L112" s="21">
        <v>1.0863499999999999</v>
      </c>
      <c r="M112" s="21">
        <v>2.38252</v>
      </c>
      <c r="N112" s="21">
        <v>0.93608999999999998</v>
      </c>
      <c r="O112" s="21">
        <v>0.77717999999999998</v>
      </c>
      <c r="P112" s="21">
        <v>3.93086</v>
      </c>
      <c r="Q112" s="21">
        <v>3.01397</v>
      </c>
      <c r="R112" s="21">
        <v>0</v>
      </c>
      <c r="S112" s="21">
        <v>1.8868199999999999</v>
      </c>
      <c r="T112" s="21">
        <v>0.39471000000000001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8.5</v>
      </c>
      <c r="AA112" s="21">
        <v>0</v>
      </c>
      <c r="AB112" s="16">
        <f t="shared" si="1"/>
        <v>52.324520000000007</v>
      </c>
      <c r="AC112" s="106"/>
      <c r="AD112" s="105"/>
      <c r="AE112" s="106"/>
    </row>
    <row r="113" spans="1:31" ht="31.5" x14ac:dyDescent="0.3">
      <c r="A113" s="26">
        <v>76.108699999999999</v>
      </c>
      <c r="B113" s="107" t="s">
        <v>1481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16">
        <f t="shared" si="1"/>
        <v>0</v>
      </c>
      <c r="AC113" s="106"/>
      <c r="AD113" s="105"/>
      <c r="AE113" s="106"/>
    </row>
    <row r="114" spans="1:31" x14ac:dyDescent="0.3">
      <c r="A114" s="26">
        <v>76.111699999999999</v>
      </c>
      <c r="B114" s="107" t="s">
        <v>1483</v>
      </c>
      <c r="C114" s="21">
        <v>0</v>
      </c>
      <c r="D114" s="21">
        <v>0</v>
      </c>
      <c r="E114" s="21">
        <v>0</v>
      </c>
      <c r="F114" s="21">
        <v>2</v>
      </c>
      <c r="G114" s="21">
        <v>2</v>
      </c>
      <c r="H114" s="21">
        <v>0</v>
      </c>
      <c r="I114" s="21">
        <v>0</v>
      </c>
      <c r="J114" s="21">
        <v>6.6459200000000003</v>
      </c>
      <c r="K114" s="21">
        <v>1.491E-2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16">
        <f t="shared" si="1"/>
        <v>10.660830000000001</v>
      </c>
      <c r="AC114" s="106"/>
      <c r="AD114" s="105"/>
      <c r="AE114" s="106"/>
    </row>
    <row r="115" spans="1:31" ht="31.5" x14ac:dyDescent="0.3">
      <c r="A115" s="26">
        <v>76.111800000000002</v>
      </c>
      <c r="B115" s="107" t="s">
        <v>1484</v>
      </c>
      <c r="C115" s="21">
        <v>0</v>
      </c>
      <c r="D115" s="21">
        <v>17.125060000000001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1.7762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16">
        <f t="shared" si="1"/>
        <v>18.901260000000001</v>
      </c>
      <c r="AC115" s="106"/>
      <c r="AD115" s="105"/>
      <c r="AE115" s="106"/>
    </row>
    <row r="116" spans="1:31" x14ac:dyDescent="0.3">
      <c r="A116" s="26">
        <v>76.1126</v>
      </c>
      <c r="B116" s="107" t="s">
        <v>1485</v>
      </c>
      <c r="C116" s="21">
        <v>0</v>
      </c>
      <c r="D116" s="21">
        <v>0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0.22606000000000001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16">
        <f t="shared" si="1"/>
        <v>0.22606000000000001</v>
      </c>
      <c r="AC116" s="106"/>
      <c r="AD116" s="105"/>
      <c r="AE116" s="106"/>
    </row>
    <row r="117" spans="1:31" x14ac:dyDescent="0.3">
      <c r="A117" s="26">
        <v>76.11269999999999</v>
      </c>
      <c r="B117" s="107" t="s">
        <v>1485</v>
      </c>
      <c r="C117" s="21">
        <v>4.0568600000000004</v>
      </c>
      <c r="D117" s="21">
        <v>1.71648</v>
      </c>
      <c r="E117" s="21">
        <v>3.08894</v>
      </c>
      <c r="F117" s="21">
        <v>3.08894</v>
      </c>
      <c r="G117" s="21">
        <v>0.78510000000000002</v>
      </c>
      <c r="H117" s="21">
        <v>1.69946</v>
      </c>
      <c r="I117" s="21">
        <v>0.98919999999999997</v>
      </c>
      <c r="J117" s="21">
        <v>5.37331</v>
      </c>
      <c r="K117" s="21">
        <v>5.55633</v>
      </c>
      <c r="L117" s="21">
        <v>1.6252200000000001</v>
      </c>
      <c r="M117" s="21">
        <v>1.78603</v>
      </c>
      <c r="N117" s="21">
        <v>1.78209</v>
      </c>
      <c r="O117" s="21">
        <v>1.7698700000000001</v>
      </c>
      <c r="P117" s="21">
        <v>2.0152800000000002</v>
      </c>
      <c r="Q117" s="21">
        <v>1.64279</v>
      </c>
      <c r="R117" s="21">
        <v>2.6151800000000001</v>
      </c>
      <c r="S117" s="21">
        <v>1.7442</v>
      </c>
      <c r="T117" s="21">
        <v>1.69113</v>
      </c>
      <c r="U117" s="21">
        <v>4.4019399999999997</v>
      </c>
      <c r="V117" s="21">
        <v>1.2566600000000001</v>
      </c>
      <c r="W117" s="21">
        <v>0.72597</v>
      </c>
      <c r="X117" s="21">
        <v>1.2314700000000001</v>
      </c>
      <c r="Y117" s="21">
        <v>0.44867000000000001</v>
      </c>
      <c r="Z117" s="21">
        <v>15.224410000000001</v>
      </c>
      <c r="AA117" s="21">
        <v>0</v>
      </c>
      <c r="AB117" s="16">
        <f t="shared" si="1"/>
        <v>66.315529999999995</v>
      </c>
      <c r="AC117" s="106"/>
      <c r="AD117" s="105"/>
      <c r="AE117" s="106"/>
    </row>
    <row r="118" spans="1:31" x14ac:dyDescent="0.3">
      <c r="A118" s="26">
        <v>76.112799999999993</v>
      </c>
      <c r="B118" s="107" t="s">
        <v>1486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0.81010000000000004</v>
      </c>
      <c r="Q118" s="21">
        <v>0</v>
      </c>
      <c r="R118" s="21">
        <v>0</v>
      </c>
      <c r="S118" s="21">
        <v>9.2485700000000008</v>
      </c>
      <c r="T118" s="21">
        <v>8.2205399999999997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16">
        <f t="shared" si="1"/>
        <v>18.279209999999999</v>
      </c>
      <c r="AC118" s="106"/>
      <c r="AD118" s="105"/>
      <c r="AE118" s="106"/>
    </row>
    <row r="119" spans="1:31" x14ac:dyDescent="0.3">
      <c r="A119" s="26">
        <v>76.113699999999994</v>
      </c>
      <c r="B119" s="107" t="s">
        <v>1487</v>
      </c>
      <c r="C119" s="21">
        <v>0.87705999999999995</v>
      </c>
      <c r="D119" s="21">
        <v>0.6</v>
      </c>
      <c r="E119" s="21">
        <v>0.23644000000000001</v>
      </c>
      <c r="F119" s="21">
        <v>0.23644000000000001</v>
      </c>
      <c r="G119" s="21">
        <v>0.24</v>
      </c>
      <c r="H119" s="21">
        <v>0.23205999999999999</v>
      </c>
      <c r="I119" s="21">
        <v>0.13188</v>
      </c>
      <c r="J119" s="21">
        <v>0.69179999999999997</v>
      </c>
      <c r="K119" s="21">
        <v>0.26435999999999998</v>
      </c>
      <c r="L119" s="21">
        <v>0.54464999999999997</v>
      </c>
      <c r="M119" s="21">
        <v>0.28967999999999999</v>
      </c>
      <c r="N119" s="21">
        <v>9.1499999999999998E-2</v>
      </c>
      <c r="O119" s="21">
        <v>8.9730000000000004E-2</v>
      </c>
      <c r="P119" s="21">
        <v>0.44030000000000002</v>
      </c>
      <c r="Q119" s="21">
        <v>0.18964</v>
      </c>
      <c r="R119" s="21">
        <v>0.52710000000000001</v>
      </c>
      <c r="S119" s="21">
        <v>0.38289000000000001</v>
      </c>
      <c r="T119" s="21">
        <v>0.22387000000000001</v>
      </c>
      <c r="U119" s="21">
        <v>0.65158000000000005</v>
      </c>
      <c r="V119" s="21">
        <v>0.48243999999999998</v>
      </c>
      <c r="W119" s="21">
        <v>0.60721000000000003</v>
      </c>
      <c r="X119" s="21">
        <v>0.77161999999999997</v>
      </c>
      <c r="Y119" s="21">
        <v>0.56986999999999999</v>
      </c>
      <c r="Z119" s="21">
        <v>1.6995899999999999</v>
      </c>
      <c r="AA119" s="21">
        <v>0</v>
      </c>
      <c r="AB119" s="16">
        <f t="shared" si="1"/>
        <v>11.071709999999999</v>
      </c>
      <c r="AC119" s="106"/>
      <c r="AD119" s="105"/>
      <c r="AE119" s="106"/>
    </row>
    <row r="120" spans="1:31" x14ac:dyDescent="0.3">
      <c r="A120" s="26">
        <v>76.114599999999996</v>
      </c>
      <c r="B120" s="107" t="s">
        <v>1488</v>
      </c>
      <c r="C120" s="21">
        <v>0</v>
      </c>
      <c r="D120" s="21">
        <v>0</v>
      </c>
      <c r="E120" s="21">
        <v>0</v>
      </c>
      <c r="F120" s="21">
        <v>0</v>
      </c>
      <c r="G120" s="21">
        <v>0</v>
      </c>
      <c r="H120" s="21">
        <v>1.5</v>
      </c>
      <c r="I120" s="21">
        <v>0</v>
      </c>
      <c r="J120" s="21">
        <v>0.13907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16">
        <f t="shared" si="1"/>
        <v>1.63907</v>
      </c>
      <c r="AC120" s="106"/>
      <c r="AD120" s="105"/>
      <c r="AE120" s="106"/>
    </row>
    <row r="121" spans="1:31" x14ac:dyDescent="0.3">
      <c r="A121" s="26">
        <v>76.114699999999999</v>
      </c>
      <c r="B121" s="107" t="s">
        <v>1488</v>
      </c>
      <c r="C121" s="21">
        <v>2.9824999999999999</v>
      </c>
      <c r="D121" s="21">
        <v>1.7718499999999999</v>
      </c>
      <c r="E121" s="21">
        <v>1.50268</v>
      </c>
      <c r="F121" s="21">
        <v>1.50268</v>
      </c>
      <c r="G121" s="21">
        <v>0.75117999999999996</v>
      </c>
      <c r="H121" s="21">
        <v>1.7526600000000001</v>
      </c>
      <c r="I121" s="21">
        <v>1.5</v>
      </c>
      <c r="J121" s="21">
        <v>2.1103700000000001</v>
      </c>
      <c r="K121" s="21">
        <v>1.5577000000000001</v>
      </c>
      <c r="L121" s="21">
        <v>0.96340999999999999</v>
      </c>
      <c r="M121" s="21">
        <v>1.2634399999999999</v>
      </c>
      <c r="N121" s="21">
        <v>0.81957000000000002</v>
      </c>
      <c r="O121" s="21">
        <v>0.48782999999999999</v>
      </c>
      <c r="P121" s="21">
        <v>1.2136100000000001</v>
      </c>
      <c r="Q121" s="21">
        <v>1.01912</v>
      </c>
      <c r="R121" s="21">
        <v>1.3110299999999999</v>
      </c>
      <c r="S121" s="21">
        <v>1.08222</v>
      </c>
      <c r="T121" s="21">
        <v>0.90237999999999996</v>
      </c>
      <c r="U121" s="21">
        <v>1.13252</v>
      </c>
      <c r="V121" s="21">
        <v>0.317</v>
      </c>
      <c r="W121" s="21">
        <v>0.51646999999999998</v>
      </c>
      <c r="X121" s="21">
        <v>0.57757999999999998</v>
      </c>
      <c r="Y121" s="21">
        <v>0.53222000000000003</v>
      </c>
      <c r="Z121" s="21">
        <v>6.45242</v>
      </c>
      <c r="AA121" s="21">
        <v>0</v>
      </c>
      <c r="AB121" s="16">
        <f t="shared" si="1"/>
        <v>34.022440000000003</v>
      </c>
      <c r="AC121" s="106"/>
      <c r="AD121" s="105"/>
      <c r="AE121" s="106"/>
    </row>
    <row r="122" spans="1:31" x14ac:dyDescent="0.3">
      <c r="A122" s="26">
        <v>76.115700000000004</v>
      </c>
      <c r="B122" s="107" t="s">
        <v>1489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16">
        <f t="shared" si="1"/>
        <v>0</v>
      </c>
      <c r="AC122" s="106"/>
      <c r="AD122" s="105"/>
      <c r="AE122" s="106"/>
    </row>
    <row r="123" spans="1:31" x14ac:dyDescent="0.3">
      <c r="A123" s="26">
        <v>76.116699999999994</v>
      </c>
      <c r="B123" s="107" t="s">
        <v>1490</v>
      </c>
      <c r="C123" s="21">
        <v>30.6267</v>
      </c>
      <c r="D123" s="21">
        <v>24.50206</v>
      </c>
      <c r="E123" s="21">
        <v>109.61861</v>
      </c>
      <c r="F123" s="21">
        <v>90</v>
      </c>
      <c r="G123" s="21">
        <v>70</v>
      </c>
      <c r="H123" s="21">
        <v>0</v>
      </c>
      <c r="I123" s="21">
        <v>71.148380000000003</v>
      </c>
      <c r="J123" s="21">
        <v>149.23718</v>
      </c>
      <c r="K123" s="21">
        <v>49.692459999999997</v>
      </c>
      <c r="L123" s="21">
        <v>100.74279</v>
      </c>
      <c r="M123" s="21">
        <v>74.298959999999994</v>
      </c>
      <c r="N123" s="21">
        <v>73.204570000000004</v>
      </c>
      <c r="O123" s="21">
        <v>43.105179999999997</v>
      </c>
      <c r="P123" s="21">
        <v>98.97569</v>
      </c>
      <c r="Q123" s="21">
        <v>91.894639999999995</v>
      </c>
      <c r="R123" s="21">
        <v>83.971739999999997</v>
      </c>
      <c r="S123" s="21">
        <v>52.999400000000001</v>
      </c>
      <c r="T123" s="21">
        <v>79.292619999999999</v>
      </c>
      <c r="U123" s="21">
        <v>0</v>
      </c>
      <c r="V123" s="21">
        <v>0</v>
      </c>
      <c r="W123" s="21">
        <v>0</v>
      </c>
      <c r="X123" s="21">
        <v>0</v>
      </c>
      <c r="Y123" s="21">
        <v>7.1629999999999999E-2</v>
      </c>
      <c r="Z123" s="21">
        <v>2.5505800000000001</v>
      </c>
      <c r="AA123" s="21">
        <v>0</v>
      </c>
      <c r="AB123" s="16">
        <f t="shared" si="1"/>
        <v>1295.9331899999997</v>
      </c>
      <c r="AC123" s="106"/>
      <c r="AD123" s="105"/>
      <c r="AE123" s="106"/>
    </row>
    <row r="124" spans="1:31" x14ac:dyDescent="0.3">
      <c r="A124" s="26">
        <v>76.117699999999999</v>
      </c>
      <c r="B124" s="107" t="s">
        <v>1491</v>
      </c>
      <c r="C124" s="21">
        <v>44.003700000000002</v>
      </c>
      <c r="D124" s="21">
        <v>0</v>
      </c>
      <c r="E124" s="21">
        <v>0</v>
      </c>
      <c r="F124" s="21">
        <v>0</v>
      </c>
      <c r="G124" s="21">
        <v>1.7949900000000001</v>
      </c>
      <c r="H124" s="21">
        <v>0</v>
      </c>
      <c r="I124" s="21">
        <v>2.6971699999999998</v>
      </c>
      <c r="J124" s="21">
        <v>1.7600000000000001E-2</v>
      </c>
      <c r="K124" s="21">
        <v>0</v>
      </c>
      <c r="L124" s="21">
        <v>6.4110500000000004</v>
      </c>
      <c r="M124" s="21">
        <v>0</v>
      </c>
      <c r="N124" s="21">
        <v>0</v>
      </c>
      <c r="O124" s="21">
        <v>0</v>
      </c>
      <c r="P124" s="21">
        <v>5.04</v>
      </c>
      <c r="Q124" s="21">
        <v>0.5</v>
      </c>
      <c r="R124" s="21">
        <v>1.6799999999999999E-2</v>
      </c>
      <c r="S124" s="21">
        <v>0</v>
      </c>
      <c r="T124" s="21">
        <v>0</v>
      </c>
      <c r="U124" s="21">
        <v>2.4723199999999999</v>
      </c>
      <c r="V124" s="21">
        <v>1.43354</v>
      </c>
      <c r="W124" s="21">
        <v>1.43354</v>
      </c>
      <c r="X124" s="21">
        <v>1.3989100000000001</v>
      </c>
      <c r="Y124" s="21">
        <v>1.69089</v>
      </c>
      <c r="Z124" s="21">
        <v>5.7084999999999999</v>
      </c>
      <c r="AA124" s="21">
        <v>0</v>
      </c>
      <c r="AB124" s="16">
        <f t="shared" si="1"/>
        <v>74.619009999999989</v>
      </c>
      <c r="AC124" s="106"/>
      <c r="AD124" s="105"/>
      <c r="AE124" s="106"/>
    </row>
    <row r="125" spans="1:31" x14ac:dyDescent="0.3">
      <c r="A125" s="26">
        <v>76.12169999999999</v>
      </c>
      <c r="B125" s="107" t="s">
        <v>1492</v>
      </c>
      <c r="C125" s="21">
        <v>0.62656000000000001</v>
      </c>
      <c r="D125" s="21">
        <v>0.60699000000000003</v>
      </c>
      <c r="E125" s="21">
        <v>1.8460000000000001</v>
      </c>
      <c r="F125" s="21">
        <v>1.8460000000000001</v>
      </c>
      <c r="G125" s="21">
        <v>0.5</v>
      </c>
      <c r="H125" s="21">
        <v>0.60589999999999999</v>
      </c>
      <c r="I125" s="21">
        <v>0.78656999999999999</v>
      </c>
      <c r="J125" s="21">
        <v>0.21407999999999999</v>
      </c>
      <c r="K125" s="21">
        <v>1.38192</v>
      </c>
      <c r="L125" s="21">
        <v>0.68723000000000001</v>
      </c>
      <c r="M125" s="21">
        <v>0.42373</v>
      </c>
      <c r="N125" s="21">
        <v>0</v>
      </c>
      <c r="O125" s="21">
        <v>7.5520000000000004E-2</v>
      </c>
      <c r="P125" s="21">
        <v>9.4400000000000005E-3</v>
      </c>
      <c r="Q125" s="21">
        <v>6.608E-2</v>
      </c>
      <c r="R125" s="21">
        <v>0.98826000000000003</v>
      </c>
      <c r="S125" s="21">
        <v>0.33040000000000003</v>
      </c>
      <c r="T125" s="21">
        <v>0.11328000000000001</v>
      </c>
      <c r="U125" s="21">
        <v>7.1999999999999995E-2</v>
      </c>
      <c r="V125" s="21">
        <v>0.40272000000000002</v>
      </c>
      <c r="W125" s="21">
        <v>4.437E-2</v>
      </c>
      <c r="X125" s="21">
        <v>0</v>
      </c>
      <c r="Y125" s="21">
        <v>0.12</v>
      </c>
      <c r="Z125" s="21">
        <v>3.0586600000000002</v>
      </c>
      <c r="AA125" s="21">
        <v>0</v>
      </c>
      <c r="AB125" s="16">
        <f t="shared" si="1"/>
        <v>14.805709999999998</v>
      </c>
      <c r="AC125" s="106"/>
      <c r="AD125" s="105"/>
      <c r="AE125" s="106"/>
    </row>
    <row r="126" spans="1:31" x14ac:dyDescent="0.3">
      <c r="A126" s="26">
        <v>76.122699999999995</v>
      </c>
      <c r="B126" s="107" t="s">
        <v>1493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0.6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0.112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8.76084</v>
      </c>
      <c r="AA126" s="21">
        <v>0</v>
      </c>
      <c r="AB126" s="16">
        <f t="shared" si="1"/>
        <v>9.4728399999999997</v>
      </c>
      <c r="AC126" s="106"/>
      <c r="AD126" s="105"/>
      <c r="AE126" s="106"/>
    </row>
    <row r="127" spans="1:31" x14ac:dyDescent="0.3">
      <c r="A127" s="12">
        <v>76.123699999999999</v>
      </c>
      <c r="B127" s="107" t="s">
        <v>1494</v>
      </c>
      <c r="C127" s="21">
        <v>0</v>
      </c>
      <c r="D127" s="21">
        <v>0</v>
      </c>
      <c r="E127" s="21">
        <v>0</v>
      </c>
      <c r="F127" s="21">
        <v>0.2</v>
      </c>
      <c r="G127" s="21">
        <v>0.2</v>
      </c>
      <c r="H127" s="21">
        <v>0</v>
      </c>
      <c r="I127" s="21">
        <v>0</v>
      </c>
      <c r="J127" s="21">
        <v>0.55000000000000004</v>
      </c>
      <c r="K127" s="21">
        <v>0.26</v>
      </c>
      <c r="L127" s="21">
        <v>0</v>
      </c>
      <c r="M127" s="21">
        <v>0.28320000000000001</v>
      </c>
      <c r="N127" s="21">
        <v>0</v>
      </c>
      <c r="O127" s="21">
        <v>0.184</v>
      </c>
      <c r="P127" s="21">
        <v>0.03</v>
      </c>
      <c r="Q127" s="21">
        <v>0</v>
      </c>
      <c r="R127" s="21">
        <v>0</v>
      </c>
      <c r="S127" s="21">
        <v>0.01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22.231860000000001</v>
      </c>
      <c r="AA127" s="21">
        <v>0</v>
      </c>
      <c r="AB127" s="16">
        <f t="shared" si="1"/>
        <v>23.949059999999999</v>
      </c>
      <c r="AC127" s="106"/>
      <c r="AD127" s="105"/>
      <c r="AE127" s="106"/>
    </row>
    <row r="128" spans="1:31" x14ac:dyDescent="0.3">
      <c r="A128" s="26">
        <v>76.125699999999995</v>
      </c>
      <c r="B128" s="107" t="s">
        <v>1495</v>
      </c>
      <c r="C128" s="21">
        <v>0.49768000000000001</v>
      </c>
      <c r="D128" s="21">
        <v>0.41566999999999998</v>
      </c>
      <c r="E128" s="21">
        <v>0</v>
      </c>
      <c r="F128" s="21">
        <v>0</v>
      </c>
      <c r="G128" s="21">
        <v>0</v>
      </c>
      <c r="H128" s="21">
        <v>0.61729999999999996</v>
      </c>
      <c r="I128" s="21">
        <v>0.57637000000000005</v>
      </c>
      <c r="J128" s="21">
        <v>0.27794000000000002</v>
      </c>
      <c r="K128" s="21">
        <v>0</v>
      </c>
      <c r="L128" s="21">
        <v>0.24</v>
      </c>
      <c r="M128" s="21">
        <v>0</v>
      </c>
      <c r="N128" s="21">
        <v>0</v>
      </c>
      <c r="O128" s="21">
        <v>0</v>
      </c>
      <c r="P128" s="21">
        <v>0</v>
      </c>
      <c r="Q128" s="21">
        <v>1.32013</v>
      </c>
      <c r="R128" s="21">
        <v>0.45805000000000001</v>
      </c>
      <c r="S128" s="21">
        <v>0.10664</v>
      </c>
      <c r="T128" s="21">
        <v>0.12856000000000001</v>
      </c>
      <c r="U128" s="21">
        <v>0.49828</v>
      </c>
      <c r="V128" s="21">
        <v>0.1492</v>
      </c>
      <c r="W128" s="21">
        <v>1.0264</v>
      </c>
      <c r="X128" s="21">
        <v>1.0511699999999999</v>
      </c>
      <c r="Y128" s="21">
        <v>0</v>
      </c>
      <c r="Z128" s="21">
        <v>4.3128900000000003</v>
      </c>
      <c r="AA128" s="21">
        <v>0</v>
      </c>
      <c r="AB128" s="16">
        <f t="shared" si="1"/>
        <v>11.676280000000002</v>
      </c>
      <c r="AC128" s="106"/>
      <c r="AD128" s="105"/>
      <c r="AE128" s="106"/>
    </row>
    <row r="129" spans="1:31" ht="31.5" x14ac:dyDescent="0.3">
      <c r="A129" s="26">
        <v>76.127600000000001</v>
      </c>
      <c r="B129" s="107" t="s">
        <v>1497</v>
      </c>
      <c r="C129" s="21">
        <v>0</v>
      </c>
      <c r="D129" s="21">
        <v>0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43.423870000000001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16">
        <f t="shared" si="1"/>
        <v>43.423870000000001</v>
      </c>
      <c r="AC129" s="106"/>
      <c r="AD129" s="105"/>
      <c r="AE129" s="106"/>
    </row>
    <row r="130" spans="1:31" ht="31.5" x14ac:dyDescent="0.3">
      <c r="A130" s="111">
        <v>76.127700000000004</v>
      </c>
      <c r="B130" s="107" t="s">
        <v>1497</v>
      </c>
      <c r="C130" s="21"/>
      <c r="D130" s="21"/>
      <c r="E130" s="21"/>
      <c r="F130" s="21"/>
      <c r="G130" s="21"/>
      <c r="H130" s="21"/>
      <c r="I130" s="21"/>
      <c r="J130" s="21">
        <v>66.28</v>
      </c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>
        <v>0</v>
      </c>
      <c r="AB130" s="16"/>
      <c r="AC130" s="106"/>
      <c r="AD130" s="105"/>
      <c r="AE130" s="106"/>
    </row>
    <row r="131" spans="1:31" ht="47.25" x14ac:dyDescent="0.3">
      <c r="A131" s="26">
        <v>76.128699999999995</v>
      </c>
      <c r="B131" s="107" t="s">
        <v>1498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3.8211400000000002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0.5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16">
        <f t="shared" si="1"/>
        <v>4.3211399999999998</v>
      </c>
      <c r="AC131" s="106"/>
      <c r="AD131" s="105"/>
      <c r="AE131" s="106"/>
    </row>
    <row r="132" spans="1:31" ht="31.5" x14ac:dyDescent="0.3">
      <c r="A132" s="26">
        <v>76.1297</v>
      </c>
      <c r="B132" s="107" t="s">
        <v>1499</v>
      </c>
      <c r="C132" s="21">
        <v>395.92293999999998</v>
      </c>
      <c r="D132" s="21">
        <v>283.57130000000001</v>
      </c>
      <c r="E132" s="21">
        <v>108.25935</v>
      </c>
      <c r="F132" s="21">
        <v>78.259349999999998</v>
      </c>
      <c r="G132" s="21">
        <v>63</v>
      </c>
      <c r="H132" s="21">
        <v>235.18527</v>
      </c>
      <c r="I132" s="21">
        <v>113.89962</v>
      </c>
      <c r="J132" s="21">
        <v>367.71787999999998</v>
      </c>
      <c r="K132" s="21">
        <v>123.26652</v>
      </c>
      <c r="L132" s="21">
        <v>89.532070000000004</v>
      </c>
      <c r="M132" s="21">
        <v>50.528179999999999</v>
      </c>
      <c r="N132" s="21">
        <v>15.785740000000001</v>
      </c>
      <c r="O132" s="21">
        <v>46.433329999999998</v>
      </c>
      <c r="P132" s="21">
        <v>73.065060000000003</v>
      </c>
      <c r="Q132" s="21">
        <v>74.930660000000003</v>
      </c>
      <c r="R132" s="21">
        <v>67.443600000000004</v>
      </c>
      <c r="S132" s="21">
        <v>80.493840000000006</v>
      </c>
      <c r="T132" s="21">
        <v>45.43665</v>
      </c>
      <c r="U132" s="21">
        <v>39.849179999999997</v>
      </c>
      <c r="V132" s="21">
        <v>7.84598</v>
      </c>
      <c r="W132" s="21">
        <v>15.568059999999999</v>
      </c>
      <c r="X132" s="21">
        <v>39.924599999999998</v>
      </c>
      <c r="Y132" s="21">
        <v>20.511500000000002</v>
      </c>
      <c r="Z132" s="21">
        <v>172.32930999999999</v>
      </c>
      <c r="AA132" s="21">
        <v>0</v>
      </c>
      <c r="AB132" s="16">
        <f t="shared" si="1"/>
        <v>2608.7599900000005</v>
      </c>
      <c r="AC132" s="106"/>
      <c r="AD132" s="105"/>
      <c r="AE132" s="106"/>
    </row>
    <row r="133" spans="1:31" ht="31.5" x14ac:dyDescent="0.3">
      <c r="A133" s="26">
        <v>76.129800000000003</v>
      </c>
      <c r="B133" s="107" t="s">
        <v>1500</v>
      </c>
      <c r="C133" s="21">
        <v>6.4659800000000001</v>
      </c>
      <c r="D133" s="21">
        <v>0</v>
      </c>
      <c r="E133" s="21">
        <v>0</v>
      </c>
      <c r="F133" s="21">
        <v>0</v>
      </c>
      <c r="G133" s="21">
        <v>0</v>
      </c>
      <c r="H133" s="21">
        <v>3.7295099999999999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16">
        <f t="shared" si="1"/>
        <v>10.195489999999999</v>
      </c>
      <c r="AC133" s="106"/>
      <c r="AD133" s="105"/>
      <c r="AE133" s="106"/>
    </row>
    <row r="134" spans="1:31" x14ac:dyDescent="0.3">
      <c r="A134" s="26">
        <v>76.13069999999999</v>
      </c>
      <c r="B134" s="107" t="s">
        <v>1501</v>
      </c>
      <c r="C134" s="21">
        <v>0</v>
      </c>
      <c r="D134" s="21">
        <v>0</v>
      </c>
      <c r="E134" s="21">
        <v>69.341560000000001</v>
      </c>
      <c r="F134" s="21">
        <v>50</v>
      </c>
      <c r="G134" s="21">
        <v>42</v>
      </c>
      <c r="H134" s="21">
        <v>60.716859999999997</v>
      </c>
      <c r="I134" s="21">
        <v>0</v>
      </c>
      <c r="J134" s="21">
        <v>0</v>
      </c>
      <c r="K134" s="21">
        <v>48.128869999999999</v>
      </c>
      <c r="L134" s="21">
        <v>81.825779999999995</v>
      </c>
      <c r="M134" s="21">
        <v>24.694379999999999</v>
      </c>
      <c r="N134" s="21">
        <v>32.014789999999998</v>
      </c>
      <c r="O134" s="21">
        <v>28.14676</v>
      </c>
      <c r="P134" s="21">
        <v>12.619</v>
      </c>
      <c r="Q134" s="21">
        <v>43.283900000000003</v>
      </c>
      <c r="R134" s="21">
        <v>46.292659999999998</v>
      </c>
      <c r="S134" s="21">
        <v>11.637119999999999</v>
      </c>
      <c r="T134" s="21">
        <v>30.346630000000001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16">
        <f t="shared" si="1"/>
        <v>581.04831000000001</v>
      </c>
      <c r="AC134" s="106"/>
      <c r="AD134" s="105"/>
      <c r="AE134" s="106"/>
    </row>
    <row r="135" spans="1:31" x14ac:dyDescent="0.3">
      <c r="A135" s="26">
        <v>76.131699999999995</v>
      </c>
      <c r="B135" s="107" t="s">
        <v>1502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1.1709700000000001</v>
      </c>
      <c r="Y135" s="21">
        <v>0</v>
      </c>
      <c r="Z135" s="21">
        <v>0</v>
      </c>
      <c r="AA135" s="21">
        <v>0</v>
      </c>
      <c r="AB135" s="16">
        <f t="shared" si="1"/>
        <v>1.1709700000000001</v>
      </c>
      <c r="AC135" s="106"/>
      <c r="AD135" s="105"/>
      <c r="AE135" s="106"/>
    </row>
    <row r="136" spans="1:31" x14ac:dyDescent="0.3">
      <c r="A136" s="26">
        <v>76.1327</v>
      </c>
      <c r="B136" s="107" t="s">
        <v>1503</v>
      </c>
      <c r="C136" s="21">
        <v>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7.0000000000000007E-2</v>
      </c>
      <c r="J136" s="21">
        <v>0</v>
      </c>
      <c r="K136" s="21">
        <v>4.8000000000000001E-2</v>
      </c>
      <c r="L136" s="21">
        <v>5.3999999999999999E-2</v>
      </c>
      <c r="M136" s="21">
        <v>9.6000000000000002E-2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1.2E-2</v>
      </c>
      <c r="T136" s="21">
        <v>0</v>
      </c>
      <c r="U136" s="21">
        <v>0</v>
      </c>
      <c r="V136" s="21">
        <v>4.8000000000000001E-2</v>
      </c>
      <c r="W136" s="21">
        <v>0.14399999999999999</v>
      </c>
      <c r="X136" s="21">
        <v>0</v>
      </c>
      <c r="Y136" s="21">
        <v>0.14304</v>
      </c>
      <c r="Z136" s="21">
        <v>0.1</v>
      </c>
      <c r="AA136" s="21">
        <v>0</v>
      </c>
      <c r="AB136" s="16">
        <f t="shared" si="1"/>
        <v>0.71504000000000001</v>
      </c>
      <c r="AC136" s="106"/>
      <c r="AD136" s="105"/>
      <c r="AE136" s="106"/>
    </row>
    <row r="137" spans="1:31" x14ac:dyDescent="0.3">
      <c r="A137" s="26">
        <v>76.133700000000005</v>
      </c>
      <c r="B137" s="107" t="s">
        <v>1504</v>
      </c>
      <c r="C137" s="21">
        <v>1.58466</v>
      </c>
      <c r="D137" s="21">
        <v>0.56755</v>
      </c>
      <c r="E137" s="21">
        <v>33.032899999999998</v>
      </c>
      <c r="F137" s="21">
        <v>33.032899999999998</v>
      </c>
      <c r="G137" s="21">
        <v>4.3547799999999999</v>
      </c>
      <c r="H137" s="21">
        <v>29.158609999999999</v>
      </c>
      <c r="I137" s="21">
        <v>19.029060000000001</v>
      </c>
      <c r="J137" s="21">
        <v>45.710540000000002</v>
      </c>
      <c r="K137" s="21">
        <v>10.5914</v>
      </c>
      <c r="L137" s="21">
        <v>14.959070000000001</v>
      </c>
      <c r="M137" s="21">
        <v>11.390140000000001</v>
      </c>
      <c r="N137" s="21">
        <v>10.33624</v>
      </c>
      <c r="O137" s="21">
        <v>6.1738400000000002</v>
      </c>
      <c r="P137" s="21">
        <v>13.8414</v>
      </c>
      <c r="Q137" s="21">
        <v>17.66169</v>
      </c>
      <c r="R137" s="21">
        <v>15.208460000000001</v>
      </c>
      <c r="S137" s="21">
        <v>15.028560000000001</v>
      </c>
      <c r="T137" s="21">
        <v>17.92343</v>
      </c>
      <c r="U137" s="21">
        <v>3.6478999999999999</v>
      </c>
      <c r="V137" s="21">
        <v>0.34689999999999999</v>
      </c>
      <c r="W137" s="21">
        <v>2.77508</v>
      </c>
      <c r="X137" s="21">
        <v>2.9962</v>
      </c>
      <c r="Y137" s="21">
        <v>0.76988000000000001</v>
      </c>
      <c r="Z137" s="21">
        <v>16.94895</v>
      </c>
      <c r="AA137" s="21">
        <v>0</v>
      </c>
      <c r="AB137" s="16">
        <f t="shared" si="1"/>
        <v>327.07014000000004</v>
      </c>
      <c r="AC137" s="106"/>
      <c r="AD137" s="105"/>
      <c r="AE137" s="106"/>
    </row>
    <row r="138" spans="1:31" x14ac:dyDescent="0.3">
      <c r="A138" s="26">
        <v>76.134699999999995</v>
      </c>
      <c r="B138" s="107" t="s">
        <v>1505</v>
      </c>
      <c r="C138" s="21">
        <v>0</v>
      </c>
      <c r="D138" s="21">
        <v>0</v>
      </c>
      <c r="E138" s="21">
        <v>0</v>
      </c>
      <c r="F138" s="21">
        <v>1.5</v>
      </c>
      <c r="G138" s="21">
        <v>1.5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0.01</v>
      </c>
      <c r="T138" s="21">
        <v>0</v>
      </c>
      <c r="U138" s="21">
        <v>0</v>
      </c>
      <c r="V138" s="21">
        <v>0</v>
      </c>
      <c r="W138" s="21">
        <v>0</v>
      </c>
      <c r="X138" s="21">
        <v>0.4</v>
      </c>
      <c r="Y138" s="21">
        <v>0</v>
      </c>
      <c r="Z138" s="21">
        <v>0</v>
      </c>
      <c r="AA138" s="21">
        <v>0</v>
      </c>
      <c r="AB138" s="16">
        <f t="shared" si="1"/>
        <v>3.4099999999999997</v>
      </c>
      <c r="AC138" s="106"/>
      <c r="AD138" s="105"/>
      <c r="AE138" s="106"/>
    </row>
    <row r="139" spans="1:31" x14ac:dyDescent="0.3">
      <c r="A139" s="26">
        <v>76.13669999999999</v>
      </c>
      <c r="B139" s="107" t="s">
        <v>1506</v>
      </c>
      <c r="C139" s="21">
        <v>8.7310599999999994</v>
      </c>
      <c r="D139" s="21">
        <v>9.4495100000000001</v>
      </c>
      <c r="E139" s="21">
        <v>7.8485300000000002</v>
      </c>
      <c r="F139" s="21">
        <v>7.8485300000000002</v>
      </c>
      <c r="G139" s="21">
        <v>1.1755899999999999</v>
      </c>
      <c r="H139" s="21">
        <v>1.5392999999999999</v>
      </c>
      <c r="I139" s="21">
        <v>2.7965</v>
      </c>
      <c r="J139" s="21">
        <v>6.1069999999999999E-2</v>
      </c>
      <c r="K139" s="21">
        <v>0.41282000000000002</v>
      </c>
      <c r="L139" s="21">
        <v>5.3334200000000003</v>
      </c>
      <c r="M139" s="21">
        <v>1.7512700000000001</v>
      </c>
      <c r="N139" s="21">
        <v>2.77359</v>
      </c>
      <c r="O139" s="21">
        <v>1.18289</v>
      </c>
      <c r="P139" s="21">
        <v>6.5684199999999997</v>
      </c>
      <c r="Q139" s="21">
        <v>5.0065200000000001</v>
      </c>
      <c r="R139" s="21">
        <v>5.9048499999999997</v>
      </c>
      <c r="S139" s="21">
        <v>6.9402200000000001</v>
      </c>
      <c r="T139" s="21">
        <v>0.54830999999999996</v>
      </c>
      <c r="U139" s="21">
        <v>0.5</v>
      </c>
      <c r="V139" s="21">
        <v>0.82581000000000004</v>
      </c>
      <c r="W139" s="21">
        <v>0.4</v>
      </c>
      <c r="X139" s="21">
        <v>0</v>
      </c>
      <c r="Y139" s="21">
        <v>0</v>
      </c>
      <c r="Z139" s="21">
        <v>12.587339999999999</v>
      </c>
      <c r="AA139" s="21">
        <v>0</v>
      </c>
      <c r="AB139" s="16">
        <f t="shared" si="1"/>
        <v>90.185550000000006</v>
      </c>
      <c r="AC139" s="106"/>
      <c r="AD139" s="105"/>
      <c r="AE139" s="106"/>
    </row>
    <row r="140" spans="1:31" x14ac:dyDescent="0.3">
      <c r="A140" s="26">
        <v>76.137699999999995</v>
      </c>
      <c r="B140" s="107" t="s">
        <v>1507</v>
      </c>
      <c r="C140" s="21">
        <v>58.117989999999999</v>
      </c>
      <c r="D140" s="21">
        <v>50.831890000000001</v>
      </c>
      <c r="E140" s="21">
        <v>66.16798</v>
      </c>
      <c r="F140" s="21">
        <v>46</v>
      </c>
      <c r="G140" s="21">
        <v>36</v>
      </c>
      <c r="H140" s="21">
        <v>60.584560000000003</v>
      </c>
      <c r="I140" s="21">
        <v>35.74474</v>
      </c>
      <c r="J140" s="21">
        <v>131.18165999999999</v>
      </c>
      <c r="K140" s="21">
        <v>26.42004</v>
      </c>
      <c r="L140" s="21">
        <v>28.753019999999999</v>
      </c>
      <c r="M140" s="21">
        <v>16.387869999999999</v>
      </c>
      <c r="N140" s="21">
        <v>16.139309999999998</v>
      </c>
      <c r="O140" s="21">
        <v>14.315939999999999</v>
      </c>
      <c r="P140" s="21">
        <v>19.141300000000001</v>
      </c>
      <c r="Q140" s="21">
        <v>27.698229999999999</v>
      </c>
      <c r="R140" s="21">
        <v>35.082459999999998</v>
      </c>
      <c r="S140" s="21">
        <v>17.455200000000001</v>
      </c>
      <c r="T140" s="21">
        <v>25.840160000000001</v>
      </c>
      <c r="U140" s="21">
        <v>31.149940000000001</v>
      </c>
      <c r="V140" s="21">
        <v>10.223610000000001</v>
      </c>
      <c r="W140" s="21">
        <v>17.66142</v>
      </c>
      <c r="X140" s="21">
        <v>18.5976</v>
      </c>
      <c r="Y140" s="21">
        <v>18.337299999999999</v>
      </c>
      <c r="Z140" s="21">
        <v>89.264830000000003</v>
      </c>
      <c r="AA140" s="21">
        <v>0</v>
      </c>
      <c r="AB140" s="16">
        <f t="shared" si="1"/>
        <v>897.09704999999985</v>
      </c>
      <c r="AC140" s="106"/>
      <c r="AD140" s="105"/>
      <c r="AE140" s="106"/>
    </row>
    <row r="141" spans="1:31" x14ac:dyDescent="0.3">
      <c r="A141" s="26">
        <v>76.1387</v>
      </c>
      <c r="B141" s="107" t="s">
        <v>1508</v>
      </c>
      <c r="C141" s="21">
        <v>0.92412000000000005</v>
      </c>
      <c r="D141" s="21">
        <v>0.59884999999999999</v>
      </c>
      <c r="E141" s="21">
        <v>0.94362000000000001</v>
      </c>
      <c r="F141" s="21">
        <v>0.94362000000000001</v>
      </c>
      <c r="G141" s="21">
        <v>0.25</v>
      </c>
      <c r="H141" s="21">
        <v>0.81040000000000001</v>
      </c>
      <c r="I141" s="21">
        <v>4.5580000000000002E-2</v>
      </c>
      <c r="J141" s="21">
        <v>0.32924999999999999</v>
      </c>
      <c r="K141" s="21">
        <v>0.28871000000000002</v>
      </c>
      <c r="L141" s="21">
        <v>0.52222000000000002</v>
      </c>
      <c r="M141" s="21">
        <v>0.16184999999999999</v>
      </c>
      <c r="N141" s="21">
        <v>0</v>
      </c>
      <c r="O141" s="21">
        <v>0.53898999999999997</v>
      </c>
      <c r="P141" s="21">
        <v>0.74094000000000004</v>
      </c>
      <c r="Q141" s="21">
        <v>0.20399</v>
      </c>
      <c r="R141" s="21">
        <v>1.0499400000000001</v>
      </c>
      <c r="S141" s="21">
        <v>0.31220999999999999</v>
      </c>
      <c r="T141" s="21">
        <v>4.95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16">
        <f t="shared" si="1"/>
        <v>13.61429</v>
      </c>
      <c r="AC141" s="106"/>
      <c r="AD141" s="105"/>
      <c r="AE141" s="106"/>
    </row>
    <row r="142" spans="1:31" x14ac:dyDescent="0.3">
      <c r="A142" s="26">
        <v>76.150700000000001</v>
      </c>
      <c r="B142" s="107" t="s">
        <v>1509</v>
      </c>
      <c r="C142" s="21">
        <v>0</v>
      </c>
      <c r="D142" s="21">
        <v>6.4000000000000003E-3</v>
      </c>
      <c r="E142" s="21">
        <v>6.8909999999999999E-2</v>
      </c>
      <c r="F142" s="21">
        <v>6.8909999999999999E-2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0.2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16">
        <f t="shared" si="1"/>
        <v>0.34422000000000003</v>
      </c>
      <c r="AC142" s="106"/>
      <c r="AD142" s="105"/>
      <c r="AE142" s="106"/>
    </row>
    <row r="143" spans="1:31" x14ac:dyDescent="0.3">
      <c r="A143" s="26">
        <v>76.151699999999991</v>
      </c>
      <c r="B143" s="107" t="s">
        <v>1510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1.3149200000000001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77.780379999999994</v>
      </c>
      <c r="AA143" s="21">
        <v>0</v>
      </c>
      <c r="AB143" s="16">
        <f t="shared" si="1"/>
        <v>79.095299999999995</v>
      </c>
      <c r="AC143" s="106"/>
      <c r="AD143" s="105"/>
      <c r="AE143" s="106"/>
    </row>
    <row r="144" spans="1:31" x14ac:dyDescent="0.3">
      <c r="A144" s="26">
        <v>76.152699999999996</v>
      </c>
      <c r="B144" s="107" t="s">
        <v>1511</v>
      </c>
      <c r="C144" s="21">
        <v>5.5599999999999997E-2</v>
      </c>
      <c r="D144" s="21">
        <v>0</v>
      </c>
      <c r="E144" s="21">
        <v>0</v>
      </c>
      <c r="F144" s="21">
        <v>0</v>
      </c>
      <c r="G144" s="21">
        <v>0</v>
      </c>
      <c r="H144" s="21">
        <v>0</v>
      </c>
      <c r="I144" s="21">
        <v>1.6799999999999999E-2</v>
      </c>
      <c r="J144" s="21">
        <v>7.1199999999999999E-2</v>
      </c>
      <c r="K144" s="21">
        <v>0</v>
      </c>
      <c r="L144" s="21">
        <v>7.1080000000000004E-2</v>
      </c>
      <c r="M144" s="21">
        <v>0</v>
      </c>
      <c r="N144" s="21">
        <v>0</v>
      </c>
      <c r="O144" s="21">
        <v>0</v>
      </c>
      <c r="P144" s="21">
        <v>0</v>
      </c>
      <c r="Q144" s="21">
        <v>1.6320000000000001E-2</v>
      </c>
      <c r="R144" s="21">
        <v>0</v>
      </c>
      <c r="S144" s="21">
        <v>0</v>
      </c>
      <c r="T144" s="21">
        <v>2.3189999999999999E-2</v>
      </c>
      <c r="U144" s="21">
        <v>0</v>
      </c>
      <c r="V144" s="21">
        <v>5.6309999999999999E-2</v>
      </c>
      <c r="W144" s="21">
        <v>7.4079999999999993E-2</v>
      </c>
      <c r="X144" s="21">
        <v>3.1329999999999997E-2</v>
      </c>
      <c r="Y144" s="21">
        <v>3.8809999999999997E-2</v>
      </c>
      <c r="Z144" s="21">
        <v>3.5</v>
      </c>
      <c r="AA144" s="21">
        <v>0</v>
      </c>
      <c r="AB144" s="16">
        <f t="shared" si="1"/>
        <v>3.95472</v>
      </c>
      <c r="AC144" s="106"/>
      <c r="AD144" s="105"/>
      <c r="AE144" s="106"/>
    </row>
    <row r="145" spans="1:31" x14ac:dyDescent="0.3">
      <c r="A145" s="26">
        <v>76.153700000000001</v>
      </c>
      <c r="B145" s="107" t="s">
        <v>1512</v>
      </c>
      <c r="C145" s="21">
        <v>14.922330000000001</v>
      </c>
      <c r="D145" s="21">
        <v>5.51546</v>
      </c>
      <c r="E145" s="21">
        <v>4.2970499999999996</v>
      </c>
      <c r="F145" s="21">
        <v>4.2970499999999996</v>
      </c>
      <c r="G145" s="21">
        <v>0.98946999999999996</v>
      </c>
      <c r="H145" s="21">
        <v>3.2844899999999999</v>
      </c>
      <c r="I145" s="21">
        <v>3.7862200000000001</v>
      </c>
      <c r="J145" s="21">
        <v>4.1658799999999996</v>
      </c>
      <c r="K145" s="21">
        <v>7.61965</v>
      </c>
      <c r="L145" s="21">
        <v>2.1018699999999999</v>
      </c>
      <c r="M145" s="21">
        <v>2.5297100000000001</v>
      </c>
      <c r="N145" s="21">
        <v>1.1262799999999999</v>
      </c>
      <c r="O145" s="21">
        <v>1.3523700000000001</v>
      </c>
      <c r="P145" s="21">
        <v>6.6709800000000001</v>
      </c>
      <c r="Q145" s="21">
        <v>1.6204499999999999</v>
      </c>
      <c r="R145" s="21">
        <v>1.8480799999999999</v>
      </c>
      <c r="S145" s="21">
        <v>2.3075899999999998</v>
      </c>
      <c r="T145" s="21">
        <v>1.6325099999999999</v>
      </c>
      <c r="U145" s="21">
        <v>4.37066</v>
      </c>
      <c r="V145" s="21">
        <v>0.64558000000000004</v>
      </c>
      <c r="W145" s="21">
        <v>0.753</v>
      </c>
      <c r="X145" s="21">
        <v>0.70909999999999995</v>
      </c>
      <c r="Y145" s="21">
        <v>0.75804000000000005</v>
      </c>
      <c r="Z145" s="21">
        <v>6.67462</v>
      </c>
      <c r="AA145" s="21">
        <v>0</v>
      </c>
      <c r="AB145" s="16">
        <f t="shared" si="1"/>
        <v>83.978440000000006</v>
      </c>
      <c r="AC145" s="106"/>
      <c r="AD145" s="105"/>
      <c r="AE145" s="106"/>
    </row>
    <row r="146" spans="1:31" x14ac:dyDescent="0.3">
      <c r="A146" s="26">
        <v>76.153800000000004</v>
      </c>
      <c r="B146" s="107" t="s">
        <v>1513</v>
      </c>
      <c r="C146" s="21">
        <v>0</v>
      </c>
      <c r="D146" s="21">
        <v>5.5633299999999997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0.12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16">
        <f t="shared" si="1"/>
        <v>5.6833299999999998</v>
      </c>
      <c r="AC146" s="106"/>
      <c r="AD146" s="105"/>
      <c r="AE146" s="106"/>
    </row>
    <row r="147" spans="1:31" x14ac:dyDescent="0.3">
      <c r="A147" s="26">
        <v>76.155699999999996</v>
      </c>
      <c r="B147" s="107" t="s">
        <v>1515</v>
      </c>
      <c r="C147" s="21">
        <v>2.2086600000000001</v>
      </c>
      <c r="D147" s="21">
        <v>0.57111999999999996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6.6259999999999999E-2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0.55747999999999998</v>
      </c>
      <c r="S147" s="21">
        <v>0</v>
      </c>
      <c r="T147" s="21">
        <v>0</v>
      </c>
      <c r="U147" s="21">
        <v>0</v>
      </c>
      <c r="V147" s="21">
        <v>3.4460199999999999</v>
      </c>
      <c r="W147" s="21">
        <v>0</v>
      </c>
      <c r="X147" s="21">
        <v>0</v>
      </c>
      <c r="Y147" s="21">
        <v>0</v>
      </c>
      <c r="Z147" s="21">
        <v>6</v>
      </c>
      <c r="AA147" s="21">
        <v>0</v>
      </c>
      <c r="AB147" s="16">
        <f t="shared" si="1"/>
        <v>12.849540000000001</v>
      </c>
      <c r="AC147" s="106"/>
      <c r="AD147" s="105"/>
      <c r="AE147" s="106"/>
    </row>
    <row r="148" spans="1:31" x14ac:dyDescent="0.3">
      <c r="A148" s="26">
        <v>76.156700000000001</v>
      </c>
      <c r="B148" s="107" t="s">
        <v>1516</v>
      </c>
      <c r="C148" s="21">
        <v>4.07524</v>
      </c>
      <c r="D148" s="21">
        <v>0</v>
      </c>
      <c r="E148" s="21">
        <v>4.888E-2</v>
      </c>
      <c r="F148" s="21">
        <v>4.888E-2</v>
      </c>
      <c r="G148" s="21">
        <v>0</v>
      </c>
      <c r="H148" s="21">
        <v>0.22675000000000001</v>
      </c>
      <c r="I148" s="21">
        <v>4.7E-2</v>
      </c>
      <c r="J148" s="21">
        <v>0.50109999999999999</v>
      </c>
      <c r="K148" s="21">
        <v>0</v>
      </c>
      <c r="L148" s="21">
        <v>1.15726</v>
      </c>
      <c r="M148" s="21">
        <v>0.18160000000000001</v>
      </c>
      <c r="N148" s="21">
        <v>0.42024</v>
      </c>
      <c r="O148" s="21">
        <v>6.6780000000000006E-2</v>
      </c>
      <c r="P148" s="21">
        <v>0.30969999999999998</v>
      </c>
      <c r="Q148" s="21">
        <v>0.24057000000000001</v>
      </c>
      <c r="R148" s="21">
        <v>1.4593499999999999</v>
      </c>
      <c r="S148" s="21">
        <v>0.35822999999999999</v>
      </c>
      <c r="T148" s="21">
        <v>0.19614000000000001</v>
      </c>
      <c r="U148" s="21">
        <v>0.8085</v>
      </c>
      <c r="V148" s="21">
        <v>0.48730000000000001</v>
      </c>
      <c r="W148" s="21">
        <v>0.40616000000000002</v>
      </c>
      <c r="X148" s="21">
        <v>0.50422999999999996</v>
      </c>
      <c r="Y148" s="21">
        <v>9.1999999999999998E-3</v>
      </c>
      <c r="Z148" s="21">
        <v>2.5</v>
      </c>
      <c r="AA148" s="21">
        <v>0</v>
      </c>
      <c r="AB148" s="16">
        <f t="shared" si="1"/>
        <v>14.053109999999998</v>
      </c>
      <c r="AC148" s="106"/>
      <c r="AD148" s="105"/>
      <c r="AE148" s="106"/>
    </row>
    <row r="149" spans="1:31" x14ac:dyDescent="0.3">
      <c r="A149" s="134">
        <v>76.157700000000006</v>
      </c>
      <c r="B149" s="107" t="s">
        <v>1517</v>
      </c>
      <c r="C149" s="21">
        <v>0</v>
      </c>
      <c r="D149" s="2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0.14000000000000001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15.2</v>
      </c>
      <c r="AA149" s="21">
        <v>0</v>
      </c>
      <c r="AB149" s="16">
        <f t="shared" ref="AB149:AB164" si="2">SUM(C149:AA149)</f>
        <v>15.34</v>
      </c>
      <c r="AC149" s="106"/>
      <c r="AD149" s="105"/>
      <c r="AE149" s="106"/>
    </row>
    <row r="150" spans="1:31" x14ac:dyDescent="0.3">
      <c r="A150" s="134">
        <v>76.158699999999996</v>
      </c>
      <c r="B150" s="107" t="s">
        <v>1518</v>
      </c>
      <c r="C150" s="21">
        <v>6.2832400000000002</v>
      </c>
      <c r="D150" s="21">
        <v>35.951630000000002</v>
      </c>
      <c r="E150" s="21">
        <v>8.6975599999999993</v>
      </c>
      <c r="F150" s="21">
        <v>8.6975599999999993</v>
      </c>
      <c r="G150" s="21">
        <v>0.64866000000000001</v>
      </c>
      <c r="H150" s="21">
        <v>3.3839199999999998</v>
      </c>
      <c r="I150" s="21">
        <v>2.5623999999999998</v>
      </c>
      <c r="J150" s="21">
        <v>6.6825299999999999</v>
      </c>
      <c r="K150" s="21">
        <v>7.8162700000000003</v>
      </c>
      <c r="L150" s="21">
        <v>2.2466599999999999</v>
      </c>
      <c r="M150" s="21">
        <v>1.30986</v>
      </c>
      <c r="N150" s="21">
        <v>1.03311</v>
      </c>
      <c r="O150" s="21">
        <v>1.8602399999999999</v>
      </c>
      <c r="P150" s="21">
        <v>5.2627800000000002</v>
      </c>
      <c r="Q150" s="21">
        <v>2.7536900000000002</v>
      </c>
      <c r="R150" s="21">
        <v>1.5626599999999999</v>
      </c>
      <c r="S150" s="21">
        <v>1.7609399999999999</v>
      </c>
      <c r="T150" s="21">
        <v>2.2834300000000001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0.32726</v>
      </c>
      <c r="AA150" s="21">
        <v>0</v>
      </c>
      <c r="AB150" s="16">
        <f t="shared" si="2"/>
        <v>101.12439999999999</v>
      </c>
      <c r="AC150" s="106"/>
      <c r="AD150" s="105"/>
      <c r="AE150" s="106"/>
    </row>
    <row r="151" spans="1:31" ht="47.25" x14ac:dyDescent="0.3">
      <c r="A151" s="26">
        <v>76.159700000000001</v>
      </c>
      <c r="B151" s="107" t="s">
        <v>1519</v>
      </c>
      <c r="C151" s="21">
        <v>0</v>
      </c>
      <c r="D151" s="21">
        <v>0</v>
      </c>
      <c r="E151" s="21">
        <v>0</v>
      </c>
      <c r="F151" s="21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0.34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0.5</v>
      </c>
      <c r="AA151" s="21">
        <v>0</v>
      </c>
      <c r="AB151" s="16">
        <f t="shared" si="2"/>
        <v>0.84000000000000008</v>
      </c>
      <c r="AC151" s="106"/>
      <c r="AD151" s="105"/>
      <c r="AE151" s="106"/>
    </row>
    <row r="152" spans="1:31" x14ac:dyDescent="0.3">
      <c r="A152" s="111">
        <v>76.160700000000006</v>
      </c>
      <c r="B152" s="107" t="s">
        <v>1520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0.13</v>
      </c>
      <c r="M152" s="21">
        <v>0</v>
      </c>
      <c r="N152" s="21">
        <v>0</v>
      </c>
      <c r="O152" s="21">
        <v>0.01</v>
      </c>
      <c r="P152" s="21">
        <v>0</v>
      </c>
      <c r="Q152" s="21">
        <v>0</v>
      </c>
      <c r="R152" s="21">
        <v>0.01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0.3</v>
      </c>
      <c r="AA152" s="21">
        <v>0</v>
      </c>
      <c r="AB152" s="16">
        <f t="shared" si="2"/>
        <v>0.45</v>
      </c>
      <c r="AC152" s="106"/>
      <c r="AD152" s="105"/>
      <c r="AE152" s="106"/>
    </row>
    <row r="153" spans="1:31" ht="31.5" x14ac:dyDescent="0.3">
      <c r="A153" s="26">
        <v>76.165700000000001</v>
      </c>
      <c r="B153" s="107" t="s">
        <v>1523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269.49597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16">
        <f t="shared" si="2"/>
        <v>269.49597</v>
      </c>
      <c r="AC153" s="106"/>
      <c r="AD153" s="105"/>
      <c r="AE153" s="106"/>
    </row>
    <row r="154" spans="1:31" ht="31.5" x14ac:dyDescent="0.3">
      <c r="A154" s="26">
        <v>76.170699999999997</v>
      </c>
      <c r="B154" s="107" t="s">
        <v>1524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7</v>
      </c>
      <c r="AA154" s="21">
        <v>0</v>
      </c>
      <c r="AB154" s="16">
        <f t="shared" si="2"/>
        <v>7</v>
      </c>
      <c r="AC154" s="106"/>
      <c r="AD154" s="105"/>
      <c r="AE154" s="106"/>
    </row>
    <row r="155" spans="1:31" x14ac:dyDescent="0.3">
      <c r="A155" s="26">
        <v>76.173699999999997</v>
      </c>
      <c r="B155" s="107" t="s">
        <v>1526</v>
      </c>
      <c r="C155" s="21">
        <v>0</v>
      </c>
      <c r="D155" s="21">
        <v>6.1454399999999998</v>
      </c>
      <c r="E155" s="21">
        <v>4.8053100000000004</v>
      </c>
      <c r="F155" s="21">
        <v>3</v>
      </c>
      <c r="G155" s="21">
        <v>2</v>
      </c>
      <c r="H155" s="21">
        <v>0</v>
      </c>
      <c r="I155" s="21">
        <v>0</v>
      </c>
      <c r="J155" s="21">
        <v>7.3612799999999998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8.3293300000000006</v>
      </c>
      <c r="Q155" s="21">
        <v>0</v>
      </c>
      <c r="R155" s="21">
        <v>0</v>
      </c>
      <c r="S155" s="21">
        <v>0</v>
      </c>
      <c r="T155" s="21">
        <v>5.70648</v>
      </c>
      <c r="U155" s="21">
        <v>5.2675200000000002</v>
      </c>
      <c r="V155" s="21">
        <v>4.9042399999999997</v>
      </c>
      <c r="W155" s="21">
        <v>4.9661600000000004</v>
      </c>
      <c r="X155" s="21">
        <v>0</v>
      </c>
      <c r="Y155" s="21">
        <v>6.1982999999999997</v>
      </c>
      <c r="Z155" s="21">
        <v>0</v>
      </c>
      <c r="AA155" s="21">
        <v>0</v>
      </c>
      <c r="AB155" s="16">
        <f t="shared" si="2"/>
        <v>58.684060000000002</v>
      </c>
      <c r="AC155" s="106"/>
      <c r="AD155" s="105"/>
      <c r="AE155" s="106"/>
    </row>
    <row r="156" spans="1:31" x14ac:dyDescent="0.3">
      <c r="A156" s="26">
        <v>76.190699999999993</v>
      </c>
      <c r="B156" s="107" t="s">
        <v>1527</v>
      </c>
      <c r="C156" s="21">
        <v>4.13835</v>
      </c>
      <c r="D156" s="21">
        <v>2.52908</v>
      </c>
      <c r="E156" s="21">
        <v>1.2784599999999999</v>
      </c>
      <c r="F156" s="21">
        <v>1.2784599999999999</v>
      </c>
      <c r="G156" s="21">
        <v>6.3670000000000004E-2</v>
      </c>
      <c r="H156" s="21">
        <v>2.4199899999999999</v>
      </c>
      <c r="I156" s="21">
        <v>0.72297999999999996</v>
      </c>
      <c r="J156" s="21">
        <v>1.51834</v>
      </c>
      <c r="K156" s="21">
        <v>5.4025400000000001</v>
      </c>
      <c r="L156" s="21">
        <v>1.84928</v>
      </c>
      <c r="M156" s="21">
        <v>0.62190000000000001</v>
      </c>
      <c r="N156" s="21">
        <v>1.15073</v>
      </c>
      <c r="O156" s="21">
        <v>0.54554000000000002</v>
      </c>
      <c r="P156" s="21">
        <v>1.93574</v>
      </c>
      <c r="Q156" s="21">
        <v>1.83385</v>
      </c>
      <c r="R156" s="21">
        <v>1.07304</v>
      </c>
      <c r="S156" s="21">
        <v>1.51864</v>
      </c>
      <c r="T156" s="21">
        <v>1.2958400000000001</v>
      </c>
      <c r="U156" s="21">
        <v>2.63992</v>
      </c>
      <c r="V156" s="21">
        <v>1.4951000000000001</v>
      </c>
      <c r="W156" s="21">
        <v>1.7845200000000001</v>
      </c>
      <c r="X156" s="21">
        <v>1.92062</v>
      </c>
      <c r="Y156" s="21">
        <v>2.1533699999999998</v>
      </c>
      <c r="Z156" s="21">
        <v>26.6693</v>
      </c>
      <c r="AA156" s="21">
        <v>0</v>
      </c>
      <c r="AB156" s="16">
        <f t="shared" si="2"/>
        <v>67.839259999999996</v>
      </c>
      <c r="AC156" s="106"/>
      <c r="AD156" s="105"/>
      <c r="AE156" s="106"/>
    </row>
    <row r="157" spans="1:31" x14ac:dyDescent="0.3">
      <c r="A157" s="26">
        <v>76.191699999999997</v>
      </c>
      <c r="B157" s="107" t="s">
        <v>1528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144.85305</v>
      </c>
      <c r="AA157" s="21">
        <v>0</v>
      </c>
      <c r="AB157" s="16">
        <f t="shared" si="2"/>
        <v>144.85305</v>
      </c>
      <c r="AC157" s="106"/>
      <c r="AD157" s="105"/>
      <c r="AE157" s="106"/>
    </row>
    <row r="158" spans="1:31" ht="31.5" x14ac:dyDescent="0.3">
      <c r="A158" s="26">
        <v>76.196700000000007</v>
      </c>
      <c r="B158" s="107" t="s">
        <v>1902</v>
      </c>
      <c r="C158" s="21">
        <v>0</v>
      </c>
      <c r="D158" s="21">
        <v>0</v>
      </c>
      <c r="E158" s="21">
        <v>0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1.8</v>
      </c>
      <c r="AA158" s="21">
        <v>0</v>
      </c>
      <c r="AB158" s="16">
        <f t="shared" si="2"/>
        <v>1.8</v>
      </c>
      <c r="AC158" s="106"/>
      <c r="AD158" s="105"/>
      <c r="AE158" s="106"/>
    </row>
    <row r="159" spans="1:31" ht="31.5" x14ac:dyDescent="0.3">
      <c r="A159" s="26">
        <v>76.197699999999998</v>
      </c>
      <c r="B159" s="107" t="s">
        <v>1903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16">
        <f t="shared" si="2"/>
        <v>0</v>
      </c>
      <c r="AC159" s="106"/>
      <c r="AD159" s="105"/>
      <c r="AE159" s="106"/>
    </row>
    <row r="160" spans="1:31" x14ac:dyDescent="0.3">
      <c r="A160" s="26">
        <v>76.201700000000002</v>
      </c>
      <c r="B160" s="107" t="s">
        <v>1533</v>
      </c>
      <c r="C160" s="21">
        <v>0</v>
      </c>
      <c r="D160" s="21">
        <v>0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7.0000000000000007E-2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16">
        <f t="shared" si="2"/>
        <v>7.0000000000000007E-2</v>
      </c>
      <c r="AC160" s="106"/>
      <c r="AD160" s="105"/>
      <c r="AE160" s="106"/>
    </row>
    <row r="161" spans="1:31" x14ac:dyDescent="0.3">
      <c r="A161" s="111">
        <v>76.220699999999994</v>
      </c>
      <c r="B161" s="107" t="s">
        <v>1535</v>
      </c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>
        <v>0.66</v>
      </c>
      <c r="T161" s="21"/>
      <c r="U161" s="21"/>
      <c r="V161" s="21"/>
      <c r="W161" s="21"/>
      <c r="X161" s="21"/>
      <c r="Y161" s="21"/>
      <c r="Z161" s="21"/>
      <c r="AA161" s="21">
        <v>0</v>
      </c>
      <c r="AB161" s="16">
        <f t="shared" si="2"/>
        <v>0.66</v>
      </c>
      <c r="AC161" s="106"/>
      <c r="AD161" s="105"/>
      <c r="AE161" s="106"/>
    </row>
    <row r="162" spans="1:31" x14ac:dyDescent="0.3">
      <c r="A162" s="26">
        <v>76.24069999999999</v>
      </c>
      <c r="B162" s="107" t="s">
        <v>1904</v>
      </c>
      <c r="C162" s="21">
        <v>8.2604900000000008</v>
      </c>
      <c r="D162" s="21">
        <v>0</v>
      </c>
      <c r="E162" s="21">
        <v>0</v>
      </c>
      <c r="F162" s="21">
        <v>0</v>
      </c>
      <c r="G162" s="21">
        <v>0</v>
      </c>
      <c r="H162" s="21">
        <v>2.0746000000000002</v>
      </c>
      <c r="I162" s="21">
        <v>0</v>
      </c>
      <c r="J162" s="21">
        <v>4.5743600000000004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1.7524599999999999</v>
      </c>
      <c r="R162" s="21">
        <v>0</v>
      </c>
      <c r="S162" s="21">
        <v>3.2852999999999999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16">
        <f t="shared" si="2"/>
        <v>19.947210000000002</v>
      </c>
      <c r="AC162" s="106"/>
      <c r="AD162" s="105"/>
      <c r="AE162" s="106"/>
    </row>
    <row r="163" spans="1:31" x14ac:dyDescent="0.3">
      <c r="A163" s="26">
        <v>76.2607</v>
      </c>
      <c r="B163" s="107" t="s">
        <v>1538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9.0611899999999999</v>
      </c>
      <c r="V163" s="21">
        <v>0</v>
      </c>
      <c r="W163" s="21">
        <v>2.2814999999999999</v>
      </c>
      <c r="X163" s="21">
        <v>2.0039799999999999</v>
      </c>
      <c r="Y163" s="21">
        <v>5.4740099999999998</v>
      </c>
      <c r="Z163" s="21">
        <v>60.484459999999999</v>
      </c>
      <c r="AA163" s="21">
        <v>0</v>
      </c>
      <c r="AB163" s="16">
        <f t="shared" si="2"/>
        <v>79.305139999999994</v>
      </c>
      <c r="AC163" s="106"/>
      <c r="AD163" s="105"/>
      <c r="AE163" s="106"/>
    </row>
    <row r="164" spans="1:31" x14ac:dyDescent="0.3">
      <c r="A164" s="26">
        <v>76.270700000000005</v>
      </c>
      <c r="B164" s="107" t="s">
        <v>1539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3.0200000000000001E-2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16">
        <f t="shared" si="2"/>
        <v>3.0200000000000001E-2</v>
      </c>
      <c r="AC164" s="106"/>
      <c r="AD164" s="105"/>
      <c r="AE164" s="106"/>
    </row>
    <row r="165" spans="1:31" s="142" customFormat="1" x14ac:dyDescent="0.3">
      <c r="A165" s="82"/>
      <c r="B165" s="82" t="s">
        <v>1070</v>
      </c>
      <c r="C165" s="82">
        <f t="shared" ref="C165:AB165" si="3">SUM(C7:C164)</f>
        <v>4783.9093499999999</v>
      </c>
      <c r="D165" s="82">
        <f t="shared" si="3"/>
        <v>3565.3302499999977</v>
      </c>
      <c r="E165" s="82">
        <f t="shared" si="3"/>
        <v>2523.2044700000006</v>
      </c>
      <c r="F165" s="82">
        <f t="shared" si="3"/>
        <v>2089.7989299999995</v>
      </c>
      <c r="G165" s="82">
        <f t="shared" si="3"/>
        <v>1680.8524100000002</v>
      </c>
      <c r="H165" s="82">
        <f t="shared" si="3"/>
        <v>2397.5112099999997</v>
      </c>
      <c r="I165" s="82">
        <f t="shared" si="3"/>
        <v>2047.9485299999997</v>
      </c>
      <c r="J165" s="82">
        <f t="shared" si="3"/>
        <v>3283.4982000000005</v>
      </c>
      <c r="K165" s="82">
        <f t="shared" si="3"/>
        <v>2453.6132499999994</v>
      </c>
      <c r="L165" s="82">
        <f t="shared" si="3"/>
        <v>2921.3381499999996</v>
      </c>
      <c r="M165" s="82">
        <f t="shared" si="3"/>
        <v>1947.8280000000004</v>
      </c>
      <c r="N165" s="82">
        <f t="shared" si="3"/>
        <v>1349.6452700000009</v>
      </c>
      <c r="O165" s="82">
        <f t="shared" si="3"/>
        <v>1177.5204100000003</v>
      </c>
      <c r="P165" s="82">
        <f t="shared" si="3"/>
        <v>2809.0904799999994</v>
      </c>
      <c r="Q165" s="82">
        <f t="shared" si="3"/>
        <v>2026.8411899999992</v>
      </c>
      <c r="R165" s="82">
        <f t="shared" si="3"/>
        <v>2366.4124900000006</v>
      </c>
      <c r="S165" s="82">
        <f t="shared" si="3"/>
        <v>1997.43335</v>
      </c>
      <c r="T165" s="82">
        <f t="shared" si="3"/>
        <v>1926.0874000000003</v>
      </c>
      <c r="U165" s="82">
        <f t="shared" si="3"/>
        <v>954.20860999999957</v>
      </c>
      <c r="V165" s="82">
        <f t="shared" si="3"/>
        <v>278.14677999999998</v>
      </c>
      <c r="W165" s="82">
        <f t="shared" si="3"/>
        <v>312.25837000000007</v>
      </c>
      <c r="X165" s="82">
        <f t="shared" si="3"/>
        <v>313.68558000000007</v>
      </c>
      <c r="Y165" s="82">
        <f t="shared" si="3"/>
        <v>4017.7487100000003</v>
      </c>
      <c r="Z165" s="82">
        <f t="shared" si="3"/>
        <v>2865.9324800000004</v>
      </c>
      <c r="AA165" s="82">
        <f t="shared" si="3"/>
        <v>0</v>
      </c>
      <c r="AB165" s="82">
        <f t="shared" si="3"/>
        <v>51966.87387000001</v>
      </c>
      <c r="AC165" s="106"/>
      <c r="AD165" s="105"/>
      <c r="AE165" s="106"/>
    </row>
    <row r="168" spans="1:31" x14ac:dyDescent="0.3">
      <c r="AB168" s="96"/>
    </row>
  </sheetData>
  <mergeCells count="30">
    <mergeCell ref="Z5:Z6"/>
    <mergeCell ref="AA5:AA6"/>
    <mergeCell ref="S5:S6"/>
    <mergeCell ref="T5:T6"/>
    <mergeCell ref="U5:U6"/>
    <mergeCell ref="A1:AB1"/>
    <mergeCell ref="A5:A6"/>
    <mergeCell ref="B5:B6"/>
    <mergeCell ref="AB5:AB6"/>
    <mergeCell ref="Z3:AB3"/>
    <mergeCell ref="I5:I6"/>
    <mergeCell ref="J5:J6"/>
    <mergeCell ref="K5:K6"/>
    <mergeCell ref="Y5:Y6"/>
    <mergeCell ref="P5:P6"/>
    <mergeCell ref="Q5:Q6"/>
    <mergeCell ref="R5:R6"/>
    <mergeCell ref="V5:V6"/>
    <mergeCell ref="W5:W6"/>
    <mergeCell ref="X5:X6"/>
    <mergeCell ref="L5:L6"/>
    <mergeCell ref="N5:N6"/>
    <mergeCell ref="O5:O6"/>
    <mergeCell ref="M5:M6"/>
    <mergeCell ref="C5:C6"/>
    <mergeCell ref="D5:D6"/>
    <mergeCell ref="E5:E6"/>
    <mergeCell ref="F5:F6"/>
    <mergeCell ref="G5:G6"/>
    <mergeCell ref="H5:H6"/>
  </mergeCells>
  <pageMargins left="0.5" right="0.28999999999999998" top="0.25" bottom="0.25" header="0.3" footer="0.3"/>
  <pageSetup paperSize="9" scale="85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1114"/>
  <sheetViews>
    <sheetView zoomScaleNormal="100" workbookViewId="0">
      <pane xSplit="2" ySplit="4" topLeftCell="C1100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A1113" sqref="A1113:IV1113"/>
    </sheetView>
  </sheetViews>
  <sheetFormatPr defaultRowHeight="16.5" x14ac:dyDescent="0.3"/>
  <cols>
    <col min="1" max="1" width="14.85546875" style="11" customWidth="1"/>
    <col min="2" max="2" width="54.28515625" style="11" customWidth="1"/>
    <col min="3" max="5" width="21.85546875" style="94" customWidth="1"/>
    <col min="6" max="6" width="23.5703125" style="94" customWidth="1"/>
    <col min="7" max="18" width="21.85546875" style="94" customWidth="1"/>
    <col min="19" max="20" width="21.85546875" style="95" customWidth="1"/>
    <col min="21" max="62" width="21.85546875" style="94" customWidth="1"/>
    <col min="63" max="63" width="14.5703125" style="11" customWidth="1"/>
    <col min="64" max="64" width="11.5703125" style="11" customWidth="1"/>
    <col min="65" max="65" width="11" style="11" bestFit="1" customWidth="1"/>
    <col min="66" max="66" width="9.140625" style="11" customWidth="1"/>
    <col min="67" max="16384" width="9.140625" style="11"/>
  </cols>
  <sheetData>
    <row r="1" spans="1:63" s="1" customFormat="1" x14ac:dyDescent="0.2">
      <c r="A1" s="274" t="s">
        <v>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6"/>
      <c r="T1" s="276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</row>
    <row r="2" spans="1:63" s="1" customFormat="1" x14ac:dyDescent="0.2">
      <c r="A2" s="2" t="s">
        <v>1</v>
      </c>
      <c r="B2" s="3"/>
      <c r="C2" s="4"/>
      <c r="D2" s="4"/>
      <c r="E2" s="5"/>
      <c r="F2" s="6"/>
      <c r="G2" s="5"/>
      <c r="H2" s="6"/>
      <c r="I2" s="6"/>
      <c r="J2" s="5"/>
      <c r="K2" s="5"/>
      <c r="L2" s="5"/>
      <c r="M2" s="5"/>
      <c r="N2" s="5"/>
      <c r="O2" s="5"/>
      <c r="P2" s="5"/>
      <c r="Q2" s="5"/>
      <c r="R2" s="5"/>
      <c r="S2" s="7"/>
      <c r="T2" s="7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6"/>
      <c r="AZ2" s="5"/>
      <c r="BA2" s="5"/>
      <c r="BB2" s="5"/>
      <c r="BC2" s="5"/>
      <c r="BD2" s="5"/>
      <c r="BE2" s="5"/>
      <c r="BJ2" s="1" t="s">
        <v>2</v>
      </c>
    </row>
    <row r="3" spans="1:63" s="8" customFormat="1" ht="15" x14ac:dyDescent="0.2">
      <c r="A3" s="277" t="s">
        <v>3</v>
      </c>
      <c r="B3" s="279" t="s">
        <v>4</v>
      </c>
      <c r="C3" s="271" t="s">
        <v>5</v>
      </c>
      <c r="D3" s="271"/>
      <c r="E3" s="271" t="s">
        <v>6</v>
      </c>
      <c r="F3" s="271"/>
      <c r="G3" s="271" t="s">
        <v>7</v>
      </c>
      <c r="H3" s="271"/>
      <c r="I3" s="271" t="s">
        <v>8</v>
      </c>
      <c r="J3" s="271"/>
      <c r="K3" s="271" t="s">
        <v>9</v>
      </c>
      <c r="L3" s="271"/>
      <c r="M3" s="271" t="s">
        <v>10</v>
      </c>
      <c r="N3" s="271"/>
      <c r="O3" s="271" t="s">
        <v>11</v>
      </c>
      <c r="P3" s="271"/>
      <c r="Q3" s="271" t="s">
        <v>12</v>
      </c>
      <c r="R3" s="271"/>
      <c r="S3" s="257" t="s">
        <v>13</v>
      </c>
      <c r="T3" s="257"/>
      <c r="U3" s="271" t="s">
        <v>14</v>
      </c>
      <c r="V3" s="271"/>
      <c r="W3" s="271" t="s">
        <v>15</v>
      </c>
      <c r="X3" s="271"/>
      <c r="Y3" s="271" t="s">
        <v>16</v>
      </c>
      <c r="Z3" s="271"/>
      <c r="AA3" s="271" t="s">
        <v>17</v>
      </c>
      <c r="AB3" s="271"/>
      <c r="AC3" s="271" t="s">
        <v>18</v>
      </c>
      <c r="AD3" s="271"/>
      <c r="AE3" s="271" t="s">
        <v>19</v>
      </c>
      <c r="AF3" s="271"/>
      <c r="AG3" s="271" t="s">
        <v>20</v>
      </c>
      <c r="AH3" s="271"/>
      <c r="AI3" s="271" t="s">
        <v>21</v>
      </c>
      <c r="AJ3" s="271"/>
      <c r="AK3" s="271" t="s">
        <v>22</v>
      </c>
      <c r="AL3" s="271"/>
      <c r="AM3" s="271" t="s">
        <v>23</v>
      </c>
      <c r="AN3" s="271"/>
      <c r="AO3" s="271" t="s">
        <v>24</v>
      </c>
      <c r="AP3" s="271"/>
      <c r="AQ3" s="271" t="s">
        <v>25</v>
      </c>
      <c r="AR3" s="271"/>
      <c r="AS3" s="271" t="s">
        <v>26</v>
      </c>
      <c r="AT3" s="271"/>
      <c r="AU3" s="271" t="s">
        <v>27</v>
      </c>
      <c r="AV3" s="271"/>
      <c r="AW3" s="271" t="s">
        <v>28</v>
      </c>
      <c r="AX3" s="271"/>
      <c r="AY3" s="271" t="s">
        <v>29</v>
      </c>
      <c r="AZ3" s="271"/>
      <c r="BA3" s="271" t="s">
        <v>30</v>
      </c>
      <c r="BB3" s="271"/>
      <c r="BC3" s="271" t="s">
        <v>31</v>
      </c>
      <c r="BD3" s="271"/>
      <c r="BE3" s="271" t="s">
        <v>32</v>
      </c>
      <c r="BF3" s="271"/>
      <c r="BG3" s="272" t="s">
        <v>33</v>
      </c>
      <c r="BH3" s="273"/>
      <c r="BI3" s="272" t="s">
        <v>34</v>
      </c>
      <c r="BJ3" s="273"/>
    </row>
    <row r="4" spans="1:63" ht="15" x14ac:dyDescent="0.25">
      <c r="A4" s="278"/>
      <c r="B4" s="280"/>
      <c r="C4" s="9" t="s">
        <v>35</v>
      </c>
      <c r="D4" s="10" t="s">
        <v>36</v>
      </c>
      <c r="E4" s="9" t="s">
        <v>35</v>
      </c>
      <c r="F4" s="10" t="s">
        <v>36</v>
      </c>
      <c r="G4" s="9" t="s">
        <v>35</v>
      </c>
      <c r="H4" s="10" t="s">
        <v>36</v>
      </c>
      <c r="I4" s="9" t="s">
        <v>35</v>
      </c>
      <c r="J4" s="10" t="s">
        <v>36</v>
      </c>
      <c r="K4" s="9" t="s">
        <v>35</v>
      </c>
      <c r="L4" s="10" t="s">
        <v>36</v>
      </c>
      <c r="M4" s="9" t="s">
        <v>35</v>
      </c>
      <c r="N4" s="10" t="s">
        <v>36</v>
      </c>
      <c r="O4" s="9" t="s">
        <v>35</v>
      </c>
      <c r="P4" s="10" t="s">
        <v>36</v>
      </c>
      <c r="Q4" s="9" t="s">
        <v>35</v>
      </c>
      <c r="R4" s="10" t="s">
        <v>36</v>
      </c>
      <c r="S4" s="9" t="s">
        <v>35</v>
      </c>
      <c r="T4" s="10" t="s">
        <v>36</v>
      </c>
      <c r="U4" s="9" t="s">
        <v>35</v>
      </c>
      <c r="V4" s="10" t="s">
        <v>36</v>
      </c>
      <c r="W4" s="9" t="s">
        <v>35</v>
      </c>
      <c r="X4" s="10" t="s">
        <v>36</v>
      </c>
      <c r="Y4" s="9" t="s">
        <v>35</v>
      </c>
      <c r="Z4" s="10" t="s">
        <v>36</v>
      </c>
      <c r="AA4" s="9" t="s">
        <v>35</v>
      </c>
      <c r="AB4" s="10" t="s">
        <v>36</v>
      </c>
      <c r="AC4" s="9" t="s">
        <v>35</v>
      </c>
      <c r="AD4" s="10" t="s">
        <v>36</v>
      </c>
      <c r="AE4" s="9" t="s">
        <v>35</v>
      </c>
      <c r="AF4" s="10" t="s">
        <v>36</v>
      </c>
      <c r="AG4" s="9" t="s">
        <v>35</v>
      </c>
      <c r="AH4" s="10" t="s">
        <v>36</v>
      </c>
      <c r="AI4" s="9" t="s">
        <v>35</v>
      </c>
      <c r="AJ4" s="10" t="s">
        <v>36</v>
      </c>
      <c r="AK4" s="9" t="s">
        <v>35</v>
      </c>
      <c r="AL4" s="10" t="s">
        <v>36</v>
      </c>
      <c r="AM4" s="9" t="s">
        <v>35</v>
      </c>
      <c r="AN4" s="10" t="s">
        <v>36</v>
      </c>
      <c r="AO4" s="9" t="s">
        <v>35</v>
      </c>
      <c r="AP4" s="10" t="s">
        <v>36</v>
      </c>
      <c r="AQ4" s="9" t="s">
        <v>35</v>
      </c>
      <c r="AR4" s="10" t="s">
        <v>36</v>
      </c>
      <c r="AS4" s="9" t="s">
        <v>35</v>
      </c>
      <c r="AT4" s="10" t="s">
        <v>36</v>
      </c>
      <c r="AU4" s="9" t="s">
        <v>35</v>
      </c>
      <c r="AV4" s="10" t="s">
        <v>36</v>
      </c>
      <c r="AW4" s="9" t="s">
        <v>35</v>
      </c>
      <c r="AX4" s="10" t="s">
        <v>36</v>
      </c>
      <c r="AY4" s="9" t="s">
        <v>35</v>
      </c>
      <c r="AZ4" s="10" t="s">
        <v>36</v>
      </c>
      <c r="BA4" s="9" t="s">
        <v>35</v>
      </c>
      <c r="BB4" s="10" t="s">
        <v>36</v>
      </c>
      <c r="BC4" s="9" t="s">
        <v>35</v>
      </c>
      <c r="BD4" s="10" t="s">
        <v>36</v>
      </c>
      <c r="BE4" s="9" t="s">
        <v>35</v>
      </c>
      <c r="BF4" s="10" t="s">
        <v>36</v>
      </c>
      <c r="BG4" s="9" t="s">
        <v>35</v>
      </c>
      <c r="BH4" s="10" t="s">
        <v>36</v>
      </c>
      <c r="BI4" s="9" t="s">
        <v>35</v>
      </c>
      <c r="BJ4" s="10" t="s">
        <v>36</v>
      </c>
    </row>
    <row r="5" spans="1:63" x14ac:dyDescent="0.3">
      <c r="A5" s="12">
        <v>10.1012</v>
      </c>
      <c r="B5" s="13" t="s">
        <v>37</v>
      </c>
      <c r="C5" s="14"/>
      <c r="D5" s="14"/>
      <c r="E5" s="14">
        <v>0</v>
      </c>
      <c r="F5" s="14">
        <v>0</v>
      </c>
      <c r="G5" s="14">
        <v>0</v>
      </c>
      <c r="H5" s="14">
        <v>0</v>
      </c>
      <c r="I5" s="14"/>
      <c r="J5" s="14"/>
      <c r="K5" s="14">
        <v>0</v>
      </c>
      <c r="L5" s="14">
        <v>0</v>
      </c>
      <c r="M5" s="15">
        <v>7084444</v>
      </c>
      <c r="N5" s="16">
        <v>0</v>
      </c>
      <c r="O5" s="14"/>
      <c r="P5" s="14"/>
      <c r="Q5" s="17">
        <v>0</v>
      </c>
      <c r="R5" s="17">
        <v>0</v>
      </c>
      <c r="S5" s="14">
        <v>0</v>
      </c>
      <c r="T5" s="14">
        <v>0</v>
      </c>
      <c r="U5" s="14">
        <v>6075240</v>
      </c>
      <c r="V5" s="14"/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4">
        <v>0</v>
      </c>
      <c r="AJ5" s="14">
        <v>0</v>
      </c>
      <c r="AK5" s="14">
        <v>0</v>
      </c>
      <c r="AL5" s="14">
        <v>0</v>
      </c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>
        <v>0</v>
      </c>
      <c r="BB5" s="14">
        <v>0</v>
      </c>
      <c r="BC5" s="14"/>
      <c r="BD5" s="14"/>
      <c r="BE5" s="14"/>
      <c r="BF5" s="14"/>
      <c r="BG5" s="16">
        <f>C5+E5+G5+I5+K5+M5+O5+Q5+S5+U5+W5+Y5+AA5+AC5+AE5+AG5+AI5+AK5+AM5+AO5+AQ5+AS5+AU5+AW5+AY5+BA5+BC5+BE5</f>
        <v>13159684</v>
      </c>
      <c r="BH5" s="16">
        <f>D5+F5+H5+J5+L5+N5+P5+R5+T5+V5+X5+Z5+AB5+AD5+AF5+AH5+AJ5+AL5+AN5+AP5+AR5+AT5+AV5+AX5+AZ5+BB5+BD5+BF5</f>
        <v>0</v>
      </c>
      <c r="BI5" s="16">
        <f>IF(BG5-BH5&gt;0,BG5-BH5,0)</f>
        <v>13159684</v>
      </c>
      <c r="BJ5" s="16">
        <f>IF(BH5-BG5&gt;0,BH5-BG5,0)</f>
        <v>0</v>
      </c>
      <c r="BK5" s="18">
        <f>AA5+AB5</f>
        <v>0</v>
      </c>
    </row>
    <row r="6" spans="1:63" x14ac:dyDescent="0.3">
      <c r="A6" s="12">
        <v>10.1014</v>
      </c>
      <c r="B6" s="13" t="s">
        <v>38</v>
      </c>
      <c r="C6" s="19"/>
      <c r="D6" s="19"/>
      <c r="E6" s="19">
        <v>0</v>
      </c>
      <c r="F6" s="19">
        <v>0</v>
      </c>
      <c r="G6" s="19">
        <v>0</v>
      </c>
      <c r="H6" s="19">
        <v>0</v>
      </c>
      <c r="I6" s="19"/>
      <c r="J6" s="19"/>
      <c r="K6" s="19">
        <v>0</v>
      </c>
      <c r="L6" s="19">
        <v>0</v>
      </c>
      <c r="M6" s="20">
        <v>1460510</v>
      </c>
      <c r="N6" s="21">
        <v>0</v>
      </c>
      <c r="O6" s="19"/>
      <c r="P6" s="19"/>
      <c r="Q6" s="22">
        <v>0</v>
      </c>
      <c r="R6" s="22">
        <v>0</v>
      </c>
      <c r="S6" s="19">
        <v>0</v>
      </c>
      <c r="T6" s="19">
        <v>0</v>
      </c>
      <c r="U6" s="19"/>
      <c r="V6" s="19"/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19">
        <v>0</v>
      </c>
      <c r="AG6" s="19">
        <v>0</v>
      </c>
      <c r="AH6" s="19">
        <v>0</v>
      </c>
      <c r="AI6" s="19">
        <v>0</v>
      </c>
      <c r="AJ6" s="19">
        <v>0</v>
      </c>
      <c r="AK6" s="19">
        <v>0</v>
      </c>
      <c r="AL6" s="19">
        <v>0</v>
      </c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>
        <v>0</v>
      </c>
      <c r="BB6" s="19">
        <v>0</v>
      </c>
      <c r="BC6" s="19"/>
      <c r="BD6" s="19"/>
      <c r="BE6" s="19"/>
      <c r="BF6" s="19"/>
      <c r="BG6" s="16">
        <f t="shared" ref="BG6:BH69" si="0">C6+E6+G6+I6+K6+M6+O6+Q6+S6+U6+W6+Y6+AA6+AC6+AE6+AG6+AI6+AK6+AM6+AO6+AQ6+AS6+AU6+AW6+AY6+BA6+BC6+BE6</f>
        <v>1460510</v>
      </c>
      <c r="BH6" s="16">
        <f t="shared" si="0"/>
        <v>0</v>
      </c>
      <c r="BI6" s="16">
        <f t="shared" ref="BI6:BI69" si="1">IF(BG6-BH6&gt;0,BG6-BH6,0)</f>
        <v>1460510</v>
      </c>
      <c r="BJ6" s="16">
        <f t="shared" ref="BJ6:BJ69" si="2">IF(BH6-BG6&gt;0,BH6-BG6,0)</f>
        <v>0</v>
      </c>
      <c r="BK6" s="18">
        <f t="shared" ref="BK6:BK69" si="3">AA6+AB6</f>
        <v>0</v>
      </c>
    </row>
    <row r="7" spans="1:63" x14ac:dyDescent="0.3">
      <c r="A7" s="12">
        <v>10.101599999999999</v>
      </c>
      <c r="B7" s="13" t="s">
        <v>39</v>
      </c>
      <c r="C7" s="19"/>
      <c r="D7" s="19"/>
      <c r="E7" s="19">
        <v>0</v>
      </c>
      <c r="F7" s="19">
        <v>0</v>
      </c>
      <c r="G7" s="19">
        <v>0</v>
      </c>
      <c r="H7" s="19">
        <v>0</v>
      </c>
      <c r="I7" s="19"/>
      <c r="J7" s="19"/>
      <c r="K7" s="19">
        <v>0</v>
      </c>
      <c r="L7" s="19">
        <v>0</v>
      </c>
      <c r="M7" s="20">
        <v>149253.60999999999</v>
      </c>
      <c r="N7" s="21">
        <v>0</v>
      </c>
      <c r="O7" s="19"/>
      <c r="P7" s="19"/>
      <c r="Q7" s="23">
        <v>172684</v>
      </c>
      <c r="R7" s="22">
        <v>0</v>
      </c>
      <c r="S7" s="19">
        <v>0</v>
      </c>
      <c r="T7" s="19">
        <v>0</v>
      </c>
      <c r="U7" s="19"/>
      <c r="V7" s="19"/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>
        <v>0</v>
      </c>
      <c r="BB7" s="19">
        <v>0</v>
      </c>
      <c r="BC7" s="19"/>
      <c r="BD7" s="19"/>
      <c r="BE7" s="19"/>
      <c r="BF7" s="19"/>
      <c r="BG7" s="16">
        <f t="shared" si="0"/>
        <v>321937.61</v>
      </c>
      <c r="BH7" s="16">
        <f t="shared" si="0"/>
        <v>0</v>
      </c>
      <c r="BI7" s="16">
        <f t="shared" si="1"/>
        <v>321937.61</v>
      </c>
      <c r="BJ7" s="16">
        <f t="shared" si="2"/>
        <v>0</v>
      </c>
      <c r="BK7" s="18">
        <f t="shared" si="3"/>
        <v>0</v>
      </c>
    </row>
    <row r="8" spans="1:63" x14ac:dyDescent="0.3">
      <c r="A8" s="12">
        <v>10.101700000000001</v>
      </c>
      <c r="B8" s="13" t="s">
        <v>37</v>
      </c>
      <c r="C8" s="19">
        <v>228114.5</v>
      </c>
      <c r="D8" s="19">
        <v>0</v>
      </c>
      <c r="E8" s="20">
        <v>3750800</v>
      </c>
      <c r="F8" s="21">
        <v>0</v>
      </c>
      <c r="G8" s="19">
        <v>2183673</v>
      </c>
      <c r="H8" s="19">
        <v>0</v>
      </c>
      <c r="I8" s="19">
        <v>50000</v>
      </c>
      <c r="J8" s="19">
        <v>0</v>
      </c>
      <c r="K8" s="19">
        <v>6807</v>
      </c>
      <c r="L8" s="19">
        <v>0</v>
      </c>
      <c r="M8" s="20">
        <v>247937</v>
      </c>
      <c r="N8" s="21">
        <v>0</v>
      </c>
      <c r="O8" s="19"/>
      <c r="P8" s="19"/>
      <c r="Q8" s="23">
        <v>1276999</v>
      </c>
      <c r="R8" s="22">
        <v>0</v>
      </c>
      <c r="S8" s="20">
        <v>2812800</v>
      </c>
      <c r="T8" s="24">
        <v>0</v>
      </c>
      <c r="U8" s="19"/>
      <c r="V8" s="19"/>
      <c r="W8" s="20">
        <v>78364</v>
      </c>
      <c r="X8" s="21">
        <v>0</v>
      </c>
      <c r="Y8" s="19">
        <v>1079907</v>
      </c>
      <c r="Z8" s="19">
        <v>0</v>
      </c>
      <c r="AA8" s="20">
        <v>62347</v>
      </c>
      <c r="AB8" s="21">
        <v>0</v>
      </c>
      <c r="AC8" s="20">
        <v>300113</v>
      </c>
      <c r="AD8" s="21">
        <v>0</v>
      </c>
      <c r="AE8" s="19">
        <v>4988</v>
      </c>
      <c r="AF8" s="19">
        <v>0</v>
      </c>
      <c r="AG8" s="19">
        <v>0</v>
      </c>
      <c r="AH8" s="19">
        <v>0</v>
      </c>
      <c r="AI8" s="20">
        <v>1708926</v>
      </c>
      <c r="AJ8" s="21">
        <v>0</v>
      </c>
      <c r="AK8" s="20">
        <v>1023302</v>
      </c>
      <c r="AL8" s="21">
        <v>0</v>
      </c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>
        <v>0</v>
      </c>
      <c r="BB8" s="19">
        <v>0</v>
      </c>
      <c r="BC8" s="19"/>
      <c r="BD8" s="19"/>
      <c r="BE8" s="19"/>
      <c r="BF8" s="19"/>
      <c r="BG8" s="16">
        <f t="shared" si="0"/>
        <v>14815077.5</v>
      </c>
      <c r="BH8" s="16">
        <f t="shared" si="0"/>
        <v>0</v>
      </c>
      <c r="BI8" s="16">
        <f t="shared" si="1"/>
        <v>14815077.5</v>
      </c>
      <c r="BJ8" s="16">
        <f t="shared" si="2"/>
        <v>0</v>
      </c>
      <c r="BK8" s="18">
        <f t="shared" si="3"/>
        <v>62347</v>
      </c>
    </row>
    <row r="9" spans="1:63" x14ac:dyDescent="0.3">
      <c r="A9" s="12">
        <v>10.102600000000001</v>
      </c>
      <c r="B9" s="13" t="s">
        <v>40</v>
      </c>
      <c r="C9" s="19"/>
      <c r="D9" s="19"/>
      <c r="E9" s="19">
        <v>0</v>
      </c>
      <c r="F9" s="19">
        <v>0</v>
      </c>
      <c r="G9" s="19">
        <v>0</v>
      </c>
      <c r="H9" s="19">
        <v>0</v>
      </c>
      <c r="I9" s="19"/>
      <c r="J9" s="19"/>
      <c r="K9" s="19">
        <v>0</v>
      </c>
      <c r="L9" s="19">
        <v>0</v>
      </c>
      <c r="M9" s="19">
        <v>0</v>
      </c>
      <c r="N9" s="19">
        <v>0</v>
      </c>
      <c r="O9" s="19"/>
      <c r="P9" s="19"/>
      <c r="Q9" s="23">
        <v>80000</v>
      </c>
      <c r="R9" s="22">
        <v>0</v>
      </c>
      <c r="S9" s="19">
        <v>0</v>
      </c>
      <c r="T9" s="19">
        <v>0</v>
      </c>
      <c r="U9" s="19"/>
      <c r="V9" s="19"/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>
        <v>0</v>
      </c>
      <c r="BB9" s="19">
        <v>0</v>
      </c>
      <c r="BC9" s="19"/>
      <c r="BD9" s="19"/>
      <c r="BE9" s="19"/>
      <c r="BF9" s="19"/>
      <c r="BG9" s="16">
        <f t="shared" si="0"/>
        <v>80000</v>
      </c>
      <c r="BH9" s="16">
        <f t="shared" si="0"/>
        <v>0</v>
      </c>
      <c r="BI9" s="16">
        <f t="shared" si="1"/>
        <v>80000</v>
      </c>
      <c r="BJ9" s="16">
        <f t="shared" si="2"/>
        <v>0</v>
      </c>
      <c r="BK9" s="18">
        <f t="shared" si="3"/>
        <v>0</v>
      </c>
    </row>
    <row r="10" spans="1:63" x14ac:dyDescent="0.3">
      <c r="A10" s="12">
        <v>10.1027</v>
      </c>
      <c r="B10" s="13" t="s">
        <v>41</v>
      </c>
      <c r="C10" s="19">
        <v>10946482</v>
      </c>
      <c r="D10" s="19">
        <v>0</v>
      </c>
      <c r="E10" s="20">
        <v>2394055</v>
      </c>
      <c r="F10" s="21">
        <v>0</v>
      </c>
      <c r="G10" s="19">
        <v>716655</v>
      </c>
      <c r="H10" s="19">
        <v>0</v>
      </c>
      <c r="I10" s="19">
        <v>6113962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/>
      <c r="P10" s="19"/>
      <c r="Q10" s="22">
        <v>0</v>
      </c>
      <c r="R10" s="22">
        <v>0</v>
      </c>
      <c r="S10" s="19">
        <v>0</v>
      </c>
      <c r="T10" s="19">
        <v>0</v>
      </c>
      <c r="U10" s="19"/>
      <c r="V10" s="19"/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20">
        <v>2487</v>
      </c>
      <c r="AJ10" s="21">
        <v>0</v>
      </c>
      <c r="AK10" s="20">
        <v>1647</v>
      </c>
      <c r="AL10" s="21">
        <v>0</v>
      </c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>
        <v>3952278</v>
      </c>
      <c r="AX10" s="19"/>
      <c r="AY10" s="19"/>
      <c r="AZ10" s="19"/>
      <c r="BA10" s="19">
        <v>0</v>
      </c>
      <c r="BB10" s="19">
        <v>0</v>
      </c>
      <c r="BC10" s="19"/>
      <c r="BD10" s="19"/>
      <c r="BE10" s="19"/>
      <c r="BF10" s="19"/>
      <c r="BG10" s="16">
        <f t="shared" si="0"/>
        <v>24127566</v>
      </c>
      <c r="BH10" s="16">
        <f t="shared" si="0"/>
        <v>0</v>
      </c>
      <c r="BI10" s="16">
        <f t="shared" si="1"/>
        <v>24127566</v>
      </c>
      <c r="BJ10" s="16">
        <f t="shared" si="2"/>
        <v>0</v>
      </c>
      <c r="BK10" s="18">
        <f t="shared" si="3"/>
        <v>0</v>
      </c>
    </row>
    <row r="11" spans="1:63" x14ac:dyDescent="0.3">
      <c r="A11" s="12">
        <v>10.207599999999999</v>
      </c>
      <c r="B11" s="13" t="s">
        <v>42</v>
      </c>
      <c r="C11" s="19"/>
      <c r="D11" s="19"/>
      <c r="E11" s="19">
        <v>0</v>
      </c>
      <c r="F11" s="19">
        <v>0</v>
      </c>
      <c r="G11" s="19">
        <v>0</v>
      </c>
      <c r="H11" s="19">
        <v>0</v>
      </c>
      <c r="I11" s="19">
        <v>129745.04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/>
      <c r="P11" s="19"/>
      <c r="Q11" s="23">
        <v>426096.75</v>
      </c>
      <c r="R11" s="22">
        <v>0</v>
      </c>
      <c r="S11" s="19">
        <v>0</v>
      </c>
      <c r="T11" s="19">
        <v>0</v>
      </c>
      <c r="U11" s="19"/>
      <c r="V11" s="19"/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>
        <v>0</v>
      </c>
      <c r="BB11" s="19">
        <v>0</v>
      </c>
      <c r="BC11" s="19"/>
      <c r="BD11" s="19"/>
      <c r="BE11" s="19"/>
      <c r="BF11" s="19"/>
      <c r="BG11" s="16">
        <f t="shared" si="0"/>
        <v>555841.79</v>
      </c>
      <c r="BH11" s="16">
        <f t="shared" si="0"/>
        <v>0</v>
      </c>
      <c r="BI11" s="16">
        <f t="shared" si="1"/>
        <v>555841.79</v>
      </c>
      <c r="BJ11" s="16">
        <f t="shared" si="2"/>
        <v>0</v>
      </c>
      <c r="BK11" s="18">
        <f t="shared" si="3"/>
        <v>0</v>
      </c>
    </row>
    <row r="12" spans="1:63" x14ac:dyDescent="0.3">
      <c r="A12" s="12">
        <v>10.207700000000001</v>
      </c>
      <c r="B12" s="13" t="s">
        <v>42</v>
      </c>
      <c r="C12" s="19">
        <v>848767.35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20">
        <v>10180.52</v>
      </c>
      <c r="N12" s="21">
        <v>0</v>
      </c>
      <c r="O12" s="19"/>
      <c r="P12" s="19"/>
      <c r="Q12" s="23">
        <v>43332.38</v>
      </c>
      <c r="R12" s="22">
        <v>0</v>
      </c>
      <c r="S12" s="19">
        <v>0</v>
      </c>
      <c r="T12" s="19">
        <v>0</v>
      </c>
      <c r="U12" s="19"/>
      <c r="V12" s="19"/>
      <c r="W12" s="20">
        <v>9835.35</v>
      </c>
      <c r="X12" s="21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>
        <v>0</v>
      </c>
      <c r="BB12" s="19">
        <v>0</v>
      </c>
      <c r="BC12" s="19"/>
      <c r="BD12" s="19"/>
      <c r="BE12" s="19"/>
      <c r="BF12" s="19"/>
      <c r="BG12" s="16">
        <f t="shared" si="0"/>
        <v>912115.6</v>
      </c>
      <c r="BH12" s="16">
        <f t="shared" si="0"/>
        <v>0</v>
      </c>
      <c r="BI12" s="16">
        <f t="shared" si="1"/>
        <v>912115.6</v>
      </c>
      <c r="BJ12" s="16">
        <f t="shared" si="2"/>
        <v>0</v>
      </c>
      <c r="BK12" s="18">
        <f t="shared" si="3"/>
        <v>0</v>
      </c>
    </row>
    <row r="13" spans="1:63" x14ac:dyDescent="0.3">
      <c r="A13" s="12">
        <v>10.2087</v>
      </c>
      <c r="B13" s="13" t="s">
        <v>43</v>
      </c>
      <c r="C13" s="19"/>
      <c r="D13" s="19"/>
      <c r="E13" s="19">
        <v>0</v>
      </c>
      <c r="F13" s="19">
        <v>0</v>
      </c>
      <c r="G13" s="19">
        <v>0</v>
      </c>
      <c r="H13" s="19">
        <v>0</v>
      </c>
      <c r="I13" s="19"/>
      <c r="J13" s="19"/>
      <c r="K13" s="19">
        <v>0</v>
      </c>
      <c r="L13" s="19">
        <v>0</v>
      </c>
      <c r="M13" s="20">
        <v>87791.97</v>
      </c>
      <c r="N13" s="21">
        <v>0</v>
      </c>
      <c r="O13" s="19"/>
      <c r="P13" s="19"/>
      <c r="Q13" s="23">
        <v>2121851</v>
      </c>
      <c r="R13" s="22">
        <v>0</v>
      </c>
      <c r="S13" s="19">
        <v>0</v>
      </c>
      <c r="T13" s="19">
        <v>0</v>
      </c>
      <c r="U13" s="19"/>
      <c r="V13" s="19"/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>
        <v>0</v>
      </c>
      <c r="BB13" s="19">
        <v>0</v>
      </c>
      <c r="BC13" s="19"/>
      <c r="BD13" s="19"/>
      <c r="BE13" s="19"/>
      <c r="BF13" s="19"/>
      <c r="BG13" s="16">
        <f t="shared" si="0"/>
        <v>2209642.9700000002</v>
      </c>
      <c r="BH13" s="16">
        <f t="shared" si="0"/>
        <v>0</v>
      </c>
      <c r="BI13" s="16">
        <f t="shared" si="1"/>
        <v>2209642.9700000002</v>
      </c>
      <c r="BJ13" s="16">
        <f t="shared" si="2"/>
        <v>0</v>
      </c>
      <c r="BK13" s="18">
        <f t="shared" si="3"/>
        <v>0</v>
      </c>
    </row>
    <row r="14" spans="1:63" x14ac:dyDescent="0.3">
      <c r="A14" s="12">
        <v>10.211600000000001</v>
      </c>
      <c r="B14" s="13" t="s">
        <v>44</v>
      </c>
      <c r="C14" s="19"/>
      <c r="D14" s="19"/>
      <c r="E14" s="19">
        <v>0</v>
      </c>
      <c r="F14" s="19">
        <v>0</v>
      </c>
      <c r="G14" s="19">
        <v>0</v>
      </c>
      <c r="H14" s="19">
        <v>0</v>
      </c>
      <c r="I14" s="19"/>
      <c r="J14" s="19"/>
      <c r="K14" s="19">
        <v>0</v>
      </c>
      <c r="L14" s="19">
        <v>0</v>
      </c>
      <c r="M14" s="19">
        <v>0</v>
      </c>
      <c r="N14" s="19">
        <v>0</v>
      </c>
      <c r="O14" s="19"/>
      <c r="P14" s="19"/>
      <c r="Q14" s="23">
        <v>3163300</v>
      </c>
      <c r="R14" s="22">
        <v>0</v>
      </c>
      <c r="S14" s="19">
        <v>0</v>
      </c>
      <c r="T14" s="19">
        <v>0</v>
      </c>
      <c r="U14" s="19"/>
      <c r="V14" s="19"/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>
        <v>0</v>
      </c>
      <c r="BB14" s="19">
        <v>0</v>
      </c>
      <c r="BC14" s="19"/>
      <c r="BD14" s="19"/>
      <c r="BE14" s="19"/>
      <c r="BF14" s="19"/>
      <c r="BG14" s="16">
        <f t="shared" si="0"/>
        <v>3163300</v>
      </c>
      <c r="BH14" s="16">
        <f t="shared" si="0"/>
        <v>0</v>
      </c>
      <c r="BI14" s="16">
        <f t="shared" si="1"/>
        <v>3163300</v>
      </c>
      <c r="BJ14" s="16">
        <f t="shared" si="2"/>
        <v>0</v>
      </c>
      <c r="BK14" s="18">
        <f t="shared" si="3"/>
        <v>0</v>
      </c>
    </row>
    <row r="15" spans="1:63" x14ac:dyDescent="0.3">
      <c r="A15" s="12">
        <v>10.2117</v>
      </c>
      <c r="B15" s="13" t="s">
        <v>45</v>
      </c>
      <c r="C15" s="19">
        <v>71288013.349999994</v>
      </c>
      <c r="D15" s="19">
        <v>0</v>
      </c>
      <c r="E15" s="20">
        <v>89784270</v>
      </c>
      <c r="F15" s="21">
        <v>0</v>
      </c>
      <c r="G15" s="19">
        <v>24513532</v>
      </c>
      <c r="H15" s="19">
        <v>0</v>
      </c>
      <c r="I15" s="19">
        <v>15155718.280000001</v>
      </c>
      <c r="J15" s="19">
        <v>0</v>
      </c>
      <c r="K15" s="19">
        <v>17689010.57</v>
      </c>
      <c r="L15" s="19">
        <v>0</v>
      </c>
      <c r="M15" s="25">
        <v>31874560.899999999</v>
      </c>
      <c r="N15" s="21">
        <v>0</v>
      </c>
      <c r="O15" s="23">
        <v>3406524</v>
      </c>
      <c r="P15" s="22"/>
      <c r="Q15" s="23">
        <v>44205922</v>
      </c>
      <c r="R15" s="22">
        <v>0</v>
      </c>
      <c r="S15" s="20">
        <v>19348709.219999999</v>
      </c>
      <c r="T15" s="24">
        <v>0</v>
      </c>
      <c r="U15" s="19">
        <v>18342288.68</v>
      </c>
      <c r="V15" s="19"/>
      <c r="W15" s="20">
        <v>20572862.419999998</v>
      </c>
      <c r="X15" s="21">
        <v>0</v>
      </c>
      <c r="Y15" s="19">
        <v>9539382.5299999993</v>
      </c>
      <c r="Z15" s="19">
        <v>0</v>
      </c>
      <c r="AA15" s="20">
        <v>35111623.200000003</v>
      </c>
      <c r="AB15" s="21">
        <v>0</v>
      </c>
      <c r="AC15" s="20">
        <v>69093326.99000001</v>
      </c>
      <c r="AD15" s="21">
        <v>0</v>
      </c>
      <c r="AE15" s="19">
        <v>21728886</v>
      </c>
      <c r="AF15" s="19">
        <v>0</v>
      </c>
      <c r="AG15" s="20">
        <v>36900995</v>
      </c>
      <c r="AH15" s="21">
        <v>0</v>
      </c>
      <c r="AI15" s="20">
        <v>33714309.719999999</v>
      </c>
      <c r="AJ15" s="21">
        <v>0</v>
      </c>
      <c r="AK15" s="20">
        <v>48713732.310000002</v>
      </c>
      <c r="AL15" s="21">
        <v>0</v>
      </c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>
        <v>3894828</v>
      </c>
      <c r="AX15" s="19"/>
      <c r="AY15" s="19"/>
      <c r="AZ15" s="19"/>
      <c r="BA15" s="19">
        <v>0</v>
      </c>
      <c r="BB15" s="19">
        <v>0</v>
      </c>
      <c r="BC15" s="19"/>
      <c r="BD15" s="19"/>
      <c r="BE15" s="19"/>
      <c r="BF15" s="19"/>
      <c r="BG15" s="16">
        <f t="shared" si="0"/>
        <v>614878495.17000008</v>
      </c>
      <c r="BH15" s="16">
        <f t="shared" si="0"/>
        <v>0</v>
      </c>
      <c r="BI15" s="16">
        <f t="shared" si="1"/>
        <v>614878495.17000008</v>
      </c>
      <c r="BJ15" s="16">
        <f t="shared" si="2"/>
        <v>0</v>
      </c>
      <c r="BK15" s="18">
        <f t="shared" si="3"/>
        <v>35111623.200000003</v>
      </c>
    </row>
    <row r="16" spans="1:63" x14ac:dyDescent="0.3">
      <c r="A16" s="12">
        <v>10.2226</v>
      </c>
      <c r="B16" s="13" t="s">
        <v>46</v>
      </c>
      <c r="C16" s="19"/>
      <c r="D16" s="19"/>
      <c r="E16" s="19">
        <v>0</v>
      </c>
      <c r="F16" s="19">
        <v>0</v>
      </c>
      <c r="G16" s="19">
        <v>0</v>
      </c>
      <c r="H16" s="19">
        <v>0</v>
      </c>
      <c r="I16" s="19"/>
      <c r="J16" s="19"/>
      <c r="K16" s="19">
        <v>0</v>
      </c>
      <c r="L16" s="19">
        <v>0</v>
      </c>
      <c r="M16" s="20">
        <v>250405</v>
      </c>
      <c r="N16" s="21">
        <v>0</v>
      </c>
      <c r="O16" s="22"/>
      <c r="P16" s="19"/>
      <c r="Q16" s="23">
        <v>1730256.7</v>
      </c>
      <c r="R16" s="22">
        <v>0</v>
      </c>
      <c r="S16" s="19">
        <v>0</v>
      </c>
      <c r="T16" s="19">
        <v>0</v>
      </c>
      <c r="U16" s="19"/>
      <c r="V16" s="19"/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>
        <v>0</v>
      </c>
      <c r="BB16" s="19">
        <v>0</v>
      </c>
      <c r="BC16" s="19"/>
      <c r="BD16" s="19"/>
      <c r="BE16" s="19"/>
      <c r="BF16" s="19"/>
      <c r="BG16" s="16">
        <f t="shared" si="0"/>
        <v>1980661.7</v>
      </c>
      <c r="BH16" s="16">
        <f t="shared" si="0"/>
        <v>0</v>
      </c>
      <c r="BI16" s="16">
        <f t="shared" si="1"/>
        <v>1980661.7</v>
      </c>
      <c r="BJ16" s="16">
        <f t="shared" si="2"/>
        <v>0</v>
      </c>
      <c r="BK16" s="18">
        <f t="shared" si="3"/>
        <v>0</v>
      </c>
    </row>
    <row r="17" spans="1:63" x14ac:dyDescent="0.3">
      <c r="A17" s="12">
        <v>10.2227</v>
      </c>
      <c r="B17" s="13" t="s">
        <v>47</v>
      </c>
      <c r="C17" s="19">
        <v>58399435.649999999</v>
      </c>
      <c r="D17" s="19">
        <v>0</v>
      </c>
      <c r="E17" s="19">
        <v>0</v>
      </c>
      <c r="F17" s="19">
        <v>0</v>
      </c>
      <c r="G17" s="19">
        <v>2320277</v>
      </c>
      <c r="H17" s="19">
        <v>0</v>
      </c>
      <c r="I17" s="19">
        <v>4079839.9399999995</v>
      </c>
      <c r="J17" s="19">
        <v>0</v>
      </c>
      <c r="K17" s="19">
        <v>8926299.4800000004</v>
      </c>
      <c r="L17" s="19">
        <v>0</v>
      </c>
      <c r="M17" s="25">
        <v>45578382.689999998</v>
      </c>
      <c r="N17" s="21">
        <v>0</v>
      </c>
      <c r="O17" s="23">
        <v>4090625.54</v>
      </c>
      <c r="P17" s="22"/>
      <c r="Q17" s="23">
        <v>9602411.4299999997</v>
      </c>
      <c r="R17" s="22">
        <v>0</v>
      </c>
      <c r="S17" s="20">
        <v>13165180.289999999</v>
      </c>
      <c r="T17" s="24">
        <v>0</v>
      </c>
      <c r="U17" s="19">
        <v>7610315.6299999999</v>
      </c>
      <c r="V17" s="19"/>
      <c r="W17" s="20">
        <v>1594217.6600000001</v>
      </c>
      <c r="X17" s="21">
        <v>0</v>
      </c>
      <c r="Y17" s="19">
        <v>775128</v>
      </c>
      <c r="Z17" s="19">
        <v>0</v>
      </c>
      <c r="AA17" s="20">
        <v>8359514.4800000004</v>
      </c>
      <c r="AB17" s="21">
        <v>0</v>
      </c>
      <c r="AC17" s="20">
        <v>42081863.710000001</v>
      </c>
      <c r="AD17" s="21">
        <v>0</v>
      </c>
      <c r="AE17" s="19">
        <v>15071301</v>
      </c>
      <c r="AF17" s="19">
        <v>0</v>
      </c>
      <c r="AG17" s="20">
        <v>32789263.390000001</v>
      </c>
      <c r="AH17" s="21">
        <v>0</v>
      </c>
      <c r="AI17" s="20">
        <v>25191907</v>
      </c>
      <c r="AJ17" s="21">
        <v>0</v>
      </c>
      <c r="AK17" s="20">
        <v>5467181.46</v>
      </c>
      <c r="AL17" s="21">
        <v>0</v>
      </c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>
        <v>0</v>
      </c>
      <c r="BB17" s="19">
        <v>0</v>
      </c>
      <c r="BC17" s="19"/>
      <c r="BD17" s="19"/>
      <c r="BE17" s="19"/>
      <c r="BF17" s="19"/>
      <c r="BG17" s="16">
        <f t="shared" si="0"/>
        <v>285103144.34999996</v>
      </c>
      <c r="BH17" s="16">
        <f t="shared" si="0"/>
        <v>0</v>
      </c>
      <c r="BI17" s="16">
        <f t="shared" si="1"/>
        <v>285103144.34999996</v>
      </c>
      <c r="BJ17" s="16">
        <f t="shared" si="2"/>
        <v>0</v>
      </c>
      <c r="BK17" s="18">
        <f t="shared" si="3"/>
        <v>8359514.4800000004</v>
      </c>
    </row>
    <row r="18" spans="1:63" x14ac:dyDescent="0.3">
      <c r="A18" s="12">
        <v>10.223700000000001</v>
      </c>
      <c r="B18" s="13" t="s">
        <v>48</v>
      </c>
      <c r="C18" s="19">
        <v>28933505.48</v>
      </c>
      <c r="D18" s="19">
        <v>0</v>
      </c>
      <c r="E18" s="20">
        <v>11268034</v>
      </c>
      <c r="F18" s="21">
        <v>0</v>
      </c>
      <c r="G18" s="19">
        <v>4238672</v>
      </c>
      <c r="H18" s="19">
        <v>0</v>
      </c>
      <c r="I18" s="19">
        <v>6797146.0300000012</v>
      </c>
      <c r="J18" s="19">
        <v>0</v>
      </c>
      <c r="K18" s="19">
        <v>4341853</v>
      </c>
      <c r="L18" s="19">
        <v>0</v>
      </c>
      <c r="M18" s="20">
        <v>5201750.16</v>
      </c>
      <c r="N18" s="21">
        <v>0</v>
      </c>
      <c r="O18" s="22"/>
      <c r="P18" s="19"/>
      <c r="Q18" s="23">
        <v>3883289.6</v>
      </c>
      <c r="R18" s="22">
        <v>0</v>
      </c>
      <c r="S18" s="20">
        <v>2377661.4300000002</v>
      </c>
      <c r="T18" s="24">
        <v>0</v>
      </c>
      <c r="U18" s="19">
        <v>8454824.1900000013</v>
      </c>
      <c r="V18" s="19"/>
      <c r="W18" s="20">
        <v>1756844.3900000001</v>
      </c>
      <c r="X18" s="21">
        <v>0</v>
      </c>
      <c r="Y18" s="19">
        <v>0</v>
      </c>
      <c r="Z18" s="19">
        <v>0</v>
      </c>
      <c r="AA18" s="20">
        <v>192583</v>
      </c>
      <c r="AB18" s="21">
        <v>0</v>
      </c>
      <c r="AC18" s="20">
        <v>8108223.6100000003</v>
      </c>
      <c r="AD18" s="21">
        <v>0</v>
      </c>
      <c r="AE18" s="19">
        <v>0</v>
      </c>
      <c r="AF18" s="19">
        <v>0</v>
      </c>
      <c r="AG18" s="20">
        <v>2181991</v>
      </c>
      <c r="AH18" s="21">
        <v>0</v>
      </c>
      <c r="AI18" s="20">
        <v>4813132.5999999996</v>
      </c>
      <c r="AJ18" s="21">
        <v>0</v>
      </c>
      <c r="AK18" s="20">
        <v>1167840.97</v>
      </c>
      <c r="AL18" s="21">
        <v>0</v>
      </c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>
        <v>0</v>
      </c>
      <c r="BB18" s="19">
        <v>0</v>
      </c>
      <c r="BC18" s="19"/>
      <c r="BD18" s="19"/>
      <c r="BE18" s="19"/>
      <c r="BF18" s="19"/>
      <c r="BG18" s="16">
        <f t="shared" si="0"/>
        <v>93717351.459999993</v>
      </c>
      <c r="BH18" s="16">
        <f t="shared" si="0"/>
        <v>0</v>
      </c>
      <c r="BI18" s="16">
        <f t="shared" si="1"/>
        <v>93717351.459999993</v>
      </c>
      <c r="BJ18" s="16">
        <f t="shared" si="2"/>
        <v>0</v>
      </c>
      <c r="BK18" s="18">
        <f t="shared" si="3"/>
        <v>192583</v>
      </c>
    </row>
    <row r="19" spans="1:63" x14ac:dyDescent="0.3">
      <c r="A19" s="26">
        <v>10.2247</v>
      </c>
      <c r="B19" s="13" t="s">
        <v>49</v>
      </c>
      <c r="C19" s="19"/>
      <c r="D19" s="19"/>
      <c r="E19" s="20">
        <v>239865</v>
      </c>
      <c r="F19" s="21">
        <v>0</v>
      </c>
      <c r="G19" s="19">
        <v>0</v>
      </c>
      <c r="H19" s="19">
        <v>0</v>
      </c>
      <c r="I19" s="19"/>
      <c r="J19" s="19"/>
      <c r="K19" s="19">
        <v>0</v>
      </c>
      <c r="L19" s="19">
        <v>0</v>
      </c>
      <c r="M19" s="19">
        <v>0</v>
      </c>
      <c r="N19" s="19">
        <v>0</v>
      </c>
      <c r="O19" s="22"/>
      <c r="P19" s="19"/>
      <c r="Q19" s="23">
        <v>468487</v>
      </c>
      <c r="R19" s="22">
        <v>0</v>
      </c>
      <c r="S19" s="19">
        <v>0</v>
      </c>
      <c r="T19" s="19">
        <v>0</v>
      </c>
      <c r="U19" s="19"/>
      <c r="V19" s="19"/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>
        <v>0</v>
      </c>
      <c r="BB19" s="19">
        <v>0</v>
      </c>
      <c r="BC19" s="19"/>
      <c r="BD19" s="19"/>
      <c r="BE19" s="19"/>
      <c r="BF19" s="19"/>
      <c r="BG19" s="16">
        <f t="shared" si="0"/>
        <v>708352</v>
      </c>
      <c r="BH19" s="16">
        <f t="shared" si="0"/>
        <v>0</v>
      </c>
      <c r="BI19" s="16">
        <f t="shared" si="1"/>
        <v>708352</v>
      </c>
      <c r="BJ19" s="16">
        <f t="shared" si="2"/>
        <v>0</v>
      </c>
      <c r="BK19" s="18">
        <f t="shared" si="3"/>
        <v>0</v>
      </c>
    </row>
    <row r="20" spans="1:63" x14ac:dyDescent="0.3">
      <c r="A20" s="12">
        <v>10.303700000000001</v>
      </c>
      <c r="B20" s="13" t="s">
        <v>50</v>
      </c>
      <c r="C20" s="19">
        <v>2544296.12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20">
        <v>5461.66</v>
      </c>
      <c r="N20" s="21">
        <v>0</v>
      </c>
      <c r="O20" s="22"/>
      <c r="P20" s="19"/>
      <c r="Q20" s="22">
        <v>0</v>
      </c>
      <c r="R20" s="22">
        <v>0</v>
      </c>
      <c r="S20" s="20">
        <v>148401.04</v>
      </c>
      <c r="T20" s="24">
        <v>0</v>
      </c>
      <c r="U20" s="19">
        <v>224509</v>
      </c>
      <c r="V20" s="19"/>
      <c r="W20" s="20">
        <v>3660.5400000000009</v>
      </c>
      <c r="X20" s="21">
        <v>0</v>
      </c>
      <c r="Y20" s="19">
        <v>22278</v>
      </c>
      <c r="Z20" s="19">
        <v>0</v>
      </c>
      <c r="AA20" s="20">
        <v>734208</v>
      </c>
      <c r="AB20" s="21">
        <v>0</v>
      </c>
      <c r="AC20" s="20">
        <v>528402.26</v>
      </c>
      <c r="AD20" s="21">
        <v>0</v>
      </c>
      <c r="AE20" s="19">
        <v>0</v>
      </c>
      <c r="AF20" s="19">
        <v>0</v>
      </c>
      <c r="AG20" s="19">
        <v>0</v>
      </c>
      <c r="AH20" s="19">
        <v>0</v>
      </c>
      <c r="AI20" s="20">
        <v>757314.55</v>
      </c>
      <c r="AJ20" s="21">
        <v>0</v>
      </c>
      <c r="AK20" s="19">
        <v>0</v>
      </c>
      <c r="AL20" s="19">
        <v>0</v>
      </c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>
        <v>0</v>
      </c>
      <c r="BB20" s="19">
        <v>0</v>
      </c>
      <c r="BC20" s="19"/>
      <c r="BD20" s="19"/>
      <c r="BE20" s="19"/>
      <c r="BF20" s="19"/>
      <c r="BG20" s="16">
        <f t="shared" si="0"/>
        <v>4968531.17</v>
      </c>
      <c r="BH20" s="16">
        <f t="shared" si="0"/>
        <v>0</v>
      </c>
      <c r="BI20" s="16">
        <f t="shared" si="1"/>
        <v>4968531.17</v>
      </c>
      <c r="BJ20" s="16">
        <f t="shared" si="2"/>
        <v>0</v>
      </c>
      <c r="BK20" s="18">
        <f t="shared" si="3"/>
        <v>734208</v>
      </c>
    </row>
    <row r="21" spans="1:63" ht="31.5" x14ac:dyDescent="0.3">
      <c r="A21" s="12">
        <v>10.304600000000001</v>
      </c>
      <c r="B21" s="13" t="s">
        <v>51</v>
      </c>
      <c r="C21" s="19"/>
      <c r="D21" s="19"/>
      <c r="E21" s="19">
        <v>0</v>
      </c>
      <c r="F21" s="19">
        <v>0</v>
      </c>
      <c r="G21" s="19">
        <v>0</v>
      </c>
      <c r="H21" s="19">
        <v>0</v>
      </c>
      <c r="I21" s="19"/>
      <c r="J21" s="19"/>
      <c r="K21" s="19">
        <v>0</v>
      </c>
      <c r="L21" s="19">
        <v>0</v>
      </c>
      <c r="M21" s="19">
        <v>0</v>
      </c>
      <c r="N21" s="19">
        <v>0</v>
      </c>
      <c r="O21" s="22"/>
      <c r="P21" s="19"/>
      <c r="Q21" s="23">
        <v>785330</v>
      </c>
      <c r="R21" s="22">
        <v>0</v>
      </c>
      <c r="S21" s="19">
        <v>0</v>
      </c>
      <c r="T21" s="19">
        <v>0</v>
      </c>
      <c r="U21" s="19"/>
      <c r="V21" s="19"/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>
        <v>0</v>
      </c>
      <c r="BB21" s="19">
        <v>0</v>
      </c>
      <c r="BC21" s="19"/>
      <c r="BD21" s="19"/>
      <c r="BE21" s="19"/>
      <c r="BF21" s="19"/>
      <c r="BG21" s="16">
        <f t="shared" si="0"/>
        <v>785330</v>
      </c>
      <c r="BH21" s="16">
        <f t="shared" si="0"/>
        <v>0</v>
      </c>
      <c r="BI21" s="16">
        <f t="shared" si="1"/>
        <v>785330</v>
      </c>
      <c r="BJ21" s="16">
        <f t="shared" si="2"/>
        <v>0</v>
      </c>
      <c r="BK21" s="18">
        <f t="shared" si="3"/>
        <v>0</v>
      </c>
    </row>
    <row r="22" spans="1:63" ht="31.5" x14ac:dyDescent="0.3">
      <c r="A22" s="12">
        <v>10.3047</v>
      </c>
      <c r="B22" s="13" t="s">
        <v>52</v>
      </c>
      <c r="C22" s="19">
        <v>1581520</v>
      </c>
      <c r="D22" s="19">
        <v>0</v>
      </c>
      <c r="E22" s="19">
        <v>0</v>
      </c>
      <c r="F22" s="19">
        <v>0</v>
      </c>
      <c r="G22" s="19">
        <v>1492928</v>
      </c>
      <c r="H22" s="19">
        <v>0</v>
      </c>
      <c r="I22" s="19">
        <v>2202109.9300000002</v>
      </c>
      <c r="J22" s="19">
        <v>0</v>
      </c>
      <c r="K22" s="19">
        <v>711578.07</v>
      </c>
      <c r="L22" s="19">
        <v>0</v>
      </c>
      <c r="M22" s="20">
        <v>1962461.09</v>
      </c>
      <c r="N22" s="21">
        <v>0</v>
      </c>
      <c r="O22" s="22"/>
      <c r="P22" s="19"/>
      <c r="Q22" s="23">
        <v>5773492</v>
      </c>
      <c r="R22" s="22">
        <v>0</v>
      </c>
      <c r="S22" s="20">
        <v>455067</v>
      </c>
      <c r="T22" s="24">
        <v>0</v>
      </c>
      <c r="U22" s="19">
        <v>167116</v>
      </c>
      <c r="V22" s="19"/>
      <c r="W22" s="20">
        <v>59188</v>
      </c>
      <c r="X22" s="21">
        <v>0</v>
      </c>
      <c r="Y22" s="19">
        <v>261458</v>
      </c>
      <c r="Z22" s="19">
        <v>0</v>
      </c>
      <c r="AA22" s="19">
        <v>0</v>
      </c>
      <c r="AB22" s="19">
        <v>0</v>
      </c>
      <c r="AC22" s="20">
        <v>269507.76</v>
      </c>
      <c r="AD22" s="21">
        <v>0</v>
      </c>
      <c r="AE22" s="19">
        <v>0</v>
      </c>
      <c r="AF22" s="19">
        <v>0</v>
      </c>
      <c r="AG22" s="20">
        <v>107778</v>
      </c>
      <c r="AH22" s="21">
        <v>0</v>
      </c>
      <c r="AI22" s="20">
        <v>1062122</v>
      </c>
      <c r="AJ22" s="21">
        <v>0</v>
      </c>
      <c r="AK22" s="19">
        <v>0</v>
      </c>
      <c r="AL22" s="19">
        <v>0</v>
      </c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>
        <v>0</v>
      </c>
      <c r="BB22" s="19">
        <v>0</v>
      </c>
      <c r="BC22" s="19"/>
      <c r="BD22" s="19"/>
      <c r="BE22" s="19"/>
      <c r="BF22" s="19"/>
      <c r="BG22" s="16">
        <f t="shared" si="0"/>
        <v>16106325.85</v>
      </c>
      <c r="BH22" s="16">
        <f t="shared" si="0"/>
        <v>0</v>
      </c>
      <c r="BI22" s="16">
        <f t="shared" si="1"/>
        <v>16106325.85</v>
      </c>
      <c r="BJ22" s="16">
        <f t="shared" si="2"/>
        <v>0</v>
      </c>
      <c r="BK22" s="18">
        <f t="shared" si="3"/>
        <v>0</v>
      </c>
    </row>
    <row r="23" spans="1:63" x14ac:dyDescent="0.3">
      <c r="A23" s="12">
        <v>10.3056</v>
      </c>
      <c r="B23" s="13" t="s">
        <v>53</v>
      </c>
      <c r="C23" s="19"/>
      <c r="D23" s="19"/>
      <c r="E23" s="19">
        <v>0</v>
      </c>
      <c r="F23" s="19">
        <v>0</v>
      </c>
      <c r="G23" s="19">
        <v>0</v>
      </c>
      <c r="H23" s="19">
        <v>0</v>
      </c>
      <c r="I23" s="19"/>
      <c r="J23" s="19"/>
      <c r="K23" s="19">
        <v>0</v>
      </c>
      <c r="L23" s="19">
        <v>0</v>
      </c>
      <c r="M23" s="19">
        <v>0</v>
      </c>
      <c r="N23" s="19">
        <v>0</v>
      </c>
      <c r="O23" s="22"/>
      <c r="P23" s="19"/>
      <c r="Q23" s="23">
        <v>12602</v>
      </c>
      <c r="R23" s="22">
        <v>0</v>
      </c>
      <c r="S23" s="19">
        <v>0</v>
      </c>
      <c r="T23" s="19">
        <v>0</v>
      </c>
      <c r="U23" s="19"/>
      <c r="V23" s="19"/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>
        <v>0</v>
      </c>
      <c r="BB23" s="19">
        <v>0</v>
      </c>
      <c r="BC23" s="19"/>
      <c r="BD23" s="19"/>
      <c r="BE23" s="19"/>
      <c r="BF23" s="19"/>
      <c r="BG23" s="16">
        <f t="shared" si="0"/>
        <v>12602</v>
      </c>
      <c r="BH23" s="16">
        <f t="shared" si="0"/>
        <v>0</v>
      </c>
      <c r="BI23" s="16">
        <f t="shared" si="1"/>
        <v>12602</v>
      </c>
      <c r="BJ23" s="16">
        <f t="shared" si="2"/>
        <v>0</v>
      </c>
      <c r="BK23" s="18">
        <f t="shared" si="3"/>
        <v>0</v>
      </c>
    </row>
    <row r="24" spans="1:63" ht="31.5" x14ac:dyDescent="0.3">
      <c r="A24" s="12">
        <v>10.3057</v>
      </c>
      <c r="B24" s="13" t="s">
        <v>54</v>
      </c>
      <c r="C24" s="19">
        <v>3477177.71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689678.60999999987</v>
      </c>
      <c r="J24" s="19">
        <v>0</v>
      </c>
      <c r="K24" s="19">
        <v>740686</v>
      </c>
      <c r="L24" s="19">
        <v>0</v>
      </c>
      <c r="M24" s="20">
        <v>260215</v>
      </c>
      <c r="N24" s="21">
        <v>0</v>
      </c>
      <c r="O24" s="22"/>
      <c r="P24" s="19"/>
      <c r="Q24" s="23">
        <v>1218433</v>
      </c>
      <c r="R24" s="22">
        <v>0</v>
      </c>
      <c r="S24" s="20">
        <v>499521.22</v>
      </c>
      <c r="T24" s="24">
        <v>0</v>
      </c>
      <c r="U24" s="19">
        <v>1228.5</v>
      </c>
      <c r="V24" s="19"/>
      <c r="W24" s="20">
        <v>520.54999999999995</v>
      </c>
      <c r="X24" s="21">
        <v>0</v>
      </c>
      <c r="Y24" s="19">
        <v>0</v>
      </c>
      <c r="Z24" s="19">
        <v>0</v>
      </c>
      <c r="AA24" s="19">
        <v>0</v>
      </c>
      <c r="AB24" s="19">
        <v>0</v>
      </c>
      <c r="AC24" s="20">
        <v>57550</v>
      </c>
      <c r="AD24" s="21">
        <v>0</v>
      </c>
      <c r="AE24" s="19">
        <v>0</v>
      </c>
      <c r="AF24" s="19">
        <v>0</v>
      </c>
      <c r="AG24" s="20">
        <v>108820</v>
      </c>
      <c r="AH24" s="21">
        <v>0</v>
      </c>
      <c r="AI24" s="19">
        <v>0</v>
      </c>
      <c r="AJ24" s="19">
        <v>0</v>
      </c>
      <c r="AK24" s="19">
        <v>0</v>
      </c>
      <c r="AL24" s="19">
        <v>0</v>
      </c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>
        <v>0</v>
      </c>
      <c r="BB24" s="19">
        <v>0</v>
      </c>
      <c r="BC24" s="19"/>
      <c r="BD24" s="19"/>
      <c r="BE24" s="19"/>
      <c r="BF24" s="19"/>
      <c r="BG24" s="16">
        <f t="shared" si="0"/>
        <v>7053830.5899999999</v>
      </c>
      <c r="BH24" s="16">
        <f t="shared" si="0"/>
        <v>0</v>
      </c>
      <c r="BI24" s="16">
        <f t="shared" si="1"/>
        <v>7053830.5899999999</v>
      </c>
      <c r="BJ24" s="16">
        <f t="shared" si="2"/>
        <v>0</v>
      </c>
      <c r="BK24" s="18">
        <f t="shared" si="3"/>
        <v>0</v>
      </c>
    </row>
    <row r="25" spans="1:63" x14ac:dyDescent="0.3">
      <c r="A25" s="12">
        <v>10.3157</v>
      </c>
      <c r="B25" s="13" t="s">
        <v>55</v>
      </c>
      <c r="C25" s="19"/>
      <c r="D25" s="19"/>
      <c r="E25" s="20">
        <v>198265</v>
      </c>
      <c r="F25" s="21">
        <v>0</v>
      </c>
      <c r="G25" s="19">
        <v>0</v>
      </c>
      <c r="H25" s="19">
        <v>0</v>
      </c>
      <c r="I25" s="19"/>
      <c r="J25" s="19"/>
      <c r="K25" s="19">
        <v>0</v>
      </c>
      <c r="L25" s="19">
        <v>0</v>
      </c>
      <c r="M25" s="19">
        <v>0</v>
      </c>
      <c r="N25" s="19">
        <v>0</v>
      </c>
      <c r="O25" s="22"/>
      <c r="P25" s="19"/>
      <c r="Q25" s="22">
        <v>0</v>
      </c>
      <c r="R25" s="22">
        <v>0</v>
      </c>
      <c r="S25" s="19">
        <v>0</v>
      </c>
      <c r="T25" s="19">
        <v>0</v>
      </c>
      <c r="U25" s="19"/>
      <c r="V25" s="19"/>
      <c r="W25" s="20">
        <v>397944</v>
      </c>
      <c r="X25" s="21">
        <v>0</v>
      </c>
      <c r="Y25" s="19">
        <v>285698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>
        <v>0</v>
      </c>
      <c r="BB25" s="19">
        <v>0</v>
      </c>
      <c r="BC25" s="19"/>
      <c r="BD25" s="19"/>
      <c r="BE25" s="19"/>
      <c r="BF25" s="19"/>
      <c r="BG25" s="16">
        <f t="shared" si="0"/>
        <v>881907</v>
      </c>
      <c r="BH25" s="16">
        <f t="shared" si="0"/>
        <v>0</v>
      </c>
      <c r="BI25" s="16">
        <f t="shared" si="1"/>
        <v>881907</v>
      </c>
      <c r="BJ25" s="16">
        <f t="shared" si="2"/>
        <v>0</v>
      </c>
      <c r="BK25" s="18">
        <f t="shared" si="3"/>
        <v>0</v>
      </c>
    </row>
    <row r="26" spans="1:63" x14ac:dyDescent="0.3">
      <c r="A26" s="12">
        <v>10.4016</v>
      </c>
      <c r="B26" s="13" t="s">
        <v>56</v>
      </c>
      <c r="C26" s="19"/>
      <c r="D26" s="19"/>
      <c r="E26" s="19">
        <v>0</v>
      </c>
      <c r="F26" s="19">
        <v>0</v>
      </c>
      <c r="G26" s="19">
        <v>0</v>
      </c>
      <c r="H26" s="19">
        <v>0</v>
      </c>
      <c r="I26" s="19"/>
      <c r="J26" s="19"/>
      <c r="K26" s="19">
        <v>0</v>
      </c>
      <c r="L26" s="19">
        <v>0</v>
      </c>
      <c r="M26" s="19">
        <v>0</v>
      </c>
      <c r="N26" s="19">
        <v>0</v>
      </c>
      <c r="O26" s="22"/>
      <c r="P26" s="19"/>
      <c r="Q26" s="23">
        <v>92180</v>
      </c>
      <c r="R26" s="22">
        <v>0</v>
      </c>
      <c r="S26" s="19">
        <v>0</v>
      </c>
      <c r="T26" s="19">
        <v>0</v>
      </c>
      <c r="U26" s="19"/>
      <c r="V26" s="19"/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>
        <v>0</v>
      </c>
      <c r="BB26" s="19">
        <v>0</v>
      </c>
      <c r="BC26" s="19"/>
      <c r="BD26" s="19"/>
      <c r="BE26" s="19"/>
      <c r="BF26" s="19"/>
      <c r="BG26" s="16">
        <f t="shared" si="0"/>
        <v>92180</v>
      </c>
      <c r="BH26" s="16">
        <f t="shared" si="0"/>
        <v>0</v>
      </c>
      <c r="BI26" s="16">
        <f t="shared" si="1"/>
        <v>92180</v>
      </c>
      <c r="BJ26" s="16">
        <f t="shared" si="2"/>
        <v>0</v>
      </c>
      <c r="BK26" s="18">
        <f t="shared" si="3"/>
        <v>0</v>
      </c>
    </row>
    <row r="27" spans="1:63" x14ac:dyDescent="0.3">
      <c r="A27" s="12">
        <v>10.4017</v>
      </c>
      <c r="B27" s="13" t="s">
        <v>57</v>
      </c>
      <c r="C27" s="19">
        <v>2039967</v>
      </c>
      <c r="D27" s="19">
        <v>0</v>
      </c>
      <c r="E27" s="20">
        <v>1525022</v>
      </c>
      <c r="F27" s="21">
        <v>0</v>
      </c>
      <c r="G27" s="19">
        <v>0</v>
      </c>
      <c r="H27" s="19">
        <v>0</v>
      </c>
      <c r="I27" s="19">
        <v>1572465</v>
      </c>
      <c r="J27" s="19">
        <v>0</v>
      </c>
      <c r="K27" s="19">
        <v>850010</v>
      </c>
      <c r="L27" s="19">
        <v>0</v>
      </c>
      <c r="M27" s="19">
        <v>0</v>
      </c>
      <c r="N27" s="19">
        <v>0</v>
      </c>
      <c r="O27" s="22"/>
      <c r="P27" s="19"/>
      <c r="Q27" s="23">
        <v>1640240</v>
      </c>
      <c r="R27" s="22">
        <v>0</v>
      </c>
      <c r="S27" s="20">
        <v>355495</v>
      </c>
      <c r="T27" s="24">
        <v>0</v>
      </c>
      <c r="U27" s="19">
        <v>248743</v>
      </c>
      <c r="V27" s="19"/>
      <c r="W27" s="19">
        <v>0</v>
      </c>
      <c r="X27" s="19">
        <v>0</v>
      </c>
      <c r="Y27" s="19">
        <v>0</v>
      </c>
      <c r="Z27" s="19">
        <v>0</v>
      </c>
      <c r="AA27" s="20">
        <v>279901</v>
      </c>
      <c r="AB27" s="21">
        <v>0</v>
      </c>
      <c r="AC27" s="19">
        <v>0</v>
      </c>
      <c r="AD27" s="19">
        <v>0</v>
      </c>
      <c r="AE27" s="19">
        <v>0</v>
      </c>
      <c r="AF27" s="19">
        <v>0</v>
      </c>
      <c r="AG27" s="20">
        <v>1109179</v>
      </c>
      <c r="AH27" s="21">
        <v>0</v>
      </c>
      <c r="AI27" s="20">
        <v>529063</v>
      </c>
      <c r="AJ27" s="21">
        <v>0</v>
      </c>
      <c r="AK27" s="19">
        <v>0</v>
      </c>
      <c r="AL27" s="19">
        <v>0</v>
      </c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>
        <v>0</v>
      </c>
      <c r="BB27" s="19">
        <v>0</v>
      </c>
      <c r="BC27" s="19"/>
      <c r="BD27" s="19"/>
      <c r="BE27" s="19"/>
      <c r="BF27" s="19"/>
      <c r="BG27" s="16">
        <f t="shared" si="0"/>
        <v>10150085</v>
      </c>
      <c r="BH27" s="16">
        <f t="shared" si="0"/>
        <v>0</v>
      </c>
      <c r="BI27" s="16">
        <f t="shared" si="1"/>
        <v>10150085</v>
      </c>
      <c r="BJ27" s="16">
        <f t="shared" si="2"/>
        <v>0</v>
      </c>
      <c r="BK27" s="18">
        <f t="shared" si="3"/>
        <v>279901</v>
      </c>
    </row>
    <row r="28" spans="1:63" x14ac:dyDescent="0.3">
      <c r="A28" s="12">
        <v>10.4026</v>
      </c>
      <c r="B28" s="13" t="s">
        <v>58</v>
      </c>
      <c r="C28" s="19"/>
      <c r="D28" s="19"/>
      <c r="E28" s="19">
        <v>0</v>
      </c>
      <c r="F28" s="19">
        <v>0</v>
      </c>
      <c r="G28" s="19">
        <v>0</v>
      </c>
      <c r="H28" s="19">
        <v>0</v>
      </c>
      <c r="I28" s="19"/>
      <c r="J28" s="19"/>
      <c r="K28" s="19">
        <v>0</v>
      </c>
      <c r="L28" s="19">
        <v>0</v>
      </c>
      <c r="M28" s="19">
        <v>0</v>
      </c>
      <c r="N28" s="19">
        <v>0</v>
      </c>
      <c r="O28" s="22"/>
      <c r="P28" s="19"/>
      <c r="Q28" s="23">
        <v>128771</v>
      </c>
      <c r="R28" s="22">
        <v>0</v>
      </c>
      <c r="S28" s="19">
        <v>0</v>
      </c>
      <c r="T28" s="19">
        <v>0</v>
      </c>
      <c r="U28" s="19"/>
      <c r="V28" s="19"/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>
        <v>0</v>
      </c>
      <c r="BB28" s="19">
        <v>0</v>
      </c>
      <c r="BC28" s="19"/>
      <c r="BD28" s="19"/>
      <c r="BE28" s="19"/>
      <c r="BF28" s="19"/>
      <c r="BG28" s="16">
        <f t="shared" si="0"/>
        <v>128771</v>
      </c>
      <c r="BH28" s="16">
        <f t="shared" si="0"/>
        <v>0</v>
      </c>
      <c r="BI28" s="16">
        <f t="shared" si="1"/>
        <v>128771</v>
      </c>
      <c r="BJ28" s="16">
        <f t="shared" si="2"/>
        <v>0</v>
      </c>
      <c r="BK28" s="18">
        <f t="shared" si="3"/>
        <v>0</v>
      </c>
    </row>
    <row r="29" spans="1:63" x14ac:dyDescent="0.3">
      <c r="A29" s="12">
        <v>10.402699999999999</v>
      </c>
      <c r="B29" s="13" t="s">
        <v>59</v>
      </c>
      <c r="C29" s="19">
        <v>495910</v>
      </c>
      <c r="D29" s="19">
        <v>0</v>
      </c>
      <c r="E29" s="19">
        <v>0</v>
      </c>
      <c r="F29" s="19">
        <v>0</v>
      </c>
      <c r="G29" s="19">
        <v>499979</v>
      </c>
      <c r="H29" s="19">
        <v>0</v>
      </c>
      <c r="I29" s="19"/>
      <c r="J29" s="19"/>
      <c r="K29" s="19">
        <v>0</v>
      </c>
      <c r="L29" s="19">
        <v>0</v>
      </c>
      <c r="M29" s="20">
        <v>826073.35</v>
      </c>
      <c r="N29" s="21">
        <v>0</v>
      </c>
      <c r="O29" s="22"/>
      <c r="P29" s="19"/>
      <c r="Q29" s="23">
        <v>2314888</v>
      </c>
      <c r="R29" s="22">
        <v>0</v>
      </c>
      <c r="S29" s="19">
        <v>0</v>
      </c>
      <c r="T29" s="19">
        <v>0</v>
      </c>
      <c r="U29" s="19"/>
      <c r="V29" s="19"/>
      <c r="W29" s="19">
        <v>0</v>
      </c>
      <c r="X29" s="19">
        <v>0</v>
      </c>
      <c r="Y29" s="19">
        <v>0</v>
      </c>
      <c r="Z29" s="19">
        <v>0</v>
      </c>
      <c r="AA29" s="20">
        <v>239027</v>
      </c>
      <c r="AB29" s="21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20">
        <v>207986</v>
      </c>
      <c r="AJ29" s="21">
        <v>0</v>
      </c>
      <c r="AK29" s="19">
        <v>0</v>
      </c>
      <c r="AL29" s="19">
        <v>0</v>
      </c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>
        <v>0</v>
      </c>
      <c r="BB29" s="19">
        <v>0</v>
      </c>
      <c r="BC29" s="19"/>
      <c r="BD29" s="19"/>
      <c r="BE29" s="19"/>
      <c r="BF29" s="19"/>
      <c r="BG29" s="16">
        <f t="shared" si="0"/>
        <v>4583863.3499999996</v>
      </c>
      <c r="BH29" s="16">
        <f t="shared" si="0"/>
        <v>0</v>
      </c>
      <c r="BI29" s="16">
        <f t="shared" si="1"/>
        <v>4583863.3499999996</v>
      </c>
      <c r="BJ29" s="16">
        <f t="shared" si="2"/>
        <v>0</v>
      </c>
      <c r="BK29" s="18">
        <f t="shared" si="3"/>
        <v>239027</v>
      </c>
    </row>
    <row r="30" spans="1:63" x14ac:dyDescent="0.3">
      <c r="A30" s="12">
        <v>10.5357</v>
      </c>
      <c r="B30" s="13" t="s">
        <v>60</v>
      </c>
      <c r="C30" s="19"/>
      <c r="D30" s="19"/>
      <c r="E30" s="19">
        <v>0</v>
      </c>
      <c r="F30" s="19">
        <v>0</v>
      </c>
      <c r="G30" s="22">
        <v>0</v>
      </c>
      <c r="H30" s="19">
        <v>0</v>
      </c>
      <c r="I30" s="19"/>
      <c r="J30" s="19"/>
      <c r="K30" s="19">
        <v>0</v>
      </c>
      <c r="L30" s="19">
        <v>0</v>
      </c>
      <c r="M30" s="19">
        <v>0</v>
      </c>
      <c r="N30" s="19">
        <v>0</v>
      </c>
      <c r="O30" s="22"/>
      <c r="P30" s="19"/>
      <c r="Q30" s="23">
        <v>24414.87</v>
      </c>
      <c r="R30" s="22">
        <v>0</v>
      </c>
      <c r="S30" s="19">
        <v>0</v>
      </c>
      <c r="T30" s="19">
        <v>0</v>
      </c>
      <c r="U30" s="19"/>
      <c r="V30" s="19"/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>
        <v>0</v>
      </c>
      <c r="BB30" s="19">
        <v>0</v>
      </c>
      <c r="BC30" s="19"/>
      <c r="BD30" s="19"/>
      <c r="BE30" s="19"/>
      <c r="BF30" s="19"/>
      <c r="BG30" s="16">
        <f t="shared" si="0"/>
        <v>24414.87</v>
      </c>
      <c r="BH30" s="16">
        <f t="shared" si="0"/>
        <v>0</v>
      </c>
      <c r="BI30" s="16">
        <f t="shared" si="1"/>
        <v>24414.87</v>
      </c>
      <c r="BJ30" s="16">
        <f t="shared" si="2"/>
        <v>0</v>
      </c>
      <c r="BK30" s="18">
        <f t="shared" si="3"/>
        <v>0</v>
      </c>
    </row>
    <row r="31" spans="1:63" x14ac:dyDescent="0.3">
      <c r="A31" s="12">
        <v>10.541600000000001</v>
      </c>
      <c r="B31" s="13" t="s">
        <v>61</v>
      </c>
      <c r="C31" s="19"/>
      <c r="D31" s="19"/>
      <c r="E31" s="19">
        <v>0</v>
      </c>
      <c r="F31" s="19">
        <v>0</v>
      </c>
      <c r="G31" s="22">
        <v>0</v>
      </c>
      <c r="H31" s="19">
        <v>0</v>
      </c>
      <c r="I31" s="19">
        <v>592400.75</v>
      </c>
      <c r="J31" s="19">
        <v>0</v>
      </c>
      <c r="K31" s="19">
        <v>0</v>
      </c>
      <c r="L31" s="19">
        <v>0</v>
      </c>
      <c r="M31" s="20">
        <v>17004215.280000001</v>
      </c>
      <c r="N31" s="21">
        <v>0</v>
      </c>
      <c r="O31" s="22"/>
      <c r="P31" s="19"/>
      <c r="Q31" s="23">
        <v>16199096.880000001</v>
      </c>
      <c r="R31" s="22">
        <v>0</v>
      </c>
      <c r="S31" s="19">
        <v>0</v>
      </c>
      <c r="T31" s="19">
        <v>0</v>
      </c>
      <c r="U31" s="19"/>
      <c r="V31" s="19"/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>
        <v>0</v>
      </c>
      <c r="BB31" s="19">
        <v>0</v>
      </c>
      <c r="BC31" s="19"/>
      <c r="BD31" s="19"/>
      <c r="BE31" s="19"/>
      <c r="BF31" s="19"/>
      <c r="BG31" s="16">
        <f t="shared" si="0"/>
        <v>33795712.910000004</v>
      </c>
      <c r="BH31" s="16">
        <f t="shared" si="0"/>
        <v>0</v>
      </c>
      <c r="BI31" s="16">
        <f t="shared" si="1"/>
        <v>33795712.910000004</v>
      </c>
      <c r="BJ31" s="16">
        <f t="shared" si="2"/>
        <v>0</v>
      </c>
      <c r="BK31" s="18">
        <f t="shared" si="3"/>
        <v>0</v>
      </c>
    </row>
    <row r="32" spans="1:63" ht="31.5" x14ac:dyDescent="0.3">
      <c r="A32" s="12">
        <v>10.541700000000001</v>
      </c>
      <c r="B32" s="13" t="s">
        <v>62</v>
      </c>
      <c r="C32" s="19">
        <v>165295874.43000004</v>
      </c>
      <c r="D32" s="19">
        <v>0</v>
      </c>
      <c r="E32" s="20">
        <v>272033268.94999999</v>
      </c>
      <c r="F32" s="21">
        <v>0</v>
      </c>
      <c r="G32" s="22">
        <v>55537754.949999996</v>
      </c>
      <c r="H32" s="19">
        <v>0</v>
      </c>
      <c r="I32" s="19">
        <v>66295820.159999989</v>
      </c>
      <c r="J32" s="19">
        <v>0</v>
      </c>
      <c r="K32" s="19">
        <v>49135302.340000004</v>
      </c>
      <c r="L32" s="19">
        <v>0</v>
      </c>
      <c r="M32" s="20">
        <v>84533162.179999977</v>
      </c>
      <c r="N32" s="21">
        <v>0</v>
      </c>
      <c r="O32" s="23">
        <v>41732557.320000008</v>
      </c>
      <c r="P32" s="22"/>
      <c r="Q32" s="23">
        <v>48265119</v>
      </c>
      <c r="R32" s="22">
        <v>0</v>
      </c>
      <c r="S32" s="20">
        <v>55957710.190000005</v>
      </c>
      <c r="T32" s="24">
        <v>0</v>
      </c>
      <c r="U32" s="19">
        <v>72160802.819999993</v>
      </c>
      <c r="V32" s="19"/>
      <c r="W32" s="20">
        <v>48240001.910000004</v>
      </c>
      <c r="X32" s="21">
        <v>0</v>
      </c>
      <c r="Y32" s="19">
        <v>24978098.020000007</v>
      </c>
      <c r="Z32" s="19">
        <v>0</v>
      </c>
      <c r="AA32" s="20">
        <v>40492503.120000005</v>
      </c>
      <c r="AB32" s="21">
        <v>0</v>
      </c>
      <c r="AC32" s="20">
        <v>35215889.409999989</v>
      </c>
      <c r="AD32" s="21">
        <v>0</v>
      </c>
      <c r="AE32" s="19">
        <v>25712617.009999998</v>
      </c>
      <c r="AF32" s="19">
        <v>0</v>
      </c>
      <c r="AG32" s="20">
        <v>114738865.12000002</v>
      </c>
      <c r="AH32" s="21">
        <v>0</v>
      </c>
      <c r="AI32" s="20">
        <v>63688771.010000005</v>
      </c>
      <c r="AJ32" s="21">
        <v>0</v>
      </c>
      <c r="AK32" s="20">
        <v>42210041.299999997</v>
      </c>
      <c r="AL32" s="21">
        <v>0</v>
      </c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>
        <v>0</v>
      </c>
      <c r="BB32" s="19">
        <v>0</v>
      </c>
      <c r="BC32" s="19"/>
      <c r="BD32" s="19"/>
      <c r="BE32" s="19"/>
      <c r="BF32" s="19"/>
      <c r="BG32" s="16">
        <f t="shared" si="0"/>
        <v>1306224159.2400002</v>
      </c>
      <c r="BH32" s="16">
        <f t="shared" si="0"/>
        <v>0</v>
      </c>
      <c r="BI32" s="16">
        <f t="shared" si="1"/>
        <v>1306224159.2400002</v>
      </c>
      <c r="BJ32" s="16">
        <f t="shared" si="2"/>
        <v>0</v>
      </c>
      <c r="BK32" s="18">
        <f t="shared" si="3"/>
        <v>40492503.120000005</v>
      </c>
    </row>
    <row r="33" spans="1:63" ht="31.5" x14ac:dyDescent="0.3">
      <c r="A33" s="26">
        <v>10.5418</v>
      </c>
      <c r="B33" s="13" t="s">
        <v>63</v>
      </c>
      <c r="C33" s="19">
        <v>119370092.56999999</v>
      </c>
      <c r="D33" s="19">
        <v>0</v>
      </c>
      <c r="E33" s="20">
        <v>58424678</v>
      </c>
      <c r="F33" s="21">
        <v>0</v>
      </c>
      <c r="G33" s="22">
        <v>3000000</v>
      </c>
      <c r="H33" s="19">
        <v>0</v>
      </c>
      <c r="I33" s="19">
        <v>2860200</v>
      </c>
      <c r="J33" s="19">
        <v>0</v>
      </c>
      <c r="K33" s="19">
        <v>1362000</v>
      </c>
      <c r="L33" s="19">
        <v>0</v>
      </c>
      <c r="M33" s="20">
        <v>1920000</v>
      </c>
      <c r="N33" s="21">
        <v>0</v>
      </c>
      <c r="O33" s="23">
        <v>469408</v>
      </c>
      <c r="P33" s="22"/>
      <c r="Q33" s="23">
        <v>472815</v>
      </c>
      <c r="R33" s="22">
        <v>0</v>
      </c>
      <c r="S33" s="20">
        <v>8000908</v>
      </c>
      <c r="T33" s="24">
        <v>0</v>
      </c>
      <c r="U33" s="19">
        <v>3086934</v>
      </c>
      <c r="V33" s="19"/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>
        <v>19630007</v>
      </c>
      <c r="AD33" s="21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20">
        <v>4482792</v>
      </c>
      <c r="AL33" s="21">
        <v>0</v>
      </c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>
        <v>0</v>
      </c>
      <c r="BB33" s="19">
        <v>0</v>
      </c>
      <c r="BC33" s="19"/>
      <c r="BD33" s="19"/>
      <c r="BE33" s="19"/>
      <c r="BF33" s="19"/>
      <c r="BG33" s="16">
        <f t="shared" si="0"/>
        <v>223079834.56999999</v>
      </c>
      <c r="BH33" s="16">
        <f t="shared" si="0"/>
        <v>0</v>
      </c>
      <c r="BI33" s="16">
        <f t="shared" si="1"/>
        <v>223079834.56999999</v>
      </c>
      <c r="BJ33" s="16">
        <f t="shared" si="2"/>
        <v>0</v>
      </c>
      <c r="BK33" s="18">
        <f t="shared" si="3"/>
        <v>0</v>
      </c>
    </row>
    <row r="34" spans="1:63" ht="31.5" x14ac:dyDescent="0.3">
      <c r="A34" s="12">
        <v>10.5427</v>
      </c>
      <c r="B34" s="13" t="s">
        <v>64</v>
      </c>
      <c r="C34" s="19">
        <v>97055766.939999998</v>
      </c>
      <c r="D34" s="19">
        <v>0</v>
      </c>
      <c r="E34" s="20">
        <v>72931788.100000009</v>
      </c>
      <c r="F34" s="21">
        <v>0</v>
      </c>
      <c r="G34" s="22">
        <v>406119227.05999994</v>
      </c>
      <c r="H34" s="19">
        <v>0</v>
      </c>
      <c r="I34" s="19">
        <v>524603287.61999983</v>
      </c>
      <c r="J34" s="19">
        <v>0</v>
      </c>
      <c r="K34" s="19">
        <v>314805012.11000007</v>
      </c>
      <c r="L34" s="19">
        <v>0</v>
      </c>
      <c r="M34" s="20">
        <v>428302762.73999989</v>
      </c>
      <c r="N34" s="21">
        <v>0</v>
      </c>
      <c r="O34" s="23">
        <v>277014110.56000006</v>
      </c>
      <c r="P34" s="22"/>
      <c r="Q34" s="20">
        <v>240061190.94</v>
      </c>
      <c r="R34" s="22">
        <v>0</v>
      </c>
      <c r="S34" s="20">
        <v>246821774.77000001</v>
      </c>
      <c r="T34" s="24">
        <v>0</v>
      </c>
      <c r="U34" s="19">
        <v>564632039.92000008</v>
      </c>
      <c r="V34" s="19"/>
      <c r="W34" s="20">
        <v>293593969.40000004</v>
      </c>
      <c r="X34" s="21">
        <v>0</v>
      </c>
      <c r="Y34" s="19">
        <v>336210213.58999991</v>
      </c>
      <c r="Z34" s="19">
        <v>0</v>
      </c>
      <c r="AA34" s="20">
        <v>303896150.36000001</v>
      </c>
      <c r="AB34" s="21">
        <v>0</v>
      </c>
      <c r="AC34" s="20">
        <v>239123075.13000003</v>
      </c>
      <c r="AD34" s="21">
        <v>0</v>
      </c>
      <c r="AE34" s="19">
        <v>157799030.25000003</v>
      </c>
      <c r="AF34" s="19">
        <v>0</v>
      </c>
      <c r="AG34" s="20">
        <v>351530369.20999998</v>
      </c>
      <c r="AH34" s="21">
        <v>0</v>
      </c>
      <c r="AI34" s="20">
        <v>306376400.76999998</v>
      </c>
      <c r="AJ34" s="21">
        <v>0</v>
      </c>
      <c r="AK34" s="20">
        <v>305684322.78000003</v>
      </c>
      <c r="AL34" s="21">
        <v>0</v>
      </c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>
        <v>0</v>
      </c>
      <c r="BB34" s="19">
        <v>0</v>
      </c>
      <c r="BC34" s="19"/>
      <c r="BD34" s="19"/>
      <c r="BE34" s="19"/>
      <c r="BF34" s="19"/>
      <c r="BG34" s="16">
        <f t="shared" si="0"/>
        <v>5466560492.249999</v>
      </c>
      <c r="BH34" s="16">
        <f t="shared" si="0"/>
        <v>0</v>
      </c>
      <c r="BI34" s="16">
        <f t="shared" si="1"/>
        <v>5466560492.249999</v>
      </c>
      <c r="BJ34" s="16">
        <f t="shared" si="2"/>
        <v>0</v>
      </c>
      <c r="BK34" s="18">
        <f t="shared" si="3"/>
        <v>303896150.36000001</v>
      </c>
    </row>
    <row r="35" spans="1:63" ht="31.5" x14ac:dyDescent="0.3">
      <c r="A35" s="12">
        <v>10.5428</v>
      </c>
      <c r="B35" s="13" t="s">
        <v>65</v>
      </c>
      <c r="C35" s="19"/>
      <c r="D35" s="19"/>
      <c r="E35" s="19">
        <v>0</v>
      </c>
      <c r="F35" s="19">
        <v>0</v>
      </c>
      <c r="G35" s="22">
        <v>2779819</v>
      </c>
      <c r="H35" s="19">
        <v>0</v>
      </c>
      <c r="I35" s="19"/>
      <c r="J35" s="19"/>
      <c r="K35" s="19">
        <v>0</v>
      </c>
      <c r="L35" s="19">
        <v>0</v>
      </c>
      <c r="M35" s="20">
        <v>1875000</v>
      </c>
      <c r="N35" s="21">
        <v>0</v>
      </c>
      <c r="O35" s="22"/>
      <c r="P35" s="19"/>
      <c r="Q35" s="23">
        <v>249375</v>
      </c>
      <c r="R35" s="22">
        <v>0</v>
      </c>
      <c r="S35" s="20">
        <v>320580</v>
      </c>
      <c r="T35" s="24">
        <v>0</v>
      </c>
      <c r="U35" s="19">
        <v>684300</v>
      </c>
      <c r="V35" s="19"/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20">
        <v>10299485</v>
      </c>
      <c r="AJ35" s="21">
        <v>0</v>
      </c>
      <c r="AK35" s="20">
        <v>1741040</v>
      </c>
      <c r="AL35" s="21">
        <v>0</v>
      </c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>
        <v>0</v>
      </c>
      <c r="BB35" s="19">
        <v>0</v>
      </c>
      <c r="BC35" s="19"/>
      <c r="BD35" s="19"/>
      <c r="BE35" s="19"/>
      <c r="BF35" s="19"/>
      <c r="BG35" s="16">
        <f t="shared" si="0"/>
        <v>17949599</v>
      </c>
      <c r="BH35" s="16">
        <f t="shared" si="0"/>
        <v>0</v>
      </c>
      <c r="BI35" s="16">
        <f t="shared" si="1"/>
        <v>17949599</v>
      </c>
      <c r="BJ35" s="16">
        <f t="shared" si="2"/>
        <v>0</v>
      </c>
      <c r="BK35" s="18">
        <f t="shared" si="3"/>
        <v>0</v>
      </c>
    </row>
    <row r="36" spans="1:63" x14ac:dyDescent="0.3">
      <c r="A36" s="12">
        <v>10.5434</v>
      </c>
      <c r="B36" s="13" t="s">
        <v>66</v>
      </c>
      <c r="C36" s="19"/>
      <c r="D36" s="19"/>
      <c r="E36" s="19">
        <v>0</v>
      </c>
      <c r="F36" s="19">
        <v>0</v>
      </c>
      <c r="G36" s="22">
        <v>0</v>
      </c>
      <c r="H36" s="19">
        <v>0</v>
      </c>
      <c r="I36" s="19"/>
      <c r="J36" s="19"/>
      <c r="K36" s="19">
        <v>0</v>
      </c>
      <c r="L36" s="19">
        <v>0</v>
      </c>
      <c r="M36" s="20">
        <v>3029510</v>
      </c>
      <c r="N36" s="21">
        <v>0</v>
      </c>
      <c r="O36" s="22"/>
      <c r="P36" s="19"/>
      <c r="Q36" s="22">
        <v>0</v>
      </c>
      <c r="R36" s="22">
        <v>0</v>
      </c>
      <c r="S36" s="19">
        <v>0</v>
      </c>
      <c r="T36" s="19">
        <v>0</v>
      </c>
      <c r="U36" s="19"/>
      <c r="V36" s="19"/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>
        <v>0</v>
      </c>
      <c r="BB36" s="19">
        <v>0</v>
      </c>
      <c r="BC36" s="19"/>
      <c r="BD36" s="19"/>
      <c r="BE36" s="19"/>
      <c r="BF36" s="19"/>
      <c r="BG36" s="16">
        <f t="shared" si="0"/>
        <v>3029510</v>
      </c>
      <c r="BH36" s="16">
        <f t="shared" si="0"/>
        <v>0</v>
      </c>
      <c r="BI36" s="16">
        <f t="shared" si="1"/>
        <v>3029510</v>
      </c>
      <c r="BJ36" s="16">
        <f t="shared" si="2"/>
        <v>0</v>
      </c>
      <c r="BK36" s="18">
        <f t="shared" si="3"/>
        <v>0</v>
      </c>
    </row>
    <row r="37" spans="1:63" x14ac:dyDescent="0.3">
      <c r="A37" s="12">
        <v>10.5436</v>
      </c>
      <c r="B37" s="13" t="s">
        <v>66</v>
      </c>
      <c r="C37" s="19"/>
      <c r="D37" s="19"/>
      <c r="E37" s="19">
        <v>0</v>
      </c>
      <c r="F37" s="19">
        <v>0</v>
      </c>
      <c r="G37" s="22">
        <v>0</v>
      </c>
      <c r="H37" s="19">
        <v>0</v>
      </c>
      <c r="I37" s="19">
        <v>314400</v>
      </c>
      <c r="J37" s="19">
        <v>0</v>
      </c>
      <c r="K37" s="19">
        <v>0</v>
      </c>
      <c r="L37" s="19">
        <v>0</v>
      </c>
      <c r="M37" s="20">
        <v>9947617.5500000007</v>
      </c>
      <c r="N37" s="21">
        <v>0</v>
      </c>
      <c r="O37" s="22"/>
      <c r="P37" s="19"/>
      <c r="Q37" s="23">
        <v>9492403.2699999996</v>
      </c>
      <c r="R37" s="22">
        <v>0</v>
      </c>
      <c r="S37" s="19">
        <v>0</v>
      </c>
      <c r="T37" s="19">
        <v>0</v>
      </c>
      <c r="U37" s="19"/>
      <c r="V37" s="19"/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>
        <v>0</v>
      </c>
      <c r="BB37" s="19">
        <v>0</v>
      </c>
      <c r="BC37" s="19"/>
      <c r="BD37" s="19"/>
      <c r="BE37" s="19"/>
      <c r="BF37" s="19"/>
      <c r="BG37" s="16">
        <f t="shared" si="0"/>
        <v>19754420.82</v>
      </c>
      <c r="BH37" s="16">
        <f t="shared" si="0"/>
        <v>0</v>
      </c>
      <c r="BI37" s="16">
        <f t="shared" si="1"/>
        <v>19754420.82</v>
      </c>
      <c r="BJ37" s="16">
        <f t="shared" si="2"/>
        <v>0</v>
      </c>
      <c r="BK37" s="18">
        <f t="shared" si="3"/>
        <v>0</v>
      </c>
    </row>
    <row r="38" spans="1:63" x14ac:dyDescent="0.3">
      <c r="A38" s="12">
        <v>10.543699999999999</v>
      </c>
      <c r="B38" s="13" t="s">
        <v>67</v>
      </c>
      <c r="C38" s="19">
        <v>654112.75</v>
      </c>
      <c r="D38" s="19">
        <v>0</v>
      </c>
      <c r="E38" s="19">
        <v>0</v>
      </c>
      <c r="F38" s="19">
        <v>0</v>
      </c>
      <c r="G38" s="22">
        <v>0</v>
      </c>
      <c r="H38" s="19">
        <v>0</v>
      </c>
      <c r="I38" s="19">
        <v>10884725</v>
      </c>
      <c r="J38" s="19">
        <v>0</v>
      </c>
      <c r="K38" s="19">
        <v>0</v>
      </c>
      <c r="L38" s="19">
        <v>0</v>
      </c>
      <c r="M38" s="20">
        <v>3760108.4</v>
      </c>
      <c r="N38" s="21">
        <v>0</v>
      </c>
      <c r="O38" s="23">
        <v>2496636</v>
      </c>
      <c r="P38" s="22"/>
      <c r="Q38" s="23">
        <v>70068</v>
      </c>
      <c r="R38" s="22">
        <v>0</v>
      </c>
      <c r="S38" s="20">
        <v>5179366.2</v>
      </c>
      <c r="T38" s="24">
        <v>0</v>
      </c>
      <c r="U38" s="19">
        <v>10563388.210000001</v>
      </c>
      <c r="V38" s="19"/>
      <c r="W38" s="20">
        <v>6739365.8799999999</v>
      </c>
      <c r="X38" s="21">
        <v>0</v>
      </c>
      <c r="Y38" s="19">
        <v>4444942.54</v>
      </c>
      <c r="Z38" s="19">
        <v>0</v>
      </c>
      <c r="AA38" s="20">
        <v>2796077.1</v>
      </c>
      <c r="AB38" s="21">
        <v>0</v>
      </c>
      <c r="AC38" s="20">
        <v>32546667</v>
      </c>
      <c r="AD38" s="21">
        <v>0</v>
      </c>
      <c r="AE38" s="19">
        <v>3175710</v>
      </c>
      <c r="AF38" s="19">
        <v>0</v>
      </c>
      <c r="AG38" s="19">
        <v>0</v>
      </c>
      <c r="AH38" s="19">
        <v>0</v>
      </c>
      <c r="AI38" s="20">
        <v>859747.36</v>
      </c>
      <c r="AJ38" s="21">
        <v>0</v>
      </c>
      <c r="AK38" s="20">
        <v>573164.9</v>
      </c>
      <c r="AL38" s="21">
        <v>0</v>
      </c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>
        <v>0</v>
      </c>
      <c r="BB38" s="19">
        <v>0</v>
      </c>
      <c r="BC38" s="19"/>
      <c r="BD38" s="19"/>
      <c r="BE38" s="19"/>
      <c r="BF38" s="19"/>
      <c r="BG38" s="16">
        <f t="shared" si="0"/>
        <v>84744079.340000018</v>
      </c>
      <c r="BH38" s="16">
        <f t="shared" si="0"/>
        <v>0</v>
      </c>
      <c r="BI38" s="16">
        <f t="shared" si="1"/>
        <v>84744079.340000018</v>
      </c>
      <c r="BJ38" s="16">
        <f t="shared" si="2"/>
        <v>0</v>
      </c>
      <c r="BK38" s="18">
        <f t="shared" si="3"/>
        <v>2796077.1</v>
      </c>
    </row>
    <row r="39" spans="1:63" ht="31.5" x14ac:dyDescent="0.3">
      <c r="A39" s="12">
        <v>10.544700000000001</v>
      </c>
      <c r="B39" s="13" t="s">
        <v>68</v>
      </c>
      <c r="C39" s="19"/>
      <c r="D39" s="19"/>
      <c r="E39" s="19">
        <v>0</v>
      </c>
      <c r="F39" s="19">
        <v>0</v>
      </c>
      <c r="G39" s="22">
        <v>2562766</v>
      </c>
      <c r="H39" s="19">
        <v>0</v>
      </c>
      <c r="I39" s="19"/>
      <c r="J39" s="19"/>
      <c r="K39" s="19">
        <v>0</v>
      </c>
      <c r="L39" s="19">
        <v>0</v>
      </c>
      <c r="M39" s="19">
        <v>0</v>
      </c>
      <c r="N39" s="19">
        <v>0</v>
      </c>
      <c r="O39" s="22"/>
      <c r="P39" s="19"/>
      <c r="Q39" s="22">
        <v>0</v>
      </c>
      <c r="R39" s="22">
        <v>0</v>
      </c>
      <c r="S39" s="19">
        <v>0</v>
      </c>
      <c r="T39" s="19">
        <v>0</v>
      </c>
      <c r="U39" s="19"/>
      <c r="V39" s="19"/>
      <c r="W39" s="20">
        <v>879351</v>
      </c>
      <c r="X39" s="21">
        <v>0</v>
      </c>
      <c r="Y39" s="19">
        <v>586232</v>
      </c>
      <c r="Z39" s="19">
        <v>0</v>
      </c>
      <c r="AA39" s="20">
        <v>743748</v>
      </c>
      <c r="AB39" s="21">
        <v>0</v>
      </c>
      <c r="AC39" s="19">
        <v>0</v>
      </c>
      <c r="AD39" s="19">
        <v>0</v>
      </c>
      <c r="AE39" s="19">
        <v>42146268</v>
      </c>
      <c r="AF39" s="19">
        <v>0</v>
      </c>
      <c r="AG39" s="20">
        <v>1730366</v>
      </c>
      <c r="AH39" s="21">
        <v>0</v>
      </c>
      <c r="AI39" s="19">
        <v>0</v>
      </c>
      <c r="AJ39" s="19">
        <v>0</v>
      </c>
      <c r="AK39" s="20">
        <v>1325952</v>
      </c>
      <c r="AL39" s="21">
        <v>0</v>
      </c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>
        <v>0</v>
      </c>
      <c r="BB39" s="19">
        <v>0</v>
      </c>
      <c r="BC39" s="19"/>
      <c r="BD39" s="19"/>
      <c r="BE39" s="19"/>
      <c r="BF39" s="19"/>
      <c r="BG39" s="16">
        <f t="shared" si="0"/>
        <v>49974683</v>
      </c>
      <c r="BH39" s="16">
        <f t="shared" si="0"/>
        <v>0</v>
      </c>
      <c r="BI39" s="16">
        <f t="shared" si="1"/>
        <v>49974683</v>
      </c>
      <c r="BJ39" s="16">
        <f t="shared" si="2"/>
        <v>0</v>
      </c>
      <c r="BK39" s="18">
        <f t="shared" si="3"/>
        <v>743748</v>
      </c>
    </row>
    <row r="40" spans="1:63" ht="31.5" x14ac:dyDescent="0.3">
      <c r="A40" s="12">
        <v>10.5457</v>
      </c>
      <c r="B40" s="13" t="s">
        <v>69</v>
      </c>
      <c r="C40" s="19">
        <v>1717592</v>
      </c>
      <c r="D40" s="19">
        <v>0</v>
      </c>
      <c r="E40" s="19">
        <v>0</v>
      </c>
      <c r="F40" s="19">
        <v>0</v>
      </c>
      <c r="G40" s="22">
        <v>0</v>
      </c>
      <c r="H40" s="19">
        <v>0</v>
      </c>
      <c r="I40" s="19"/>
      <c r="J40" s="19"/>
      <c r="K40" s="19">
        <v>0</v>
      </c>
      <c r="L40" s="19">
        <v>0</v>
      </c>
      <c r="M40" s="19">
        <v>0</v>
      </c>
      <c r="N40" s="19">
        <v>0</v>
      </c>
      <c r="O40" s="22"/>
      <c r="P40" s="19"/>
      <c r="Q40" s="22">
        <v>0</v>
      </c>
      <c r="R40" s="22">
        <v>0</v>
      </c>
      <c r="S40" s="19">
        <v>0</v>
      </c>
      <c r="T40" s="19">
        <v>0</v>
      </c>
      <c r="U40" s="19"/>
      <c r="V40" s="19"/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>
        <v>0</v>
      </c>
      <c r="BB40" s="19">
        <v>0</v>
      </c>
      <c r="BC40" s="19"/>
      <c r="BD40" s="19"/>
      <c r="BE40" s="19"/>
      <c r="BF40" s="19"/>
      <c r="BG40" s="16">
        <f t="shared" si="0"/>
        <v>1717592</v>
      </c>
      <c r="BH40" s="16">
        <f t="shared" si="0"/>
        <v>0</v>
      </c>
      <c r="BI40" s="16">
        <f t="shared" si="1"/>
        <v>1717592</v>
      </c>
      <c r="BJ40" s="16">
        <f t="shared" si="2"/>
        <v>0</v>
      </c>
      <c r="BK40" s="18">
        <f t="shared" si="3"/>
        <v>0</v>
      </c>
    </row>
    <row r="41" spans="1:63" x14ac:dyDescent="0.3">
      <c r="A41" s="12">
        <v>10.5467</v>
      </c>
      <c r="B41" s="13" t="s">
        <v>70</v>
      </c>
      <c r="C41" s="19"/>
      <c r="D41" s="19"/>
      <c r="E41" s="19">
        <v>0</v>
      </c>
      <c r="F41" s="19">
        <v>0</v>
      </c>
      <c r="G41" s="22">
        <v>23022600</v>
      </c>
      <c r="H41" s="19">
        <v>0</v>
      </c>
      <c r="I41" s="19">
        <v>50903955</v>
      </c>
      <c r="J41" s="19">
        <v>0</v>
      </c>
      <c r="K41" s="19">
        <v>0</v>
      </c>
      <c r="L41" s="19">
        <v>0</v>
      </c>
      <c r="M41" s="20">
        <v>9777294.6699999999</v>
      </c>
      <c r="N41" s="21">
        <v>0</v>
      </c>
      <c r="O41" s="23">
        <v>18563972</v>
      </c>
      <c r="P41" s="22"/>
      <c r="Q41" s="22">
        <v>0</v>
      </c>
      <c r="R41" s="22">
        <v>0</v>
      </c>
      <c r="S41" s="19">
        <v>0</v>
      </c>
      <c r="T41" s="19">
        <v>0</v>
      </c>
      <c r="U41" s="19">
        <v>58909181</v>
      </c>
      <c r="V41" s="19"/>
      <c r="W41" s="20">
        <v>13244504</v>
      </c>
      <c r="X41" s="21">
        <v>0</v>
      </c>
      <c r="Y41" s="19">
        <v>21034254</v>
      </c>
      <c r="Z41" s="19">
        <v>0</v>
      </c>
      <c r="AA41" s="20">
        <v>23758459</v>
      </c>
      <c r="AB41" s="21">
        <v>0</v>
      </c>
      <c r="AC41" s="19">
        <v>0</v>
      </c>
      <c r="AD41" s="19">
        <v>0</v>
      </c>
      <c r="AE41" s="19">
        <v>0</v>
      </c>
      <c r="AF41" s="19">
        <v>0</v>
      </c>
      <c r="AG41" s="20">
        <v>47604782</v>
      </c>
      <c r="AH41" s="21">
        <v>0</v>
      </c>
      <c r="AI41" s="19">
        <v>0</v>
      </c>
      <c r="AJ41" s="19">
        <v>0</v>
      </c>
      <c r="AK41" s="20">
        <v>19282486</v>
      </c>
      <c r="AL41" s="21">
        <v>0</v>
      </c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>
        <v>0</v>
      </c>
      <c r="BB41" s="19">
        <v>0</v>
      </c>
      <c r="BC41" s="19"/>
      <c r="BD41" s="19"/>
      <c r="BE41" s="19"/>
      <c r="BF41" s="19"/>
      <c r="BG41" s="16">
        <f t="shared" si="0"/>
        <v>286101487.67000002</v>
      </c>
      <c r="BH41" s="16">
        <f t="shared" si="0"/>
        <v>0</v>
      </c>
      <c r="BI41" s="16">
        <f t="shared" si="1"/>
        <v>286101487.67000002</v>
      </c>
      <c r="BJ41" s="16">
        <f t="shared" si="2"/>
        <v>0</v>
      </c>
      <c r="BK41" s="18">
        <f t="shared" si="3"/>
        <v>23758459</v>
      </c>
    </row>
    <row r="42" spans="1:63" x14ac:dyDescent="0.3">
      <c r="A42" s="12">
        <v>10.547700000000001</v>
      </c>
      <c r="B42" s="13" t="s">
        <v>71</v>
      </c>
      <c r="C42" s="19">
        <v>75481177</v>
      </c>
      <c r="D42" s="19">
        <v>0</v>
      </c>
      <c r="E42" s="20">
        <v>56126580</v>
      </c>
      <c r="F42" s="21">
        <v>0</v>
      </c>
      <c r="G42" s="22">
        <v>108351356</v>
      </c>
      <c r="H42" s="19">
        <v>0</v>
      </c>
      <c r="I42" s="19">
        <v>0</v>
      </c>
      <c r="J42" s="19">
        <v>0</v>
      </c>
      <c r="K42" s="19">
        <v>106779462</v>
      </c>
      <c r="L42" s="19">
        <v>0</v>
      </c>
      <c r="M42" s="20">
        <v>41847100</v>
      </c>
      <c r="N42" s="21">
        <v>0</v>
      </c>
      <c r="O42" s="23">
        <v>12615600</v>
      </c>
      <c r="P42" s="22"/>
      <c r="Q42" s="22">
        <v>0</v>
      </c>
      <c r="R42" s="22">
        <v>0</v>
      </c>
      <c r="S42" s="20">
        <v>103563070</v>
      </c>
      <c r="T42" s="24">
        <v>0</v>
      </c>
      <c r="U42" s="19">
        <v>116371580</v>
      </c>
      <c r="V42" s="19"/>
      <c r="W42" s="20">
        <v>43094736</v>
      </c>
      <c r="X42" s="21">
        <v>0</v>
      </c>
      <c r="Y42" s="19">
        <v>0</v>
      </c>
      <c r="Z42" s="19">
        <v>0</v>
      </c>
      <c r="AA42" s="19">
        <v>0</v>
      </c>
      <c r="AB42" s="19">
        <v>0</v>
      </c>
      <c r="AC42" s="20">
        <v>94388164</v>
      </c>
      <c r="AD42" s="21">
        <v>0</v>
      </c>
      <c r="AE42" s="19">
        <v>27840000</v>
      </c>
      <c r="AF42" s="19">
        <v>0</v>
      </c>
      <c r="AG42" s="20">
        <v>54058988</v>
      </c>
      <c r="AH42" s="21">
        <v>0</v>
      </c>
      <c r="AI42" s="20">
        <v>118947853</v>
      </c>
      <c r="AJ42" s="21">
        <v>0</v>
      </c>
      <c r="AK42" s="19">
        <v>0</v>
      </c>
      <c r="AL42" s="19">
        <v>0</v>
      </c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>
        <v>0</v>
      </c>
      <c r="BB42" s="19">
        <v>0</v>
      </c>
      <c r="BC42" s="19"/>
      <c r="BD42" s="19"/>
      <c r="BE42" s="19"/>
      <c r="BF42" s="19"/>
      <c r="BG42" s="16">
        <f t="shared" si="0"/>
        <v>959465666</v>
      </c>
      <c r="BH42" s="16">
        <f t="shared" si="0"/>
        <v>0</v>
      </c>
      <c r="BI42" s="16">
        <f t="shared" si="1"/>
        <v>959465666</v>
      </c>
      <c r="BJ42" s="16">
        <f t="shared" si="2"/>
        <v>0</v>
      </c>
      <c r="BK42" s="18">
        <f t="shared" si="3"/>
        <v>0</v>
      </c>
    </row>
    <row r="43" spans="1:63" ht="47.25" x14ac:dyDescent="0.3">
      <c r="A43" s="12">
        <v>10.5487</v>
      </c>
      <c r="B43" s="13" t="s">
        <v>72</v>
      </c>
      <c r="C43" s="19"/>
      <c r="D43" s="19"/>
      <c r="E43" s="19">
        <v>0</v>
      </c>
      <c r="F43" s="19">
        <v>0</v>
      </c>
      <c r="G43" s="22">
        <v>0</v>
      </c>
      <c r="H43" s="19">
        <v>0</v>
      </c>
      <c r="I43" s="19"/>
      <c r="J43" s="19"/>
      <c r="K43" s="19">
        <v>0</v>
      </c>
      <c r="L43" s="19">
        <v>0</v>
      </c>
      <c r="M43" s="19" t="s">
        <v>73</v>
      </c>
      <c r="N43" s="19" t="s">
        <v>73</v>
      </c>
      <c r="O43" s="22"/>
      <c r="P43" s="19"/>
      <c r="Q43" s="22">
        <v>0</v>
      </c>
      <c r="R43" s="22">
        <v>0</v>
      </c>
      <c r="S43" s="19">
        <v>0</v>
      </c>
      <c r="T43" s="19">
        <v>0</v>
      </c>
      <c r="U43" s="19"/>
      <c r="V43" s="19"/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>
        <v>431647</v>
      </c>
      <c r="AD43" s="21">
        <v>0</v>
      </c>
      <c r="AE43" s="19">
        <v>12595843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>
        <v>0</v>
      </c>
      <c r="BB43" s="19">
        <v>0</v>
      </c>
      <c r="BC43" s="19"/>
      <c r="BD43" s="19"/>
      <c r="BE43" s="19"/>
      <c r="BF43" s="19"/>
      <c r="BG43" s="16">
        <f t="shared" si="0"/>
        <v>13027490</v>
      </c>
      <c r="BH43" s="16">
        <f t="shared" si="0"/>
        <v>0</v>
      </c>
      <c r="BI43" s="16">
        <f t="shared" si="1"/>
        <v>13027490</v>
      </c>
      <c r="BJ43" s="16">
        <f t="shared" si="2"/>
        <v>0</v>
      </c>
      <c r="BK43" s="18">
        <f t="shared" si="3"/>
        <v>0</v>
      </c>
    </row>
    <row r="44" spans="1:63" x14ac:dyDescent="0.3">
      <c r="A44" s="12">
        <v>10.5557</v>
      </c>
      <c r="B44" s="13" t="s">
        <v>74</v>
      </c>
      <c r="C44" s="19"/>
      <c r="D44" s="19"/>
      <c r="E44" s="19">
        <v>0</v>
      </c>
      <c r="F44" s="19">
        <v>0</v>
      </c>
      <c r="G44" s="22">
        <v>0</v>
      </c>
      <c r="H44" s="19">
        <v>0</v>
      </c>
      <c r="I44" s="19"/>
      <c r="J44" s="19"/>
      <c r="K44" s="19">
        <v>0</v>
      </c>
      <c r="L44" s="19">
        <v>0</v>
      </c>
      <c r="M44" s="19">
        <v>0</v>
      </c>
      <c r="N44" s="19">
        <v>0</v>
      </c>
      <c r="O44" s="22"/>
      <c r="P44" s="19"/>
      <c r="Q44" s="22">
        <v>0</v>
      </c>
      <c r="R44" s="22">
        <v>0</v>
      </c>
      <c r="S44" s="19">
        <v>0</v>
      </c>
      <c r="T44" s="19">
        <v>0</v>
      </c>
      <c r="U44" s="19">
        <v>149730</v>
      </c>
      <c r="V44" s="19"/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>
        <v>0</v>
      </c>
      <c r="BB44" s="19">
        <v>0</v>
      </c>
      <c r="BC44" s="19"/>
      <c r="BD44" s="19"/>
      <c r="BE44" s="19"/>
      <c r="BF44" s="19"/>
      <c r="BG44" s="16">
        <f t="shared" si="0"/>
        <v>149730</v>
      </c>
      <c r="BH44" s="16">
        <f t="shared" si="0"/>
        <v>0</v>
      </c>
      <c r="BI44" s="16">
        <f t="shared" si="1"/>
        <v>149730</v>
      </c>
      <c r="BJ44" s="16">
        <f t="shared" si="2"/>
        <v>0</v>
      </c>
      <c r="BK44" s="18">
        <f t="shared" si="3"/>
        <v>0</v>
      </c>
    </row>
    <row r="45" spans="1:63" x14ac:dyDescent="0.3">
      <c r="A45" s="12">
        <v>10.5616</v>
      </c>
      <c r="B45" s="13" t="s">
        <v>75</v>
      </c>
      <c r="C45" s="19"/>
      <c r="D45" s="19"/>
      <c r="E45" s="19">
        <v>0</v>
      </c>
      <c r="F45" s="19">
        <v>0</v>
      </c>
      <c r="G45" s="22">
        <v>0</v>
      </c>
      <c r="H45" s="19">
        <v>0</v>
      </c>
      <c r="I45" s="19">
        <v>272813.40000000002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2"/>
      <c r="P45" s="19"/>
      <c r="Q45" s="23">
        <v>6392066.8200000003</v>
      </c>
      <c r="R45" s="22">
        <v>0</v>
      </c>
      <c r="S45" s="19">
        <v>0</v>
      </c>
      <c r="T45" s="19">
        <v>0</v>
      </c>
      <c r="U45" s="19"/>
      <c r="V45" s="19"/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>
        <v>0</v>
      </c>
      <c r="BB45" s="19">
        <v>0</v>
      </c>
      <c r="BC45" s="19"/>
      <c r="BD45" s="19"/>
      <c r="BE45" s="19"/>
      <c r="BF45" s="19"/>
      <c r="BG45" s="16">
        <f t="shared" si="0"/>
        <v>6664880.2200000007</v>
      </c>
      <c r="BH45" s="16">
        <f t="shared" si="0"/>
        <v>0</v>
      </c>
      <c r="BI45" s="16">
        <f t="shared" si="1"/>
        <v>6664880.2200000007</v>
      </c>
      <c r="BJ45" s="16">
        <f t="shared" si="2"/>
        <v>0</v>
      </c>
      <c r="BK45" s="18">
        <f t="shared" si="3"/>
        <v>0</v>
      </c>
    </row>
    <row r="46" spans="1:63" x14ac:dyDescent="0.3">
      <c r="A46" s="12">
        <v>10.5617</v>
      </c>
      <c r="B46" s="13" t="s">
        <v>76</v>
      </c>
      <c r="C46" s="19">
        <v>83645.64</v>
      </c>
      <c r="D46" s="19">
        <v>0</v>
      </c>
      <c r="E46" s="20">
        <v>211041</v>
      </c>
      <c r="F46" s="21">
        <v>0</v>
      </c>
      <c r="G46" s="22">
        <v>0</v>
      </c>
      <c r="H46" s="19">
        <v>0</v>
      </c>
      <c r="I46" s="19"/>
      <c r="J46" s="19"/>
      <c r="K46" s="19">
        <v>0</v>
      </c>
      <c r="L46" s="19">
        <v>0</v>
      </c>
      <c r="M46" s="20">
        <v>662307.39</v>
      </c>
      <c r="N46" s="21">
        <v>0</v>
      </c>
      <c r="O46" s="23">
        <v>441538</v>
      </c>
      <c r="P46" s="22"/>
      <c r="Q46" s="22">
        <v>0</v>
      </c>
      <c r="R46" s="22">
        <v>0</v>
      </c>
      <c r="S46" s="20">
        <v>23815.27</v>
      </c>
      <c r="T46" s="24">
        <v>0</v>
      </c>
      <c r="U46" s="19">
        <v>48571.58</v>
      </c>
      <c r="V46" s="19"/>
      <c r="W46" s="19">
        <v>0</v>
      </c>
      <c r="X46" s="19">
        <v>0</v>
      </c>
      <c r="Y46" s="19">
        <v>0</v>
      </c>
      <c r="Z46" s="19">
        <v>0</v>
      </c>
      <c r="AA46" s="20">
        <v>650996.21</v>
      </c>
      <c r="AB46" s="21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>
        <v>0</v>
      </c>
      <c r="BB46" s="19">
        <v>0</v>
      </c>
      <c r="BC46" s="19"/>
      <c r="BD46" s="19"/>
      <c r="BE46" s="19"/>
      <c r="BF46" s="19"/>
      <c r="BG46" s="16">
        <f t="shared" si="0"/>
        <v>2121915.09</v>
      </c>
      <c r="BH46" s="16">
        <f t="shared" si="0"/>
        <v>0</v>
      </c>
      <c r="BI46" s="16">
        <f t="shared" si="1"/>
        <v>2121915.09</v>
      </c>
      <c r="BJ46" s="16">
        <f t="shared" si="2"/>
        <v>0</v>
      </c>
      <c r="BK46" s="18">
        <f t="shared" si="3"/>
        <v>650996.21</v>
      </c>
    </row>
    <row r="47" spans="1:63" x14ac:dyDescent="0.3">
      <c r="A47" s="12">
        <v>10.563599999999999</v>
      </c>
      <c r="B47" s="13" t="s">
        <v>77</v>
      </c>
      <c r="C47" s="19"/>
      <c r="D47" s="19"/>
      <c r="E47" s="19">
        <v>0</v>
      </c>
      <c r="F47" s="19">
        <v>0</v>
      </c>
      <c r="G47" s="22">
        <v>0</v>
      </c>
      <c r="H47" s="19">
        <v>0</v>
      </c>
      <c r="I47" s="19"/>
      <c r="J47" s="19"/>
      <c r="K47" s="19">
        <v>0</v>
      </c>
      <c r="L47" s="19">
        <v>0</v>
      </c>
      <c r="M47" s="20">
        <v>87328</v>
      </c>
      <c r="N47" s="21">
        <v>0</v>
      </c>
      <c r="O47" s="22"/>
      <c r="P47" s="19"/>
      <c r="Q47" s="23">
        <v>1110136</v>
      </c>
      <c r="R47" s="22">
        <v>0</v>
      </c>
      <c r="S47" s="19">
        <v>0</v>
      </c>
      <c r="T47" s="19">
        <v>0</v>
      </c>
      <c r="U47" s="19"/>
      <c r="V47" s="19"/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>
        <v>0</v>
      </c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>
        <v>0</v>
      </c>
      <c r="BB47" s="19">
        <v>0</v>
      </c>
      <c r="BC47" s="19"/>
      <c r="BD47" s="19"/>
      <c r="BE47" s="19"/>
      <c r="BF47" s="19"/>
      <c r="BG47" s="16">
        <f t="shared" si="0"/>
        <v>1197464</v>
      </c>
      <c r="BH47" s="16">
        <f t="shared" si="0"/>
        <v>0</v>
      </c>
      <c r="BI47" s="16">
        <f t="shared" si="1"/>
        <v>1197464</v>
      </c>
      <c r="BJ47" s="16">
        <f t="shared" si="2"/>
        <v>0</v>
      </c>
      <c r="BK47" s="18">
        <f t="shared" si="3"/>
        <v>0</v>
      </c>
    </row>
    <row r="48" spans="1:63" x14ac:dyDescent="0.3">
      <c r="A48" s="12">
        <v>10.563700000000001</v>
      </c>
      <c r="B48" s="13" t="s">
        <v>77</v>
      </c>
      <c r="C48" s="19">
        <v>325496.3</v>
      </c>
      <c r="D48" s="19">
        <v>0</v>
      </c>
      <c r="E48" s="20">
        <v>455245</v>
      </c>
      <c r="F48" s="21">
        <v>0</v>
      </c>
      <c r="G48" s="22">
        <v>24800</v>
      </c>
      <c r="H48" s="19">
        <v>0</v>
      </c>
      <c r="I48" s="19">
        <v>402181</v>
      </c>
      <c r="J48" s="19">
        <v>0</v>
      </c>
      <c r="K48" s="19">
        <v>0</v>
      </c>
      <c r="L48" s="19">
        <v>0</v>
      </c>
      <c r="M48" s="20">
        <v>6792.95</v>
      </c>
      <c r="N48" s="21">
        <v>0</v>
      </c>
      <c r="O48" s="22"/>
      <c r="P48" s="19"/>
      <c r="Q48" s="23">
        <v>13956839</v>
      </c>
      <c r="R48" s="22">
        <v>0</v>
      </c>
      <c r="S48" s="20">
        <v>341495</v>
      </c>
      <c r="T48" s="24">
        <v>0</v>
      </c>
      <c r="U48" s="19">
        <v>728003</v>
      </c>
      <c r="V48" s="19"/>
      <c r="W48" s="19">
        <v>0</v>
      </c>
      <c r="X48" s="19">
        <v>0</v>
      </c>
      <c r="Y48" s="19">
        <v>0</v>
      </c>
      <c r="Z48" s="19">
        <v>0</v>
      </c>
      <c r="AA48" s="20">
        <v>256338</v>
      </c>
      <c r="AB48" s="21">
        <v>0</v>
      </c>
      <c r="AC48" s="20">
        <v>123200</v>
      </c>
      <c r="AD48" s="21">
        <v>0</v>
      </c>
      <c r="AE48" s="19">
        <v>0</v>
      </c>
      <c r="AF48" s="19">
        <v>0</v>
      </c>
      <c r="AG48" s="19">
        <v>0</v>
      </c>
      <c r="AH48" s="19">
        <v>0</v>
      </c>
      <c r="AI48" s="20">
        <v>292828</v>
      </c>
      <c r="AJ48" s="21">
        <v>0</v>
      </c>
      <c r="AK48" s="20">
        <v>422868</v>
      </c>
      <c r="AL48" s="21">
        <v>0</v>
      </c>
      <c r="AM48" s="19">
        <v>127897</v>
      </c>
      <c r="AN48" s="19"/>
      <c r="AO48" s="19">
        <v>83900</v>
      </c>
      <c r="AP48" s="19"/>
      <c r="AQ48" s="20">
        <v>2964</v>
      </c>
      <c r="AR48" s="21">
        <v>0</v>
      </c>
      <c r="AS48" s="20">
        <v>61824</v>
      </c>
      <c r="AT48" s="21"/>
      <c r="AU48" s="19">
        <v>5250</v>
      </c>
      <c r="AV48" s="19">
        <v>0</v>
      </c>
      <c r="AW48" s="19">
        <v>707442</v>
      </c>
      <c r="AX48" s="19"/>
      <c r="AY48" s="19"/>
      <c r="AZ48" s="19"/>
      <c r="BA48" s="19">
        <v>0</v>
      </c>
      <c r="BB48" s="19">
        <v>0</v>
      </c>
      <c r="BC48" s="19"/>
      <c r="BD48" s="19"/>
      <c r="BE48" s="19"/>
      <c r="BF48" s="19"/>
      <c r="BG48" s="16">
        <f t="shared" si="0"/>
        <v>18325363.25</v>
      </c>
      <c r="BH48" s="16">
        <f t="shared" si="0"/>
        <v>0</v>
      </c>
      <c r="BI48" s="16">
        <f t="shared" si="1"/>
        <v>18325363.25</v>
      </c>
      <c r="BJ48" s="16">
        <f t="shared" si="2"/>
        <v>0</v>
      </c>
      <c r="BK48" s="18">
        <f t="shared" si="3"/>
        <v>256338</v>
      </c>
    </row>
    <row r="49" spans="1:63" ht="31.5" x14ac:dyDescent="0.3">
      <c r="A49" s="12">
        <v>10.563800000000001</v>
      </c>
      <c r="B49" s="13" t="s">
        <v>78</v>
      </c>
      <c r="C49" s="19"/>
      <c r="D49" s="19"/>
      <c r="E49" s="19">
        <v>0</v>
      </c>
      <c r="F49" s="19">
        <v>0</v>
      </c>
      <c r="G49" s="22">
        <v>0</v>
      </c>
      <c r="H49" s="19">
        <v>0</v>
      </c>
      <c r="I49" s="19">
        <v>1058527.31</v>
      </c>
      <c r="J49" s="19">
        <v>0</v>
      </c>
      <c r="K49" s="19">
        <v>719743.69</v>
      </c>
      <c r="L49" s="19">
        <v>0</v>
      </c>
      <c r="M49" s="19">
        <v>0</v>
      </c>
      <c r="N49" s="19">
        <v>0</v>
      </c>
      <c r="O49" s="23">
        <v>451070</v>
      </c>
      <c r="P49" s="22"/>
      <c r="Q49" s="23">
        <v>25130</v>
      </c>
      <c r="R49" s="22">
        <v>0</v>
      </c>
      <c r="S49" s="20">
        <v>721712</v>
      </c>
      <c r="T49" s="24">
        <v>0</v>
      </c>
      <c r="U49" s="19">
        <v>1257939</v>
      </c>
      <c r="V49" s="19"/>
      <c r="W49" s="19">
        <v>0</v>
      </c>
      <c r="X49" s="19">
        <v>0</v>
      </c>
      <c r="Y49" s="19">
        <v>0</v>
      </c>
      <c r="Z49" s="19">
        <v>0</v>
      </c>
      <c r="AA49" s="20">
        <v>63690</v>
      </c>
      <c r="AB49" s="21">
        <v>0</v>
      </c>
      <c r="AC49" s="20">
        <v>631498</v>
      </c>
      <c r="AD49" s="21">
        <v>0</v>
      </c>
      <c r="AE49" s="19">
        <v>0</v>
      </c>
      <c r="AF49" s="19">
        <v>0</v>
      </c>
      <c r="AG49" s="19">
        <v>0</v>
      </c>
      <c r="AH49" s="19">
        <v>0</v>
      </c>
      <c r="AI49" s="20">
        <v>360856.00000000006</v>
      </c>
      <c r="AJ49" s="21">
        <v>0</v>
      </c>
      <c r="AK49" s="20">
        <v>393505.48</v>
      </c>
      <c r="AL49" s="21">
        <v>0</v>
      </c>
      <c r="AM49" s="19"/>
      <c r="AN49" s="19"/>
      <c r="AO49" s="19"/>
      <c r="AP49" s="19"/>
      <c r="AQ49" s="20">
        <v>21231</v>
      </c>
      <c r="AR49" s="21">
        <v>0</v>
      </c>
      <c r="AS49" s="19"/>
      <c r="AT49" s="19"/>
      <c r="AU49" s="19"/>
      <c r="AV49" s="19"/>
      <c r="AW49" s="19"/>
      <c r="AX49" s="19"/>
      <c r="AY49" s="19"/>
      <c r="AZ49" s="19"/>
      <c r="BA49" s="19">
        <v>0</v>
      </c>
      <c r="BB49" s="19">
        <v>0</v>
      </c>
      <c r="BC49" s="19"/>
      <c r="BD49" s="19"/>
      <c r="BE49" s="19"/>
      <c r="BF49" s="19"/>
      <c r="BG49" s="16">
        <f t="shared" si="0"/>
        <v>5704902.4800000004</v>
      </c>
      <c r="BH49" s="16">
        <f t="shared" si="0"/>
        <v>0</v>
      </c>
      <c r="BI49" s="16">
        <f t="shared" si="1"/>
        <v>5704902.4800000004</v>
      </c>
      <c r="BJ49" s="16">
        <f t="shared" si="2"/>
        <v>0</v>
      </c>
      <c r="BK49" s="18">
        <f t="shared" si="3"/>
        <v>63690</v>
      </c>
    </row>
    <row r="50" spans="1:63" x14ac:dyDescent="0.3">
      <c r="A50" s="12">
        <v>10.567600000000001</v>
      </c>
      <c r="B50" s="13" t="s">
        <v>79</v>
      </c>
      <c r="C50" s="19"/>
      <c r="D50" s="19"/>
      <c r="E50" s="19">
        <v>0</v>
      </c>
      <c r="F50" s="19">
        <v>0</v>
      </c>
      <c r="G50" s="22">
        <v>0</v>
      </c>
      <c r="H50" s="19">
        <v>0</v>
      </c>
      <c r="I50" s="19">
        <v>53213.45</v>
      </c>
      <c r="J50" s="19">
        <v>0</v>
      </c>
      <c r="K50" s="19">
        <v>0</v>
      </c>
      <c r="L50" s="19">
        <v>0</v>
      </c>
      <c r="M50" s="20">
        <v>89852</v>
      </c>
      <c r="N50" s="21">
        <v>0</v>
      </c>
      <c r="O50" s="22"/>
      <c r="P50" s="19"/>
      <c r="Q50" s="23">
        <v>227080.59</v>
      </c>
      <c r="R50" s="22">
        <v>0</v>
      </c>
      <c r="S50" s="19">
        <v>0</v>
      </c>
      <c r="T50" s="19">
        <v>0</v>
      </c>
      <c r="U50" s="19"/>
      <c r="V50" s="19"/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>
        <v>0</v>
      </c>
      <c r="BB50" s="19">
        <v>0</v>
      </c>
      <c r="BC50" s="19"/>
      <c r="BD50" s="19"/>
      <c r="BE50" s="19"/>
      <c r="BF50" s="19"/>
      <c r="BG50" s="16">
        <f t="shared" si="0"/>
        <v>370146.04000000004</v>
      </c>
      <c r="BH50" s="16">
        <f t="shared" si="0"/>
        <v>0</v>
      </c>
      <c r="BI50" s="16">
        <f t="shared" si="1"/>
        <v>370146.04000000004</v>
      </c>
      <c r="BJ50" s="16">
        <f t="shared" si="2"/>
        <v>0</v>
      </c>
      <c r="BK50" s="18">
        <f t="shared" si="3"/>
        <v>0</v>
      </c>
    </row>
    <row r="51" spans="1:63" x14ac:dyDescent="0.3">
      <c r="A51" s="12">
        <v>10.5677</v>
      </c>
      <c r="B51" s="13" t="s">
        <v>79</v>
      </c>
      <c r="C51" s="19">
        <v>5495479.6500000004</v>
      </c>
      <c r="D51" s="19">
        <v>0</v>
      </c>
      <c r="E51" s="20">
        <v>4581834.8900000006</v>
      </c>
      <c r="F51" s="21">
        <v>0</v>
      </c>
      <c r="G51" s="22">
        <v>15562393.869999999</v>
      </c>
      <c r="H51" s="19">
        <v>0</v>
      </c>
      <c r="I51" s="19">
        <v>16748610.049999997</v>
      </c>
      <c r="J51" s="19">
        <v>0</v>
      </c>
      <c r="K51" s="19">
        <v>10093114</v>
      </c>
      <c r="L51" s="19">
        <v>0</v>
      </c>
      <c r="M51" s="20">
        <v>16206815.030000003</v>
      </c>
      <c r="N51" s="21">
        <v>0</v>
      </c>
      <c r="O51" s="23">
        <v>7963661.0599999996</v>
      </c>
      <c r="P51" s="22"/>
      <c r="Q51" s="23">
        <v>6847972.1199999992</v>
      </c>
      <c r="R51" s="22">
        <v>0</v>
      </c>
      <c r="S51" s="20">
        <v>9615017.8900000006</v>
      </c>
      <c r="T51" s="24">
        <v>0</v>
      </c>
      <c r="U51" s="19">
        <v>16451733.920000002</v>
      </c>
      <c r="V51" s="19"/>
      <c r="W51" s="20">
        <v>4188698.3499999996</v>
      </c>
      <c r="X51" s="21">
        <v>0</v>
      </c>
      <c r="Y51" s="19">
        <v>5974229.8700000001</v>
      </c>
      <c r="Z51" s="19">
        <v>0</v>
      </c>
      <c r="AA51" s="20">
        <v>4617497.0600000005</v>
      </c>
      <c r="AB51" s="21">
        <v>0</v>
      </c>
      <c r="AC51" s="20">
        <v>2661968.6899999995</v>
      </c>
      <c r="AD51" s="21">
        <v>0</v>
      </c>
      <c r="AE51" s="19">
        <v>2971799.89</v>
      </c>
      <c r="AF51" s="19">
        <v>0</v>
      </c>
      <c r="AG51" s="20">
        <v>12860992.59</v>
      </c>
      <c r="AH51" s="21">
        <v>0</v>
      </c>
      <c r="AI51" s="20">
        <v>8345692.9799999995</v>
      </c>
      <c r="AJ51" s="21">
        <v>0</v>
      </c>
      <c r="AK51" s="20">
        <v>13100729.059999999</v>
      </c>
      <c r="AL51" s="21">
        <v>0</v>
      </c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>
        <v>0</v>
      </c>
      <c r="BB51" s="19">
        <v>0</v>
      </c>
      <c r="BC51" s="19"/>
      <c r="BD51" s="19"/>
      <c r="BE51" s="19"/>
      <c r="BF51" s="19"/>
      <c r="BG51" s="16">
        <f t="shared" si="0"/>
        <v>164288240.97</v>
      </c>
      <c r="BH51" s="16">
        <f t="shared" si="0"/>
        <v>0</v>
      </c>
      <c r="BI51" s="16">
        <f t="shared" si="1"/>
        <v>164288240.97</v>
      </c>
      <c r="BJ51" s="16">
        <f t="shared" si="2"/>
        <v>0</v>
      </c>
      <c r="BK51" s="18">
        <f t="shared" si="3"/>
        <v>4617497.0600000005</v>
      </c>
    </row>
    <row r="52" spans="1:63" x14ac:dyDescent="0.3">
      <c r="A52" s="12">
        <v>10.5678</v>
      </c>
      <c r="B52" s="13" t="s">
        <v>80</v>
      </c>
      <c r="C52" s="19">
        <v>687105</v>
      </c>
      <c r="D52" s="19">
        <v>0</v>
      </c>
      <c r="E52" s="20">
        <v>612123</v>
      </c>
      <c r="F52" s="21">
        <v>0</v>
      </c>
      <c r="G52" s="22">
        <v>99226</v>
      </c>
      <c r="H52" s="19">
        <v>0</v>
      </c>
      <c r="I52" s="19">
        <v>21806</v>
      </c>
      <c r="J52" s="19">
        <v>0</v>
      </c>
      <c r="K52" s="19">
        <v>158900</v>
      </c>
      <c r="L52" s="19">
        <v>0</v>
      </c>
      <c r="M52" s="20">
        <v>25200</v>
      </c>
      <c r="N52" s="21">
        <v>0</v>
      </c>
      <c r="O52" s="23">
        <v>10476</v>
      </c>
      <c r="P52" s="22"/>
      <c r="Q52" s="23">
        <v>154613</v>
      </c>
      <c r="R52" s="22">
        <v>0</v>
      </c>
      <c r="S52" s="20">
        <v>23400</v>
      </c>
      <c r="T52" s="24">
        <v>0</v>
      </c>
      <c r="U52" s="19">
        <v>6000</v>
      </c>
      <c r="V52" s="19"/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>
        <v>221414</v>
      </c>
      <c r="AD52" s="21">
        <v>0</v>
      </c>
      <c r="AE52" s="19">
        <v>0</v>
      </c>
      <c r="AF52" s="19">
        <v>0</v>
      </c>
      <c r="AG52" s="19">
        <v>0</v>
      </c>
      <c r="AH52" s="19">
        <v>0</v>
      </c>
      <c r="AI52" s="20">
        <v>415258</v>
      </c>
      <c r="AJ52" s="21">
        <v>0</v>
      </c>
      <c r="AK52" s="20">
        <v>92302</v>
      </c>
      <c r="AL52" s="21">
        <v>0</v>
      </c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>
        <v>0</v>
      </c>
      <c r="BB52" s="19">
        <v>0</v>
      </c>
      <c r="BC52" s="19"/>
      <c r="BD52" s="19"/>
      <c r="BE52" s="19"/>
      <c r="BF52" s="19"/>
      <c r="BG52" s="16">
        <f t="shared" si="0"/>
        <v>2527823</v>
      </c>
      <c r="BH52" s="16">
        <f t="shared" si="0"/>
        <v>0</v>
      </c>
      <c r="BI52" s="16">
        <f t="shared" si="1"/>
        <v>2527823</v>
      </c>
      <c r="BJ52" s="16">
        <f t="shared" si="2"/>
        <v>0</v>
      </c>
      <c r="BK52" s="18">
        <f t="shared" si="3"/>
        <v>0</v>
      </c>
    </row>
    <row r="53" spans="1:63" x14ac:dyDescent="0.3">
      <c r="A53" s="27">
        <v>10.5687</v>
      </c>
      <c r="B53" s="28" t="s">
        <v>81</v>
      </c>
      <c r="C53" s="19"/>
      <c r="D53" s="19"/>
      <c r="E53" s="19">
        <v>0</v>
      </c>
      <c r="F53" s="19">
        <v>0</v>
      </c>
      <c r="G53" s="22">
        <v>0</v>
      </c>
      <c r="H53" s="19">
        <v>0</v>
      </c>
      <c r="I53" s="19">
        <v>1391265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2"/>
      <c r="P53" s="19"/>
      <c r="Q53" s="22">
        <v>0</v>
      </c>
      <c r="R53" s="22">
        <v>0</v>
      </c>
      <c r="S53" s="19">
        <v>0</v>
      </c>
      <c r="T53" s="19">
        <v>0</v>
      </c>
      <c r="U53" s="19">
        <v>124929</v>
      </c>
      <c r="V53" s="19"/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>
        <v>0</v>
      </c>
      <c r="BB53" s="19">
        <v>0</v>
      </c>
      <c r="BC53" s="19"/>
      <c r="BD53" s="19"/>
      <c r="BE53" s="19"/>
      <c r="BF53" s="19"/>
      <c r="BG53" s="16">
        <f t="shared" si="0"/>
        <v>1516194</v>
      </c>
      <c r="BH53" s="16">
        <f t="shared" si="0"/>
        <v>0</v>
      </c>
      <c r="BI53" s="16">
        <f t="shared" si="1"/>
        <v>1516194</v>
      </c>
      <c r="BJ53" s="16">
        <f t="shared" si="2"/>
        <v>0</v>
      </c>
      <c r="BK53" s="18">
        <f t="shared" si="3"/>
        <v>0</v>
      </c>
    </row>
    <row r="54" spans="1:63" x14ac:dyDescent="0.3">
      <c r="A54" s="27">
        <v>10.569699999999999</v>
      </c>
      <c r="B54" s="28" t="s">
        <v>82</v>
      </c>
      <c r="C54" s="19">
        <v>307283</v>
      </c>
      <c r="D54" s="19">
        <v>0</v>
      </c>
      <c r="E54" s="20">
        <v>179400</v>
      </c>
      <c r="F54" s="21">
        <v>0</v>
      </c>
      <c r="G54" s="22">
        <v>385500</v>
      </c>
      <c r="H54" s="19">
        <v>0</v>
      </c>
      <c r="I54" s="19">
        <v>0</v>
      </c>
      <c r="J54" s="19">
        <v>0</v>
      </c>
      <c r="K54" s="19">
        <v>797216</v>
      </c>
      <c r="L54" s="19">
        <v>0</v>
      </c>
      <c r="M54" s="19">
        <v>0</v>
      </c>
      <c r="N54" s="19">
        <v>0</v>
      </c>
      <c r="O54" s="22"/>
      <c r="P54" s="19"/>
      <c r="Q54" s="22">
        <v>0</v>
      </c>
      <c r="R54" s="22">
        <v>0</v>
      </c>
      <c r="S54" s="20">
        <v>393663</v>
      </c>
      <c r="T54" s="24">
        <v>0</v>
      </c>
      <c r="U54" s="19">
        <v>365738</v>
      </c>
      <c r="V54" s="19"/>
      <c r="W54" s="20">
        <v>1620000</v>
      </c>
      <c r="X54" s="21">
        <v>0</v>
      </c>
      <c r="Y54" s="19">
        <v>0</v>
      </c>
      <c r="Z54" s="19">
        <v>0</v>
      </c>
      <c r="AA54" s="19">
        <v>0</v>
      </c>
      <c r="AB54" s="19">
        <v>0</v>
      </c>
      <c r="AC54" s="20">
        <v>1780023</v>
      </c>
      <c r="AD54" s="21">
        <v>0</v>
      </c>
      <c r="AE54" s="19">
        <v>388289</v>
      </c>
      <c r="AF54" s="19">
        <v>0</v>
      </c>
      <c r="AG54" s="20">
        <v>824711</v>
      </c>
      <c r="AH54" s="21">
        <v>0</v>
      </c>
      <c r="AI54" s="20">
        <v>38419662</v>
      </c>
      <c r="AJ54" s="21">
        <v>0</v>
      </c>
      <c r="AK54" s="19">
        <v>0</v>
      </c>
      <c r="AL54" s="19">
        <v>0</v>
      </c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>
        <v>0</v>
      </c>
      <c r="BB54" s="19">
        <v>0</v>
      </c>
      <c r="BC54" s="19"/>
      <c r="BD54" s="19"/>
      <c r="BE54" s="19"/>
      <c r="BF54" s="19"/>
      <c r="BG54" s="16">
        <f t="shared" si="0"/>
        <v>45461485</v>
      </c>
      <c r="BH54" s="16">
        <f t="shared" si="0"/>
        <v>0</v>
      </c>
      <c r="BI54" s="16">
        <f t="shared" si="1"/>
        <v>45461485</v>
      </c>
      <c r="BJ54" s="16">
        <f t="shared" si="2"/>
        <v>0</v>
      </c>
      <c r="BK54" s="18">
        <f t="shared" si="3"/>
        <v>0</v>
      </c>
    </row>
    <row r="55" spans="1:63" x14ac:dyDescent="0.3">
      <c r="A55" s="12">
        <v>10.5717</v>
      </c>
      <c r="B55" s="13" t="s">
        <v>83</v>
      </c>
      <c r="C55" s="19"/>
      <c r="D55" s="19"/>
      <c r="E55" s="20">
        <v>9733891</v>
      </c>
      <c r="F55" s="21">
        <v>0</v>
      </c>
      <c r="G55" s="22">
        <v>0</v>
      </c>
      <c r="H55" s="19">
        <v>0</v>
      </c>
      <c r="I55" s="19"/>
      <c r="J55" s="19"/>
      <c r="K55" s="19">
        <v>0</v>
      </c>
      <c r="L55" s="19">
        <v>0</v>
      </c>
      <c r="M55" s="20">
        <v>8820.9</v>
      </c>
      <c r="N55" s="21">
        <v>0</v>
      </c>
      <c r="O55" s="22"/>
      <c r="P55" s="19"/>
      <c r="Q55" s="23">
        <v>95560</v>
      </c>
      <c r="R55" s="22">
        <v>0</v>
      </c>
      <c r="S55" s="19">
        <v>0</v>
      </c>
      <c r="T55" s="19">
        <v>0</v>
      </c>
      <c r="U55" s="19"/>
      <c r="V55" s="19"/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>
        <v>802904.19</v>
      </c>
      <c r="AD55" s="21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>
        <v>0</v>
      </c>
      <c r="AM55" s="19"/>
      <c r="AN55" s="19"/>
      <c r="AO55" s="19">
        <v>328120</v>
      </c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>
        <v>0</v>
      </c>
      <c r="BB55" s="19">
        <v>0</v>
      </c>
      <c r="BC55" s="19"/>
      <c r="BD55" s="19"/>
      <c r="BE55" s="19"/>
      <c r="BF55" s="19"/>
      <c r="BG55" s="16">
        <f t="shared" si="0"/>
        <v>10969296.09</v>
      </c>
      <c r="BH55" s="16">
        <f t="shared" si="0"/>
        <v>0</v>
      </c>
      <c r="BI55" s="16">
        <f t="shared" si="1"/>
        <v>10969296.09</v>
      </c>
      <c r="BJ55" s="16">
        <f t="shared" si="2"/>
        <v>0</v>
      </c>
      <c r="BK55" s="18">
        <f t="shared" si="3"/>
        <v>0</v>
      </c>
    </row>
    <row r="56" spans="1:63" x14ac:dyDescent="0.3">
      <c r="A56" s="12">
        <v>10.572699999999999</v>
      </c>
      <c r="B56" s="13" t="s">
        <v>84</v>
      </c>
      <c r="C56" s="19">
        <v>879752.99</v>
      </c>
      <c r="D56" s="19">
        <v>0</v>
      </c>
      <c r="E56" s="19">
        <v>0</v>
      </c>
      <c r="F56" s="19">
        <v>0</v>
      </c>
      <c r="G56" s="22">
        <v>0</v>
      </c>
      <c r="H56" s="19">
        <v>0</v>
      </c>
      <c r="I56" s="19">
        <v>29529</v>
      </c>
      <c r="J56" s="19">
        <v>0</v>
      </c>
      <c r="K56" s="19">
        <v>0</v>
      </c>
      <c r="L56" s="19">
        <v>0</v>
      </c>
      <c r="M56" s="20">
        <v>81581.33</v>
      </c>
      <c r="N56" s="21">
        <v>0</v>
      </c>
      <c r="O56" s="22"/>
      <c r="P56" s="19"/>
      <c r="Q56" s="23">
        <v>40434</v>
      </c>
      <c r="R56" s="22">
        <v>0</v>
      </c>
      <c r="S56" s="20">
        <v>184387.38</v>
      </c>
      <c r="T56" s="24">
        <v>0</v>
      </c>
      <c r="U56" s="19">
        <v>385560.57</v>
      </c>
      <c r="V56" s="19"/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>
        <v>108969.45</v>
      </c>
      <c r="AD56" s="21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46431</v>
      </c>
      <c r="AN56" s="19"/>
      <c r="AO56" s="19">
        <v>427293</v>
      </c>
      <c r="AP56" s="19"/>
      <c r="AQ56" s="19"/>
      <c r="AR56" s="19"/>
      <c r="AS56" s="20">
        <v>18900</v>
      </c>
      <c r="AT56" s="21"/>
      <c r="AU56" s="19"/>
      <c r="AV56" s="19"/>
      <c r="AW56" s="19">
        <v>21000</v>
      </c>
      <c r="AX56" s="19"/>
      <c r="AY56" s="19"/>
      <c r="AZ56" s="19"/>
      <c r="BA56" s="19">
        <v>0</v>
      </c>
      <c r="BB56" s="19">
        <v>0</v>
      </c>
      <c r="BC56" s="19"/>
      <c r="BD56" s="19"/>
      <c r="BE56" s="19"/>
      <c r="BF56" s="19"/>
      <c r="BG56" s="16">
        <f t="shared" si="0"/>
        <v>2223838.7199999997</v>
      </c>
      <c r="BH56" s="16">
        <f t="shared" si="0"/>
        <v>0</v>
      </c>
      <c r="BI56" s="16">
        <f t="shared" si="1"/>
        <v>2223838.7199999997</v>
      </c>
      <c r="BJ56" s="16">
        <f t="shared" si="2"/>
        <v>0</v>
      </c>
      <c r="BK56" s="18">
        <f t="shared" si="3"/>
        <v>0</v>
      </c>
    </row>
    <row r="57" spans="1:63" x14ac:dyDescent="0.3">
      <c r="A57" s="12">
        <v>10.573700000000001</v>
      </c>
      <c r="B57" s="13" t="s">
        <v>85</v>
      </c>
      <c r="C57" s="19">
        <v>527897</v>
      </c>
      <c r="D57" s="19">
        <v>0</v>
      </c>
      <c r="E57" s="20">
        <v>207800</v>
      </c>
      <c r="F57" s="21">
        <v>0</v>
      </c>
      <c r="G57" s="22">
        <v>170350</v>
      </c>
      <c r="H57" s="19">
        <v>0</v>
      </c>
      <c r="I57" s="19">
        <v>83898</v>
      </c>
      <c r="J57" s="19">
        <v>0</v>
      </c>
      <c r="K57" s="19">
        <v>29050</v>
      </c>
      <c r="L57" s="19">
        <v>0</v>
      </c>
      <c r="M57" s="20">
        <v>381532</v>
      </c>
      <c r="N57" s="21">
        <v>0</v>
      </c>
      <c r="O57" s="23">
        <v>79192</v>
      </c>
      <c r="P57" s="22"/>
      <c r="Q57" s="23">
        <v>208654</v>
      </c>
      <c r="R57" s="22">
        <v>0</v>
      </c>
      <c r="S57" s="20">
        <v>145006</v>
      </c>
      <c r="T57" s="24">
        <v>0</v>
      </c>
      <c r="U57" s="19">
        <v>123518</v>
      </c>
      <c r="V57" s="19"/>
      <c r="W57" s="20">
        <v>89245.670000000042</v>
      </c>
      <c r="X57" s="21">
        <v>0</v>
      </c>
      <c r="Y57" s="19">
        <v>571041.32999999996</v>
      </c>
      <c r="Z57" s="19">
        <v>0</v>
      </c>
      <c r="AA57" s="20">
        <v>37400</v>
      </c>
      <c r="AB57" s="21">
        <v>0</v>
      </c>
      <c r="AC57" s="20">
        <v>260353</v>
      </c>
      <c r="AD57" s="21">
        <v>0</v>
      </c>
      <c r="AE57" s="19">
        <v>91234</v>
      </c>
      <c r="AF57" s="19">
        <v>0</v>
      </c>
      <c r="AG57" s="20">
        <v>95173</v>
      </c>
      <c r="AH57" s="21">
        <v>0</v>
      </c>
      <c r="AI57" s="20">
        <v>146190</v>
      </c>
      <c r="AJ57" s="21">
        <v>0</v>
      </c>
      <c r="AK57" s="20">
        <v>28500</v>
      </c>
      <c r="AL57" s="21">
        <v>0</v>
      </c>
      <c r="AM57" s="19">
        <v>211343</v>
      </c>
      <c r="AN57" s="19"/>
      <c r="AO57" s="19">
        <v>55463</v>
      </c>
      <c r="AP57" s="19"/>
      <c r="AQ57" s="20">
        <v>72640</v>
      </c>
      <c r="AR57" s="21">
        <v>0</v>
      </c>
      <c r="AS57" s="20">
        <v>73988</v>
      </c>
      <c r="AT57" s="21"/>
      <c r="AU57" s="19">
        <v>85089</v>
      </c>
      <c r="AV57" s="19">
        <v>0</v>
      </c>
      <c r="AW57" s="19">
        <v>1986186</v>
      </c>
      <c r="AX57" s="19"/>
      <c r="AY57" s="19"/>
      <c r="AZ57" s="19"/>
      <c r="BA57" s="19">
        <v>0</v>
      </c>
      <c r="BB57" s="19">
        <v>0</v>
      </c>
      <c r="BC57" s="19"/>
      <c r="BD57" s="19"/>
      <c r="BE57" s="19"/>
      <c r="BF57" s="19"/>
      <c r="BG57" s="16">
        <f t="shared" si="0"/>
        <v>5760743</v>
      </c>
      <c r="BH57" s="16">
        <f t="shared" si="0"/>
        <v>0</v>
      </c>
      <c r="BI57" s="16">
        <f t="shared" si="1"/>
        <v>5760743</v>
      </c>
      <c r="BJ57" s="16">
        <f t="shared" si="2"/>
        <v>0</v>
      </c>
      <c r="BK57" s="18">
        <f t="shared" si="3"/>
        <v>37400</v>
      </c>
    </row>
    <row r="58" spans="1:63" x14ac:dyDescent="0.3">
      <c r="A58" s="12">
        <v>10.5747</v>
      </c>
      <c r="B58" s="13" t="s">
        <v>86</v>
      </c>
      <c r="C58" s="19"/>
      <c r="D58" s="19"/>
      <c r="E58" s="19">
        <v>0</v>
      </c>
      <c r="F58" s="19">
        <v>0</v>
      </c>
      <c r="G58" s="22">
        <v>0</v>
      </c>
      <c r="H58" s="19">
        <v>0</v>
      </c>
      <c r="I58" s="19"/>
      <c r="J58" s="19"/>
      <c r="K58" s="19">
        <v>0</v>
      </c>
      <c r="L58" s="19">
        <v>0</v>
      </c>
      <c r="M58" s="19">
        <v>0</v>
      </c>
      <c r="N58" s="19">
        <v>0</v>
      </c>
      <c r="O58" s="22"/>
      <c r="P58" s="19"/>
      <c r="Q58" s="23">
        <v>29066.7</v>
      </c>
      <c r="R58" s="22">
        <v>0</v>
      </c>
      <c r="S58" s="20">
        <v>46832.19</v>
      </c>
      <c r="T58" s="24">
        <v>0</v>
      </c>
      <c r="U58" s="19">
        <v>46832.19</v>
      </c>
      <c r="V58" s="19"/>
      <c r="W58" s="19">
        <v>0</v>
      </c>
      <c r="X58" s="19">
        <v>0</v>
      </c>
      <c r="Y58" s="19">
        <v>0</v>
      </c>
      <c r="Z58" s="19">
        <v>0</v>
      </c>
      <c r="AA58" s="20">
        <v>24732</v>
      </c>
      <c r="AB58" s="21">
        <v>0</v>
      </c>
      <c r="AC58" s="20">
        <v>11658.46</v>
      </c>
      <c r="AD58" s="21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>
        <v>1896050</v>
      </c>
      <c r="AX58" s="19"/>
      <c r="AY58" s="19"/>
      <c r="AZ58" s="19"/>
      <c r="BA58" s="19">
        <v>0</v>
      </c>
      <c r="BB58" s="19">
        <v>0</v>
      </c>
      <c r="BC58" s="19"/>
      <c r="BD58" s="19"/>
      <c r="BE58" s="19"/>
      <c r="BF58" s="19"/>
      <c r="BG58" s="16">
        <f t="shared" si="0"/>
        <v>2055171.54</v>
      </c>
      <c r="BH58" s="16">
        <f t="shared" si="0"/>
        <v>0</v>
      </c>
      <c r="BI58" s="16">
        <f t="shared" si="1"/>
        <v>2055171.54</v>
      </c>
      <c r="BJ58" s="16">
        <f t="shared" si="2"/>
        <v>0</v>
      </c>
      <c r="BK58" s="18">
        <f t="shared" si="3"/>
        <v>24732</v>
      </c>
    </row>
    <row r="59" spans="1:63" x14ac:dyDescent="0.3">
      <c r="A59" s="12">
        <v>10.575699999999999</v>
      </c>
      <c r="B59" s="13" t="s">
        <v>87</v>
      </c>
      <c r="C59" s="19">
        <v>164527</v>
      </c>
      <c r="D59" s="19">
        <v>0</v>
      </c>
      <c r="E59" s="19">
        <v>0</v>
      </c>
      <c r="F59" s="19">
        <v>0</v>
      </c>
      <c r="G59" s="22">
        <v>0</v>
      </c>
      <c r="H59" s="19">
        <v>0</v>
      </c>
      <c r="I59" s="19"/>
      <c r="J59" s="19"/>
      <c r="K59" s="19">
        <v>0</v>
      </c>
      <c r="L59" s="19">
        <v>0</v>
      </c>
      <c r="M59" s="19">
        <v>0</v>
      </c>
      <c r="N59" s="19">
        <v>0</v>
      </c>
      <c r="O59" s="22"/>
      <c r="P59" s="19"/>
      <c r="Q59" s="23">
        <v>15990</v>
      </c>
      <c r="R59" s="22">
        <v>0</v>
      </c>
      <c r="S59" s="20">
        <v>38120</v>
      </c>
      <c r="T59" s="24">
        <v>0</v>
      </c>
      <c r="U59" s="19">
        <v>38120</v>
      </c>
      <c r="V59" s="19"/>
      <c r="W59" s="20">
        <v>12650</v>
      </c>
      <c r="X59" s="21">
        <v>0</v>
      </c>
      <c r="Y59" s="19">
        <v>0</v>
      </c>
      <c r="Z59" s="19">
        <v>0</v>
      </c>
      <c r="AA59" s="19">
        <v>0</v>
      </c>
      <c r="AB59" s="19">
        <v>0</v>
      </c>
      <c r="AC59" s="20">
        <v>123540</v>
      </c>
      <c r="AD59" s="21">
        <v>0</v>
      </c>
      <c r="AE59" s="19">
        <v>0</v>
      </c>
      <c r="AF59" s="19">
        <v>0</v>
      </c>
      <c r="AG59" s="19">
        <v>0</v>
      </c>
      <c r="AH59" s="19">
        <v>0</v>
      </c>
      <c r="AI59" s="20">
        <v>123540</v>
      </c>
      <c r="AJ59" s="21">
        <v>0</v>
      </c>
      <c r="AK59" s="20">
        <v>123540</v>
      </c>
      <c r="AL59" s="21">
        <v>0</v>
      </c>
      <c r="AM59" s="19">
        <v>102937</v>
      </c>
      <c r="AN59" s="19"/>
      <c r="AO59" s="19">
        <v>36067</v>
      </c>
      <c r="AP59" s="19"/>
      <c r="AQ59" s="19"/>
      <c r="AR59" s="19"/>
      <c r="AS59" s="19"/>
      <c r="AT59" s="19"/>
      <c r="AU59" s="19">
        <v>16000</v>
      </c>
      <c r="AV59" s="19">
        <v>0</v>
      </c>
      <c r="AW59" s="19">
        <v>255632</v>
      </c>
      <c r="AX59" s="19"/>
      <c r="AY59" s="19"/>
      <c r="AZ59" s="19"/>
      <c r="BA59" s="19">
        <v>0</v>
      </c>
      <c r="BB59" s="19">
        <v>0</v>
      </c>
      <c r="BC59" s="19"/>
      <c r="BD59" s="19"/>
      <c r="BE59" s="19"/>
      <c r="BF59" s="19"/>
      <c r="BG59" s="16">
        <f t="shared" si="0"/>
        <v>1050663</v>
      </c>
      <c r="BH59" s="16">
        <f t="shared" si="0"/>
        <v>0</v>
      </c>
      <c r="BI59" s="16">
        <f t="shared" si="1"/>
        <v>1050663</v>
      </c>
      <c r="BJ59" s="16">
        <f t="shared" si="2"/>
        <v>0</v>
      </c>
      <c r="BK59" s="18">
        <f t="shared" si="3"/>
        <v>0</v>
      </c>
    </row>
    <row r="60" spans="1:63" x14ac:dyDescent="0.3">
      <c r="A60" s="12">
        <v>10.576700000000001</v>
      </c>
      <c r="B60" s="13" t="s">
        <v>88</v>
      </c>
      <c r="C60" s="19"/>
      <c r="D60" s="19"/>
      <c r="E60" s="19">
        <v>0</v>
      </c>
      <c r="F60" s="19">
        <v>0</v>
      </c>
      <c r="G60" s="22">
        <v>0</v>
      </c>
      <c r="H60" s="19">
        <v>0</v>
      </c>
      <c r="I60" s="19"/>
      <c r="J60" s="19"/>
      <c r="K60" s="19">
        <v>0</v>
      </c>
      <c r="L60" s="19">
        <v>0</v>
      </c>
      <c r="M60" s="19">
        <v>0</v>
      </c>
      <c r="N60" s="19">
        <v>0</v>
      </c>
      <c r="O60" s="22"/>
      <c r="P60" s="19"/>
      <c r="Q60" s="22">
        <v>0</v>
      </c>
      <c r="R60" s="22">
        <v>0</v>
      </c>
      <c r="S60" s="20">
        <v>575149</v>
      </c>
      <c r="T60" s="24">
        <v>0</v>
      </c>
      <c r="U60" s="19">
        <v>423676</v>
      </c>
      <c r="V60" s="19"/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>
        <v>71436</v>
      </c>
      <c r="AD60" s="21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/>
      <c r="AN60" s="19"/>
      <c r="AO60" s="19"/>
      <c r="AP60" s="19"/>
      <c r="AQ60" s="19"/>
      <c r="AR60" s="19"/>
      <c r="AS60" s="19"/>
      <c r="AT60" s="19"/>
      <c r="AU60" s="19">
        <v>128700</v>
      </c>
      <c r="AV60" s="19">
        <v>0</v>
      </c>
      <c r="AW60" s="19">
        <v>801187</v>
      </c>
      <c r="AX60" s="19"/>
      <c r="AY60" s="19"/>
      <c r="AZ60" s="19"/>
      <c r="BA60" s="19">
        <v>0</v>
      </c>
      <c r="BB60" s="19">
        <v>0</v>
      </c>
      <c r="BC60" s="19"/>
      <c r="BD60" s="19"/>
      <c r="BE60" s="19"/>
      <c r="BF60" s="19"/>
      <c r="BG60" s="16">
        <f t="shared" si="0"/>
        <v>2000148</v>
      </c>
      <c r="BH60" s="16">
        <f t="shared" si="0"/>
        <v>0</v>
      </c>
      <c r="BI60" s="16">
        <f t="shared" si="1"/>
        <v>2000148</v>
      </c>
      <c r="BJ60" s="16">
        <f t="shared" si="2"/>
        <v>0</v>
      </c>
      <c r="BK60" s="18">
        <f t="shared" si="3"/>
        <v>0</v>
      </c>
    </row>
    <row r="61" spans="1:63" x14ac:dyDescent="0.3">
      <c r="A61" s="12">
        <v>10.5777</v>
      </c>
      <c r="B61" s="13" t="s">
        <v>89</v>
      </c>
      <c r="C61" s="19">
        <v>62100</v>
      </c>
      <c r="D61" s="19">
        <v>0</v>
      </c>
      <c r="E61" s="20">
        <v>429905</v>
      </c>
      <c r="F61" s="21">
        <v>0</v>
      </c>
      <c r="G61" s="22">
        <v>0</v>
      </c>
      <c r="H61" s="19">
        <v>0</v>
      </c>
      <c r="I61" s="19"/>
      <c r="J61" s="19"/>
      <c r="K61" s="19">
        <v>0</v>
      </c>
      <c r="L61" s="19">
        <v>0</v>
      </c>
      <c r="M61" s="19">
        <v>0</v>
      </c>
      <c r="N61" s="19">
        <v>0</v>
      </c>
      <c r="O61" s="22"/>
      <c r="P61" s="19"/>
      <c r="Q61" s="22">
        <v>0</v>
      </c>
      <c r="R61" s="22">
        <v>0</v>
      </c>
      <c r="S61" s="19">
        <v>0</v>
      </c>
      <c r="T61" s="19">
        <v>0</v>
      </c>
      <c r="U61" s="19"/>
      <c r="V61" s="19"/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/>
      <c r="AN61" s="19"/>
      <c r="AO61" s="19"/>
      <c r="AP61" s="19"/>
      <c r="AQ61" s="19"/>
      <c r="AR61" s="19"/>
      <c r="AS61" s="19"/>
      <c r="AT61" s="19"/>
      <c r="AU61" s="19">
        <v>0</v>
      </c>
      <c r="AV61" s="19">
        <v>0</v>
      </c>
      <c r="AW61" s="19"/>
      <c r="AX61" s="19"/>
      <c r="AY61" s="19"/>
      <c r="AZ61" s="19"/>
      <c r="BA61" s="19">
        <v>0</v>
      </c>
      <c r="BB61" s="19">
        <v>0</v>
      </c>
      <c r="BC61" s="19"/>
      <c r="BD61" s="19"/>
      <c r="BE61" s="19"/>
      <c r="BF61" s="19"/>
      <c r="BG61" s="16">
        <f t="shared" si="0"/>
        <v>492005</v>
      </c>
      <c r="BH61" s="16">
        <f t="shared" si="0"/>
        <v>0</v>
      </c>
      <c r="BI61" s="16">
        <f t="shared" si="1"/>
        <v>492005</v>
      </c>
      <c r="BJ61" s="16">
        <f t="shared" si="2"/>
        <v>0</v>
      </c>
      <c r="BK61" s="18">
        <f t="shared" si="3"/>
        <v>0</v>
      </c>
    </row>
    <row r="62" spans="1:63" x14ac:dyDescent="0.3">
      <c r="A62" s="12">
        <v>10.5787</v>
      </c>
      <c r="B62" s="13" t="s">
        <v>90</v>
      </c>
      <c r="C62" s="19">
        <v>5511823.6900000004</v>
      </c>
      <c r="D62" s="19">
        <v>0</v>
      </c>
      <c r="E62" s="20">
        <v>1749295.5</v>
      </c>
      <c r="F62" s="21">
        <v>0</v>
      </c>
      <c r="G62" s="22">
        <v>1710226.6</v>
      </c>
      <c r="H62" s="19">
        <v>0</v>
      </c>
      <c r="I62" s="19">
        <v>3145896.5500000007</v>
      </c>
      <c r="J62" s="19">
        <v>0</v>
      </c>
      <c r="K62" s="19">
        <v>1383968.89</v>
      </c>
      <c r="L62" s="19">
        <v>0</v>
      </c>
      <c r="M62" s="20">
        <v>3748115</v>
      </c>
      <c r="N62" s="21">
        <v>0</v>
      </c>
      <c r="O62" s="23">
        <v>2846723.9899999993</v>
      </c>
      <c r="P62" s="22"/>
      <c r="Q62" s="23">
        <v>6521320.4100000001</v>
      </c>
      <c r="R62" s="22">
        <v>0</v>
      </c>
      <c r="S62" s="20">
        <v>3955711.62</v>
      </c>
      <c r="T62" s="24">
        <v>0</v>
      </c>
      <c r="U62" s="19">
        <v>4436000.34</v>
      </c>
      <c r="V62" s="19"/>
      <c r="W62" s="20">
        <v>3961794.61</v>
      </c>
      <c r="X62" s="21">
        <v>0</v>
      </c>
      <c r="Y62" s="19">
        <v>868502</v>
      </c>
      <c r="Z62" s="19">
        <v>0</v>
      </c>
      <c r="AA62" s="20">
        <v>1811791</v>
      </c>
      <c r="AB62" s="21">
        <v>0</v>
      </c>
      <c r="AC62" s="20">
        <v>9862389.8599999994</v>
      </c>
      <c r="AD62" s="21">
        <v>0</v>
      </c>
      <c r="AE62" s="19">
        <v>3743914.04</v>
      </c>
      <c r="AF62" s="19">
        <v>0</v>
      </c>
      <c r="AG62" s="20">
        <v>3698960</v>
      </c>
      <c r="AH62" s="21">
        <v>0</v>
      </c>
      <c r="AI62" s="20">
        <v>1392732</v>
      </c>
      <c r="AJ62" s="21">
        <v>0</v>
      </c>
      <c r="AK62" s="20">
        <v>137600</v>
      </c>
      <c r="AL62" s="21">
        <v>0</v>
      </c>
      <c r="AM62" s="19">
        <v>8240834</v>
      </c>
      <c r="AN62" s="19"/>
      <c r="AO62" s="19">
        <v>1360024.62</v>
      </c>
      <c r="AP62" s="19"/>
      <c r="AQ62" s="20">
        <v>267961.5</v>
      </c>
      <c r="AR62" s="21">
        <v>0</v>
      </c>
      <c r="AS62" s="20">
        <v>395485</v>
      </c>
      <c r="AT62" s="21"/>
      <c r="AU62" s="19">
        <v>1313533</v>
      </c>
      <c r="AV62" s="19">
        <v>0</v>
      </c>
      <c r="AW62" s="19">
        <v>22103613.32</v>
      </c>
      <c r="AX62" s="19"/>
      <c r="AY62" s="19"/>
      <c r="AZ62" s="19"/>
      <c r="BA62" s="19">
        <v>0</v>
      </c>
      <c r="BB62" s="19">
        <v>0</v>
      </c>
      <c r="BC62" s="19"/>
      <c r="BD62" s="19"/>
      <c r="BE62" s="19"/>
      <c r="BF62" s="19"/>
      <c r="BG62" s="16">
        <f t="shared" si="0"/>
        <v>94168217.539999992</v>
      </c>
      <c r="BH62" s="16">
        <f t="shared" si="0"/>
        <v>0</v>
      </c>
      <c r="BI62" s="16">
        <f t="shared" si="1"/>
        <v>94168217.539999992</v>
      </c>
      <c r="BJ62" s="16">
        <f t="shared" si="2"/>
        <v>0</v>
      </c>
      <c r="BK62" s="18">
        <f t="shared" si="3"/>
        <v>1811791</v>
      </c>
    </row>
    <row r="63" spans="1:63" x14ac:dyDescent="0.3">
      <c r="A63" s="12">
        <v>10.578799999999999</v>
      </c>
      <c r="B63" s="13" t="s">
        <v>91</v>
      </c>
      <c r="C63" s="19">
        <v>5951127</v>
      </c>
      <c r="D63" s="19">
        <v>0</v>
      </c>
      <c r="E63" s="20">
        <v>8045265</v>
      </c>
      <c r="F63" s="21">
        <v>0</v>
      </c>
      <c r="G63" s="22">
        <v>898500</v>
      </c>
      <c r="H63" s="19">
        <v>0</v>
      </c>
      <c r="I63" s="19">
        <v>961139.7799999998</v>
      </c>
      <c r="J63" s="19">
        <v>0</v>
      </c>
      <c r="K63" s="19">
        <v>640760</v>
      </c>
      <c r="L63" s="19">
        <v>0</v>
      </c>
      <c r="M63" s="20">
        <v>863460</v>
      </c>
      <c r="N63" s="21">
        <v>0</v>
      </c>
      <c r="O63" s="23">
        <v>1281520.0000000005</v>
      </c>
      <c r="P63" s="22"/>
      <c r="Q63" s="23">
        <v>2472894.23</v>
      </c>
      <c r="R63" s="22">
        <v>0</v>
      </c>
      <c r="S63" s="20">
        <v>3206629</v>
      </c>
      <c r="T63" s="24">
        <v>0</v>
      </c>
      <c r="U63" s="19">
        <v>2468186</v>
      </c>
      <c r="V63" s="19"/>
      <c r="W63" s="19">
        <v>0</v>
      </c>
      <c r="X63" s="19">
        <v>0</v>
      </c>
      <c r="Y63" s="19">
        <v>0</v>
      </c>
      <c r="Z63" s="19">
        <v>0</v>
      </c>
      <c r="AA63" s="20">
        <v>318355</v>
      </c>
      <c r="AB63" s="21">
        <v>0</v>
      </c>
      <c r="AC63" s="20">
        <v>2454420</v>
      </c>
      <c r="AD63" s="21">
        <v>0</v>
      </c>
      <c r="AE63" s="19">
        <v>0</v>
      </c>
      <c r="AF63" s="19">
        <v>0</v>
      </c>
      <c r="AG63" s="19">
        <v>0</v>
      </c>
      <c r="AH63" s="19">
        <v>0</v>
      </c>
      <c r="AI63" s="20">
        <v>1554495.9999999998</v>
      </c>
      <c r="AJ63" s="21">
        <v>0</v>
      </c>
      <c r="AK63" s="20">
        <v>2233253.2299999995</v>
      </c>
      <c r="AL63" s="21">
        <v>0</v>
      </c>
      <c r="AM63" s="19">
        <v>1312406</v>
      </c>
      <c r="AN63" s="19"/>
      <c r="AO63" s="19">
        <v>1222784</v>
      </c>
      <c r="AP63" s="19"/>
      <c r="AQ63" s="20">
        <v>106785</v>
      </c>
      <c r="AR63" s="21">
        <v>0</v>
      </c>
      <c r="AS63" s="19"/>
      <c r="AT63" s="19"/>
      <c r="AU63" s="19">
        <v>949436</v>
      </c>
      <c r="AV63" s="19">
        <v>0</v>
      </c>
      <c r="AW63" s="19">
        <v>5866812</v>
      </c>
      <c r="AX63" s="19"/>
      <c r="AY63" s="19"/>
      <c r="AZ63" s="19"/>
      <c r="BA63" s="19">
        <v>0</v>
      </c>
      <c r="BB63" s="19">
        <v>0</v>
      </c>
      <c r="BC63" s="19"/>
      <c r="BD63" s="19"/>
      <c r="BE63" s="19"/>
      <c r="BF63" s="19"/>
      <c r="BG63" s="16">
        <f t="shared" si="0"/>
        <v>42808228.240000002</v>
      </c>
      <c r="BH63" s="16">
        <f t="shared" si="0"/>
        <v>0</v>
      </c>
      <c r="BI63" s="16">
        <f t="shared" si="1"/>
        <v>42808228.240000002</v>
      </c>
      <c r="BJ63" s="16">
        <f t="shared" si="2"/>
        <v>0</v>
      </c>
      <c r="BK63" s="18">
        <f t="shared" si="3"/>
        <v>318355</v>
      </c>
    </row>
    <row r="64" spans="1:63" x14ac:dyDescent="0.3">
      <c r="A64" s="12">
        <v>10.5807</v>
      </c>
      <c r="B64" s="13" t="s">
        <v>92</v>
      </c>
      <c r="C64" s="19">
        <v>13240</v>
      </c>
      <c r="D64" s="19">
        <v>0</v>
      </c>
      <c r="E64" s="19">
        <v>0</v>
      </c>
      <c r="F64" s="19">
        <v>0</v>
      </c>
      <c r="G64" s="22">
        <v>0</v>
      </c>
      <c r="H64" s="19">
        <v>0</v>
      </c>
      <c r="I64" s="19"/>
      <c r="J64" s="19"/>
      <c r="K64" s="19">
        <v>0</v>
      </c>
      <c r="L64" s="19">
        <v>0</v>
      </c>
      <c r="M64" s="19">
        <v>0</v>
      </c>
      <c r="N64" s="19">
        <v>0</v>
      </c>
      <c r="O64" s="22"/>
      <c r="P64" s="19"/>
      <c r="Q64" s="23">
        <v>8490</v>
      </c>
      <c r="R64" s="22">
        <v>0</v>
      </c>
      <c r="S64" s="19">
        <v>0</v>
      </c>
      <c r="T64" s="19">
        <v>0</v>
      </c>
      <c r="U64" s="19"/>
      <c r="V64" s="19"/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/>
      <c r="AN64" s="19"/>
      <c r="AO64" s="19"/>
      <c r="AP64" s="19"/>
      <c r="AQ64" s="19"/>
      <c r="AR64" s="19"/>
      <c r="AS64" s="19"/>
      <c r="AT64" s="19"/>
      <c r="AU64" s="19">
        <v>21180</v>
      </c>
      <c r="AV64" s="19">
        <v>0</v>
      </c>
      <c r="AW64" s="19">
        <v>49760</v>
      </c>
      <c r="AX64" s="19"/>
      <c r="AY64" s="19"/>
      <c r="AZ64" s="19"/>
      <c r="BA64" s="19">
        <v>0</v>
      </c>
      <c r="BB64" s="19">
        <v>0</v>
      </c>
      <c r="BC64" s="19"/>
      <c r="BD64" s="19"/>
      <c r="BE64" s="19"/>
      <c r="BF64" s="19"/>
      <c r="BG64" s="16">
        <f t="shared" si="0"/>
        <v>92670</v>
      </c>
      <c r="BH64" s="16">
        <f t="shared" si="0"/>
        <v>0</v>
      </c>
      <c r="BI64" s="16">
        <f t="shared" si="1"/>
        <v>92670</v>
      </c>
      <c r="BJ64" s="16">
        <f t="shared" si="2"/>
        <v>0</v>
      </c>
      <c r="BK64" s="18">
        <f t="shared" si="3"/>
        <v>0</v>
      </c>
    </row>
    <row r="65" spans="1:63" x14ac:dyDescent="0.3">
      <c r="A65" s="12">
        <v>10.5817</v>
      </c>
      <c r="B65" s="13" t="s">
        <v>93</v>
      </c>
      <c r="C65" s="19"/>
      <c r="D65" s="19"/>
      <c r="E65" s="19">
        <v>0</v>
      </c>
      <c r="F65" s="19">
        <v>0</v>
      </c>
      <c r="G65" s="22">
        <v>0</v>
      </c>
      <c r="H65" s="19">
        <v>0</v>
      </c>
      <c r="I65" s="19">
        <v>574605.1</v>
      </c>
      <c r="J65" s="19">
        <v>0</v>
      </c>
      <c r="K65" s="19">
        <v>0</v>
      </c>
      <c r="L65" s="19">
        <v>0</v>
      </c>
      <c r="M65" s="20">
        <v>512683.3</v>
      </c>
      <c r="N65" s="21">
        <v>0</v>
      </c>
      <c r="O65" s="23">
        <v>2705880.01</v>
      </c>
      <c r="P65" s="22"/>
      <c r="Q65" s="23">
        <v>1042028</v>
      </c>
      <c r="R65" s="22">
        <v>0</v>
      </c>
      <c r="S65" s="20">
        <v>429364.45</v>
      </c>
      <c r="T65" s="24">
        <v>0</v>
      </c>
      <c r="U65" s="19">
        <v>134232.45000000001</v>
      </c>
      <c r="V65" s="19"/>
      <c r="W65" s="19">
        <v>0</v>
      </c>
      <c r="X65" s="19">
        <v>0</v>
      </c>
      <c r="Y65" s="19">
        <v>2400000</v>
      </c>
      <c r="Z65" s="19">
        <v>0</v>
      </c>
      <c r="AA65" s="19">
        <v>0</v>
      </c>
      <c r="AB65" s="19">
        <v>0</v>
      </c>
      <c r="AC65" s="20">
        <v>232785.95</v>
      </c>
      <c r="AD65" s="21">
        <v>0</v>
      </c>
      <c r="AE65" s="19">
        <v>0</v>
      </c>
      <c r="AF65" s="19">
        <v>0</v>
      </c>
      <c r="AG65" s="19">
        <v>0</v>
      </c>
      <c r="AH65" s="19">
        <v>0</v>
      </c>
      <c r="AI65" s="20">
        <v>5979</v>
      </c>
      <c r="AJ65" s="21">
        <v>0</v>
      </c>
      <c r="AK65" s="19">
        <v>0</v>
      </c>
      <c r="AL65" s="19">
        <v>0</v>
      </c>
      <c r="AM65" s="19">
        <v>273214.5</v>
      </c>
      <c r="AN65" s="19"/>
      <c r="AO65" s="19">
        <v>1432073.45</v>
      </c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>
        <v>0</v>
      </c>
      <c r="BB65" s="19">
        <v>0</v>
      </c>
      <c r="BC65" s="19"/>
      <c r="BD65" s="19"/>
      <c r="BE65" s="19"/>
      <c r="BF65" s="19"/>
      <c r="BG65" s="16">
        <f t="shared" si="0"/>
        <v>9742846.2100000009</v>
      </c>
      <c r="BH65" s="16">
        <f t="shared" si="0"/>
        <v>0</v>
      </c>
      <c r="BI65" s="16">
        <f t="shared" si="1"/>
        <v>9742846.2100000009</v>
      </c>
      <c r="BJ65" s="16">
        <f t="shared" si="2"/>
        <v>0</v>
      </c>
      <c r="BK65" s="18">
        <f t="shared" si="3"/>
        <v>0</v>
      </c>
    </row>
    <row r="66" spans="1:63" x14ac:dyDescent="0.3">
      <c r="A66" s="12">
        <v>10.583600000000001</v>
      </c>
      <c r="B66" s="13" t="s">
        <v>94</v>
      </c>
      <c r="C66" s="19"/>
      <c r="D66" s="19"/>
      <c r="E66" s="19">
        <v>0</v>
      </c>
      <c r="F66" s="19">
        <v>0</v>
      </c>
      <c r="G66" s="22">
        <v>0</v>
      </c>
      <c r="H66" s="19">
        <v>0</v>
      </c>
      <c r="I66" s="19"/>
      <c r="J66" s="19"/>
      <c r="K66" s="19">
        <v>0</v>
      </c>
      <c r="L66" s="19">
        <v>0</v>
      </c>
      <c r="M66" s="19">
        <v>0</v>
      </c>
      <c r="N66" s="19">
        <v>0</v>
      </c>
      <c r="O66" s="22"/>
      <c r="P66" s="19"/>
      <c r="Q66" s="23">
        <v>245732.96</v>
      </c>
      <c r="R66" s="22">
        <v>0</v>
      </c>
      <c r="S66" s="19">
        <v>0</v>
      </c>
      <c r="T66" s="19">
        <v>0</v>
      </c>
      <c r="U66" s="19"/>
      <c r="V66" s="19"/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>
        <v>0</v>
      </c>
      <c r="BB66" s="19">
        <v>0</v>
      </c>
      <c r="BC66" s="19"/>
      <c r="BD66" s="19"/>
      <c r="BE66" s="19"/>
      <c r="BF66" s="19"/>
      <c r="BG66" s="16">
        <f t="shared" si="0"/>
        <v>245732.96</v>
      </c>
      <c r="BH66" s="16">
        <f t="shared" si="0"/>
        <v>0</v>
      </c>
      <c r="BI66" s="16">
        <f t="shared" si="1"/>
        <v>245732.96</v>
      </c>
      <c r="BJ66" s="16">
        <f t="shared" si="2"/>
        <v>0</v>
      </c>
      <c r="BK66" s="18">
        <f t="shared" si="3"/>
        <v>0</v>
      </c>
    </row>
    <row r="67" spans="1:63" x14ac:dyDescent="0.3">
      <c r="A67" s="12">
        <v>10.5837</v>
      </c>
      <c r="B67" s="13" t="s">
        <v>95</v>
      </c>
      <c r="C67" s="19">
        <v>6774331.7000000002</v>
      </c>
      <c r="D67" s="19">
        <v>0</v>
      </c>
      <c r="E67" s="20">
        <v>3931860.68</v>
      </c>
      <c r="F67" s="21">
        <v>0</v>
      </c>
      <c r="G67" s="22">
        <v>3504613.06</v>
      </c>
      <c r="H67" s="19">
        <v>0</v>
      </c>
      <c r="I67" s="19">
        <v>3271932.3100000005</v>
      </c>
      <c r="J67" s="19">
        <v>0</v>
      </c>
      <c r="K67" s="19">
        <v>2039073.15</v>
      </c>
      <c r="L67" s="19">
        <v>0</v>
      </c>
      <c r="M67" s="20">
        <v>2712866.15</v>
      </c>
      <c r="N67" s="21">
        <v>0</v>
      </c>
      <c r="O67" s="23">
        <v>3885540.6300000004</v>
      </c>
      <c r="P67" s="22"/>
      <c r="Q67" s="23">
        <v>7776799.2400000002</v>
      </c>
      <c r="R67" s="22">
        <v>0</v>
      </c>
      <c r="S67" s="20">
        <v>37298285.900000006</v>
      </c>
      <c r="T67" s="24">
        <v>0</v>
      </c>
      <c r="U67" s="19">
        <v>3317225.21</v>
      </c>
      <c r="V67" s="19"/>
      <c r="W67" s="20">
        <v>3967219.96</v>
      </c>
      <c r="X67" s="21">
        <v>0</v>
      </c>
      <c r="Y67" s="19">
        <v>2941844.5400000005</v>
      </c>
      <c r="Z67" s="19">
        <v>0</v>
      </c>
      <c r="AA67" s="20">
        <v>2426477.54</v>
      </c>
      <c r="AB67" s="21">
        <v>0</v>
      </c>
      <c r="AC67" s="20">
        <v>6332481.6799999997</v>
      </c>
      <c r="AD67" s="21">
        <v>0</v>
      </c>
      <c r="AE67" s="19">
        <v>4393859.9800000004</v>
      </c>
      <c r="AF67" s="19">
        <v>0</v>
      </c>
      <c r="AG67" s="20">
        <v>4792711.6199999992</v>
      </c>
      <c r="AH67" s="21">
        <v>0</v>
      </c>
      <c r="AI67" s="25">
        <v>11315846.560000002</v>
      </c>
      <c r="AJ67" s="21">
        <v>0</v>
      </c>
      <c r="AK67" s="20">
        <v>6482405.3799999999</v>
      </c>
      <c r="AL67" s="21">
        <v>0</v>
      </c>
      <c r="AM67" s="19">
        <v>533694.28</v>
      </c>
      <c r="AN67" s="19"/>
      <c r="AO67" s="19">
        <v>811962.93</v>
      </c>
      <c r="AP67" s="19"/>
      <c r="AQ67" s="19">
        <v>0</v>
      </c>
      <c r="AR67" s="19">
        <v>0</v>
      </c>
      <c r="AS67" s="20">
        <v>11572</v>
      </c>
      <c r="AT67" s="21"/>
      <c r="AU67" s="19">
        <v>2623</v>
      </c>
      <c r="AV67" s="19">
        <v>0</v>
      </c>
      <c r="AW67" s="19">
        <v>18300</v>
      </c>
      <c r="AX67" s="19"/>
      <c r="AY67" s="19"/>
      <c r="AZ67" s="19"/>
      <c r="BA67" s="19">
        <v>0</v>
      </c>
      <c r="BB67" s="19">
        <v>0</v>
      </c>
      <c r="BC67" s="19"/>
      <c r="BD67" s="19"/>
      <c r="BE67" s="19"/>
      <c r="BF67" s="19"/>
      <c r="BG67" s="16">
        <f t="shared" si="0"/>
        <v>118543527.50000001</v>
      </c>
      <c r="BH67" s="16">
        <f t="shared" si="0"/>
        <v>0</v>
      </c>
      <c r="BI67" s="16">
        <f t="shared" si="1"/>
        <v>118543527.50000001</v>
      </c>
      <c r="BJ67" s="16">
        <f t="shared" si="2"/>
        <v>0</v>
      </c>
      <c r="BK67" s="18">
        <f t="shared" si="3"/>
        <v>2426477.54</v>
      </c>
    </row>
    <row r="68" spans="1:63" x14ac:dyDescent="0.3">
      <c r="A68" s="12">
        <v>10.5838</v>
      </c>
      <c r="B68" s="13" t="s">
        <v>96</v>
      </c>
      <c r="C68" s="19"/>
      <c r="D68" s="19"/>
      <c r="E68" s="19">
        <v>0</v>
      </c>
      <c r="F68" s="19">
        <v>0</v>
      </c>
      <c r="G68" s="22">
        <v>0</v>
      </c>
      <c r="H68" s="19">
        <v>0</v>
      </c>
      <c r="I68" s="19"/>
      <c r="J68" s="19"/>
      <c r="K68" s="19">
        <v>0</v>
      </c>
      <c r="L68" s="19">
        <v>0</v>
      </c>
      <c r="M68" s="19">
        <v>0</v>
      </c>
      <c r="N68" s="19">
        <v>0</v>
      </c>
      <c r="O68" s="22"/>
      <c r="P68" s="19"/>
      <c r="Q68" s="22">
        <v>0</v>
      </c>
      <c r="R68" s="22">
        <v>0</v>
      </c>
      <c r="S68" s="19">
        <v>0</v>
      </c>
      <c r="T68" s="19">
        <v>0</v>
      </c>
      <c r="U68" s="19"/>
      <c r="V68" s="19"/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/>
      <c r="AN68" s="19"/>
      <c r="AO68" s="19"/>
      <c r="AP68" s="19"/>
      <c r="AQ68" s="19">
        <v>0</v>
      </c>
      <c r="AR68" s="19">
        <v>0</v>
      </c>
      <c r="AS68" s="19"/>
      <c r="AT68" s="19"/>
      <c r="AU68" s="19"/>
      <c r="AV68" s="19"/>
      <c r="AW68" s="19"/>
      <c r="AX68" s="19"/>
      <c r="AY68" s="19"/>
      <c r="AZ68" s="19"/>
      <c r="BA68" s="19">
        <v>0</v>
      </c>
      <c r="BB68" s="19">
        <v>0</v>
      </c>
      <c r="BC68" s="19"/>
      <c r="BD68" s="19"/>
      <c r="BE68" s="19"/>
      <c r="BF68" s="19"/>
      <c r="BG68" s="16">
        <f t="shared" si="0"/>
        <v>0</v>
      </c>
      <c r="BH68" s="16">
        <f t="shared" si="0"/>
        <v>0</v>
      </c>
      <c r="BI68" s="16">
        <f t="shared" si="1"/>
        <v>0</v>
      </c>
      <c r="BJ68" s="16">
        <f t="shared" si="2"/>
        <v>0</v>
      </c>
      <c r="BK68" s="18">
        <f t="shared" si="3"/>
        <v>0</v>
      </c>
    </row>
    <row r="69" spans="1:63" x14ac:dyDescent="0.3">
      <c r="A69" s="12">
        <v>10.5847</v>
      </c>
      <c r="B69" s="13" t="s">
        <v>97</v>
      </c>
      <c r="C69" s="19"/>
      <c r="D69" s="19"/>
      <c r="E69" s="19">
        <v>0</v>
      </c>
      <c r="F69" s="19">
        <v>0</v>
      </c>
      <c r="G69" s="22">
        <v>0</v>
      </c>
      <c r="H69" s="19">
        <v>0</v>
      </c>
      <c r="I69" s="19">
        <v>20710</v>
      </c>
      <c r="J69" s="19">
        <v>0</v>
      </c>
      <c r="K69" s="19">
        <v>0</v>
      </c>
      <c r="L69" s="19">
        <v>0</v>
      </c>
      <c r="M69" s="20">
        <v>34688</v>
      </c>
      <c r="N69" s="21">
        <v>0</v>
      </c>
      <c r="O69" s="22"/>
      <c r="P69" s="19"/>
      <c r="Q69" s="23">
        <v>23658</v>
      </c>
      <c r="R69" s="22">
        <v>0</v>
      </c>
      <c r="S69" s="20">
        <v>850</v>
      </c>
      <c r="T69" s="24">
        <v>0</v>
      </c>
      <c r="U69" s="19">
        <v>850</v>
      </c>
      <c r="V69" s="19"/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20">
        <v>23658.639999999999</v>
      </c>
      <c r="AJ69" s="21">
        <v>0</v>
      </c>
      <c r="AK69" s="19">
        <v>0</v>
      </c>
      <c r="AL69" s="19">
        <v>0</v>
      </c>
      <c r="AM69" s="19"/>
      <c r="AN69" s="19"/>
      <c r="AO69" s="19"/>
      <c r="AP69" s="19"/>
      <c r="AQ69" s="19"/>
      <c r="AR69" s="19"/>
      <c r="AS69" s="19"/>
      <c r="AT69" s="19"/>
      <c r="AU69" s="19">
        <v>550</v>
      </c>
      <c r="AV69" s="19">
        <v>0</v>
      </c>
      <c r="AW69" s="19"/>
      <c r="AX69" s="19"/>
      <c r="AY69" s="19"/>
      <c r="AZ69" s="19"/>
      <c r="BA69" s="19">
        <v>0</v>
      </c>
      <c r="BB69" s="19">
        <v>0</v>
      </c>
      <c r="BC69" s="19"/>
      <c r="BD69" s="19"/>
      <c r="BE69" s="19"/>
      <c r="BF69" s="19"/>
      <c r="BG69" s="16">
        <f t="shared" si="0"/>
        <v>104964.64</v>
      </c>
      <c r="BH69" s="16">
        <f t="shared" si="0"/>
        <v>0</v>
      </c>
      <c r="BI69" s="16">
        <f t="shared" si="1"/>
        <v>104964.64</v>
      </c>
      <c r="BJ69" s="16">
        <f t="shared" si="2"/>
        <v>0</v>
      </c>
      <c r="BK69" s="18">
        <f t="shared" si="3"/>
        <v>0</v>
      </c>
    </row>
    <row r="70" spans="1:63" x14ac:dyDescent="0.3">
      <c r="A70" s="12">
        <v>10.585699999999999</v>
      </c>
      <c r="B70" s="13" t="s">
        <v>98</v>
      </c>
      <c r="C70" s="19"/>
      <c r="D70" s="19"/>
      <c r="E70" s="19">
        <v>0</v>
      </c>
      <c r="F70" s="19">
        <v>0</v>
      </c>
      <c r="G70" s="22">
        <v>0</v>
      </c>
      <c r="H70" s="19">
        <v>0</v>
      </c>
      <c r="I70" s="19"/>
      <c r="J70" s="19"/>
      <c r="K70" s="19">
        <v>0</v>
      </c>
      <c r="L70" s="19">
        <v>0</v>
      </c>
      <c r="M70" s="19">
        <v>0</v>
      </c>
      <c r="N70" s="19">
        <v>0</v>
      </c>
      <c r="O70" s="22"/>
      <c r="P70" s="19"/>
      <c r="Q70" s="22">
        <v>0</v>
      </c>
      <c r="R70" s="22">
        <v>0</v>
      </c>
      <c r="S70" s="19">
        <v>0</v>
      </c>
      <c r="T70" s="19">
        <v>0</v>
      </c>
      <c r="U70" s="19"/>
      <c r="V70" s="19"/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>
        <v>0</v>
      </c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>
        <v>0</v>
      </c>
      <c r="BB70" s="19">
        <v>0</v>
      </c>
      <c r="BC70" s="19"/>
      <c r="BD70" s="19"/>
      <c r="BE70" s="19"/>
      <c r="BF70" s="19"/>
      <c r="BG70" s="16">
        <f t="shared" ref="BG70:BH133" si="4">C70+E70+G70+I70+K70+M70+O70+Q70+S70+U70+W70+Y70+AA70+AC70+AE70+AG70+AI70+AK70+AM70+AO70+AQ70+AS70+AU70+AW70+AY70+BA70+BC70+BE70</f>
        <v>0</v>
      </c>
      <c r="BH70" s="16">
        <f t="shared" si="4"/>
        <v>0</v>
      </c>
      <c r="BI70" s="16">
        <f t="shared" ref="BI70:BI133" si="5">IF(BG70-BH70&gt;0,BG70-BH70,0)</f>
        <v>0</v>
      </c>
      <c r="BJ70" s="16">
        <f t="shared" ref="BJ70:BJ133" si="6">IF(BH70-BG70&gt;0,BH70-BG70,0)</f>
        <v>0</v>
      </c>
      <c r="BK70" s="18">
        <f t="shared" ref="BK70:BK133" si="7">AA70+AB70</f>
        <v>0</v>
      </c>
    </row>
    <row r="71" spans="1:63" x14ac:dyDescent="0.3">
      <c r="A71" s="12">
        <v>10.586600000000001</v>
      </c>
      <c r="B71" s="13" t="s">
        <v>99</v>
      </c>
      <c r="C71" s="19"/>
      <c r="D71" s="19"/>
      <c r="E71" s="19">
        <v>0</v>
      </c>
      <c r="F71" s="19">
        <v>0</v>
      </c>
      <c r="G71" s="22">
        <v>0</v>
      </c>
      <c r="H71" s="19">
        <v>0</v>
      </c>
      <c r="I71" s="19"/>
      <c r="J71" s="19"/>
      <c r="K71" s="19">
        <v>0</v>
      </c>
      <c r="L71" s="19">
        <v>0</v>
      </c>
      <c r="M71" s="19">
        <v>0</v>
      </c>
      <c r="N71" s="19">
        <v>0</v>
      </c>
      <c r="O71" s="22"/>
      <c r="P71" s="19"/>
      <c r="Q71" s="23">
        <v>4180</v>
      </c>
      <c r="R71" s="22">
        <v>0</v>
      </c>
      <c r="S71" s="19">
        <v>0</v>
      </c>
      <c r="T71" s="19">
        <v>0</v>
      </c>
      <c r="U71" s="19"/>
      <c r="V71" s="19"/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9">
        <v>0</v>
      </c>
      <c r="AL71" s="19">
        <v>0</v>
      </c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>
        <v>0</v>
      </c>
      <c r="BB71" s="19">
        <v>0</v>
      </c>
      <c r="BC71" s="19"/>
      <c r="BD71" s="19"/>
      <c r="BE71" s="19"/>
      <c r="BF71" s="19"/>
      <c r="BG71" s="16">
        <f t="shared" si="4"/>
        <v>4180</v>
      </c>
      <c r="BH71" s="16">
        <f t="shared" si="4"/>
        <v>0</v>
      </c>
      <c r="BI71" s="16">
        <f t="shared" si="5"/>
        <v>4180</v>
      </c>
      <c r="BJ71" s="16">
        <f t="shared" si="6"/>
        <v>0</v>
      </c>
      <c r="BK71" s="18">
        <f t="shared" si="7"/>
        <v>0</v>
      </c>
    </row>
    <row r="72" spans="1:63" x14ac:dyDescent="0.3">
      <c r="A72" s="12">
        <v>10.5867</v>
      </c>
      <c r="B72" s="13" t="s">
        <v>100</v>
      </c>
      <c r="C72" s="19"/>
      <c r="D72" s="19"/>
      <c r="E72" s="19">
        <v>0</v>
      </c>
      <c r="F72" s="19">
        <v>0</v>
      </c>
      <c r="G72" s="22">
        <v>0</v>
      </c>
      <c r="H72" s="19">
        <v>0</v>
      </c>
      <c r="I72" s="19"/>
      <c r="J72" s="19"/>
      <c r="K72" s="19">
        <v>0</v>
      </c>
      <c r="L72" s="19">
        <v>0</v>
      </c>
      <c r="M72" s="20">
        <v>229.34</v>
      </c>
      <c r="N72" s="21">
        <v>0</v>
      </c>
      <c r="O72" s="22"/>
      <c r="P72" s="19"/>
      <c r="Q72" s="22">
        <v>0</v>
      </c>
      <c r="R72" s="22">
        <v>0</v>
      </c>
      <c r="S72" s="19">
        <v>0</v>
      </c>
      <c r="T72" s="19">
        <v>0</v>
      </c>
      <c r="U72" s="19"/>
      <c r="V72" s="19"/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>
        <v>0</v>
      </c>
      <c r="BB72" s="19">
        <v>0</v>
      </c>
      <c r="BC72" s="19"/>
      <c r="BD72" s="19"/>
      <c r="BE72" s="19"/>
      <c r="BF72" s="19"/>
      <c r="BG72" s="16">
        <f t="shared" si="4"/>
        <v>229.34</v>
      </c>
      <c r="BH72" s="16">
        <f t="shared" si="4"/>
        <v>0</v>
      </c>
      <c r="BI72" s="16">
        <f t="shared" si="5"/>
        <v>229.34</v>
      </c>
      <c r="BJ72" s="16">
        <f t="shared" si="6"/>
        <v>0</v>
      </c>
      <c r="BK72" s="18">
        <f t="shared" si="7"/>
        <v>0</v>
      </c>
    </row>
    <row r="73" spans="1:63" x14ac:dyDescent="0.3">
      <c r="A73" s="12">
        <v>10.5997</v>
      </c>
      <c r="B73" s="13" t="s">
        <v>101</v>
      </c>
      <c r="C73" s="19">
        <v>2367243.71</v>
      </c>
      <c r="D73" s="19">
        <v>0</v>
      </c>
      <c r="E73" s="20">
        <v>3721518</v>
      </c>
      <c r="F73" s="21">
        <v>0</v>
      </c>
      <c r="G73" s="22">
        <v>269525</v>
      </c>
      <c r="H73" s="19">
        <v>0</v>
      </c>
      <c r="I73" s="19">
        <v>3000</v>
      </c>
      <c r="J73" s="19">
        <v>0</v>
      </c>
      <c r="K73" s="19">
        <v>0</v>
      </c>
      <c r="L73" s="19">
        <v>0</v>
      </c>
      <c r="M73" s="20">
        <v>4759726.4800000004</v>
      </c>
      <c r="N73" s="21">
        <v>0</v>
      </c>
      <c r="O73" s="23">
        <v>269525</v>
      </c>
      <c r="P73" s="22"/>
      <c r="Q73" s="23">
        <v>513510.6</v>
      </c>
      <c r="R73" s="22">
        <v>0</v>
      </c>
      <c r="S73" s="20">
        <v>1271812.25</v>
      </c>
      <c r="T73" s="24">
        <v>0</v>
      </c>
      <c r="U73" s="19">
        <v>3363977.25</v>
      </c>
      <c r="V73" s="19"/>
      <c r="W73" s="20">
        <v>269525</v>
      </c>
      <c r="X73" s="21">
        <v>0</v>
      </c>
      <c r="Y73" s="19">
        <v>4708162.2</v>
      </c>
      <c r="Z73" s="19">
        <v>0</v>
      </c>
      <c r="AA73" s="20">
        <v>269525</v>
      </c>
      <c r="AB73" s="21">
        <v>0</v>
      </c>
      <c r="AC73" s="20">
        <v>55072</v>
      </c>
      <c r="AD73" s="21">
        <v>0</v>
      </c>
      <c r="AE73" s="19">
        <v>0</v>
      </c>
      <c r="AF73" s="19">
        <v>0</v>
      </c>
      <c r="AG73" s="20">
        <v>269525</v>
      </c>
      <c r="AH73" s="21">
        <v>0</v>
      </c>
      <c r="AI73" s="20">
        <v>112865</v>
      </c>
      <c r="AJ73" s="21">
        <v>0</v>
      </c>
      <c r="AK73" s="19">
        <v>0</v>
      </c>
      <c r="AL73" s="19">
        <v>0</v>
      </c>
      <c r="AM73" s="19">
        <v>176378.64</v>
      </c>
      <c r="AN73" s="19"/>
      <c r="AO73" s="19">
        <v>38423</v>
      </c>
      <c r="AP73" s="19"/>
      <c r="AQ73" s="20">
        <v>165239</v>
      </c>
      <c r="AR73" s="21">
        <v>0</v>
      </c>
      <c r="AS73" s="19"/>
      <c r="AT73" s="19"/>
      <c r="AU73" s="19">
        <v>105190</v>
      </c>
      <c r="AV73" s="19">
        <v>0</v>
      </c>
      <c r="AW73" s="19">
        <v>647387.27</v>
      </c>
      <c r="AX73" s="19"/>
      <c r="AY73" s="19"/>
      <c r="AZ73" s="19"/>
      <c r="BA73" s="19">
        <v>0</v>
      </c>
      <c r="BB73" s="19">
        <v>0</v>
      </c>
      <c r="BC73" s="19"/>
      <c r="BD73" s="19"/>
      <c r="BE73" s="19"/>
      <c r="BF73" s="19"/>
      <c r="BG73" s="16">
        <f t="shared" si="4"/>
        <v>23357130.399999999</v>
      </c>
      <c r="BH73" s="16">
        <f t="shared" si="4"/>
        <v>0</v>
      </c>
      <c r="BI73" s="16">
        <f t="shared" si="5"/>
        <v>23357130.399999999</v>
      </c>
      <c r="BJ73" s="16">
        <f t="shared" si="6"/>
        <v>0</v>
      </c>
      <c r="BK73" s="18">
        <f t="shared" si="7"/>
        <v>269525</v>
      </c>
    </row>
    <row r="74" spans="1:63" x14ac:dyDescent="0.3">
      <c r="A74" s="12">
        <v>10.5998</v>
      </c>
      <c r="B74" s="13" t="s">
        <v>102</v>
      </c>
      <c r="C74" s="19"/>
      <c r="D74" s="19"/>
      <c r="E74" s="19">
        <v>0</v>
      </c>
      <c r="F74" s="19">
        <v>0</v>
      </c>
      <c r="G74" s="22">
        <v>0</v>
      </c>
      <c r="H74" s="19">
        <v>0</v>
      </c>
      <c r="I74" s="19"/>
      <c r="J74" s="19"/>
      <c r="K74" s="19">
        <v>0</v>
      </c>
      <c r="L74" s="19">
        <v>0</v>
      </c>
      <c r="M74" s="20">
        <v>6043110.21</v>
      </c>
      <c r="N74" s="21">
        <v>0</v>
      </c>
      <c r="O74" s="23">
        <v>132019</v>
      </c>
      <c r="P74" s="22"/>
      <c r="Q74" s="23">
        <v>2915251</v>
      </c>
      <c r="R74" s="22">
        <v>0</v>
      </c>
      <c r="S74" s="19">
        <v>0</v>
      </c>
      <c r="T74" s="19">
        <v>0</v>
      </c>
      <c r="U74" s="19"/>
      <c r="V74" s="19"/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20">
        <v>3470773.16</v>
      </c>
      <c r="AL74" s="21">
        <v>0</v>
      </c>
      <c r="AM74" s="19"/>
      <c r="AN74" s="19"/>
      <c r="AO74" s="19"/>
      <c r="AP74" s="19"/>
      <c r="AQ74" s="20">
        <v>9880</v>
      </c>
      <c r="AR74" s="21">
        <v>0</v>
      </c>
      <c r="AS74" s="19"/>
      <c r="AT74" s="19"/>
      <c r="AU74" s="19"/>
      <c r="AV74" s="19"/>
      <c r="AW74" s="19"/>
      <c r="AX74" s="19"/>
      <c r="AY74" s="19"/>
      <c r="AZ74" s="19"/>
      <c r="BA74" s="19">
        <v>0</v>
      </c>
      <c r="BB74" s="19">
        <v>0</v>
      </c>
      <c r="BC74" s="19"/>
      <c r="BD74" s="19"/>
      <c r="BE74" s="19"/>
      <c r="BF74" s="19"/>
      <c r="BG74" s="16">
        <f t="shared" si="4"/>
        <v>12571033.370000001</v>
      </c>
      <c r="BH74" s="16">
        <f t="shared" si="4"/>
        <v>0</v>
      </c>
      <c r="BI74" s="16">
        <f t="shared" si="5"/>
        <v>12571033.370000001</v>
      </c>
      <c r="BJ74" s="16">
        <f t="shared" si="6"/>
        <v>0</v>
      </c>
      <c r="BK74" s="18">
        <f t="shared" si="7"/>
        <v>0</v>
      </c>
    </row>
    <row r="75" spans="1:63" x14ac:dyDescent="0.3">
      <c r="A75" s="12">
        <v>10.601599999999999</v>
      </c>
      <c r="B75" s="13" t="s">
        <v>103</v>
      </c>
      <c r="C75" s="19"/>
      <c r="D75" s="19"/>
      <c r="E75" s="19">
        <v>0</v>
      </c>
      <c r="F75" s="19">
        <v>0</v>
      </c>
      <c r="G75" s="19">
        <v>0</v>
      </c>
      <c r="H75" s="19">
        <v>0</v>
      </c>
      <c r="I75" s="19"/>
      <c r="J75" s="19"/>
      <c r="K75" s="19">
        <v>0</v>
      </c>
      <c r="L75" s="19">
        <v>0</v>
      </c>
      <c r="M75" s="19">
        <v>0</v>
      </c>
      <c r="N75" s="19">
        <v>0</v>
      </c>
      <c r="O75" s="22"/>
      <c r="P75" s="19"/>
      <c r="Q75" s="23">
        <v>14142479.35</v>
      </c>
      <c r="R75" s="22">
        <v>0</v>
      </c>
      <c r="S75" s="19">
        <v>0</v>
      </c>
      <c r="T75" s="19">
        <v>0</v>
      </c>
      <c r="U75" s="19"/>
      <c r="V75" s="19"/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>
        <v>0</v>
      </c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>
        <v>0</v>
      </c>
      <c r="BB75" s="19">
        <v>0</v>
      </c>
      <c r="BC75" s="19"/>
      <c r="BD75" s="19"/>
      <c r="BE75" s="19"/>
      <c r="BF75" s="19"/>
      <c r="BG75" s="16">
        <f t="shared" si="4"/>
        <v>14142479.35</v>
      </c>
      <c r="BH75" s="16">
        <f t="shared" si="4"/>
        <v>0</v>
      </c>
      <c r="BI75" s="16">
        <f t="shared" si="5"/>
        <v>14142479.35</v>
      </c>
      <c r="BJ75" s="16">
        <f t="shared" si="6"/>
        <v>0</v>
      </c>
      <c r="BK75" s="18">
        <f t="shared" si="7"/>
        <v>0</v>
      </c>
    </row>
    <row r="76" spans="1:63" x14ac:dyDescent="0.3">
      <c r="A76" s="12">
        <v>10.601700000000001</v>
      </c>
      <c r="B76" s="13" t="s">
        <v>103</v>
      </c>
      <c r="C76" s="19"/>
      <c r="D76" s="19"/>
      <c r="E76" s="19">
        <v>0</v>
      </c>
      <c r="F76" s="19">
        <v>0</v>
      </c>
      <c r="G76" s="19">
        <v>0</v>
      </c>
      <c r="H76" s="19">
        <v>0</v>
      </c>
      <c r="I76" s="19"/>
      <c r="J76" s="19"/>
      <c r="K76" s="19">
        <v>0</v>
      </c>
      <c r="L76" s="19">
        <v>0</v>
      </c>
      <c r="M76" s="20">
        <v>25445540.460000001</v>
      </c>
      <c r="N76" s="21">
        <v>0</v>
      </c>
      <c r="O76" s="23">
        <v>16963695</v>
      </c>
      <c r="P76" s="22"/>
      <c r="Q76" s="23">
        <v>13602112.720000001</v>
      </c>
      <c r="R76" s="22">
        <v>0</v>
      </c>
      <c r="S76" s="20">
        <v>2490792.7200000002</v>
      </c>
      <c r="T76" s="24">
        <v>0</v>
      </c>
      <c r="U76" s="19">
        <v>5080005.82</v>
      </c>
      <c r="V76" s="19"/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20">
        <v>349519</v>
      </c>
      <c r="AH76" s="21">
        <v>0</v>
      </c>
      <c r="AI76" s="20">
        <v>419423.56</v>
      </c>
      <c r="AJ76" s="21">
        <v>0</v>
      </c>
      <c r="AK76" s="20">
        <v>279615.71000000089</v>
      </c>
      <c r="AL76" s="21">
        <v>0</v>
      </c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>
        <v>0</v>
      </c>
      <c r="BB76" s="19">
        <v>0</v>
      </c>
      <c r="BC76" s="19"/>
      <c r="BD76" s="19"/>
      <c r="BE76" s="19"/>
      <c r="BF76" s="19"/>
      <c r="BG76" s="16">
        <f t="shared" si="4"/>
        <v>64630704.990000002</v>
      </c>
      <c r="BH76" s="16">
        <f t="shared" si="4"/>
        <v>0</v>
      </c>
      <c r="BI76" s="16">
        <f t="shared" si="5"/>
        <v>64630704.990000002</v>
      </c>
      <c r="BJ76" s="16">
        <f t="shared" si="6"/>
        <v>0</v>
      </c>
      <c r="BK76" s="18">
        <f t="shared" si="7"/>
        <v>0</v>
      </c>
    </row>
    <row r="77" spans="1:63" x14ac:dyDescent="0.3">
      <c r="A77" s="26">
        <v>10.602600000000001</v>
      </c>
      <c r="B77" s="29" t="s">
        <v>104</v>
      </c>
      <c r="C77" s="19"/>
      <c r="D77" s="19"/>
      <c r="E77" s="19">
        <v>0</v>
      </c>
      <c r="F77" s="19">
        <v>0</v>
      </c>
      <c r="G77" s="19">
        <v>0</v>
      </c>
      <c r="H77" s="19">
        <v>0</v>
      </c>
      <c r="I77" s="19"/>
      <c r="J77" s="19"/>
      <c r="K77" s="19">
        <v>0</v>
      </c>
      <c r="L77" s="19">
        <v>0</v>
      </c>
      <c r="M77" s="20">
        <v>735098</v>
      </c>
      <c r="N77" s="21">
        <v>0</v>
      </c>
      <c r="O77" s="22"/>
      <c r="P77" s="19"/>
      <c r="Q77" s="23">
        <v>4829821</v>
      </c>
      <c r="R77" s="22">
        <v>0</v>
      </c>
      <c r="S77" s="19">
        <v>0</v>
      </c>
      <c r="T77" s="19">
        <v>0</v>
      </c>
      <c r="U77" s="19"/>
      <c r="V77" s="19"/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9">
        <v>0</v>
      </c>
      <c r="AL77" s="19">
        <v>0</v>
      </c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>
        <v>0</v>
      </c>
      <c r="BB77" s="19">
        <v>0</v>
      </c>
      <c r="BC77" s="19"/>
      <c r="BD77" s="19"/>
      <c r="BE77" s="19"/>
      <c r="BF77" s="19"/>
      <c r="BG77" s="16">
        <f t="shared" si="4"/>
        <v>5564919</v>
      </c>
      <c r="BH77" s="16">
        <f t="shared" si="4"/>
        <v>0</v>
      </c>
      <c r="BI77" s="16">
        <f t="shared" si="5"/>
        <v>5564919</v>
      </c>
      <c r="BJ77" s="16">
        <f t="shared" si="6"/>
        <v>0</v>
      </c>
      <c r="BK77" s="18">
        <f t="shared" si="7"/>
        <v>0</v>
      </c>
    </row>
    <row r="78" spans="1:63" x14ac:dyDescent="0.3">
      <c r="A78" s="12">
        <v>10.6027</v>
      </c>
      <c r="B78" s="13" t="s">
        <v>103</v>
      </c>
      <c r="C78" s="19">
        <v>427691662.43000001</v>
      </c>
      <c r="D78" s="19">
        <v>0</v>
      </c>
      <c r="E78" s="20">
        <v>334140084.20000005</v>
      </c>
      <c r="F78" s="21">
        <v>0</v>
      </c>
      <c r="G78" s="19">
        <v>1482868644.4000003</v>
      </c>
      <c r="H78" s="19">
        <v>0</v>
      </c>
      <c r="I78" s="19">
        <v>1394899193.1400006</v>
      </c>
      <c r="J78" s="19">
        <v>0</v>
      </c>
      <c r="K78" s="19">
        <v>871600625.51999986</v>
      </c>
      <c r="L78" s="19">
        <v>0</v>
      </c>
      <c r="M78" s="20">
        <v>1497881350.6199996</v>
      </c>
      <c r="N78" s="21">
        <v>0</v>
      </c>
      <c r="O78" s="23">
        <v>797437912.36000013</v>
      </c>
      <c r="P78" s="22"/>
      <c r="Q78" s="23">
        <v>1704352112.6899998</v>
      </c>
      <c r="R78" s="22">
        <v>0</v>
      </c>
      <c r="S78" s="20">
        <v>794605433.47000003</v>
      </c>
      <c r="T78" s="24">
        <v>0</v>
      </c>
      <c r="U78" s="19">
        <v>924397862.65999997</v>
      </c>
      <c r="V78" s="19"/>
      <c r="W78" s="20">
        <v>1379844933.0200005</v>
      </c>
      <c r="X78" s="21">
        <v>0</v>
      </c>
      <c r="Y78" s="19">
        <v>465848916.56000006</v>
      </c>
      <c r="Z78" s="19">
        <v>0</v>
      </c>
      <c r="AA78" s="20">
        <v>732822953.87000012</v>
      </c>
      <c r="AB78" s="21">
        <v>0</v>
      </c>
      <c r="AC78" s="20">
        <v>434199264.08000004</v>
      </c>
      <c r="AD78" s="21">
        <v>0</v>
      </c>
      <c r="AE78" s="19">
        <v>666642502.04999995</v>
      </c>
      <c r="AF78" s="19">
        <v>0</v>
      </c>
      <c r="AG78" s="20">
        <v>844032638.56999981</v>
      </c>
      <c r="AH78" s="21">
        <v>0</v>
      </c>
      <c r="AI78" s="20">
        <v>963288418.56999981</v>
      </c>
      <c r="AJ78" s="21">
        <v>0</v>
      </c>
      <c r="AK78" s="20">
        <v>834457615.14000034</v>
      </c>
      <c r="AL78" s="21">
        <v>0</v>
      </c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>
        <v>0</v>
      </c>
      <c r="BB78" s="19">
        <v>0</v>
      </c>
      <c r="BC78" s="19"/>
      <c r="BD78" s="19"/>
      <c r="BE78" s="19"/>
      <c r="BF78" s="19"/>
      <c r="BG78" s="16">
        <f t="shared" si="4"/>
        <v>16551012123.349998</v>
      </c>
      <c r="BH78" s="16">
        <f t="shared" si="4"/>
        <v>0</v>
      </c>
      <c r="BI78" s="16">
        <f t="shared" si="5"/>
        <v>16551012123.349998</v>
      </c>
      <c r="BJ78" s="16">
        <f t="shared" si="6"/>
        <v>0</v>
      </c>
      <c r="BK78" s="18">
        <f t="shared" si="7"/>
        <v>732822953.87000012</v>
      </c>
    </row>
    <row r="79" spans="1:63" x14ac:dyDescent="0.3">
      <c r="A79" s="26">
        <v>10.6028</v>
      </c>
      <c r="B79" s="13" t="s">
        <v>105</v>
      </c>
      <c r="C79" s="19">
        <v>195457167.21000001</v>
      </c>
      <c r="D79" s="19">
        <v>0</v>
      </c>
      <c r="E79" s="20">
        <v>123415520</v>
      </c>
      <c r="F79" s="21">
        <v>0</v>
      </c>
      <c r="G79" s="19">
        <v>30649380</v>
      </c>
      <c r="H79" s="19">
        <v>0</v>
      </c>
      <c r="I79" s="19">
        <v>11382114.640000001</v>
      </c>
      <c r="J79" s="19">
        <v>0</v>
      </c>
      <c r="K79" s="19">
        <v>16128294</v>
      </c>
      <c r="L79" s="19">
        <v>0</v>
      </c>
      <c r="M79" s="20">
        <v>21550546.68</v>
      </c>
      <c r="N79" s="21">
        <v>0</v>
      </c>
      <c r="O79" s="23">
        <v>12427058</v>
      </c>
      <c r="P79" s="22"/>
      <c r="Q79" s="23">
        <v>62715777</v>
      </c>
      <c r="R79" s="22">
        <v>0</v>
      </c>
      <c r="S79" s="20">
        <v>34555382</v>
      </c>
      <c r="T79" s="24">
        <v>0</v>
      </c>
      <c r="U79" s="19">
        <v>13446838</v>
      </c>
      <c r="V79" s="19"/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>
        <v>13092641</v>
      </c>
      <c r="AD79" s="21">
        <v>0</v>
      </c>
      <c r="AE79" s="19">
        <v>0</v>
      </c>
      <c r="AF79" s="19">
        <v>0</v>
      </c>
      <c r="AG79" s="19">
        <v>0</v>
      </c>
      <c r="AH79" s="19">
        <v>0</v>
      </c>
      <c r="AI79" s="20">
        <v>16868088</v>
      </c>
      <c r="AJ79" s="21">
        <v>0</v>
      </c>
      <c r="AK79" s="20">
        <v>28722337</v>
      </c>
      <c r="AL79" s="21">
        <v>0</v>
      </c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>
        <v>0</v>
      </c>
      <c r="BB79" s="19">
        <v>0</v>
      </c>
      <c r="BC79" s="19"/>
      <c r="BD79" s="19"/>
      <c r="BE79" s="19"/>
      <c r="BF79" s="19"/>
      <c r="BG79" s="16">
        <f t="shared" si="4"/>
        <v>580411143.52999997</v>
      </c>
      <c r="BH79" s="16">
        <f t="shared" si="4"/>
        <v>0</v>
      </c>
      <c r="BI79" s="16">
        <f t="shared" si="5"/>
        <v>580411143.52999997</v>
      </c>
      <c r="BJ79" s="16">
        <f t="shared" si="6"/>
        <v>0</v>
      </c>
      <c r="BK79" s="18">
        <f t="shared" si="7"/>
        <v>0</v>
      </c>
    </row>
    <row r="80" spans="1:63" x14ac:dyDescent="0.3">
      <c r="A80" s="12">
        <v>10.6037</v>
      </c>
      <c r="B80" s="13" t="s">
        <v>103</v>
      </c>
      <c r="C80" s="19">
        <v>9478589.4600000009</v>
      </c>
      <c r="D80" s="19">
        <v>0</v>
      </c>
      <c r="E80" s="20">
        <v>6319059.6399999997</v>
      </c>
      <c r="F80" s="21">
        <v>0</v>
      </c>
      <c r="G80" s="19">
        <v>0</v>
      </c>
      <c r="H80" s="19">
        <v>0</v>
      </c>
      <c r="I80" s="19">
        <v>1018494.8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2"/>
      <c r="P80" s="19"/>
      <c r="Q80" s="23">
        <v>347959.26</v>
      </c>
      <c r="R80" s="22">
        <v>0</v>
      </c>
      <c r="S80" s="20">
        <v>103922965.34999999</v>
      </c>
      <c r="T80" s="24">
        <v>0</v>
      </c>
      <c r="U80" s="19">
        <v>212821637.00999999</v>
      </c>
      <c r="V80" s="19"/>
      <c r="W80" s="20">
        <v>586019.57999999996</v>
      </c>
      <c r="X80" s="21">
        <v>0</v>
      </c>
      <c r="Y80" s="19">
        <v>0</v>
      </c>
      <c r="Z80" s="19">
        <v>0</v>
      </c>
      <c r="AA80" s="20">
        <v>146504.9</v>
      </c>
      <c r="AB80" s="21">
        <v>0</v>
      </c>
      <c r="AC80" s="20">
        <v>1045414.9199999999</v>
      </c>
      <c r="AD80" s="21">
        <v>0</v>
      </c>
      <c r="AE80" s="19">
        <v>1277728</v>
      </c>
      <c r="AF80" s="19">
        <v>0</v>
      </c>
      <c r="AG80" s="20">
        <v>4069575</v>
      </c>
      <c r="AH80" s="21">
        <v>0</v>
      </c>
      <c r="AI80" s="20">
        <v>927800.42</v>
      </c>
      <c r="AJ80" s="21">
        <v>0</v>
      </c>
      <c r="AK80" s="20">
        <v>618533.62</v>
      </c>
      <c r="AL80" s="21">
        <v>0</v>
      </c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>
        <v>0</v>
      </c>
      <c r="BB80" s="19">
        <v>0</v>
      </c>
      <c r="BC80" s="19"/>
      <c r="BD80" s="19"/>
      <c r="BE80" s="19"/>
      <c r="BF80" s="19"/>
      <c r="BG80" s="16">
        <f t="shared" si="4"/>
        <v>342580281.95999998</v>
      </c>
      <c r="BH80" s="16">
        <f t="shared" si="4"/>
        <v>0</v>
      </c>
      <c r="BI80" s="16">
        <f t="shared" si="5"/>
        <v>342580281.95999998</v>
      </c>
      <c r="BJ80" s="16">
        <f t="shared" si="6"/>
        <v>0</v>
      </c>
      <c r="BK80" s="18">
        <f t="shared" si="7"/>
        <v>146504.9</v>
      </c>
    </row>
    <row r="81" spans="1:63" x14ac:dyDescent="0.3">
      <c r="A81" s="12">
        <v>10.604699999999999</v>
      </c>
      <c r="B81" s="13" t="s">
        <v>106</v>
      </c>
      <c r="C81" s="19"/>
      <c r="D81" s="19"/>
      <c r="E81" s="19">
        <v>0</v>
      </c>
      <c r="F81" s="19">
        <v>0</v>
      </c>
      <c r="G81" s="19">
        <v>166177405.12</v>
      </c>
      <c r="H81" s="19">
        <v>0</v>
      </c>
      <c r="I81" s="19">
        <v>379290218.18000001</v>
      </c>
      <c r="J81" s="19">
        <v>0</v>
      </c>
      <c r="K81" s="19">
        <v>0</v>
      </c>
      <c r="L81" s="19">
        <v>0</v>
      </c>
      <c r="M81" s="20">
        <v>99167365.770000011</v>
      </c>
      <c r="N81" s="21">
        <v>0</v>
      </c>
      <c r="O81" s="23">
        <v>171106815.81999999</v>
      </c>
      <c r="P81" s="22"/>
      <c r="Q81" s="22">
        <v>0</v>
      </c>
      <c r="R81" s="22">
        <v>0</v>
      </c>
      <c r="S81" s="19">
        <v>0</v>
      </c>
      <c r="T81" s="19">
        <v>0</v>
      </c>
      <c r="U81" s="19">
        <v>119165799</v>
      </c>
      <c r="V81" s="19"/>
      <c r="W81" s="20">
        <v>93934545.260000005</v>
      </c>
      <c r="X81" s="21">
        <v>0</v>
      </c>
      <c r="Y81" s="19">
        <v>227799670.59</v>
      </c>
      <c r="Z81" s="19">
        <v>0</v>
      </c>
      <c r="AA81" s="20">
        <v>192423805.96000001</v>
      </c>
      <c r="AB81" s="21">
        <v>0</v>
      </c>
      <c r="AC81" s="19">
        <v>0</v>
      </c>
      <c r="AD81" s="19">
        <v>0</v>
      </c>
      <c r="AE81" s="19">
        <v>0</v>
      </c>
      <c r="AF81" s="19">
        <v>0</v>
      </c>
      <c r="AG81" s="20">
        <v>98356369.200000003</v>
      </c>
      <c r="AH81" s="21">
        <v>0</v>
      </c>
      <c r="AI81" s="19">
        <v>0</v>
      </c>
      <c r="AJ81" s="19">
        <v>0</v>
      </c>
      <c r="AK81" s="20">
        <v>214856613.5</v>
      </c>
      <c r="AL81" s="21">
        <v>0</v>
      </c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>
        <v>0</v>
      </c>
      <c r="BB81" s="19">
        <v>0</v>
      </c>
      <c r="BC81" s="19"/>
      <c r="BD81" s="19"/>
      <c r="BE81" s="19"/>
      <c r="BF81" s="19"/>
      <c r="BG81" s="16">
        <f t="shared" si="4"/>
        <v>1762278608.3999999</v>
      </c>
      <c r="BH81" s="16">
        <f t="shared" si="4"/>
        <v>0</v>
      </c>
      <c r="BI81" s="16">
        <f t="shared" si="5"/>
        <v>1762278608.3999999</v>
      </c>
      <c r="BJ81" s="16">
        <f t="shared" si="6"/>
        <v>0</v>
      </c>
      <c r="BK81" s="18">
        <f t="shared" si="7"/>
        <v>192423805.96000001</v>
      </c>
    </row>
    <row r="82" spans="1:63" x14ac:dyDescent="0.3">
      <c r="A82" s="12">
        <v>10.605700000000001</v>
      </c>
      <c r="B82" s="13" t="s">
        <v>107</v>
      </c>
      <c r="C82" s="19">
        <v>96306317.569999993</v>
      </c>
      <c r="D82" s="19">
        <v>0</v>
      </c>
      <c r="E82" s="20">
        <v>94680875</v>
      </c>
      <c r="F82" s="21">
        <v>0</v>
      </c>
      <c r="G82" s="19">
        <v>322364226</v>
      </c>
      <c r="H82" s="19">
        <v>0</v>
      </c>
      <c r="I82" s="19">
        <v>1495980</v>
      </c>
      <c r="J82" s="19">
        <v>0</v>
      </c>
      <c r="K82" s="19">
        <v>550524027</v>
      </c>
      <c r="L82" s="19">
        <v>0</v>
      </c>
      <c r="M82" s="20">
        <v>262752850.26999998</v>
      </c>
      <c r="N82" s="21">
        <v>0</v>
      </c>
      <c r="O82" s="23">
        <v>35851272</v>
      </c>
      <c r="P82" s="22"/>
      <c r="Q82" s="22">
        <v>0</v>
      </c>
      <c r="R82" s="22">
        <v>0</v>
      </c>
      <c r="S82" s="20">
        <v>370005076.73000002</v>
      </c>
      <c r="T82" s="24">
        <v>0</v>
      </c>
      <c r="U82" s="19">
        <v>389810985</v>
      </c>
      <c r="V82" s="19"/>
      <c r="W82" s="20">
        <v>180247554.46000001</v>
      </c>
      <c r="X82" s="21">
        <v>0</v>
      </c>
      <c r="Y82" s="19">
        <v>0</v>
      </c>
      <c r="Z82" s="19">
        <v>0</v>
      </c>
      <c r="AA82" s="19">
        <v>0</v>
      </c>
      <c r="AB82" s="19">
        <v>0</v>
      </c>
      <c r="AC82" s="20">
        <v>231886494</v>
      </c>
      <c r="AD82" s="21">
        <v>0</v>
      </c>
      <c r="AE82" s="19">
        <v>218785699</v>
      </c>
      <c r="AF82" s="19">
        <v>0</v>
      </c>
      <c r="AG82" s="20">
        <v>213000847</v>
      </c>
      <c r="AH82" s="21">
        <v>0</v>
      </c>
      <c r="AI82" s="20">
        <v>664121209</v>
      </c>
      <c r="AJ82" s="21">
        <v>0</v>
      </c>
      <c r="AK82" s="19">
        <v>0</v>
      </c>
      <c r="AL82" s="19">
        <v>0</v>
      </c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>
        <v>0</v>
      </c>
      <c r="BB82" s="19">
        <v>0</v>
      </c>
      <c r="BC82" s="19"/>
      <c r="BD82" s="19"/>
      <c r="BE82" s="19"/>
      <c r="BF82" s="19"/>
      <c r="BG82" s="16">
        <f t="shared" si="4"/>
        <v>3631833413.0299997</v>
      </c>
      <c r="BH82" s="16">
        <f t="shared" si="4"/>
        <v>0</v>
      </c>
      <c r="BI82" s="16">
        <f t="shared" si="5"/>
        <v>3631833413.0299997</v>
      </c>
      <c r="BJ82" s="16">
        <f t="shared" si="6"/>
        <v>0</v>
      </c>
      <c r="BK82" s="18">
        <f t="shared" si="7"/>
        <v>0</v>
      </c>
    </row>
    <row r="83" spans="1:63" x14ac:dyDescent="0.3">
      <c r="A83" s="12">
        <v>10.611599999999999</v>
      </c>
      <c r="B83" s="13" t="s">
        <v>108</v>
      </c>
      <c r="C83" s="19"/>
      <c r="D83" s="19"/>
      <c r="E83" s="19">
        <v>0</v>
      </c>
      <c r="F83" s="19">
        <v>0</v>
      </c>
      <c r="G83" s="19">
        <v>0</v>
      </c>
      <c r="H83" s="19">
        <v>0</v>
      </c>
      <c r="I83" s="19"/>
      <c r="J83" s="19"/>
      <c r="K83" s="19">
        <v>0</v>
      </c>
      <c r="L83" s="19">
        <v>0</v>
      </c>
      <c r="M83" s="19">
        <v>0</v>
      </c>
      <c r="N83" s="19">
        <v>0</v>
      </c>
      <c r="O83" s="22"/>
      <c r="P83" s="19"/>
      <c r="Q83" s="23">
        <v>185423.94</v>
      </c>
      <c r="R83" s="22">
        <v>0</v>
      </c>
      <c r="S83" s="19">
        <v>0</v>
      </c>
      <c r="T83" s="19">
        <v>0</v>
      </c>
      <c r="U83" s="19"/>
      <c r="V83" s="19"/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>
        <v>0</v>
      </c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>
        <v>0</v>
      </c>
      <c r="BB83" s="19">
        <v>0</v>
      </c>
      <c r="BC83" s="19"/>
      <c r="BD83" s="19"/>
      <c r="BE83" s="19"/>
      <c r="BF83" s="19"/>
      <c r="BG83" s="16">
        <f t="shared" si="4"/>
        <v>185423.94</v>
      </c>
      <c r="BH83" s="16">
        <f t="shared" si="4"/>
        <v>0</v>
      </c>
      <c r="BI83" s="16">
        <f t="shared" si="5"/>
        <v>185423.94</v>
      </c>
      <c r="BJ83" s="16">
        <f t="shared" si="6"/>
        <v>0</v>
      </c>
      <c r="BK83" s="18">
        <f t="shared" si="7"/>
        <v>0</v>
      </c>
    </row>
    <row r="84" spans="1:63" x14ac:dyDescent="0.3">
      <c r="A84" s="12">
        <v>10.611700000000001</v>
      </c>
      <c r="B84" s="13" t="s">
        <v>108</v>
      </c>
      <c r="C84" s="19">
        <v>223253792.03999999</v>
      </c>
      <c r="D84" s="19">
        <v>0</v>
      </c>
      <c r="E84" s="20">
        <v>177129095.84999999</v>
      </c>
      <c r="F84" s="21">
        <v>0</v>
      </c>
      <c r="G84" s="19">
        <v>15499969</v>
      </c>
      <c r="H84" s="19">
        <v>0</v>
      </c>
      <c r="I84" s="19">
        <v>4478235.4000000004</v>
      </c>
      <c r="J84" s="19">
        <v>0</v>
      </c>
      <c r="K84" s="19">
        <v>0</v>
      </c>
      <c r="L84" s="19">
        <v>0</v>
      </c>
      <c r="M84" s="20">
        <v>2697441.75</v>
      </c>
      <c r="N84" s="21">
        <v>0</v>
      </c>
      <c r="O84" s="23">
        <v>1798294</v>
      </c>
      <c r="P84" s="22"/>
      <c r="Q84" s="23">
        <v>8667080.379999999</v>
      </c>
      <c r="R84" s="22">
        <v>0</v>
      </c>
      <c r="S84" s="20">
        <v>33760145.710000001</v>
      </c>
      <c r="T84" s="24">
        <v>0</v>
      </c>
      <c r="U84" s="19">
        <v>3027249.57</v>
      </c>
      <c r="V84" s="19"/>
      <c r="W84" s="20">
        <v>1356.45</v>
      </c>
      <c r="X84" s="21">
        <v>0</v>
      </c>
      <c r="Y84" s="19">
        <v>33755.5</v>
      </c>
      <c r="Z84" s="19">
        <v>0</v>
      </c>
      <c r="AA84" s="20">
        <v>339.12</v>
      </c>
      <c r="AB84" s="21">
        <v>0</v>
      </c>
      <c r="AC84" s="20">
        <v>5160182</v>
      </c>
      <c r="AD84" s="21">
        <v>0</v>
      </c>
      <c r="AE84" s="19">
        <v>6306890</v>
      </c>
      <c r="AF84" s="19">
        <v>0</v>
      </c>
      <c r="AG84" s="20">
        <v>12381907</v>
      </c>
      <c r="AH84" s="21">
        <v>0</v>
      </c>
      <c r="AI84" s="20">
        <v>6512.78</v>
      </c>
      <c r="AJ84" s="21">
        <v>0</v>
      </c>
      <c r="AK84" s="20">
        <v>4341.8599999999997</v>
      </c>
      <c r="AL84" s="21">
        <v>0</v>
      </c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>
        <v>0</v>
      </c>
      <c r="BB84" s="19">
        <v>0</v>
      </c>
      <c r="BC84" s="19"/>
      <c r="BD84" s="19"/>
      <c r="BE84" s="19"/>
      <c r="BF84" s="19"/>
      <c r="BG84" s="16">
        <f t="shared" si="4"/>
        <v>494206588.40999991</v>
      </c>
      <c r="BH84" s="16">
        <f t="shared" si="4"/>
        <v>0</v>
      </c>
      <c r="BI84" s="16">
        <f t="shared" si="5"/>
        <v>494206588.40999991</v>
      </c>
      <c r="BJ84" s="16">
        <f t="shared" si="6"/>
        <v>0</v>
      </c>
      <c r="BK84" s="18">
        <f t="shared" si="7"/>
        <v>339.12</v>
      </c>
    </row>
    <row r="85" spans="1:63" x14ac:dyDescent="0.3">
      <c r="A85" s="12">
        <v>10.611800000000001</v>
      </c>
      <c r="B85" s="13" t="s">
        <v>109</v>
      </c>
      <c r="C85" s="19">
        <v>185575819.13999999</v>
      </c>
      <c r="D85" s="19">
        <v>0</v>
      </c>
      <c r="E85" s="20">
        <v>191651007</v>
      </c>
      <c r="F85" s="21">
        <v>0</v>
      </c>
      <c r="G85" s="19">
        <v>0</v>
      </c>
      <c r="H85" s="19">
        <v>0</v>
      </c>
      <c r="I85" s="19"/>
      <c r="J85" s="19"/>
      <c r="K85" s="19">
        <v>0</v>
      </c>
      <c r="L85" s="19">
        <v>0</v>
      </c>
      <c r="M85" s="19">
        <v>0</v>
      </c>
      <c r="N85" s="19">
        <v>0</v>
      </c>
      <c r="O85" s="22"/>
      <c r="P85" s="19"/>
      <c r="Q85" s="22">
        <v>0</v>
      </c>
      <c r="R85" s="22">
        <v>0</v>
      </c>
      <c r="S85" s="19">
        <v>0</v>
      </c>
      <c r="T85" s="19">
        <v>0</v>
      </c>
      <c r="U85" s="19"/>
      <c r="V85" s="19"/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>
        <v>0</v>
      </c>
      <c r="BB85" s="19">
        <v>0</v>
      </c>
      <c r="BC85" s="19"/>
      <c r="BD85" s="19"/>
      <c r="BE85" s="19"/>
      <c r="BF85" s="19"/>
      <c r="BG85" s="16">
        <f t="shared" si="4"/>
        <v>377226826.13999999</v>
      </c>
      <c r="BH85" s="16">
        <f t="shared" si="4"/>
        <v>0</v>
      </c>
      <c r="BI85" s="16">
        <f t="shared" si="5"/>
        <v>377226826.13999999</v>
      </c>
      <c r="BJ85" s="16">
        <f t="shared" si="6"/>
        <v>0</v>
      </c>
      <c r="BK85" s="18">
        <f t="shared" si="7"/>
        <v>0</v>
      </c>
    </row>
    <row r="86" spans="1:63" x14ac:dyDescent="0.3">
      <c r="A86" s="12">
        <v>10.6126</v>
      </c>
      <c r="B86" s="13" t="s">
        <v>110</v>
      </c>
      <c r="C86" s="19"/>
      <c r="D86" s="19"/>
      <c r="E86" s="19">
        <v>0</v>
      </c>
      <c r="F86" s="19">
        <v>0</v>
      </c>
      <c r="G86" s="19">
        <v>0</v>
      </c>
      <c r="H86" s="19">
        <v>0</v>
      </c>
      <c r="I86" s="19"/>
      <c r="J86" s="19"/>
      <c r="K86" s="19">
        <v>0</v>
      </c>
      <c r="L86" s="19">
        <v>0</v>
      </c>
      <c r="M86" s="19">
        <v>0</v>
      </c>
      <c r="N86" s="19">
        <v>0</v>
      </c>
      <c r="O86" s="22"/>
      <c r="P86" s="19"/>
      <c r="Q86" s="23">
        <v>245616</v>
      </c>
      <c r="R86" s="22">
        <v>0</v>
      </c>
      <c r="S86" s="19">
        <v>0</v>
      </c>
      <c r="T86" s="19">
        <v>0</v>
      </c>
      <c r="U86" s="19"/>
      <c r="V86" s="19"/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>
        <v>0</v>
      </c>
      <c r="BB86" s="19">
        <v>0</v>
      </c>
      <c r="BC86" s="19"/>
      <c r="BD86" s="19"/>
      <c r="BE86" s="19"/>
      <c r="BF86" s="19"/>
      <c r="BG86" s="16">
        <f t="shared" si="4"/>
        <v>245616</v>
      </c>
      <c r="BH86" s="16">
        <f t="shared" si="4"/>
        <v>0</v>
      </c>
      <c r="BI86" s="16">
        <f t="shared" si="5"/>
        <v>245616</v>
      </c>
      <c r="BJ86" s="16">
        <f t="shared" si="6"/>
        <v>0</v>
      </c>
      <c r="BK86" s="18">
        <f t="shared" si="7"/>
        <v>0</v>
      </c>
    </row>
    <row r="87" spans="1:63" x14ac:dyDescent="0.3">
      <c r="A87" s="12">
        <v>10.6127</v>
      </c>
      <c r="B87" s="13" t="s">
        <v>111</v>
      </c>
      <c r="C87" s="19">
        <v>2748948.14</v>
      </c>
      <c r="D87" s="19">
        <v>0</v>
      </c>
      <c r="E87" s="20">
        <v>1832632.1</v>
      </c>
      <c r="F87" s="21">
        <v>0</v>
      </c>
      <c r="G87" s="19">
        <v>0</v>
      </c>
      <c r="H87" s="19">
        <v>0</v>
      </c>
      <c r="I87" s="19">
        <v>2521266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2"/>
      <c r="P87" s="19"/>
      <c r="Q87" s="22">
        <v>0</v>
      </c>
      <c r="R87" s="22">
        <v>0</v>
      </c>
      <c r="S87" s="20">
        <v>171373</v>
      </c>
      <c r="T87" s="24">
        <v>0</v>
      </c>
      <c r="U87" s="19"/>
      <c r="V87" s="19"/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20">
        <v>100524.6</v>
      </c>
      <c r="AJ87" s="21">
        <v>0</v>
      </c>
      <c r="AK87" s="20">
        <v>67016.399999999994</v>
      </c>
      <c r="AL87" s="21">
        <v>0</v>
      </c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>
        <v>0</v>
      </c>
      <c r="BB87" s="19">
        <v>0</v>
      </c>
      <c r="BC87" s="19"/>
      <c r="BD87" s="19"/>
      <c r="BE87" s="19"/>
      <c r="BF87" s="19"/>
      <c r="BG87" s="16">
        <f t="shared" si="4"/>
        <v>7441760.2400000002</v>
      </c>
      <c r="BH87" s="16">
        <f t="shared" si="4"/>
        <v>0</v>
      </c>
      <c r="BI87" s="16">
        <f t="shared" si="5"/>
        <v>7441760.2400000002</v>
      </c>
      <c r="BJ87" s="16">
        <f t="shared" si="6"/>
        <v>0</v>
      </c>
      <c r="BK87" s="18">
        <f t="shared" si="7"/>
        <v>0</v>
      </c>
    </row>
    <row r="88" spans="1:63" ht="31.5" x14ac:dyDescent="0.3">
      <c r="A88" s="12">
        <v>10.6137</v>
      </c>
      <c r="B88" s="13" t="s">
        <v>112</v>
      </c>
      <c r="C88" s="19"/>
      <c r="D88" s="19"/>
      <c r="E88" s="19">
        <v>0</v>
      </c>
      <c r="F88" s="19">
        <v>0</v>
      </c>
      <c r="G88" s="19">
        <v>0</v>
      </c>
      <c r="H88" s="19">
        <v>0</v>
      </c>
      <c r="I88" s="19"/>
      <c r="J88" s="19"/>
      <c r="K88" s="19">
        <v>0</v>
      </c>
      <c r="L88" s="19">
        <v>0</v>
      </c>
      <c r="M88" s="19">
        <v>0</v>
      </c>
      <c r="N88" s="19">
        <v>0</v>
      </c>
      <c r="O88" s="22"/>
      <c r="P88" s="19"/>
      <c r="Q88" s="22">
        <v>0</v>
      </c>
      <c r="R88" s="22">
        <v>0</v>
      </c>
      <c r="S88" s="19">
        <v>0</v>
      </c>
      <c r="T88" s="19">
        <v>0</v>
      </c>
      <c r="U88" s="19"/>
      <c r="V88" s="19"/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>
        <v>0</v>
      </c>
      <c r="BB88" s="19">
        <v>0</v>
      </c>
      <c r="BC88" s="19"/>
      <c r="BD88" s="19"/>
      <c r="BE88" s="19"/>
      <c r="BF88" s="19"/>
      <c r="BG88" s="16">
        <f t="shared" si="4"/>
        <v>0</v>
      </c>
      <c r="BH88" s="16">
        <f t="shared" si="4"/>
        <v>0</v>
      </c>
      <c r="BI88" s="16">
        <f t="shared" si="5"/>
        <v>0</v>
      </c>
      <c r="BJ88" s="16">
        <f t="shared" si="6"/>
        <v>0</v>
      </c>
      <c r="BK88" s="18">
        <f t="shared" si="7"/>
        <v>0</v>
      </c>
    </row>
    <row r="89" spans="1:63" ht="31.5" x14ac:dyDescent="0.3">
      <c r="A89" s="12">
        <v>10.614699999999999</v>
      </c>
      <c r="B89" s="13" t="s">
        <v>113</v>
      </c>
      <c r="C89" s="19">
        <v>9298792.0399999991</v>
      </c>
      <c r="D89" s="19">
        <v>0</v>
      </c>
      <c r="E89" s="20">
        <v>18718998</v>
      </c>
      <c r="F89" s="21">
        <v>0</v>
      </c>
      <c r="G89" s="19">
        <v>0</v>
      </c>
      <c r="H89" s="19">
        <v>0</v>
      </c>
      <c r="I89" s="19"/>
      <c r="J89" s="19"/>
      <c r="K89" s="19">
        <v>0</v>
      </c>
      <c r="L89" s="19">
        <v>0</v>
      </c>
      <c r="M89" s="19">
        <v>0</v>
      </c>
      <c r="N89" s="19">
        <v>0</v>
      </c>
      <c r="O89" s="22"/>
      <c r="P89" s="19"/>
      <c r="Q89" s="22">
        <v>0</v>
      </c>
      <c r="R89" s="22">
        <v>0</v>
      </c>
      <c r="S89" s="20">
        <v>234949</v>
      </c>
      <c r="T89" s="24">
        <v>0</v>
      </c>
      <c r="U89" s="19"/>
      <c r="V89" s="19"/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9">
        <v>0</v>
      </c>
      <c r="AL89" s="19">
        <v>0</v>
      </c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>
        <v>0</v>
      </c>
      <c r="BB89" s="19">
        <v>0</v>
      </c>
      <c r="BC89" s="19"/>
      <c r="BD89" s="19"/>
      <c r="BE89" s="19"/>
      <c r="BF89" s="19"/>
      <c r="BG89" s="16">
        <f t="shared" si="4"/>
        <v>28252739.039999999</v>
      </c>
      <c r="BH89" s="16">
        <f t="shared" si="4"/>
        <v>0</v>
      </c>
      <c r="BI89" s="16">
        <f t="shared" si="5"/>
        <v>28252739.039999999</v>
      </c>
      <c r="BJ89" s="16">
        <f t="shared" si="6"/>
        <v>0</v>
      </c>
      <c r="BK89" s="18">
        <f t="shared" si="7"/>
        <v>0</v>
      </c>
    </row>
    <row r="90" spans="1:63" x14ac:dyDescent="0.3">
      <c r="A90" s="12">
        <v>10.621700000000001</v>
      </c>
      <c r="B90" s="13" t="s">
        <v>114</v>
      </c>
      <c r="C90" s="19">
        <v>1454347.12</v>
      </c>
      <c r="D90" s="19">
        <v>0</v>
      </c>
      <c r="E90" s="19">
        <v>0</v>
      </c>
      <c r="F90" s="19">
        <v>0</v>
      </c>
      <c r="G90" s="19">
        <v>29921419.600000001</v>
      </c>
      <c r="H90" s="19">
        <v>0</v>
      </c>
      <c r="I90" s="19">
        <v>4771151.1900000004</v>
      </c>
      <c r="J90" s="19">
        <v>0</v>
      </c>
      <c r="K90" s="19">
        <v>0</v>
      </c>
      <c r="L90" s="19">
        <v>0</v>
      </c>
      <c r="M90" s="20">
        <v>46977929.719999999</v>
      </c>
      <c r="N90" s="21">
        <v>0</v>
      </c>
      <c r="O90" s="23">
        <v>13438023.17</v>
      </c>
      <c r="P90" s="22"/>
      <c r="Q90" s="23">
        <v>9495066.75</v>
      </c>
      <c r="R90" s="22">
        <v>0</v>
      </c>
      <c r="S90" s="20">
        <v>8747281.3499999996</v>
      </c>
      <c r="T90" s="24">
        <v>0</v>
      </c>
      <c r="U90" s="19">
        <v>30986886.32</v>
      </c>
      <c r="V90" s="19"/>
      <c r="W90" s="20">
        <v>6199280.5</v>
      </c>
      <c r="X90" s="21">
        <v>0</v>
      </c>
      <c r="Y90" s="19">
        <v>4102969.25</v>
      </c>
      <c r="Z90" s="19">
        <v>0</v>
      </c>
      <c r="AA90" s="20">
        <v>2324730.19</v>
      </c>
      <c r="AB90" s="21">
        <v>0</v>
      </c>
      <c r="AC90" s="20">
        <v>4923758.8499999996</v>
      </c>
      <c r="AD90" s="21">
        <v>0</v>
      </c>
      <c r="AE90" s="19">
        <v>4194315</v>
      </c>
      <c r="AF90" s="19">
        <v>0</v>
      </c>
      <c r="AG90" s="19">
        <v>0</v>
      </c>
      <c r="AH90" s="19">
        <v>0</v>
      </c>
      <c r="AI90" s="20">
        <v>2618634.79</v>
      </c>
      <c r="AJ90" s="21">
        <v>0</v>
      </c>
      <c r="AK90" s="20">
        <v>15248897.789999999</v>
      </c>
      <c r="AL90" s="21">
        <v>0</v>
      </c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>
        <v>0</v>
      </c>
      <c r="BB90" s="19">
        <v>0</v>
      </c>
      <c r="BC90" s="19"/>
      <c r="BD90" s="19"/>
      <c r="BE90" s="19"/>
      <c r="BF90" s="19"/>
      <c r="BG90" s="16">
        <f t="shared" si="4"/>
        <v>185404691.58999997</v>
      </c>
      <c r="BH90" s="16">
        <f t="shared" si="4"/>
        <v>0</v>
      </c>
      <c r="BI90" s="16">
        <f t="shared" si="5"/>
        <v>185404691.58999997</v>
      </c>
      <c r="BJ90" s="16">
        <f t="shared" si="6"/>
        <v>0</v>
      </c>
      <c r="BK90" s="18">
        <f t="shared" si="7"/>
        <v>2324730.19</v>
      </c>
    </row>
    <row r="91" spans="1:63" x14ac:dyDescent="0.3">
      <c r="A91" s="12">
        <v>10.631600000000001</v>
      </c>
      <c r="B91" s="13" t="s">
        <v>115</v>
      </c>
      <c r="C91" s="19"/>
      <c r="D91" s="19"/>
      <c r="E91" s="19">
        <v>0</v>
      </c>
      <c r="F91" s="19">
        <v>0</v>
      </c>
      <c r="G91" s="19">
        <v>0</v>
      </c>
      <c r="H91" s="19">
        <v>0</v>
      </c>
      <c r="I91" s="19">
        <v>1735.82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2"/>
      <c r="P91" s="19"/>
      <c r="Q91" s="23">
        <v>6082.25</v>
      </c>
      <c r="R91" s="22">
        <v>0</v>
      </c>
      <c r="S91" s="19">
        <v>0</v>
      </c>
      <c r="T91" s="19">
        <v>0</v>
      </c>
      <c r="U91" s="19"/>
      <c r="V91" s="19"/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>
        <v>0</v>
      </c>
      <c r="BB91" s="19">
        <v>0</v>
      </c>
      <c r="BC91" s="19"/>
      <c r="BD91" s="19"/>
      <c r="BE91" s="19"/>
      <c r="BF91" s="19"/>
      <c r="BG91" s="16">
        <f t="shared" si="4"/>
        <v>7818.07</v>
      </c>
      <c r="BH91" s="16">
        <f t="shared" si="4"/>
        <v>0</v>
      </c>
      <c r="BI91" s="16">
        <f t="shared" si="5"/>
        <v>7818.07</v>
      </c>
      <c r="BJ91" s="16">
        <f t="shared" si="6"/>
        <v>0</v>
      </c>
      <c r="BK91" s="18">
        <f t="shared" si="7"/>
        <v>0</v>
      </c>
    </row>
    <row r="92" spans="1:63" x14ac:dyDescent="0.3">
      <c r="A92" s="12">
        <v>10.6317</v>
      </c>
      <c r="B92" s="13" t="s">
        <v>115</v>
      </c>
      <c r="C92" s="19">
        <v>222342854.31999999</v>
      </c>
      <c r="D92" s="19">
        <v>0</v>
      </c>
      <c r="E92" s="20">
        <v>159305353.09999999</v>
      </c>
      <c r="F92" s="21">
        <v>0</v>
      </c>
      <c r="G92" s="19">
        <v>82473553.879999995</v>
      </c>
      <c r="H92" s="19">
        <v>0</v>
      </c>
      <c r="I92" s="19">
        <v>69251062.090000004</v>
      </c>
      <c r="J92" s="19">
        <v>0</v>
      </c>
      <c r="K92" s="19">
        <v>40084969.579999998</v>
      </c>
      <c r="L92" s="19">
        <v>0</v>
      </c>
      <c r="M92" s="20">
        <v>161993336.33999997</v>
      </c>
      <c r="N92" s="21">
        <v>0</v>
      </c>
      <c r="O92" s="23">
        <v>70100093.350000009</v>
      </c>
      <c r="P92" s="22"/>
      <c r="Q92" s="23">
        <v>143965847.17000002</v>
      </c>
      <c r="R92" s="22">
        <v>0</v>
      </c>
      <c r="S92" s="20">
        <v>22764255.469999999</v>
      </c>
      <c r="T92" s="24">
        <v>0</v>
      </c>
      <c r="U92" s="19">
        <v>46458603.090000004</v>
      </c>
      <c r="V92" s="19"/>
      <c r="W92" s="20">
        <v>61818572.609999999</v>
      </c>
      <c r="X92" s="21">
        <v>0</v>
      </c>
      <c r="Y92" s="19">
        <v>31244973.809999999</v>
      </c>
      <c r="Z92" s="19">
        <v>0</v>
      </c>
      <c r="AA92" s="20">
        <v>28171895.350000001</v>
      </c>
      <c r="AB92" s="21">
        <v>0</v>
      </c>
      <c r="AC92" s="20">
        <v>209527441.36000001</v>
      </c>
      <c r="AD92" s="21">
        <v>0</v>
      </c>
      <c r="AE92" s="19">
        <v>246948865.80000001</v>
      </c>
      <c r="AF92" s="19">
        <v>0</v>
      </c>
      <c r="AG92" s="20">
        <v>64881510.469999999</v>
      </c>
      <c r="AH92" s="21">
        <v>0</v>
      </c>
      <c r="AI92" s="20">
        <v>10054488.969999999</v>
      </c>
      <c r="AJ92" s="21">
        <v>0</v>
      </c>
      <c r="AK92" s="20">
        <v>122609184.20999999</v>
      </c>
      <c r="AL92" s="21">
        <v>0</v>
      </c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>
        <v>490000</v>
      </c>
      <c r="AX92" s="19"/>
      <c r="AY92" s="19"/>
      <c r="AZ92" s="19"/>
      <c r="BA92" s="19">
        <v>0</v>
      </c>
      <c r="BB92" s="19">
        <v>0</v>
      </c>
      <c r="BC92" s="19"/>
      <c r="BD92" s="19"/>
      <c r="BE92" s="19"/>
      <c r="BF92" s="19"/>
      <c r="BG92" s="16">
        <f t="shared" si="4"/>
        <v>1794486860.97</v>
      </c>
      <c r="BH92" s="16">
        <f t="shared" si="4"/>
        <v>0</v>
      </c>
      <c r="BI92" s="16">
        <f t="shared" si="5"/>
        <v>1794486860.97</v>
      </c>
      <c r="BJ92" s="16">
        <f t="shared" si="6"/>
        <v>0</v>
      </c>
      <c r="BK92" s="18">
        <f t="shared" si="7"/>
        <v>28171895.350000001</v>
      </c>
    </row>
    <row r="93" spans="1:63" x14ac:dyDescent="0.3">
      <c r="A93" s="26">
        <v>10.6318</v>
      </c>
      <c r="B93" s="13" t="s">
        <v>116</v>
      </c>
      <c r="C93" s="19">
        <v>56407630</v>
      </c>
      <c r="D93" s="19">
        <v>0</v>
      </c>
      <c r="E93" s="20">
        <v>17654276</v>
      </c>
      <c r="F93" s="21">
        <v>0</v>
      </c>
      <c r="G93" s="19">
        <v>6565192</v>
      </c>
      <c r="H93" s="19">
        <v>0</v>
      </c>
      <c r="I93" s="19"/>
      <c r="J93" s="19"/>
      <c r="K93" s="19">
        <v>0</v>
      </c>
      <c r="L93" s="19">
        <v>0</v>
      </c>
      <c r="M93" s="20">
        <v>13461573</v>
      </c>
      <c r="N93" s="21">
        <v>0</v>
      </c>
      <c r="O93" s="23">
        <v>11279015</v>
      </c>
      <c r="P93" s="22"/>
      <c r="Q93" s="22">
        <v>0</v>
      </c>
      <c r="R93" s="22">
        <v>0</v>
      </c>
      <c r="S93" s="20">
        <v>1681265</v>
      </c>
      <c r="T93" s="24">
        <v>0</v>
      </c>
      <c r="U93" s="19">
        <v>2024711</v>
      </c>
      <c r="V93" s="19"/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>
        <v>4926864</v>
      </c>
      <c r="AD93" s="21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20">
        <v>6080543</v>
      </c>
      <c r="AL93" s="21">
        <v>0</v>
      </c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>
        <v>0</v>
      </c>
      <c r="BB93" s="19">
        <v>0</v>
      </c>
      <c r="BC93" s="19"/>
      <c r="BD93" s="19"/>
      <c r="BE93" s="19"/>
      <c r="BF93" s="19"/>
      <c r="BG93" s="16">
        <f t="shared" si="4"/>
        <v>120081069</v>
      </c>
      <c r="BH93" s="16">
        <f t="shared" si="4"/>
        <v>0</v>
      </c>
      <c r="BI93" s="16">
        <f t="shared" si="5"/>
        <v>120081069</v>
      </c>
      <c r="BJ93" s="16">
        <f t="shared" si="6"/>
        <v>0</v>
      </c>
      <c r="BK93" s="18">
        <f t="shared" si="7"/>
        <v>0</v>
      </c>
    </row>
    <row r="94" spans="1:63" x14ac:dyDescent="0.3">
      <c r="A94" s="12">
        <v>10.6319</v>
      </c>
      <c r="B94" s="13" t="s">
        <v>117</v>
      </c>
      <c r="C94" s="19"/>
      <c r="D94" s="19"/>
      <c r="E94" s="20">
        <v>87053812</v>
      </c>
      <c r="F94" s="21">
        <v>0</v>
      </c>
      <c r="G94" s="19">
        <v>0</v>
      </c>
      <c r="H94" s="19">
        <v>0</v>
      </c>
      <c r="I94" s="19"/>
      <c r="J94" s="19"/>
      <c r="K94" s="19">
        <v>0</v>
      </c>
      <c r="L94" s="19">
        <v>0</v>
      </c>
      <c r="M94" s="19">
        <v>0</v>
      </c>
      <c r="N94" s="19">
        <v>0</v>
      </c>
      <c r="O94" s="19"/>
      <c r="P94" s="19"/>
      <c r="Q94" s="22">
        <v>0</v>
      </c>
      <c r="R94" s="22">
        <v>0</v>
      </c>
      <c r="S94" s="19">
        <v>0</v>
      </c>
      <c r="T94" s="19">
        <v>0</v>
      </c>
      <c r="U94" s="19"/>
      <c r="V94" s="19"/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>
        <v>0</v>
      </c>
      <c r="BB94" s="19">
        <v>0</v>
      </c>
      <c r="BC94" s="19"/>
      <c r="BD94" s="19"/>
      <c r="BE94" s="19"/>
      <c r="BF94" s="19"/>
      <c r="BG94" s="16">
        <f t="shared" si="4"/>
        <v>87053812</v>
      </c>
      <c r="BH94" s="16">
        <f t="shared" si="4"/>
        <v>0</v>
      </c>
      <c r="BI94" s="16">
        <f t="shared" si="5"/>
        <v>87053812</v>
      </c>
      <c r="BJ94" s="16">
        <f t="shared" si="6"/>
        <v>0</v>
      </c>
      <c r="BK94" s="18">
        <f t="shared" si="7"/>
        <v>0</v>
      </c>
    </row>
    <row r="95" spans="1:63" x14ac:dyDescent="0.3">
      <c r="A95" s="12">
        <v>10.6327</v>
      </c>
      <c r="B95" s="13" t="s">
        <v>115</v>
      </c>
      <c r="C95" s="19">
        <v>65908480.100000001</v>
      </c>
      <c r="D95" s="19">
        <v>0</v>
      </c>
      <c r="E95" s="20">
        <v>13287175.280000001</v>
      </c>
      <c r="F95" s="21">
        <v>0</v>
      </c>
      <c r="G95" s="19">
        <v>0</v>
      </c>
      <c r="H95" s="19">
        <v>0</v>
      </c>
      <c r="I95" s="19">
        <v>135938037.07999998</v>
      </c>
      <c r="J95" s="19">
        <v>0</v>
      </c>
      <c r="K95" s="19">
        <v>84249363.019999996</v>
      </c>
      <c r="L95" s="19">
        <v>0</v>
      </c>
      <c r="M95" s="20">
        <v>43965966.5</v>
      </c>
      <c r="N95" s="21">
        <v>0</v>
      </c>
      <c r="O95" s="23">
        <v>72846113.480000004</v>
      </c>
      <c r="P95" s="22"/>
      <c r="Q95" s="23">
        <v>21648163</v>
      </c>
      <c r="R95" s="22">
        <v>0</v>
      </c>
      <c r="S95" s="20">
        <v>122586152.36</v>
      </c>
      <c r="T95" s="24">
        <v>0</v>
      </c>
      <c r="U95" s="19">
        <v>147753961.18000001</v>
      </c>
      <c r="V95" s="19"/>
      <c r="W95" s="20">
        <v>36930333.270000003</v>
      </c>
      <c r="X95" s="21">
        <v>0</v>
      </c>
      <c r="Y95" s="19">
        <v>20690916.209999997</v>
      </c>
      <c r="Z95" s="19">
        <v>0</v>
      </c>
      <c r="AA95" s="20">
        <v>17890862.91</v>
      </c>
      <c r="AB95" s="21">
        <v>0</v>
      </c>
      <c r="AC95" s="19">
        <v>0</v>
      </c>
      <c r="AD95" s="19">
        <v>0</v>
      </c>
      <c r="AE95" s="19">
        <v>0</v>
      </c>
      <c r="AF95" s="19">
        <v>0</v>
      </c>
      <c r="AG95" s="20">
        <v>71801510</v>
      </c>
      <c r="AH95" s="21">
        <v>0</v>
      </c>
      <c r="AI95" s="20">
        <v>76845484.040000007</v>
      </c>
      <c r="AJ95" s="21">
        <v>0</v>
      </c>
      <c r="AK95" s="20">
        <v>7869376.5</v>
      </c>
      <c r="AL95" s="21">
        <v>0</v>
      </c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>
        <v>0</v>
      </c>
      <c r="BB95" s="19">
        <v>0</v>
      </c>
      <c r="BC95" s="19"/>
      <c r="BD95" s="19"/>
      <c r="BE95" s="19"/>
      <c r="BF95" s="19"/>
      <c r="BG95" s="16">
        <f t="shared" si="4"/>
        <v>940211894.92999995</v>
      </c>
      <c r="BH95" s="16">
        <f t="shared" si="4"/>
        <v>0</v>
      </c>
      <c r="BI95" s="16">
        <f t="shared" si="5"/>
        <v>940211894.92999995</v>
      </c>
      <c r="BJ95" s="16">
        <f t="shared" si="6"/>
        <v>0</v>
      </c>
      <c r="BK95" s="18">
        <f t="shared" si="7"/>
        <v>17890862.91</v>
      </c>
    </row>
    <row r="96" spans="1:63" ht="31.5" x14ac:dyDescent="0.3">
      <c r="A96" s="26">
        <v>10.6328</v>
      </c>
      <c r="B96" s="13" t="s">
        <v>118</v>
      </c>
      <c r="C96" s="19">
        <v>12419231</v>
      </c>
      <c r="D96" s="19">
        <v>0</v>
      </c>
      <c r="E96" s="20">
        <v>86735289.36999999</v>
      </c>
      <c r="F96" s="21">
        <v>0</v>
      </c>
      <c r="G96" s="19">
        <v>0</v>
      </c>
      <c r="H96" s="19">
        <v>0</v>
      </c>
      <c r="I96" s="19">
        <v>6693310</v>
      </c>
      <c r="J96" s="19">
        <v>0</v>
      </c>
      <c r="K96" s="19">
        <v>2733547</v>
      </c>
      <c r="L96" s="19">
        <v>0</v>
      </c>
      <c r="M96" s="19">
        <v>0</v>
      </c>
      <c r="N96" s="19">
        <v>0</v>
      </c>
      <c r="O96" s="22"/>
      <c r="P96" s="19"/>
      <c r="Q96" s="23">
        <v>6121891</v>
      </c>
      <c r="R96" s="22">
        <v>0</v>
      </c>
      <c r="S96" s="20">
        <v>7817499</v>
      </c>
      <c r="T96" s="24">
        <v>0</v>
      </c>
      <c r="U96" s="19">
        <v>5188139</v>
      </c>
      <c r="V96" s="19"/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20">
        <v>9062488</v>
      </c>
      <c r="AJ96" s="21">
        <v>0</v>
      </c>
      <c r="AK96" s="19">
        <v>0</v>
      </c>
      <c r="AL96" s="19">
        <v>0</v>
      </c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>
        <v>0</v>
      </c>
      <c r="BB96" s="19">
        <v>0</v>
      </c>
      <c r="BC96" s="19"/>
      <c r="BD96" s="19"/>
      <c r="BE96" s="19"/>
      <c r="BF96" s="19"/>
      <c r="BG96" s="16">
        <f t="shared" si="4"/>
        <v>136771394.37</v>
      </c>
      <c r="BH96" s="16">
        <f t="shared" si="4"/>
        <v>0</v>
      </c>
      <c r="BI96" s="16">
        <f t="shared" si="5"/>
        <v>136771394.37</v>
      </c>
      <c r="BJ96" s="16">
        <f t="shared" si="6"/>
        <v>0</v>
      </c>
      <c r="BK96" s="18">
        <f t="shared" si="7"/>
        <v>0</v>
      </c>
    </row>
    <row r="97" spans="1:63" x14ac:dyDescent="0.3">
      <c r="A97" s="12">
        <v>10.6417</v>
      </c>
      <c r="B97" s="13" t="s">
        <v>119</v>
      </c>
      <c r="C97" s="19">
        <v>2681238.9700000002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v>2472786.46</v>
      </c>
      <c r="J97" s="19">
        <v>0</v>
      </c>
      <c r="K97" s="19">
        <v>927147.65</v>
      </c>
      <c r="L97" s="19">
        <v>0</v>
      </c>
      <c r="M97" s="20">
        <v>2097734.6</v>
      </c>
      <c r="N97" s="21">
        <v>0</v>
      </c>
      <c r="O97" s="23">
        <v>1398490</v>
      </c>
      <c r="P97" s="22"/>
      <c r="Q97" s="23">
        <v>307478.61</v>
      </c>
      <c r="R97" s="22">
        <v>0</v>
      </c>
      <c r="S97" s="20">
        <v>1514081.46</v>
      </c>
      <c r="T97" s="24">
        <v>0</v>
      </c>
      <c r="U97" s="19">
        <v>3087989.86</v>
      </c>
      <c r="V97" s="19"/>
      <c r="W97" s="20">
        <v>1288414.55</v>
      </c>
      <c r="X97" s="21">
        <v>0</v>
      </c>
      <c r="Y97" s="19">
        <v>644207.27</v>
      </c>
      <c r="Z97" s="19">
        <v>0</v>
      </c>
      <c r="AA97" s="20">
        <v>350255.45</v>
      </c>
      <c r="AB97" s="21">
        <v>0</v>
      </c>
      <c r="AC97" s="20">
        <v>1164891.5900000001</v>
      </c>
      <c r="AD97" s="21">
        <v>0</v>
      </c>
      <c r="AE97" s="19">
        <v>0</v>
      </c>
      <c r="AF97" s="19">
        <v>0</v>
      </c>
      <c r="AG97" s="19">
        <v>0</v>
      </c>
      <c r="AH97" s="19">
        <v>0</v>
      </c>
      <c r="AI97" s="20">
        <v>459123.97</v>
      </c>
      <c r="AJ97" s="21">
        <v>0</v>
      </c>
      <c r="AK97" s="20">
        <v>459123.97</v>
      </c>
      <c r="AL97" s="21">
        <v>0</v>
      </c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>
        <v>0</v>
      </c>
      <c r="BB97" s="19">
        <v>0</v>
      </c>
      <c r="BC97" s="19"/>
      <c r="BD97" s="19"/>
      <c r="BE97" s="19"/>
      <c r="BF97" s="19"/>
      <c r="BG97" s="16">
        <f t="shared" si="4"/>
        <v>18852964.409999996</v>
      </c>
      <c r="BH97" s="16">
        <f t="shared" si="4"/>
        <v>0</v>
      </c>
      <c r="BI97" s="16">
        <f t="shared" si="5"/>
        <v>18852964.409999996</v>
      </c>
      <c r="BJ97" s="16">
        <f t="shared" si="6"/>
        <v>0</v>
      </c>
      <c r="BK97" s="18">
        <f t="shared" si="7"/>
        <v>350255.45</v>
      </c>
    </row>
    <row r="98" spans="1:63" x14ac:dyDescent="0.3">
      <c r="A98" s="12">
        <v>10.685700000000001</v>
      </c>
      <c r="B98" s="13" t="s">
        <v>120</v>
      </c>
      <c r="C98" s="19">
        <v>334346415.44999993</v>
      </c>
      <c r="D98" s="19">
        <v>0</v>
      </c>
      <c r="E98" s="20">
        <v>319866639.19</v>
      </c>
      <c r="F98" s="21">
        <v>0</v>
      </c>
      <c r="G98" s="19">
        <v>135078579.37</v>
      </c>
      <c r="H98" s="19">
        <v>0</v>
      </c>
      <c r="I98" s="19">
        <v>112361944.10000001</v>
      </c>
      <c r="J98" s="19">
        <v>0</v>
      </c>
      <c r="K98" s="19">
        <v>47511642.75</v>
      </c>
      <c r="L98" s="19">
        <v>0</v>
      </c>
      <c r="M98" s="25">
        <v>62091691</v>
      </c>
      <c r="N98" s="21">
        <v>0</v>
      </c>
      <c r="O98" s="23">
        <v>2406831</v>
      </c>
      <c r="P98" s="22"/>
      <c r="Q98" s="23">
        <v>2040696.25</v>
      </c>
      <c r="R98" s="22">
        <v>0</v>
      </c>
      <c r="S98" s="20">
        <v>9334779.75</v>
      </c>
      <c r="T98" s="24">
        <v>0</v>
      </c>
      <c r="U98" s="19">
        <v>8722270.1099999994</v>
      </c>
      <c r="V98" s="19"/>
      <c r="W98" s="20">
        <v>2098844</v>
      </c>
      <c r="X98" s="21">
        <v>0</v>
      </c>
      <c r="Y98" s="19">
        <v>12236740.92</v>
      </c>
      <c r="Z98" s="19">
        <v>0</v>
      </c>
      <c r="AA98" s="20">
        <v>2342217</v>
      </c>
      <c r="AB98" s="21">
        <v>0</v>
      </c>
      <c r="AC98" s="20">
        <v>493759761.11999989</v>
      </c>
      <c r="AD98" s="21">
        <v>0</v>
      </c>
      <c r="AE98" s="19">
        <v>236676703.70000002</v>
      </c>
      <c r="AF98" s="19">
        <v>0</v>
      </c>
      <c r="AG98" s="20">
        <v>319582127.37999982</v>
      </c>
      <c r="AH98" s="21">
        <v>0</v>
      </c>
      <c r="AI98" s="20">
        <v>9934763</v>
      </c>
      <c r="AJ98" s="21">
        <v>0</v>
      </c>
      <c r="AK98" s="20">
        <v>2452769</v>
      </c>
      <c r="AL98" s="21">
        <v>0</v>
      </c>
      <c r="AM98" s="19"/>
      <c r="AN98" s="19"/>
      <c r="AO98" s="19">
        <v>72845</v>
      </c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>
        <v>0</v>
      </c>
      <c r="BB98" s="19">
        <v>0</v>
      </c>
      <c r="BC98" s="19"/>
      <c r="BD98" s="19"/>
      <c r="BE98" s="19"/>
      <c r="BF98" s="19"/>
      <c r="BG98" s="16">
        <f t="shared" si="4"/>
        <v>2112918260.0899997</v>
      </c>
      <c r="BH98" s="16">
        <f t="shared" si="4"/>
        <v>0</v>
      </c>
      <c r="BI98" s="16">
        <f t="shared" si="5"/>
        <v>2112918260.0899997</v>
      </c>
      <c r="BJ98" s="16">
        <f t="shared" si="6"/>
        <v>0</v>
      </c>
      <c r="BK98" s="18">
        <f t="shared" si="7"/>
        <v>2342217</v>
      </c>
    </row>
    <row r="99" spans="1:63" ht="31.5" x14ac:dyDescent="0.3">
      <c r="A99" s="12">
        <v>10.6858</v>
      </c>
      <c r="B99" s="13" t="s">
        <v>121</v>
      </c>
      <c r="C99" s="19">
        <v>336417546.07999998</v>
      </c>
      <c r="D99" s="19">
        <v>0</v>
      </c>
      <c r="E99" s="20">
        <v>346182560</v>
      </c>
      <c r="F99" s="21">
        <v>0</v>
      </c>
      <c r="G99" s="19">
        <v>5222469.29</v>
      </c>
      <c r="H99" s="19">
        <v>0</v>
      </c>
      <c r="I99" s="19">
        <v>421329</v>
      </c>
      <c r="J99" s="19">
        <v>0</v>
      </c>
      <c r="K99" s="19">
        <v>300554</v>
      </c>
      <c r="L99" s="19">
        <v>0</v>
      </c>
      <c r="M99" s="20">
        <v>1741268.79</v>
      </c>
      <c r="N99" s="21">
        <v>0</v>
      </c>
      <c r="O99" s="23">
        <v>6253293.9199999999</v>
      </c>
      <c r="P99" s="22"/>
      <c r="Q99" s="22">
        <v>0</v>
      </c>
      <c r="R99" s="22">
        <v>0</v>
      </c>
      <c r="S99" s="20">
        <v>14226970</v>
      </c>
      <c r="T99" s="24">
        <v>0</v>
      </c>
      <c r="U99" s="19">
        <v>2038375.7200000002</v>
      </c>
      <c r="V99" s="19"/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>
        <v>61373052</v>
      </c>
      <c r="AD99" s="21">
        <v>0</v>
      </c>
      <c r="AE99" s="19">
        <v>0</v>
      </c>
      <c r="AF99" s="19">
        <v>0</v>
      </c>
      <c r="AG99" s="19">
        <v>0</v>
      </c>
      <c r="AH99" s="19">
        <v>0</v>
      </c>
      <c r="AI99" s="20">
        <v>6024521.79</v>
      </c>
      <c r="AJ99" s="21">
        <v>0</v>
      </c>
      <c r="AK99" s="20">
        <v>207635</v>
      </c>
      <c r="AL99" s="21">
        <v>0</v>
      </c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>
        <v>0</v>
      </c>
      <c r="BB99" s="19">
        <v>0</v>
      </c>
      <c r="BC99" s="19"/>
      <c r="BD99" s="19"/>
      <c r="BE99" s="19"/>
      <c r="BF99" s="19"/>
      <c r="BG99" s="16">
        <f t="shared" si="4"/>
        <v>780409575.58999979</v>
      </c>
      <c r="BH99" s="16">
        <f t="shared" si="4"/>
        <v>0</v>
      </c>
      <c r="BI99" s="16">
        <f t="shared" si="5"/>
        <v>780409575.58999979</v>
      </c>
      <c r="BJ99" s="16">
        <f t="shared" si="6"/>
        <v>0</v>
      </c>
      <c r="BK99" s="18">
        <f t="shared" si="7"/>
        <v>0</v>
      </c>
    </row>
    <row r="100" spans="1:63" x14ac:dyDescent="0.3">
      <c r="A100" s="12">
        <v>10.6867</v>
      </c>
      <c r="B100" s="13" t="s">
        <v>122</v>
      </c>
      <c r="C100" s="19"/>
      <c r="D100" s="19"/>
      <c r="E100" s="19">
        <v>0</v>
      </c>
      <c r="F100" s="19">
        <v>0</v>
      </c>
      <c r="G100" s="19">
        <v>0</v>
      </c>
      <c r="H100" s="19">
        <v>0</v>
      </c>
      <c r="I100" s="19"/>
      <c r="J100" s="19"/>
      <c r="K100" s="19">
        <v>0</v>
      </c>
      <c r="L100" s="19">
        <v>0</v>
      </c>
      <c r="M100" s="19">
        <v>0</v>
      </c>
      <c r="N100" s="19">
        <v>0</v>
      </c>
      <c r="O100" s="22"/>
      <c r="P100" s="19"/>
      <c r="Q100" s="22">
        <v>0</v>
      </c>
      <c r="R100" s="22">
        <v>0</v>
      </c>
      <c r="S100" s="19">
        <v>0</v>
      </c>
      <c r="T100" s="19">
        <v>0</v>
      </c>
      <c r="U100" s="19"/>
      <c r="V100" s="19"/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20">
        <v>49134796.600000001</v>
      </c>
      <c r="AH100" s="21">
        <v>0</v>
      </c>
      <c r="AI100" s="19">
        <v>0</v>
      </c>
      <c r="AJ100" s="19">
        <v>0</v>
      </c>
      <c r="AK100" s="19">
        <v>0</v>
      </c>
      <c r="AL100" s="19">
        <v>0</v>
      </c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>
        <v>0</v>
      </c>
      <c r="BB100" s="19">
        <v>0</v>
      </c>
      <c r="BC100" s="19"/>
      <c r="BD100" s="19"/>
      <c r="BE100" s="19"/>
      <c r="BF100" s="19"/>
      <c r="BG100" s="16">
        <f t="shared" si="4"/>
        <v>49134796.600000001</v>
      </c>
      <c r="BH100" s="16">
        <f t="shared" si="4"/>
        <v>0</v>
      </c>
      <c r="BI100" s="16">
        <f t="shared" si="5"/>
        <v>49134796.600000001</v>
      </c>
      <c r="BJ100" s="16">
        <f t="shared" si="6"/>
        <v>0</v>
      </c>
      <c r="BK100" s="18">
        <f t="shared" si="7"/>
        <v>0</v>
      </c>
    </row>
    <row r="101" spans="1:63" x14ac:dyDescent="0.3">
      <c r="A101" s="12">
        <v>10.6877</v>
      </c>
      <c r="B101" s="13" t="s">
        <v>123</v>
      </c>
      <c r="C101" s="19">
        <v>89436342.390000001</v>
      </c>
      <c r="D101" s="19">
        <v>0</v>
      </c>
      <c r="E101" s="20">
        <v>123233669</v>
      </c>
      <c r="F101" s="21">
        <v>0</v>
      </c>
      <c r="G101" s="19">
        <v>3059462</v>
      </c>
      <c r="H101" s="19">
        <v>0</v>
      </c>
      <c r="I101" s="19"/>
      <c r="J101" s="19"/>
      <c r="K101" s="19">
        <v>0</v>
      </c>
      <c r="L101" s="19">
        <v>0</v>
      </c>
      <c r="M101" s="19">
        <v>0</v>
      </c>
      <c r="N101" s="19">
        <v>0</v>
      </c>
      <c r="O101" s="22"/>
      <c r="P101" s="19"/>
      <c r="Q101" s="22">
        <v>0</v>
      </c>
      <c r="R101" s="22">
        <v>0</v>
      </c>
      <c r="S101" s="19">
        <v>0</v>
      </c>
      <c r="T101" s="19">
        <v>0</v>
      </c>
      <c r="U101" s="19"/>
      <c r="V101" s="19"/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>
        <v>301104906</v>
      </c>
      <c r="AD101" s="21">
        <v>0</v>
      </c>
      <c r="AE101" s="19">
        <v>155748490</v>
      </c>
      <c r="AF101" s="19">
        <v>0</v>
      </c>
      <c r="AG101" s="20">
        <v>165730752</v>
      </c>
      <c r="AH101" s="21">
        <v>0</v>
      </c>
      <c r="AI101" s="19">
        <v>0</v>
      </c>
      <c r="AJ101" s="19">
        <v>0</v>
      </c>
      <c r="AK101" s="19">
        <v>0</v>
      </c>
      <c r="AL101" s="19">
        <v>0</v>
      </c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>
        <v>0</v>
      </c>
      <c r="BB101" s="19">
        <v>0</v>
      </c>
      <c r="BC101" s="19"/>
      <c r="BD101" s="19"/>
      <c r="BE101" s="19"/>
      <c r="BF101" s="19"/>
      <c r="BG101" s="16">
        <f t="shared" si="4"/>
        <v>838313621.38999999</v>
      </c>
      <c r="BH101" s="16">
        <f t="shared" si="4"/>
        <v>0</v>
      </c>
      <c r="BI101" s="16">
        <f t="shared" si="5"/>
        <v>838313621.38999999</v>
      </c>
      <c r="BJ101" s="16">
        <f t="shared" si="6"/>
        <v>0</v>
      </c>
      <c r="BK101" s="18">
        <f t="shared" si="7"/>
        <v>0</v>
      </c>
    </row>
    <row r="102" spans="1:63" x14ac:dyDescent="0.3">
      <c r="A102" s="12">
        <v>10.710700000000001</v>
      </c>
      <c r="B102" s="13" t="s">
        <v>124</v>
      </c>
      <c r="C102" s="19">
        <v>3244759.14</v>
      </c>
      <c r="D102" s="19">
        <v>0</v>
      </c>
      <c r="E102" s="19">
        <v>0</v>
      </c>
      <c r="F102" s="19">
        <v>0</v>
      </c>
      <c r="G102" s="19">
        <v>1225054</v>
      </c>
      <c r="H102" s="19">
        <v>0</v>
      </c>
      <c r="I102" s="19">
        <v>6880281.5800000001</v>
      </c>
      <c r="J102" s="19">
        <v>0</v>
      </c>
      <c r="K102" s="19">
        <v>891842.15</v>
      </c>
      <c r="L102" s="19">
        <v>0</v>
      </c>
      <c r="M102" s="20">
        <v>2309642</v>
      </c>
      <c r="N102" s="21">
        <v>0</v>
      </c>
      <c r="O102" s="23">
        <v>1222420</v>
      </c>
      <c r="P102" s="22"/>
      <c r="Q102" s="23">
        <v>1768868.41</v>
      </c>
      <c r="R102" s="22">
        <v>0</v>
      </c>
      <c r="S102" s="20">
        <v>1022127.6200000001</v>
      </c>
      <c r="T102" s="24">
        <v>0</v>
      </c>
      <c r="U102" s="19"/>
      <c r="V102" s="19"/>
      <c r="W102" s="19">
        <v>0</v>
      </c>
      <c r="X102" s="19">
        <v>0</v>
      </c>
      <c r="Y102" s="19">
        <v>300461.5</v>
      </c>
      <c r="Z102" s="19">
        <v>0</v>
      </c>
      <c r="AA102" s="19">
        <v>0</v>
      </c>
      <c r="AB102" s="19">
        <v>0</v>
      </c>
      <c r="AC102" s="20">
        <v>1594306.94</v>
      </c>
      <c r="AD102" s="21">
        <v>0</v>
      </c>
      <c r="AE102" s="19">
        <v>713286</v>
      </c>
      <c r="AF102" s="19">
        <v>0</v>
      </c>
      <c r="AG102" s="20">
        <v>1312768</v>
      </c>
      <c r="AH102" s="21">
        <v>0</v>
      </c>
      <c r="AI102" s="20">
        <v>978916</v>
      </c>
      <c r="AJ102" s="21">
        <v>0</v>
      </c>
      <c r="AK102" s="20">
        <v>409500</v>
      </c>
      <c r="AL102" s="21">
        <v>0</v>
      </c>
      <c r="AM102" s="19">
        <v>6300728</v>
      </c>
      <c r="AN102" s="19"/>
      <c r="AO102" s="19">
        <v>517344.36</v>
      </c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>
        <v>0</v>
      </c>
      <c r="BB102" s="19">
        <v>0</v>
      </c>
      <c r="BC102" s="19"/>
      <c r="BD102" s="19"/>
      <c r="BE102" s="19"/>
      <c r="BF102" s="19"/>
      <c r="BG102" s="16">
        <f t="shared" si="4"/>
        <v>30692305.700000003</v>
      </c>
      <c r="BH102" s="16">
        <f t="shared" si="4"/>
        <v>0</v>
      </c>
      <c r="BI102" s="16">
        <f t="shared" si="5"/>
        <v>30692305.700000003</v>
      </c>
      <c r="BJ102" s="16">
        <f t="shared" si="6"/>
        <v>0</v>
      </c>
      <c r="BK102" s="18">
        <f t="shared" si="7"/>
        <v>0</v>
      </c>
    </row>
    <row r="103" spans="1:63" x14ac:dyDescent="0.3">
      <c r="A103" s="12">
        <v>10.720700000000001</v>
      </c>
      <c r="B103" s="13" t="s">
        <v>125</v>
      </c>
      <c r="C103" s="19"/>
      <c r="D103" s="19"/>
      <c r="E103" s="19">
        <v>0</v>
      </c>
      <c r="F103" s="19">
        <v>0</v>
      </c>
      <c r="G103" s="19">
        <v>0</v>
      </c>
      <c r="H103" s="19">
        <v>0</v>
      </c>
      <c r="I103" s="19"/>
      <c r="J103" s="19"/>
      <c r="K103" s="19">
        <v>0</v>
      </c>
      <c r="L103" s="19">
        <v>0</v>
      </c>
      <c r="M103" s="19">
        <v>0</v>
      </c>
      <c r="N103" s="19">
        <v>0</v>
      </c>
      <c r="O103" s="22"/>
      <c r="P103" s="19"/>
      <c r="Q103" s="22">
        <v>0</v>
      </c>
      <c r="R103" s="22">
        <v>0</v>
      </c>
      <c r="S103" s="19">
        <v>0</v>
      </c>
      <c r="T103" s="19">
        <v>0</v>
      </c>
      <c r="U103" s="19"/>
      <c r="V103" s="19"/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9">
        <v>0</v>
      </c>
      <c r="AL103" s="19">
        <v>0</v>
      </c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>
        <v>0</v>
      </c>
      <c r="BB103" s="19">
        <v>0</v>
      </c>
      <c r="BC103" s="19"/>
      <c r="BD103" s="19"/>
      <c r="BE103" s="19"/>
      <c r="BF103" s="19"/>
      <c r="BG103" s="16">
        <f t="shared" si="4"/>
        <v>0</v>
      </c>
      <c r="BH103" s="16">
        <f t="shared" si="4"/>
        <v>0</v>
      </c>
      <c r="BI103" s="16">
        <f t="shared" si="5"/>
        <v>0</v>
      </c>
      <c r="BJ103" s="16">
        <f t="shared" si="6"/>
        <v>0</v>
      </c>
      <c r="BK103" s="18">
        <f t="shared" si="7"/>
        <v>0</v>
      </c>
    </row>
    <row r="104" spans="1:63" x14ac:dyDescent="0.3">
      <c r="A104" s="12">
        <v>10.730700000000001</v>
      </c>
      <c r="B104" s="13" t="s">
        <v>126</v>
      </c>
      <c r="C104" s="19">
        <v>3962227.35</v>
      </c>
      <c r="D104" s="19">
        <v>0</v>
      </c>
      <c r="E104" s="20">
        <v>565308</v>
      </c>
      <c r="F104" s="21">
        <v>0</v>
      </c>
      <c r="G104" s="19">
        <v>104470.05999999976</v>
      </c>
      <c r="H104" s="19">
        <v>0</v>
      </c>
      <c r="I104" s="19">
        <v>1722975.6</v>
      </c>
      <c r="J104" s="19">
        <v>0</v>
      </c>
      <c r="K104" s="19">
        <v>347057</v>
      </c>
      <c r="L104" s="19">
        <v>0</v>
      </c>
      <c r="M104" s="19">
        <v>0</v>
      </c>
      <c r="N104" s="19">
        <v>0</v>
      </c>
      <c r="O104" s="23">
        <v>771213</v>
      </c>
      <c r="P104" s="22"/>
      <c r="Q104" s="23">
        <v>832417</v>
      </c>
      <c r="R104" s="22">
        <v>0</v>
      </c>
      <c r="S104" s="20">
        <v>59189.5</v>
      </c>
      <c r="T104" s="24">
        <v>0</v>
      </c>
      <c r="U104" s="19">
        <v>17983.5</v>
      </c>
      <c r="V104" s="19"/>
      <c r="W104" s="20">
        <v>170868</v>
      </c>
      <c r="X104" s="21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/>
      <c r="AN104" s="19"/>
      <c r="AO104" s="19">
        <v>404147</v>
      </c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>
        <v>0</v>
      </c>
      <c r="BB104" s="19">
        <v>0</v>
      </c>
      <c r="BC104" s="19"/>
      <c r="BD104" s="19"/>
      <c r="BE104" s="19"/>
      <c r="BF104" s="19"/>
      <c r="BG104" s="16">
        <f t="shared" si="4"/>
        <v>8957856.0099999998</v>
      </c>
      <c r="BH104" s="16">
        <f t="shared" si="4"/>
        <v>0</v>
      </c>
      <c r="BI104" s="16">
        <f t="shared" si="5"/>
        <v>8957856.0099999998</v>
      </c>
      <c r="BJ104" s="16">
        <f t="shared" si="6"/>
        <v>0</v>
      </c>
      <c r="BK104" s="18">
        <f t="shared" si="7"/>
        <v>0</v>
      </c>
    </row>
    <row r="105" spans="1:63" x14ac:dyDescent="0.3">
      <c r="A105" s="12">
        <v>10.7407</v>
      </c>
      <c r="B105" s="13" t="s">
        <v>127</v>
      </c>
      <c r="C105" s="19">
        <v>60419</v>
      </c>
      <c r="D105" s="19">
        <v>0</v>
      </c>
      <c r="E105" s="20">
        <v>5159015</v>
      </c>
      <c r="F105" s="21">
        <v>0</v>
      </c>
      <c r="G105" s="19">
        <v>6632741.5800000001</v>
      </c>
      <c r="H105" s="19">
        <v>0</v>
      </c>
      <c r="I105" s="19"/>
      <c r="J105" s="19"/>
      <c r="K105" s="19">
        <v>0</v>
      </c>
      <c r="L105" s="19">
        <v>0</v>
      </c>
      <c r="M105" s="19">
        <v>0</v>
      </c>
      <c r="N105" s="19">
        <v>0</v>
      </c>
      <c r="O105" s="22"/>
      <c r="P105" s="19"/>
      <c r="Q105" s="23">
        <v>5334368</v>
      </c>
      <c r="R105" s="22">
        <v>0</v>
      </c>
      <c r="S105" s="24">
        <v>0</v>
      </c>
      <c r="T105" s="24">
        <v>0</v>
      </c>
      <c r="U105" s="19">
        <v>1070982.6100000001</v>
      </c>
      <c r="V105" s="19"/>
      <c r="W105" s="20">
        <v>840086.4</v>
      </c>
      <c r="X105" s="21">
        <v>0</v>
      </c>
      <c r="Y105" s="19">
        <v>0</v>
      </c>
      <c r="Z105" s="19">
        <v>0</v>
      </c>
      <c r="AA105" s="20">
        <v>1181477.6000000001</v>
      </c>
      <c r="AB105" s="21">
        <v>0</v>
      </c>
      <c r="AC105" s="20">
        <v>3106395</v>
      </c>
      <c r="AD105" s="21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>
        <v>0</v>
      </c>
      <c r="BB105" s="19">
        <v>0</v>
      </c>
      <c r="BC105" s="19"/>
      <c r="BD105" s="19"/>
      <c r="BE105" s="19"/>
      <c r="BF105" s="19"/>
      <c r="BG105" s="16">
        <f t="shared" si="4"/>
        <v>23385485.189999998</v>
      </c>
      <c r="BH105" s="16">
        <f t="shared" si="4"/>
        <v>0</v>
      </c>
      <c r="BI105" s="16">
        <f t="shared" si="5"/>
        <v>23385485.189999998</v>
      </c>
      <c r="BJ105" s="16">
        <f t="shared" si="6"/>
        <v>0</v>
      </c>
      <c r="BK105" s="18">
        <f t="shared" si="7"/>
        <v>1181477.6000000001</v>
      </c>
    </row>
    <row r="106" spans="1:63" x14ac:dyDescent="0.3">
      <c r="A106" s="12">
        <v>10.800599999999999</v>
      </c>
      <c r="B106" s="13" t="s">
        <v>128</v>
      </c>
      <c r="C106" s="19"/>
      <c r="D106" s="19"/>
      <c r="E106" s="19">
        <v>0</v>
      </c>
      <c r="F106" s="19">
        <v>0</v>
      </c>
      <c r="G106" s="19">
        <v>0</v>
      </c>
      <c r="H106" s="19">
        <v>0</v>
      </c>
      <c r="I106" s="19"/>
      <c r="J106" s="19"/>
      <c r="K106" s="19">
        <v>0</v>
      </c>
      <c r="L106" s="19">
        <v>0</v>
      </c>
      <c r="M106" s="19">
        <v>0</v>
      </c>
      <c r="N106" s="19">
        <v>0</v>
      </c>
      <c r="O106" s="22"/>
      <c r="P106" s="19"/>
      <c r="Q106" s="23">
        <v>83981</v>
      </c>
      <c r="R106" s="22">
        <v>0</v>
      </c>
      <c r="S106" s="19">
        <v>0</v>
      </c>
      <c r="T106" s="19">
        <v>0</v>
      </c>
      <c r="U106" s="19"/>
      <c r="V106" s="19"/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>
        <v>0</v>
      </c>
      <c r="BB106" s="19">
        <v>0</v>
      </c>
      <c r="BC106" s="19"/>
      <c r="BD106" s="19"/>
      <c r="BE106" s="19"/>
      <c r="BF106" s="19"/>
      <c r="BG106" s="16">
        <f t="shared" si="4"/>
        <v>83981</v>
      </c>
      <c r="BH106" s="16">
        <f t="shared" si="4"/>
        <v>0</v>
      </c>
      <c r="BI106" s="16">
        <f t="shared" si="5"/>
        <v>83981</v>
      </c>
      <c r="BJ106" s="16">
        <f t="shared" si="6"/>
        <v>0</v>
      </c>
      <c r="BK106" s="18">
        <f t="shared" si="7"/>
        <v>0</v>
      </c>
    </row>
    <row r="107" spans="1:63" x14ac:dyDescent="0.3">
      <c r="A107" s="12">
        <v>10.800700000000001</v>
      </c>
      <c r="B107" s="13" t="s">
        <v>128</v>
      </c>
      <c r="C107" s="19">
        <v>3260559.91</v>
      </c>
      <c r="D107" s="19">
        <v>0</v>
      </c>
      <c r="E107" s="20">
        <v>1341308.0499999998</v>
      </c>
      <c r="F107" s="21">
        <v>0</v>
      </c>
      <c r="G107" s="19">
        <v>983902.82000000007</v>
      </c>
      <c r="H107" s="19">
        <v>0</v>
      </c>
      <c r="I107" s="19">
        <v>945892.02</v>
      </c>
      <c r="J107" s="19">
        <v>0</v>
      </c>
      <c r="K107" s="19">
        <v>1050520.1100000001</v>
      </c>
      <c r="L107" s="19">
        <v>0</v>
      </c>
      <c r="M107" s="20">
        <v>1630548.4200000002</v>
      </c>
      <c r="N107" s="21">
        <v>0</v>
      </c>
      <c r="O107" s="23">
        <v>1196815.0999999999</v>
      </c>
      <c r="P107" s="22"/>
      <c r="Q107" s="23">
        <v>1962417.22</v>
      </c>
      <c r="R107" s="22">
        <v>0</v>
      </c>
      <c r="S107" s="20">
        <v>1374433.49</v>
      </c>
      <c r="T107" s="24">
        <v>0</v>
      </c>
      <c r="U107" s="19">
        <v>1468546.49</v>
      </c>
      <c r="V107" s="19"/>
      <c r="W107" s="20">
        <v>1085395.8999999999</v>
      </c>
      <c r="X107" s="21">
        <v>0</v>
      </c>
      <c r="Y107" s="19">
        <v>365968.78</v>
      </c>
      <c r="Z107" s="19">
        <v>0</v>
      </c>
      <c r="AA107" s="20">
        <v>762122.62</v>
      </c>
      <c r="AB107" s="21">
        <v>0</v>
      </c>
      <c r="AC107" s="20">
        <v>2473331.4700000002</v>
      </c>
      <c r="AD107" s="21">
        <v>0</v>
      </c>
      <c r="AE107" s="19">
        <v>1877543</v>
      </c>
      <c r="AF107" s="19">
        <v>0</v>
      </c>
      <c r="AG107" s="20">
        <v>1163417</v>
      </c>
      <c r="AH107" s="21">
        <v>0</v>
      </c>
      <c r="AI107" s="20">
        <v>250007.68000000005</v>
      </c>
      <c r="AJ107" s="21">
        <v>0</v>
      </c>
      <c r="AK107" s="20">
        <v>1585124.0899999999</v>
      </c>
      <c r="AL107" s="21">
        <v>0</v>
      </c>
      <c r="AM107" s="19">
        <v>2046566.06</v>
      </c>
      <c r="AN107" s="19"/>
      <c r="AO107" s="19">
        <v>1121514.05</v>
      </c>
      <c r="AP107" s="19"/>
      <c r="AQ107" s="20">
        <v>393763.75</v>
      </c>
      <c r="AR107" s="21">
        <v>0</v>
      </c>
      <c r="AS107" s="20">
        <v>1193959</v>
      </c>
      <c r="AT107" s="21"/>
      <c r="AU107" s="19">
        <v>4046729</v>
      </c>
      <c r="AV107" s="19">
        <v>0</v>
      </c>
      <c r="AW107" s="19">
        <v>11685334.5</v>
      </c>
      <c r="AX107" s="19"/>
      <c r="AY107" s="19"/>
      <c r="AZ107" s="19"/>
      <c r="BA107" s="19">
        <v>0</v>
      </c>
      <c r="BB107" s="19">
        <v>0</v>
      </c>
      <c r="BC107" s="19"/>
      <c r="BD107" s="19"/>
      <c r="BE107" s="19"/>
      <c r="BF107" s="19"/>
      <c r="BG107" s="16">
        <f t="shared" si="4"/>
        <v>45265720.530000001</v>
      </c>
      <c r="BH107" s="16">
        <f t="shared" si="4"/>
        <v>0</v>
      </c>
      <c r="BI107" s="16">
        <f t="shared" si="5"/>
        <v>45265720.530000001</v>
      </c>
      <c r="BJ107" s="16">
        <f t="shared" si="6"/>
        <v>0</v>
      </c>
      <c r="BK107" s="18">
        <f t="shared" si="7"/>
        <v>762122.62</v>
      </c>
    </row>
    <row r="108" spans="1:63" x14ac:dyDescent="0.3">
      <c r="A108" s="12">
        <v>10.800800000000001</v>
      </c>
      <c r="B108" s="13" t="s">
        <v>129</v>
      </c>
      <c r="C108" s="19">
        <v>359092</v>
      </c>
      <c r="D108" s="19">
        <v>0</v>
      </c>
      <c r="E108" s="20">
        <v>412600</v>
      </c>
      <c r="F108" s="21">
        <v>0</v>
      </c>
      <c r="G108" s="19">
        <v>58860</v>
      </c>
      <c r="H108" s="19">
        <v>0</v>
      </c>
      <c r="I108" s="19">
        <v>223580</v>
      </c>
      <c r="J108" s="19">
        <v>0</v>
      </c>
      <c r="K108" s="19">
        <v>105880</v>
      </c>
      <c r="L108" s="19">
        <v>0</v>
      </c>
      <c r="M108" s="20">
        <v>256500</v>
      </c>
      <c r="N108" s="21">
        <v>0</v>
      </c>
      <c r="O108" s="23">
        <v>211760</v>
      </c>
      <c r="P108" s="22"/>
      <c r="Q108" s="23">
        <v>337260</v>
      </c>
      <c r="R108" s="22">
        <v>0</v>
      </c>
      <c r="S108" s="20">
        <v>398820</v>
      </c>
      <c r="T108" s="24">
        <v>0</v>
      </c>
      <c r="U108" s="19">
        <v>276977</v>
      </c>
      <c r="V108" s="19"/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>
        <v>158820</v>
      </c>
      <c r="AD108" s="21">
        <v>0</v>
      </c>
      <c r="AE108" s="19">
        <v>0</v>
      </c>
      <c r="AF108" s="19">
        <v>0</v>
      </c>
      <c r="AG108" s="19">
        <v>0</v>
      </c>
      <c r="AH108" s="19">
        <v>0</v>
      </c>
      <c r="AI108" s="20">
        <v>158820.00000000012</v>
      </c>
      <c r="AJ108" s="21">
        <v>0</v>
      </c>
      <c r="AK108" s="19">
        <v>0</v>
      </c>
      <c r="AL108" s="19">
        <v>0</v>
      </c>
      <c r="AM108" s="19">
        <v>25847</v>
      </c>
      <c r="AN108" s="19"/>
      <c r="AO108" s="19">
        <v>11420</v>
      </c>
      <c r="AP108" s="19"/>
      <c r="AQ108" s="20">
        <v>5950</v>
      </c>
      <c r="AR108" s="21">
        <v>0</v>
      </c>
      <c r="AS108" s="19"/>
      <c r="AT108" s="19"/>
      <c r="AU108" s="19"/>
      <c r="AV108" s="19"/>
      <c r="AW108" s="19">
        <v>203665</v>
      </c>
      <c r="AX108" s="19"/>
      <c r="AY108" s="19"/>
      <c r="AZ108" s="19"/>
      <c r="BA108" s="19">
        <v>0</v>
      </c>
      <c r="BB108" s="19">
        <v>0</v>
      </c>
      <c r="BC108" s="19"/>
      <c r="BD108" s="19"/>
      <c r="BE108" s="19"/>
      <c r="BF108" s="19"/>
      <c r="BG108" s="16">
        <f t="shared" si="4"/>
        <v>3205851</v>
      </c>
      <c r="BH108" s="16">
        <f t="shared" si="4"/>
        <v>0</v>
      </c>
      <c r="BI108" s="16">
        <f t="shared" si="5"/>
        <v>3205851</v>
      </c>
      <c r="BJ108" s="16">
        <f t="shared" si="6"/>
        <v>0</v>
      </c>
      <c r="BK108" s="18">
        <f t="shared" si="7"/>
        <v>0</v>
      </c>
    </row>
    <row r="109" spans="1:63" ht="31.5" x14ac:dyDescent="0.3">
      <c r="A109" s="12">
        <v>10.8017</v>
      </c>
      <c r="B109" s="13" t="s">
        <v>130</v>
      </c>
      <c r="C109" s="19">
        <v>14584776</v>
      </c>
      <c r="D109" s="19">
        <v>0</v>
      </c>
      <c r="E109" s="20">
        <v>12707814</v>
      </c>
      <c r="F109" s="21">
        <v>0</v>
      </c>
      <c r="G109" s="19">
        <v>5298000</v>
      </c>
      <c r="H109" s="19">
        <v>0</v>
      </c>
      <c r="I109" s="19">
        <v>12869441</v>
      </c>
      <c r="J109" s="19">
        <v>0</v>
      </c>
      <c r="K109" s="19">
        <v>5525141</v>
      </c>
      <c r="L109" s="19">
        <v>0</v>
      </c>
      <c r="M109" s="20">
        <v>23808860</v>
      </c>
      <c r="N109" s="21">
        <v>0</v>
      </c>
      <c r="O109" s="23">
        <v>128136489</v>
      </c>
      <c r="P109" s="22"/>
      <c r="Q109" s="23">
        <v>13757743</v>
      </c>
      <c r="R109" s="22">
        <v>0</v>
      </c>
      <c r="S109" s="20">
        <v>24204338</v>
      </c>
      <c r="T109" s="24">
        <v>0</v>
      </c>
      <c r="U109" s="19">
        <v>26714377</v>
      </c>
      <c r="V109" s="19"/>
      <c r="W109" s="20">
        <v>11080437</v>
      </c>
      <c r="X109" s="21">
        <v>0</v>
      </c>
      <c r="Y109" s="19">
        <v>10935417</v>
      </c>
      <c r="Z109" s="19">
        <v>0</v>
      </c>
      <c r="AA109" s="20">
        <v>12725360</v>
      </c>
      <c r="AB109" s="21">
        <v>0</v>
      </c>
      <c r="AC109" s="20">
        <v>27333356</v>
      </c>
      <c r="AD109" s="21">
        <v>0</v>
      </c>
      <c r="AE109" s="19">
        <v>27176700</v>
      </c>
      <c r="AF109" s="19">
        <v>0</v>
      </c>
      <c r="AG109" s="20">
        <v>25663029.560000002</v>
      </c>
      <c r="AH109" s="21">
        <v>0</v>
      </c>
      <c r="AI109" s="20">
        <v>16520253</v>
      </c>
      <c r="AJ109" s="21">
        <v>0</v>
      </c>
      <c r="AK109" s="20">
        <v>12546750</v>
      </c>
      <c r="AL109" s="21">
        <v>0</v>
      </c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>
        <v>0</v>
      </c>
      <c r="BB109" s="19">
        <v>0</v>
      </c>
      <c r="BC109" s="19"/>
      <c r="BD109" s="19"/>
      <c r="BE109" s="19"/>
      <c r="BF109" s="19"/>
      <c r="BG109" s="16">
        <f t="shared" si="4"/>
        <v>411588281.56</v>
      </c>
      <c r="BH109" s="16">
        <f t="shared" si="4"/>
        <v>0</v>
      </c>
      <c r="BI109" s="16">
        <f t="shared" si="5"/>
        <v>411588281.56</v>
      </c>
      <c r="BJ109" s="16">
        <f t="shared" si="6"/>
        <v>0</v>
      </c>
      <c r="BK109" s="18">
        <f t="shared" si="7"/>
        <v>12725360</v>
      </c>
    </row>
    <row r="110" spans="1:63" x14ac:dyDescent="0.3">
      <c r="A110" s="12">
        <v>10.900700000000001</v>
      </c>
      <c r="B110" s="13" t="s">
        <v>131</v>
      </c>
      <c r="C110" s="19">
        <v>3579948.53</v>
      </c>
      <c r="D110" s="19">
        <v>0</v>
      </c>
      <c r="E110" s="20">
        <v>3508965.1</v>
      </c>
      <c r="F110" s="21">
        <v>0</v>
      </c>
      <c r="G110" s="19">
        <v>3526255.8600000003</v>
      </c>
      <c r="H110" s="19">
        <v>0</v>
      </c>
      <c r="I110" s="19">
        <v>3886643.76</v>
      </c>
      <c r="J110" s="19">
        <v>0</v>
      </c>
      <c r="K110" s="19">
        <v>588435.16999999993</v>
      </c>
      <c r="L110" s="19">
        <v>0</v>
      </c>
      <c r="M110" s="25">
        <v>380853.2</v>
      </c>
      <c r="N110" s="21">
        <v>0</v>
      </c>
      <c r="O110" s="23">
        <v>955656.99</v>
      </c>
      <c r="P110" s="22"/>
      <c r="Q110" s="23">
        <v>2716645</v>
      </c>
      <c r="R110" s="22">
        <v>0</v>
      </c>
      <c r="S110" s="20">
        <v>287600</v>
      </c>
      <c r="T110" s="24">
        <v>0</v>
      </c>
      <c r="U110" s="19">
        <v>287600</v>
      </c>
      <c r="V110" s="19"/>
      <c r="W110" s="20">
        <v>3138184</v>
      </c>
      <c r="X110" s="21">
        <v>0</v>
      </c>
      <c r="Y110" s="19">
        <v>285341</v>
      </c>
      <c r="Z110" s="19">
        <v>0</v>
      </c>
      <c r="AA110" s="20">
        <v>359970.27</v>
      </c>
      <c r="AB110" s="21">
        <v>0</v>
      </c>
      <c r="AC110" s="20">
        <v>36322926</v>
      </c>
      <c r="AD110" s="21">
        <v>0</v>
      </c>
      <c r="AE110" s="19">
        <v>2055538</v>
      </c>
      <c r="AF110" s="19">
        <v>0</v>
      </c>
      <c r="AG110" s="20">
        <v>2775205</v>
      </c>
      <c r="AH110" s="21">
        <v>0</v>
      </c>
      <c r="AI110" s="20">
        <v>371647</v>
      </c>
      <c r="AJ110" s="21">
        <v>0</v>
      </c>
      <c r="AK110" s="20">
        <v>5444351</v>
      </c>
      <c r="AL110" s="21">
        <v>0</v>
      </c>
      <c r="AM110" s="19">
        <v>28098780</v>
      </c>
      <c r="AN110" s="19"/>
      <c r="AO110" s="19"/>
      <c r="AP110" s="19"/>
      <c r="AQ110" s="19"/>
      <c r="AR110" s="19"/>
      <c r="AS110" s="20">
        <v>752255</v>
      </c>
      <c r="AT110" s="21"/>
      <c r="AU110" s="19">
        <v>138745</v>
      </c>
      <c r="AV110" s="19">
        <v>0</v>
      </c>
      <c r="AW110" s="19">
        <v>727202</v>
      </c>
      <c r="AX110" s="19"/>
      <c r="AY110" s="19"/>
      <c r="AZ110" s="19"/>
      <c r="BA110" s="19">
        <v>0</v>
      </c>
      <c r="BB110" s="19">
        <v>0</v>
      </c>
      <c r="BC110" s="19"/>
      <c r="BD110" s="19"/>
      <c r="BE110" s="19"/>
      <c r="BF110" s="19"/>
      <c r="BG110" s="16">
        <f t="shared" si="4"/>
        <v>100188747.88</v>
      </c>
      <c r="BH110" s="16">
        <f t="shared" si="4"/>
        <v>0</v>
      </c>
      <c r="BI110" s="16">
        <f t="shared" si="5"/>
        <v>100188747.88</v>
      </c>
      <c r="BJ110" s="16">
        <f t="shared" si="6"/>
        <v>0</v>
      </c>
      <c r="BK110" s="18">
        <f t="shared" si="7"/>
        <v>359970.27</v>
      </c>
    </row>
    <row r="111" spans="1:63" x14ac:dyDescent="0.3">
      <c r="A111" s="12">
        <v>10.9008</v>
      </c>
      <c r="B111" s="13" t="s">
        <v>132</v>
      </c>
      <c r="C111" s="19">
        <v>265000</v>
      </c>
      <c r="D111" s="19">
        <v>0</v>
      </c>
      <c r="E111" s="20">
        <v>2617367</v>
      </c>
      <c r="F111" s="21">
        <v>0</v>
      </c>
      <c r="G111" s="19">
        <v>2445420.48</v>
      </c>
      <c r="H111" s="19">
        <v>0</v>
      </c>
      <c r="I111" s="19">
        <v>353551.58000000007</v>
      </c>
      <c r="J111" s="19">
        <v>0</v>
      </c>
      <c r="K111" s="19">
        <v>192186</v>
      </c>
      <c r="L111" s="19">
        <v>0</v>
      </c>
      <c r="M111" s="20">
        <v>404518</v>
      </c>
      <c r="N111" s="21">
        <v>0</v>
      </c>
      <c r="O111" s="22"/>
      <c r="P111" s="19"/>
      <c r="Q111" s="23">
        <v>2709286.77</v>
      </c>
      <c r="R111" s="22">
        <v>0</v>
      </c>
      <c r="S111" s="19">
        <v>0</v>
      </c>
      <c r="T111" s="19">
        <v>0</v>
      </c>
      <c r="U111" s="19"/>
      <c r="V111" s="19"/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21">
        <v>4.6566128730773926E-10</v>
      </c>
      <c r="AL111" s="21">
        <v>0</v>
      </c>
      <c r="AM111" s="19">
        <v>789513</v>
      </c>
      <c r="AN111" s="19"/>
      <c r="AO111" s="19"/>
      <c r="AP111" s="19"/>
      <c r="AQ111" s="19"/>
      <c r="AR111" s="19"/>
      <c r="AS111" s="19"/>
      <c r="AT111" s="19"/>
      <c r="AU111" s="19">
        <v>291550.43</v>
      </c>
      <c r="AV111" s="19">
        <v>0</v>
      </c>
      <c r="AW111" s="19"/>
      <c r="AX111" s="19"/>
      <c r="AY111" s="19"/>
      <c r="AZ111" s="19"/>
      <c r="BA111" s="19">
        <v>0</v>
      </c>
      <c r="BB111" s="19">
        <v>0</v>
      </c>
      <c r="BC111" s="19"/>
      <c r="BD111" s="19"/>
      <c r="BE111" s="19"/>
      <c r="BF111" s="19"/>
      <c r="BG111" s="16">
        <f t="shared" si="4"/>
        <v>10068393.26</v>
      </c>
      <c r="BH111" s="16">
        <f t="shared" si="4"/>
        <v>0</v>
      </c>
      <c r="BI111" s="16">
        <f t="shared" si="5"/>
        <v>10068393.26</v>
      </c>
      <c r="BJ111" s="16">
        <f t="shared" si="6"/>
        <v>0</v>
      </c>
      <c r="BK111" s="18">
        <f t="shared" si="7"/>
        <v>0</v>
      </c>
    </row>
    <row r="112" spans="1:63" x14ac:dyDescent="0.3">
      <c r="A112" s="12">
        <v>10.9017</v>
      </c>
      <c r="B112" s="13" t="s">
        <v>133</v>
      </c>
      <c r="C112" s="19"/>
      <c r="D112" s="19"/>
      <c r="E112" s="19">
        <v>0</v>
      </c>
      <c r="F112" s="19">
        <v>0</v>
      </c>
      <c r="G112" s="19">
        <v>0</v>
      </c>
      <c r="H112" s="19">
        <v>0</v>
      </c>
      <c r="I112" s="19">
        <v>11464</v>
      </c>
      <c r="J112" s="19">
        <v>0</v>
      </c>
      <c r="K112" s="19">
        <v>11464</v>
      </c>
      <c r="L112" s="19">
        <v>0</v>
      </c>
      <c r="M112" s="20">
        <v>48262</v>
      </c>
      <c r="N112" s="21">
        <v>0</v>
      </c>
      <c r="O112" s="22"/>
      <c r="P112" s="19"/>
      <c r="Q112" s="22">
        <v>0</v>
      </c>
      <c r="R112" s="22">
        <v>0</v>
      </c>
      <c r="S112" s="19">
        <v>0</v>
      </c>
      <c r="T112" s="19">
        <v>0</v>
      </c>
      <c r="U112" s="19"/>
      <c r="V112" s="19"/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>
        <v>0</v>
      </c>
      <c r="BB112" s="19">
        <v>0</v>
      </c>
      <c r="BC112" s="19"/>
      <c r="BD112" s="19"/>
      <c r="BE112" s="19"/>
      <c r="BF112" s="19"/>
      <c r="BG112" s="16">
        <f t="shared" si="4"/>
        <v>71190</v>
      </c>
      <c r="BH112" s="16">
        <f t="shared" si="4"/>
        <v>0</v>
      </c>
      <c r="BI112" s="16">
        <f t="shared" si="5"/>
        <v>71190</v>
      </c>
      <c r="BJ112" s="16">
        <f t="shared" si="6"/>
        <v>0</v>
      </c>
      <c r="BK112" s="18">
        <f t="shared" si="7"/>
        <v>0</v>
      </c>
    </row>
    <row r="113" spans="1:66" x14ac:dyDescent="0.3">
      <c r="A113" s="12">
        <v>10.902699999999999</v>
      </c>
      <c r="B113" s="13" t="s">
        <v>134</v>
      </c>
      <c r="C113" s="19"/>
      <c r="D113" s="19"/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2"/>
      <c r="P113" s="19"/>
      <c r="Q113" s="22">
        <v>0</v>
      </c>
      <c r="R113" s="22">
        <v>0</v>
      </c>
      <c r="S113" s="19">
        <v>0</v>
      </c>
      <c r="T113" s="19">
        <v>0</v>
      </c>
      <c r="U113" s="19"/>
      <c r="V113" s="19"/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>
        <v>0</v>
      </c>
      <c r="BB113" s="19">
        <v>0</v>
      </c>
      <c r="BC113" s="19"/>
      <c r="BD113" s="19"/>
      <c r="BE113" s="19"/>
      <c r="BF113" s="19"/>
      <c r="BG113" s="16">
        <f t="shared" si="4"/>
        <v>0</v>
      </c>
      <c r="BH113" s="16">
        <f t="shared" si="4"/>
        <v>0</v>
      </c>
      <c r="BI113" s="16">
        <f t="shared" si="5"/>
        <v>0</v>
      </c>
      <c r="BJ113" s="16">
        <f t="shared" si="6"/>
        <v>0</v>
      </c>
      <c r="BK113" s="18">
        <f t="shared" si="7"/>
        <v>0</v>
      </c>
    </row>
    <row r="114" spans="1:66" x14ac:dyDescent="0.3">
      <c r="A114" s="12">
        <v>10.903700000000001</v>
      </c>
      <c r="B114" s="13" t="s">
        <v>135</v>
      </c>
      <c r="C114" s="19">
        <v>491642.92</v>
      </c>
      <c r="D114" s="19">
        <v>0</v>
      </c>
      <c r="E114" s="20">
        <v>21112</v>
      </c>
      <c r="F114" s="21">
        <v>0</v>
      </c>
      <c r="G114" s="19">
        <v>35000</v>
      </c>
      <c r="H114" s="19">
        <v>0</v>
      </c>
      <c r="I114" s="19">
        <v>426979</v>
      </c>
      <c r="J114" s="19">
        <v>0</v>
      </c>
      <c r="K114" s="19">
        <v>158602</v>
      </c>
      <c r="L114" s="19">
        <v>0</v>
      </c>
      <c r="M114" s="20">
        <v>216870.75999999995</v>
      </c>
      <c r="N114" s="21">
        <v>0</v>
      </c>
      <c r="O114" s="23">
        <v>98371.96</v>
      </c>
      <c r="P114" s="22"/>
      <c r="Q114" s="23">
        <v>50611</v>
      </c>
      <c r="R114" s="22">
        <v>0</v>
      </c>
      <c r="S114" s="20">
        <v>115411.61</v>
      </c>
      <c r="T114" s="24">
        <v>0</v>
      </c>
      <c r="U114" s="19">
        <v>115411.61</v>
      </c>
      <c r="V114" s="19"/>
      <c r="W114" s="20">
        <v>23966</v>
      </c>
      <c r="X114" s="21">
        <v>0</v>
      </c>
      <c r="Y114" s="19">
        <v>95404</v>
      </c>
      <c r="Z114" s="19">
        <v>0</v>
      </c>
      <c r="AA114" s="20">
        <v>24196</v>
      </c>
      <c r="AB114" s="21">
        <v>0</v>
      </c>
      <c r="AC114" s="20">
        <v>429413.27</v>
      </c>
      <c r="AD114" s="21">
        <v>0</v>
      </c>
      <c r="AE114" s="19">
        <v>323941</v>
      </c>
      <c r="AF114" s="19">
        <v>0</v>
      </c>
      <c r="AG114" s="20">
        <v>143884.53</v>
      </c>
      <c r="AH114" s="21">
        <v>0</v>
      </c>
      <c r="AI114" s="19">
        <v>0</v>
      </c>
      <c r="AJ114" s="19">
        <v>0</v>
      </c>
      <c r="AK114" s="20">
        <v>33205</v>
      </c>
      <c r="AL114" s="21">
        <v>0</v>
      </c>
      <c r="AM114" s="19"/>
      <c r="AN114" s="19"/>
      <c r="AO114" s="19">
        <v>3092</v>
      </c>
      <c r="AP114" s="19"/>
      <c r="AQ114" s="19"/>
      <c r="AR114" s="19"/>
      <c r="AS114" s="19"/>
      <c r="AT114" s="19"/>
      <c r="AU114" s="19"/>
      <c r="AV114" s="19"/>
      <c r="AW114" s="19">
        <v>18125</v>
      </c>
      <c r="AX114" s="19"/>
      <c r="AY114" s="19"/>
      <c r="AZ114" s="19"/>
      <c r="BA114" s="19">
        <v>0</v>
      </c>
      <c r="BB114" s="19">
        <v>0</v>
      </c>
      <c r="BC114" s="19"/>
      <c r="BD114" s="19"/>
      <c r="BE114" s="19"/>
      <c r="BF114" s="19"/>
      <c r="BG114" s="16">
        <f t="shared" si="4"/>
        <v>2825239.6599999997</v>
      </c>
      <c r="BH114" s="16">
        <f t="shared" si="4"/>
        <v>0</v>
      </c>
      <c r="BI114" s="16">
        <f t="shared" si="5"/>
        <v>2825239.6599999997</v>
      </c>
      <c r="BJ114" s="16">
        <f t="shared" si="6"/>
        <v>0</v>
      </c>
      <c r="BK114" s="18">
        <f t="shared" si="7"/>
        <v>24196</v>
      </c>
    </row>
    <row r="115" spans="1:66" x14ac:dyDescent="0.3">
      <c r="A115" s="12">
        <v>10.9047</v>
      </c>
      <c r="B115" s="13" t="s">
        <v>136</v>
      </c>
      <c r="C115" s="19">
        <v>1160476.1000000001</v>
      </c>
      <c r="D115" s="19">
        <v>0</v>
      </c>
      <c r="E115" s="20">
        <v>831549</v>
      </c>
      <c r="F115" s="21">
        <v>0</v>
      </c>
      <c r="G115" s="19">
        <v>822948.48</v>
      </c>
      <c r="H115" s="19">
        <v>0</v>
      </c>
      <c r="I115" s="19">
        <v>118627.5</v>
      </c>
      <c r="J115" s="19">
        <v>0</v>
      </c>
      <c r="K115" s="19">
        <v>296950</v>
      </c>
      <c r="L115" s="19">
        <v>0</v>
      </c>
      <c r="M115" s="20">
        <v>648711.78</v>
      </c>
      <c r="N115" s="21">
        <v>0</v>
      </c>
      <c r="O115" s="23">
        <v>437200</v>
      </c>
      <c r="P115" s="22"/>
      <c r="Q115" s="23">
        <v>590324</v>
      </c>
      <c r="R115" s="22">
        <v>0</v>
      </c>
      <c r="S115" s="20">
        <v>188100.72999999998</v>
      </c>
      <c r="T115" s="24">
        <v>0</v>
      </c>
      <c r="U115" s="19">
        <v>352173.76</v>
      </c>
      <c r="V115" s="19"/>
      <c r="W115" s="20">
        <v>531105</v>
      </c>
      <c r="X115" s="21">
        <v>0</v>
      </c>
      <c r="Y115" s="19">
        <v>0</v>
      </c>
      <c r="Z115" s="19">
        <v>0</v>
      </c>
      <c r="AA115" s="20">
        <v>157899</v>
      </c>
      <c r="AB115" s="21">
        <v>0</v>
      </c>
      <c r="AC115" s="20">
        <v>246669</v>
      </c>
      <c r="AD115" s="21">
        <v>0</v>
      </c>
      <c r="AE115" s="19">
        <v>0</v>
      </c>
      <c r="AF115" s="19">
        <v>0</v>
      </c>
      <c r="AG115" s="20">
        <v>608335</v>
      </c>
      <c r="AH115" s="21">
        <v>0</v>
      </c>
      <c r="AI115" s="20">
        <v>449296</v>
      </c>
      <c r="AJ115" s="21">
        <v>0</v>
      </c>
      <c r="AK115" s="20">
        <v>181704</v>
      </c>
      <c r="AL115" s="21">
        <v>0</v>
      </c>
      <c r="AM115" s="19">
        <v>445323</v>
      </c>
      <c r="AN115" s="19"/>
      <c r="AO115" s="19">
        <v>503909.99</v>
      </c>
      <c r="AP115" s="19"/>
      <c r="AQ115" s="20">
        <v>90802</v>
      </c>
      <c r="AR115" s="21">
        <v>0</v>
      </c>
      <c r="AS115" s="20">
        <v>402386</v>
      </c>
      <c r="AT115" s="21"/>
      <c r="AU115" s="19">
        <v>341688.68</v>
      </c>
      <c r="AV115" s="19">
        <v>0</v>
      </c>
      <c r="AW115" s="19">
        <v>3540641.68</v>
      </c>
      <c r="AX115" s="19"/>
      <c r="AY115" s="19"/>
      <c r="AZ115" s="19"/>
      <c r="BA115" s="19">
        <v>0</v>
      </c>
      <c r="BB115" s="19">
        <v>0</v>
      </c>
      <c r="BC115" s="19"/>
      <c r="BD115" s="19"/>
      <c r="BE115" s="19"/>
      <c r="BF115" s="19"/>
      <c r="BG115" s="16">
        <f t="shared" si="4"/>
        <v>12946820.699999999</v>
      </c>
      <c r="BH115" s="16">
        <f t="shared" si="4"/>
        <v>0</v>
      </c>
      <c r="BI115" s="16">
        <f t="shared" si="5"/>
        <v>12946820.699999999</v>
      </c>
      <c r="BJ115" s="16">
        <f t="shared" si="6"/>
        <v>0</v>
      </c>
      <c r="BK115" s="18">
        <f t="shared" si="7"/>
        <v>157899</v>
      </c>
    </row>
    <row r="116" spans="1:66" ht="31.5" x14ac:dyDescent="0.3">
      <c r="A116" s="12">
        <v>10.9048</v>
      </c>
      <c r="B116" s="13" t="s">
        <v>137</v>
      </c>
      <c r="C116" s="19"/>
      <c r="D116" s="19"/>
      <c r="E116" s="19">
        <v>0</v>
      </c>
      <c r="F116" s="19">
        <v>0</v>
      </c>
      <c r="G116" s="19">
        <v>0</v>
      </c>
      <c r="H116" s="19">
        <v>0</v>
      </c>
      <c r="I116" s="19"/>
      <c r="J116" s="19"/>
      <c r="K116" s="19">
        <v>0</v>
      </c>
      <c r="L116" s="19">
        <v>0</v>
      </c>
      <c r="M116" s="19">
        <v>0</v>
      </c>
      <c r="N116" s="19">
        <v>0</v>
      </c>
      <c r="O116" s="23">
        <v>627643</v>
      </c>
      <c r="P116" s="22"/>
      <c r="Q116" s="22">
        <v>0</v>
      </c>
      <c r="R116" s="22">
        <v>0</v>
      </c>
      <c r="S116" s="20">
        <v>1145214</v>
      </c>
      <c r="T116" s="24">
        <v>0</v>
      </c>
      <c r="U116" s="19">
        <v>185720</v>
      </c>
      <c r="V116" s="19"/>
      <c r="W116" s="19">
        <v>0</v>
      </c>
      <c r="X116" s="19">
        <v>0</v>
      </c>
      <c r="Y116" s="19">
        <v>0</v>
      </c>
      <c r="Z116" s="19">
        <v>0</v>
      </c>
      <c r="AA116" s="20">
        <v>6963</v>
      </c>
      <c r="AB116" s="21">
        <v>0</v>
      </c>
      <c r="AC116" s="20">
        <v>938970</v>
      </c>
      <c r="AD116" s="21">
        <v>0</v>
      </c>
      <c r="AE116" s="19">
        <v>0</v>
      </c>
      <c r="AF116" s="19">
        <v>0</v>
      </c>
      <c r="AG116" s="19">
        <v>0</v>
      </c>
      <c r="AH116" s="19">
        <v>0</v>
      </c>
      <c r="AI116" s="20">
        <v>504268</v>
      </c>
      <c r="AJ116" s="21">
        <v>0</v>
      </c>
      <c r="AK116" s="20">
        <v>539917.13</v>
      </c>
      <c r="AL116" s="21">
        <v>0</v>
      </c>
      <c r="AM116" s="19"/>
      <c r="AN116" s="19"/>
      <c r="AO116" s="19"/>
      <c r="AP116" s="19"/>
      <c r="AQ116" s="19">
        <v>0</v>
      </c>
      <c r="AR116" s="19">
        <v>0</v>
      </c>
      <c r="AS116" s="19"/>
      <c r="AT116" s="19"/>
      <c r="AU116" s="19"/>
      <c r="AV116" s="19"/>
      <c r="AW116" s="19">
        <v>19760</v>
      </c>
      <c r="AX116" s="19"/>
      <c r="AY116" s="19"/>
      <c r="AZ116" s="19"/>
      <c r="BA116" s="19">
        <v>0</v>
      </c>
      <c r="BB116" s="19">
        <v>0</v>
      </c>
      <c r="BC116" s="19"/>
      <c r="BD116" s="19"/>
      <c r="BE116" s="19"/>
      <c r="BF116" s="19"/>
      <c r="BG116" s="16">
        <f t="shared" si="4"/>
        <v>3968455.13</v>
      </c>
      <c r="BH116" s="16">
        <f t="shared" si="4"/>
        <v>0</v>
      </c>
      <c r="BI116" s="16">
        <f t="shared" si="5"/>
        <v>3968455.13</v>
      </c>
      <c r="BJ116" s="16">
        <f t="shared" si="6"/>
        <v>0</v>
      </c>
      <c r="BK116" s="18">
        <f t="shared" si="7"/>
        <v>6963</v>
      </c>
    </row>
    <row r="117" spans="1:66" x14ac:dyDescent="0.3">
      <c r="A117" s="12">
        <v>12.1006</v>
      </c>
      <c r="B117" s="13" t="s">
        <v>138</v>
      </c>
      <c r="C117" s="19"/>
      <c r="D117" s="19"/>
      <c r="E117" s="19">
        <v>0</v>
      </c>
      <c r="F117" s="19">
        <v>0</v>
      </c>
      <c r="G117" s="19">
        <v>0</v>
      </c>
      <c r="H117" s="19">
        <v>0</v>
      </c>
      <c r="I117" s="19"/>
      <c r="J117" s="19"/>
      <c r="K117" s="19">
        <v>0</v>
      </c>
      <c r="L117" s="19">
        <v>0</v>
      </c>
      <c r="M117" s="19">
        <v>0</v>
      </c>
      <c r="N117" s="19">
        <v>0</v>
      </c>
      <c r="O117" s="22"/>
      <c r="P117" s="19"/>
      <c r="Q117" s="22">
        <v>0</v>
      </c>
      <c r="R117" s="23">
        <v>72000</v>
      </c>
      <c r="S117" s="19">
        <v>0</v>
      </c>
      <c r="T117" s="19">
        <v>0</v>
      </c>
      <c r="U117" s="19"/>
      <c r="V117" s="19"/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>
        <v>0</v>
      </c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>
        <v>0</v>
      </c>
      <c r="BB117" s="19">
        <v>0</v>
      </c>
      <c r="BC117" s="19"/>
      <c r="BD117" s="19"/>
      <c r="BE117" s="19"/>
      <c r="BF117" s="19"/>
      <c r="BG117" s="16">
        <f t="shared" si="4"/>
        <v>0</v>
      </c>
      <c r="BH117" s="16">
        <f t="shared" si="4"/>
        <v>72000</v>
      </c>
      <c r="BI117" s="16">
        <f t="shared" si="5"/>
        <v>0</v>
      </c>
      <c r="BJ117" s="16">
        <f t="shared" si="6"/>
        <v>72000</v>
      </c>
      <c r="BK117" s="18">
        <f t="shared" si="7"/>
        <v>0</v>
      </c>
    </row>
    <row r="118" spans="1:66" x14ac:dyDescent="0.3">
      <c r="A118" s="12">
        <v>12.1007</v>
      </c>
      <c r="B118" s="13" t="s">
        <v>139</v>
      </c>
      <c r="C118" s="19"/>
      <c r="D118" s="19"/>
      <c r="E118" s="19">
        <v>0</v>
      </c>
      <c r="F118" s="19">
        <v>0</v>
      </c>
      <c r="G118" s="19">
        <v>0</v>
      </c>
      <c r="H118" s="19">
        <v>0</v>
      </c>
      <c r="I118" s="19"/>
      <c r="J118" s="19"/>
      <c r="K118" s="19">
        <v>0</v>
      </c>
      <c r="L118" s="19">
        <v>0</v>
      </c>
      <c r="M118" s="19">
        <v>0</v>
      </c>
      <c r="N118" s="19">
        <v>0</v>
      </c>
      <c r="O118" s="22"/>
      <c r="P118" s="19"/>
      <c r="Q118" s="22">
        <v>0</v>
      </c>
      <c r="R118" s="22">
        <v>0</v>
      </c>
      <c r="S118" s="19">
        <v>0</v>
      </c>
      <c r="T118" s="19">
        <v>0</v>
      </c>
      <c r="U118" s="19"/>
      <c r="V118" s="19"/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>
        <v>0</v>
      </c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>
        <v>1185687</v>
      </c>
      <c r="AY118" s="19"/>
      <c r="AZ118" s="19"/>
      <c r="BA118" s="19">
        <v>0</v>
      </c>
      <c r="BB118" s="19">
        <v>0</v>
      </c>
      <c r="BC118" s="19"/>
      <c r="BD118" s="19"/>
      <c r="BE118" s="19"/>
      <c r="BF118" s="19"/>
      <c r="BG118" s="16">
        <f t="shared" si="4"/>
        <v>0</v>
      </c>
      <c r="BH118" s="16">
        <f t="shared" si="4"/>
        <v>1185687</v>
      </c>
      <c r="BI118" s="16">
        <f t="shared" si="5"/>
        <v>0</v>
      </c>
      <c r="BJ118" s="16">
        <f t="shared" si="6"/>
        <v>1185687</v>
      </c>
      <c r="BK118" s="18">
        <f t="shared" si="7"/>
        <v>0</v>
      </c>
    </row>
    <row r="119" spans="1:66" s="31" customFormat="1" x14ac:dyDescent="0.3">
      <c r="A119" s="12">
        <v>12.207599999999999</v>
      </c>
      <c r="B119" s="13" t="s">
        <v>140</v>
      </c>
      <c r="C119" s="19"/>
      <c r="D119" s="19"/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116772.82</v>
      </c>
      <c r="K119" s="19">
        <v>0</v>
      </c>
      <c r="L119" s="19">
        <v>0</v>
      </c>
      <c r="M119" s="19">
        <v>0</v>
      </c>
      <c r="N119" s="19">
        <v>0</v>
      </c>
      <c r="O119" s="22"/>
      <c r="P119" s="19"/>
      <c r="Q119" s="22">
        <v>0</v>
      </c>
      <c r="R119" s="23">
        <v>292841.77</v>
      </c>
      <c r="S119" s="19">
        <v>0</v>
      </c>
      <c r="T119" s="19">
        <v>0</v>
      </c>
      <c r="U119" s="19"/>
      <c r="V119" s="19"/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0</v>
      </c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>
        <v>0</v>
      </c>
      <c r="BB119" s="19">
        <v>0</v>
      </c>
      <c r="BC119" s="19"/>
      <c r="BD119" s="19"/>
      <c r="BE119" s="19"/>
      <c r="BF119" s="19"/>
      <c r="BG119" s="16">
        <f t="shared" si="4"/>
        <v>0</v>
      </c>
      <c r="BH119" s="16">
        <f t="shared" si="4"/>
        <v>409614.59</v>
      </c>
      <c r="BI119" s="30">
        <f t="shared" si="5"/>
        <v>0</v>
      </c>
      <c r="BJ119" s="30">
        <f t="shared" si="6"/>
        <v>409614.59</v>
      </c>
      <c r="BK119" s="18">
        <f t="shared" si="7"/>
        <v>0</v>
      </c>
      <c r="BL119" s="11"/>
      <c r="BM119" s="11"/>
      <c r="BN119" s="11"/>
    </row>
    <row r="120" spans="1:66" s="31" customFormat="1" x14ac:dyDescent="0.3">
      <c r="A120" s="12">
        <v>12.207700000000001</v>
      </c>
      <c r="B120" s="13" t="s">
        <v>140</v>
      </c>
      <c r="C120" s="19">
        <v>0</v>
      </c>
      <c r="D120" s="19">
        <v>763891.91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21">
        <v>0</v>
      </c>
      <c r="N120" s="20">
        <v>9162.48</v>
      </c>
      <c r="O120" s="22"/>
      <c r="P120" s="19"/>
      <c r="Q120" s="22">
        <v>0</v>
      </c>
      <c r="R120" s="23">
        <v>38999.14</v>
      </c>
      <c r="S120" s="19">
        <v>0</v>
      </c>
      <c r="T120" s="19">
        <v>0</v>
      </c>
      <c r="U120" s="19"/>
      <c r="V120" s="19"/>
      <c r="W120" s="21">
        <v>0</v>
      </c>
      <c r="X120" s="20">
        <v>8852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>
        <v>0</v>
      </c>
      <c r="BB120" s="19">
        <v>0</v>
      </c>
      <c r="BC120" s="19"/>
      <c r="BD120" s="19"/>
      <c r="BE120" s="19"/>
      <c r="BF120" s="19"/>
      <c r="BG120" s="16">
        <f t="shared" si="4"/>
        <v>0</v>
      </c>
      <c r="BH120" s="16">
        <f t="shared" si="4"/>
        <v>820905.53</v>
      </c>
      <c r="BI120" s="30">
        <f t="shared" si="5"/>
        <v>0</v>
      </c>
      <c r="BJ120" s="30">
        <f t="shared" si="6"/>
        <v>820905.53</v>
      </c>
      <c r="BK120" s="18">
        <f t="shared" si="7"/>
        <v>0</v>
      </c>
      <c r="BL120" s="11"/>
      <c r="BM120" s="11"/>
      <c r="BN120" s="11"/>
    </row>
    <row r="121" spans="1:66" s="31" customFormat="1" x14ac:dyDescent="0.3">
      <c r="A121" s="12">
        <v>12.2087</v>
      </c>
      <c r="B121" s="13" t="s">
        <v>141</v>
      </c>
      <c r="C121" s="19"/>
      <c r="D121" s="19"/>
      <c r="E121" s="19">
        <v>0</v>
      </c>
      <c r="F121" s="19">
        <v>0</v>
      </c>
      <c r="G121" s="19">
        <v>0</v>
      </c>
      <c r="H121" s="19">
        <v>0</v>
      </c>
      <c r="I121" s="19"/>
      <c r="J121" s="19"/>
      <c r="K121" s="19">
        <v>0</v>
      </c>
      <c r="L121" s="19">
        <v>0</v>
      </c>
      <c r="M121" s="21">
        <v>0</v>
      </c>
      <c r="N121" s="25">
        <v>56720.78</v>
      </c>
      <c r="O121" s="22"/>
      <c r="P121" s="19"/>
      <c r="Q121" s="22">
        <v>0</v>
      </c>
      <c r="R121" s="23">
        <v>262030</v>
      </c>
      <c r="S121" s="19">
        <v>0</v>
      </c>
      <c r="T121" s="19">
        <v>0</v>
      </c>
      <c r="U121" s="19"/>
      <c r="V121" s="19"/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>
        <v>0</v>
      </c>
      <c r="BB121" s="19">
        <v>0</v>
      </c>
      <c r="BC121" s="19"/>
      <c r="BD121" s="19"/>
      <c r="BE121" s="19"/>
      <c r="BF121" s="19"/>
      <c r="BG121" s="16">
        <f t="shared" si="4"/>
        <v>0</v>
      </c>
      <c r="BH121" s="16">
        <f t="shared" si="4"/>
        <v>318750.78000000003</v>
      </c>
      <c r="BI121" s="30">
        <f t="shared" si="5"/>
        <v>0</v>
      </c>
      <c r="BJ121" s="30">
        <f t="shared" si="6"/>
        <v>318750.78000000003</v>
      </c>
      <c r="BK121" s="18">
        <f t="shared" si="7"/>
        <v>0</v>
      </c>
      <c r="BL121" s="11"/>
      <c r="BM121" s="11"/>
      <c r="BN121" s="11"/>
    </row>
    <row r="122" spans="1:66" s="31" customFormat="1" x14ac:dyDescent="0.3">
      <c r="A122" s="12">
        <v>12.211600000000001</v>
      </c>
      <c r="B122" s="13" t="s">
        <v>142</v>
      </c>
      <c r="C122" s="19"/>
      <c r="D122" s="19"/>
      <c r="E122" s="19">
        <v>0</v>
      </c>
      <c r="F122" s="19">
        <v>0</v>
      </c>
      <c r="G122" s="19">
        <v>0</v>
      </c>
      <c r="H122" s="19">
        <v>0</v>
      </c>
      <c r="I122" s="19"/>
      <c r="J122" s="19"/>
      <c r="K122" s="19">
        <v>0</v>
      </c>
      <c r="L122" s="19">
        <v>0</v>
      </c>
      <c r="M122" s="19">
        <v>0</v>
      </c>
      <c r="N122" s="19">
        <v>0</v>
      </c>
      <c r="O122" s="22"/>
      <c r="P122" s="19"/>
      <c r="Q122" s="22">
        <v>0</v>
      </c>
      <c r="R122" s="23">
        <v>667507.80000000005</v>
      </c>
      <c r="S122" s="19">
        <v>0</v>
      </c>
      <c r="T122" s="19">
        <v>0</v>
      </c>
      <c r="U122" s="19"/>
      <c r="V122" s="19"/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>
        <v>0</v>
      </c>
      <c r="BB122" s="19">
        <v>0</v>
      </c>
      <c r="BC122" s="19"/>
      <c r="BD122" s="19"/>
      <c r="BE122" s="19"/>
      <c r="BF122" s="19"/>
      <c r="BG122" s="16">
        <f t="shared" si="4"/>
        <v>0</v>
      </c>
      <c r="BH122" s="16">
        <f t="shared" si="4"/>
        <v>667507.80000000005</v>
      </c>
      <c r="BI122" s="30">
        <f t="shared" si="5"/>
        <v>0</v>
      </c>
      <c r="BJ122" s="30">
        <f t="shared" si="6"/>
        <v>667507.80000000005</v>
      </c>
      <c r="BK122" s="18">
        <f t="shared" si="7"/>
        <v>0</v>
      </c>
      <c r="BL122" s="11"/>
      <c r="BM122" s="11"/>
      <c r="BN122" s="11"/>
    </row>
    <row r="123" spans="1:66" s="31" customFormat="1" x14ac:dyDescent="0.3">
      <c r="A123" s="12">
        <v>12.2117</v>
      </c>
      <c r="B123" s="13" t="s">
        <v>142</v>
      </c>
      <c r="C123" s="19">
        <v>0</v>
      </c>
      <c r="D123" s="19">
        <v>13206000.43</v>
      </c>
      <c r="E123" s="21">
        <v>0</v>
      </c>
      <c r="F123" s="20">
        <v>13789417</v>
      </c>
      <c r="G123" s="19">
        <v>0</v>
      </c>
      <c r="H123" s="19">
        <v>3342409</v>
      </c>
      <c r="I123" s="19">
        <v>0</v>
      </c>
      <c r="J123" s="19">
        <v>3414746.21</v>
      </c>
      <c r="K123" s="19">
        <v>0</v>
      </c>
      <c r="L123" s="19">
        <v>4529311.22</v>
      </c>
      <c r="M123" s="21">
        <v>0</v>
      </c>
      <c r="N123" s="20">
        <v>5436170.9400000004</v>
      </c>
      <c r="O123" s="22"/>
      <c r="P123" s="23">
        <v>500807.02</v>
      </c>
      <c r="Q123" s="22">
        <v>0</v>
      </c>
      <c r="R123" s="23">
        <v>10914895.85</v>
      </c>
      <c r="S123" s="24">
        <v>0</v>
      </c>
      <c r="T123" s="20">
        <v>4533607.93</v>
      </c>
      <c r="U123" s="19"/>
      <c r="V123" s="19">
        <v>4876741.75</v>
      </c>
      <c r="W123" s="21">
        <v>0</v>
      </c>
      <c r="X123" s="20">
        <v>4615011.45</v>
      </c>
      <c r="Y123" s="19">
        <v>0</v>
      </c>
      <c r="Z123" s="19">
        <v>2188285.54</v>
      </c>
      <c r="AA123" s="21">
        <v>0</v>
      </c>
      <c r="AB123" s="20">
        <v>2688756.39</v>
      </c>
      <c r="AC123" s="21">
        <v>0</v>
      </c>
      <c r="AD123" s="20">
        <v>17239243.640000001</v>
      </c>
      <c r="AE123" s="19">
        <v>0</v>
      </c>
      <c r="AF123" s="19">
        <v>3111006</v>
      </c>
      <c r="AG123" s="21">
        <v>0</v>
      </c>
      <c r="AH123" s="20">
        <v>8017051.3500000015</v>
      </c>
      <c r="AI123" s="21">
        <v>0</v>
      </c>
      <c r="AJ123" s="20">
        <v>8035464.75</v>
      </c>
      <c r="AK123" s="21">
        <v>0</v>
      </c>
      <c r="AL123" s="20">
        <v>5078707.1500000004</v>
      </c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>
        <v>301162</v>
      </c>
      <c r="AY123" s="19"/>
      <c r="AZ123" s="19"/>
      <c r="BA123" s="19">
        <v>0</v>
      </c>
      <c r="BB123" s="19">
        <v>0</v>
      </c>
      <c r="BC123" s="19"/>
      <c r="BD123" s="19"/>
      <c r="BE123" s="19"/>
      <c r="BF123" s="19"/>
      <c r="BG123" s="16">
        <f t="shared" si="4"/>
        <v>0</v>
      </c>
      <c r="BH123" s="16">
        <f t="shared" si="4"/>
        <v>115818795.62</v>
      </c>
      <c r="BI123" s="30">
        <f t="shared" si="5"/>
        <v>0</v>
      </c>
      <c r="BJ123" s="30">
        <f t="shared" si="6"/>
        <v>115818795.62</v>
      </c>
      <c r="BK123" s="18">
        <f t="shared" si="7"/>
        <v>2688756.39</v>
      </c>
      <c r="BL123" s="11"/>
      <c r="BM123" s="11"/>
      <c r="BN123" s="11"/>
    </row>
    <row r="124" spans="1:66" s="31" customFormat="1" ht="31.5" x14ac:dyDescent="0.3">
      <c r="A124" s="12">
        <v>12.2226</v>
      </c>
      <c r="B124" s="13" t="s">
        <v>143</v>
      </c>
      <c r="C124" s="19"/>
      <c r="D124" s="19"/>
      <c r="E124" s="19">
        <v>0</v>
      </c>
      <c r="F124" s="19">
        <v>0</v>
      </c>
      <c r="G124" s="19">
        <v>0</v>
      </c>
      <c r="H124" s="19">
        <v>0</v>
      </c>
      <c r="I124" s="19"/>
      <c r="J124" s="19"/>
      <c r="K124" s="19">
        <v>0</v>
      </c>
      <c r="L124" s="19">
        <v>0</v>
      </c>
      <c r="M124" s="21">
        <v>0</v>
      </c>
      <c r="N124" s="20">
        <v>127406.07999999999</v>
      </c>
      <c r="O124" s="22"/>
      <c r="P124" s="19"/>
      <c r="Q124" s="22">
        <v>0</v>
      </c>
      <c r="R124" s="23">
        <v>990727.5</v>
      </c>
      <c r="S124" s="19">
        <v>0</v>
      </c>
      <c r="T124" s="19">
        <v>0</v>
      </c>
      <c r="U124" s="19"/>
      <c r="V124" s="19"/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>
        <v>0</v>
      </c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>
        <v>0</v>
      </c>
      <c r="BB124" s="19">
        <v>0</v>
      </c>
      <c r="BC124" s="19"/>
      <c r="BD124" s="19"/>
      <c r="BE124" s="19"/>
      <c r="BF124" s="19"/>
      <c r="BG124" s="16">
        <f t="shared" si="4"/>
        <v>0</v>
      </c>
      <c r="BH124" s="16">
        <f t="shared" si="4"/>
        <v>1118133.58</v>
      </c>
      <c r="BI124" s="30">
        <f t="shared" si="5"/>
        <v>0</v>
      </c>
      <c r="BJ124" s="30">
        <f t="shared" si="6"/>
        <v>1118133.58</v>
      </c>
      <c r="BK124" s="18">
        <f t="shared" si="7"/>
        <v>0</v>
      </c>
      <c r="BL124" s="11"/>
      <c r="BM124" s="11"/>
      <c r="BN124" s="11"/>
    </row>
    <row r="125" spans="1:66" s="31" customFormat="1" x14ac:dyDescent="0.3">
      <c r="A125" s="26">
        <v>12.2227</v>
      </c>
      <c r="B125" s="13" t="s">
        <v>144</v>
      </c>
      <c r="C125" s="19">
        <v>0</v>
      </c>
      <c r="D125" s="19">
        <v>14443383.689999999</v>
      </c>
      <c r="E125" s="19">
        <v>0</v>
      </c>
      <c r="F125" s="19">
        <v>0</v>
      </c>
      <c r="G125" s="19">
        <v>0</v>
      </c>
      <c r="H125" s="19">
        <v>791723</v>
      </c>
      <c r="I125" s="19">
        <v>0</v>
      </c>
      <c r="J125" s="19">
        <v>1184535.3500000001</v>
      </c>
      <c r="K125" s="19">
        <v>0</v>
      </c>
      <c r="L125" s="19">
        <v>2936460.94</v>
      </c>
      <c r="M125" s="21">
        <v>0</v>
      </c>
      <c r="N125" s="20">
        <v>12019422.949999999</v>
      </c>
      <c r="O125" s="22"/>
      <c r="P125" s="23">
        <v>971504.19</v>
      </c>
      <c r="Q125" s="22">
        <v>0</v>
      </c>
      <c r="R125" s="23">
        <v>3778791.8</v>
      </c>
      <c r="S125" s="24">
        <v>0</v>
      </c>
      <c r="T125" s="20">
        <v>4273866.3599999994</v>
      </c>
      <c r="U125" s="19"/>
      <c r="V125" s="19">
        <v>3357892.2600000002</v>
      </c>
      <c r="W125" s="21">
        <v>0</v>
      </c>
      <c r="X125" s="20">
        <v>701701.25</v>
      </c>
      <c r="Y125" s="19">
        <v>0</v>
      </c>
      <c r="Z125" s="19">
        <v>187210.66</v>
      </c>
      <c r="AA125" s="21">
        <v>0</v>
      </c>
      <c r="AB125" s="20">
        <v>1359123.31</v>
      </c>
      <c r="AC125" s="21">
        <v>0</v>
      </c>
      <c r="AD125" s="20">
        <v>10420108.120000001</v>
      </c>
      <c r="AE125" s="19">
        <v>0</v>
      </c>
      <c r="AF125" s="19">
        <v>3810977</v>
      </c>
      <c r="AG125" s="21">
        <v>0</v>
      </c>
      <c r="AH125" s="20">
        <v>7749010.3300000001</v>
      </c>
      <c r="AI125" s="21">
        <v>0</v>
      </c>
      <c r="AJ125" s="20">
        <v>5328904.2</v>
      </c>
      <c r="AK125" s="21">
        <v>0</v>
      </c>
      <c r="AL125" s="20">
        <v>1004158.35</v>
      </c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>
        <v>0</v>
      </c>
      <c r="BB125" s="19">
        <v>0</v>
      </c>
      <c r="BC125" s="19"/>
      <c r="BD125" s="19"/>
      <c r="BE125" s="19"/>
      <c r="BF125" s="19"/>
      <c r="BG125" s="16">
        <f t="shared" si="4"/>
        <v>0</v>
      </c>
      <c r="BH125" s="16">
        <f t="shared" si="4"/>
        <v>74318773.75999999</v>
      </c>
      <c r="BI125" s="30">
        <f t="shared" si="5"/>
        <v>0</v>
      </c>
      <c r="BJ125" s="30">
        <f t="shared" si="6"/>
        <v>74318773.75999999</v>
      </c>
      <c r="BK125" s="18">
        <f t="shared" si="7"/>
        <v>1359123.31</v>
      </c>
      <c r="BL125" s="11"/>
      <c r="BM125" s="11"/>
      <c r="BN125" s="11"/>
    </row>
    <row r="126" spans="1:66" s="31" customFormat="1" x14ac:dyDescent="0.3">
      <c r="A126" s="12">
        <v>12.223700000000001</v>
      </c>
      <c r="B126" s="13" t="s">
        <v>48</v>
      </c>
      <c r="C126" s="19">
        <v>0</v>
      </c>
      <c r="D126" s="19">
        <v>8541071</v>
      </c>
      <c r="E126" s="21">
        <v>0</v>
      </c>
      <c r="F126" s="20">
        <v>1587876</v>
      </c>
      <c r="G126" s="19">
        <v>0</v>
      </c>
      <c r="H126" s="19">
        <v>1642746</v>
      </c>
      <c r="I126" s="19">
        <v>0</v>
      </c>
      <c r="J126" s="19">
        <v>1548888.52</v>
      </c>
      <c r="K126" s="19">
        <v>0</v>
      </c>
      <c r="L126" s="19">
        <v>677021</v>
      </c>
      <c r="M126" s="21">
        <v>0</v>
      </c>
      <c r="N126" s="20">
        <v>3139395.8299999991</v>
      </c>
      <c r="O126" s="22"/>
      <c r="P126" s="19"/>
      <c r="Q126" s="22">
        <v>0</v>
      </c>
      <c r="R126" s="23">
        <v>827785.54</v>
      </c>
      <c r="S126" s="24">
        <v>0</v>
      </c>
      <c r="T126" s="20">
        <v>1542730.05</v>
      </c>
      <c r="U126" s="19"/>
      <c r="V126" s="19">
        <v>2248881.4</v>
      </c>
      <c r="W126" s="21">
        <v>0</v>
      </c>
      <c r="X126" s="20">
        <v>217530.05</v>
      </c>
      <c r="Y126" s="19">
        <v>0</v>
      </c>
      <c r="Z126" s="19">
        <v>0</v>
      </c>
      <c r="AA126" s="21">
        <v>0</v>
      </c>
      <c r="AB126" s="20">
        <v>33768</v>
      </c>
      <c r="AC126" s="21">
        <v>0</v>
      </c>
      <c r="AD126" s="20">
        <v>378261.45</v>
      </c>
      <c r="AE126" s="19">
        <v>0</v>
      </c>
      <c r="AF126" s="19">
        <v>0</v>
      </c>
      <c r="AG126" s="21">
        <v>0</v>
      </c>
      <c r="AH126" s="20">
        <v>675773.2699999999</v>
      </c>
      <c r="AI126" s="21">
        <v>0</v>
      </c>
      <c r="AJ126" s="20">
        <v>1981217.1400000001</v>
      </c>
      <c r="AK126" s="21">
        <v>0</v>
      </c>
      <c r="AL126" s="20">
        <v>734182.77</v>
      </c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>
        <v>0</v>
      </c>
      <c r="BB126" s="19">
        <v>0</v>
      </c>
      <c r="BC126" s="19"/>
      <c r="BD126" s="19"/>
      <c r="BE126" s="19"/>
      <c r="BF126" s="19"/>
      <c r="BG126" s="16">
        <f t="shared" si="4"/>
        <v>0</v>
      </c>
      <c r="BH126" s="16">
        <f t="shared" si="4"/>
        <v>25777128.019999996</v>
      </c>
      <c r="BI126" s="30">
        <f t="shared" si="5"/>
        <v>0</v>
      </c>
      <c r="BJ126" s="30">
        <f t="shared" si="6"/>
        <v>25777128.019999996</v>
      </c>
      <c r="BK126" s="18">
        <f t="shared" si="7"/>
        <v>33768</v>
      </c>
      <c r="BL126" s="11"/>
      <c r="BM126" s="11"/>
      <c r="BN126" s="11"/>
    </row>
    <row r="127" spans="1:66" s="31" customFormat="1" x14ac:dyDescent="0.3">
      <c r="A127" s="12">
        <v>12.2247</v>
      </c>
      <c r="B127" s="13" t="s">
        <v>49</v>
      </c>
      <c r="C127" s="19"/>
      <c r="D127" s="19"/>
      <c r="E127" s="21">
        <v>0</v>
      </c>
      <c r="F127" s="20">
        <v>23087</v>
      </c>
      <c r="G127" s="19">
        <v>0</v>
      </c>
      <c r="H127" s="19">
        <v>0</v>
      </c>
      <c r="I127" s="19"/>
      <c r="J127" s="19"/>
      <c r="K127" s="19">
        <v>0</v>
      </c>
      <c r="L127" s="19">
        <v>0</v>
      </c>
      <c r="M127" s="19">
        <v>0</v>
      </c>
      <c r="N127" s="19">
        <v>0</v>
      </c>
      <c r="O127" s="22"/>
      <c r="P127" s="19"/>
      <c r="Q127" s="22">
        <v>0</v>
      </c>
      <c r="R127" s="23">
        <v>413510.2</v>
      </c>
      <c r="S127" s="19">
        <v>0</v>
      </c>
      <c r="T127" s="19">
        <v>0</v>
      </c>
      <c r="U127" s="19"/>
      <c r="V127" s="19"/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>
        <v>0</v>
      </c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>
        <v>0</v>
      </c>
      <c r="BB127" s="19">
        <v>0</v>
      </c>
      <c r="BC127" s="19"/>
      <c r="BD127" s="19"/>
      <c r="BE127" s="19"/>
      <c r="BF127" s="19"/>
      <c r="BG127" s="16">
        <f t="shared" si="4"/>
        <v>0</v>
      </c>
      <c r="BH127" s="16">
        <f t="shared" si="4"/>
        <v>436597.2</v>
      </c>
      <c r="BI127" s="30">
        <f t="shared" si="5"/>
        <v>0</v>
      </c>
      <c r="BJ127" s="30">
        <f t="shared" si="6"/>
        <v>436597.2</v>
      </c>
      <c r="BK127" s="18">
        <f t="shared" si="7"/>
        <v>0</v>
      </c>
      <c r="BL127" s="11"/>
      <c r="BM127" s="11"/>
      <c r="BN127" s="11"/>
    </row>
    <row r="128" spans="1:66" s="33" customFormat="1" x14ac:dyDescent="0.3">
      <c r="A128" s="12">
        <v>12.300700000000001</v>
      </c>
      <c r="B128" s="13" t="s">
        <v>145</v>
      </c>
      <c r="C128" s="19"/>
      <c r="D128" s="19"/>
      <c r="E128" s="19">
        <v>0</v>
      </c>
      <c r="F128" s="19">
        <v>0</v>
      </c>
      <c r="G128" s="19">
        <v>0</v>
      </c>
      <c r="H128" s="19">
        <v>0</v>
      </c>
      <c r="I128" s="19"/>
      <c r="J128" s="19"/>
      <c r="K128" s="19">
        <v>0</v>
      </c>
      <c r="L128" s="19">
        <v>0</v>
      </c>
      <c r="M128" s="19">
        <v>0</v>
      </c>
      <c r="N128" s="19">
        <v>0</v>
      </c>
      <c r="O128" s="22"/>
      <c r="P128" s="19"/>
      <c r="Q128" s="22">
        <v>0</v>
      </c>
      <c r="R128" s="22">
        <v>0</v>
      </c>
      <c r="S128" s="19">
        <v>0</v>
      </c>
      <c r="T128" s="19">
        <v>0</v>
      </c>
      <c r="U128" s="19"/>
      <c r="V128" s="19"/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>
        <v>0</v>
      </c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>
        <v>0</v>
      </c>
      <c r="BB128" s="19">
        <v>0</v>
      </c>
      <c r="BC128" s="19"/>
      <c r="BD128" s="19"/>
      <c r="BE128" s="19"/>
      <c r="BF128" s="19"/>
      <c r="BG128" s="16">
        <f t="shared" si="4"/>
        <v>0</v>
      </c>
      <c r="BH128" s="16">
        <f t="shared" si="4"/>
        <v>0</v>
      </c>
      <c r="BI128" s="32">
        <f t="shared" si="5"/>
        <v>0</v>
      </c>
      <c r="BJ128" s="32">
        <f t="shared" si="6"/>
        <v>0</v>
      </c>
      <c r="BK128" s="18">
        <f t="shared" si="7"/>
        <v>0</v>
      </c>
      <c r="BL128" s="11"/>
      <c r="BM128" s="11"/>
      <c r="BN128" s="11"/>
    </row>
    <row r="129" spans="1:66" s="33" customFormat="1" x14ac:dyDescent="0.3">
      <c r="A129" s="12">
        <v>12.303700000000001</v>
      </c>
      <c r="B129" s="13" t="s">
        <v>55</v>
      </c>
      <c r="C129" s="19">
        <v>0</v>
      </c>
      <c r="D129" s="19">
        <v>333642.46999999997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21">
        <v>0</v>
      </c>
      <c r="N129" s="20">
        <v>4917.1000000000004</v>
      </c>
      <c r="O129" s="22"/>
      <c r="P129" s="19"/>
      <c r="Q129" s="22">
        <v>0</v>
      </c>
      <c r="R129" s="22">
        <v>0</v>
      </c>
      <c r="S129" s="24">
        <v>0</v>
      </c>
      <c r="T129" s="20">
        <v>72134.540000000008</v>
      </c>
      <c r="U129" s="19"/>
      <c r="V129" s="19">
        <v>76830.790000000008</v>
      </c>
      <c r="W129" s="21">
        <v>0</v>
      </c>
      <c r="X129" s="20">
        <v>3295.0000000000009</v>
      </c>
      <c r="Y129" s="19">
        <v>0</v>
      </c>
      <c r="Z129" s="19">
        <v>10433.200000000001</v>
      </c>
      <c r="AA129" s="21">
        <v>0</v>
      </c>
      <c r="AB129" s="20">
        <v>226905.75</v>
      </c>
      <c r="AC129" s="21">
        <v>0</v>
      </c>
      <c r="AD129" s="20">
        <v>52268.04</v>
      </c>
      <c r="AE129" s="19">
        <v>0</v>
      </c>
      <c r="AF129" s="19">
        <v>0</v>
      </c>
      <c r="AG129" s="19">
        <v>0</v>
      </c>
      <c r="AH129" s="19">
        <v>0</v>
      </c>
      <c r="AI129" s="21">
        <v>0</v>
      </c>
      <c r="AJ129" s="20">
        <v>209280.35</v>
      </c>
      <c r="AK129" s="19">
        <v>0</v>
      </c>
      <c r="AL129" s="19">
        <v>0</v>
      </c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>
        <v>0</v>
      </c>
      <c r="BB129" s="19">
        <v>0</v>
      </c>
      <c r="BC129" s="19"/>
      <c r="BD129" s="19"/>
      <c r="BE129" s="19"/>
      <c r="BF129" s="19"/>
      <c r="BG129" s="16">
        <f t="shared" si="4"/>
        <v>0</v>
      </c>
      <c r="BH129" s="16">
        <f t="shared" si="4"/>
        <v>989707.24000000011</v>
      </c>
      <c r="BI129" s="32">
        <f t="shared" si="5"/>
        <v>0</v>
      </c>
      <c r="BJ129" s="32">
        <f t="shared" si="6"/>
        <v>989707.24000000011</v>
      </c>
      <c r="BK129" s="18">
        <f t="shared" si="7"/>
        <v>226905.75</v>
      </c>
      <c r="BL129" s="11"/>
      <c r="BM129" s="11"/>
      <c r="BN129" s="11"/>
    </row>
    <row r="130" spans="1:66" s="33" customFormat="1" x14ac:dyDescent="0.3">
      <c r="A130" s="12">
        <v>12.304600000000001</v>
      </c>
      <c r="B130" s="13" t="s">
        <v>146</v>
      </c>
      <c r="C130" s="19"/>
      <c r="D130" s="19"/>
      <c r="E130" s="19">
        <v>0</v>
      </c>
      <c r="F130" s="19">
        <v>0</v>
      </c>
      <c r="G130" s="19">
        <v>0</v>
      </c>
      <c r="H130" s="19">
        <v>0</v>
      </c>
      <c r="I130" s="19"/>
      <c r="J130" s="19"/>
      <c r="K130" s="19">
        <v>0</v>
      </c>
      <c r="L130" s="19">
        <v>0</v>
      </c>
      <c r="M130" s="19">
        <v>0</v>
      </c>
      <c r="N130" s="19">
        <v>0</v>
      </c>
      <c r="O130" s="22"/>
      <c r="P130" s="19"/>
      <c r="Q130" s="22">
        <v>0</v>
      </c>
      <c r="R130" s="23">
        <v>345561.5</v>
      </c>
      <c r="S130" s="19">
        <v>0</v>
      </c>
      <c r="T130" s="19">
        <v>0</v>
      </c>
      <c r="U130" s="19"/>
      <c r="V130" s="19"/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>
        <v>0</v>
      </c>
      <c r="BB130" s="19">
        <v>0</v>
      </c>
      <c r="BC130" s="19"/>
      <c r="BD130" s="19"/>
      <c r="BE130" s="19"/>
      <c r="BF130" s="19"/>
      <c r="BG130" s="16">
        <f t="shared" si="4"/>
        <v>0</v>
      </c>
      <c r="BH130" s="16">
        <f t="shared" si="4"/>
        <v>345561.5</v>
      </c>
      <c r="BI130" s="32">
        <f t="shared" si="5"/>
        <v>0</v>
      </c>
      <c r="BJ130" s="32">
        <f t="shared" si="6"/>
        <v>345561.5</v>
      </c>
      <c r="BK130" s="18">
        <f t="shared" si="7"/>
        <v>0</v>
      </c>
      <c r="BL130" s="11"/>
      <c r="BM130" s="11"/>
      <c r="BN130" s="11"/>
    </row>
    <row r="131" spans="1:66" s="33" customFormat="1" x14ac:dyDescent="0.3">
      <c r="A131" s="12">
        <v>12.3047</v>
      </c>
      <c r="B131" s="13" t="s">
        <v>146</v>
      </c>
      <c r="C131" s="19">
        <v>0</v>
      </c>
      <c r="D131" s="19">
        <v>540255</v>
      </c>
      <c r="E131" s="19">
        <v>0</v>
      </c>
      <c r="F131" s="19">
        <v>0</v>
      </c>
      <c r="G131" s="19">
        <v>0</v>
      </c>
      <c r="H131" s="19">
        <v>86821</v>
      </c>
      <c r="I131" s="19">
        <v>0</v>
      </c>
      <c r="J131" s="19">
        <v>699102.73</v>
      </c>
      <c r="K131" s="19">
        <v>0</v>
      </c>
      <c r="L131" s="19">
        <v>287172.78000000003</v>
      </c>
      <c r="M131" s="21">
        <v>0</v>
      </c>
      <c r="N131" s="20">
        <v>1344937.2</v>
      </c>
      <c r="O131" s="22"/>
      <c r="P131" s="19"/>
      <c r="Q131" s="22">
        <v>0</v>
      </c>
      <c r="R131" s="23">
        <v>1552994.4</v>
      </c>
      <c r="S131" s="24">
        <v>0</v>
      </c>
      <c r="T131" s="20">
        <v>256903.69</v>
      </c>
      <c r="U131" s="19"/>
      <c r="V131" s="19">
        <v>112402.73</v>
      </c>
      <c r="W131" s="21">
        <v>0</v>
      </c>
      <c r="X131" s="20">
        <v>34020</v>
      </c>
      <c r="Y131" s="19">
        <v>0</v>
      </c>
      <c r="Z131" s="19">
        <v>38321.980000000003</v>
      </c>
      <c r="AA131" s="19">
        <v>0</v>
      </c>
      <c r="AB131" s="19">
        <v>0</v>
      </c>
      <c r="AC131" s="21">
        <v>0</v>
      </c>
      <c r="AD131" s="20">
        <v>208890.37</v>
      </c>
      <c r="AE131" s="19">
        <v>0</v>
      </c>
      <c r="AF131" s="19">
        <v>0</v>
      </c>
      <c r="AG131" s="21">
        <v>0</v>
      </c>
      <c r="AH131" s="20">
        <v>97000.16</v>
      </c>
      <c r="AI131" s="21">
        <v>0</v>
      </c>
      <c r="AJ131" s="20">
        <v>186527</v>
      </c>
      <c r="AK131" s="19">
        <v>0</v>
      </c>
      <c r="AL131" s="19">
        <v>0</v>
      </c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>
        <v>0</v>
      </c>
      <c r="BB131" s="19">
        <v>0</v>
      </c>
      <c r="BC131" s="19"/>
      <c r="BD131" s="19"/>
      <c r="BE131" s="19"/>
      <c r="BF131" s="19"/>
      <c r="BG131" s="16">
        <f t="shared" si="4"/>
        <v>0</v>
      </c>
      <c r="BH131" s="16">
        <f t="shared" si="4"/>
        <v>5445349.040000001</v>
      </c>
      <c r="BI131" s="32">
        <f t="shared" si="5"/>
        <v>0</v>
      </c>
      <c r="BJ131" s="32">
        <f t="shared" si="6"/>
        <v>5445349.040000001</v>
      </c>
      <c r="BK131" s="18">
        <f t="shared" si="7"/>
        <v>0</v>
      </c>
      <c r="BL131" s="11"/>
      <c r="BM131" s="11"/>
      <c r="BN131" s="11"/>
    </row>
    <row r="132" spans="1:66" s="33" customFormat="1" x14ac:dyDescent="0.3">
      <c r="A132" s="12">
        <v>12.3056</v>
      </c>
      <c r="B132" s="13" t="s">
        <v>147</v>
      </c>
      <c r="C132" s="19"/>
      <c r="D132" s="19"/>
      <c r="E132" s="19">
        <v>0</v>
      </c>
      <c r="F132" s="19">
        <v>0</v>
      </c>
      <c r="G132" s="19">
        <v>0</v>
      </c>
      <c r="H132" s="19">
        <v>0</v>
      </c>
      <c r="I132" s="19"/>
      <c r="J132" s="19"/>
      <c r="K132" s="19">
        <v>0</v>
      </c>
      <c r="L132" s="19">
        <v>0</v>
      </c>
      <c r="M132" s="19">
        <v>0</v>
      </c>
      <c r="N132" s="19">
        <v>0</v>
      </c>
      <c r="O132" s="22"/>
      <c r="P132" s="19"/>
      <c r="Q132" s="22">
        <v>0</v>
      </c>
      <c r="R132" s="23">
        <v>11341.8</v>
      </c>
      <c r="S132" s="19">
        <v>0</v>
      </c>
      <c r="T132" s="19">
        <v>0</v>
      </c>
      <c r="U132" s="19"/>
      <c r="V132" s="19"/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>
        <v>0</v>
      </c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>
        <v>0</v>
      </c>
      <c r="BB132" s="19">
        <v>0</v>
      </c>
      <c r="BC132" s="19"/>
      <c r="BD132" s="19"/>
      <c r="BE132" s="19"/>
      <c r="BF132" s="19"/>
      <c r="BG132" s="16">
        <f t="shared" si="4"/>
        <v>0</v>
      </c>
      <c r="BH132" s="16">
        <f t="shared" si="4"/>
        <v>11341.8</v>
      </c>
      <c r="BI132" s="32">
        <f t="shared" si="5"/>
        <v>0</v>
      </c>
      <c r="BJ132" s="32">
        <f t="shared" si="6"/>
        <v>11341.8</v>
      </c>
      <c r="BK132" s="18">
        <f t="shared" si="7"/>
        <v>0</v>
      </c>
      <c r="BL132" s="11"/>
      <c r="BM132" s="11"/>
      <c r="BN132" s="11"/>
    </row>
    <row r="133" spans="1:66" s="33" customFormat="1" x14ac:dyDescent="0.3">
      <c r="A133" s="12">
        <v>12.3057</v>
      </c>
      <c r="B133" s="13" t="s">
        <v>147</v>
      </c>
      <c r="C133" s="19">
        <v>0</v>
      </c>
      <c r="D133" s="19">
        <v>1150582.0899999999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455685.93000000017</v>
      </c>
      <c r="K133" s="19">
        <v>0</v>
      </c>
      <c r="L133" s="19">
        <v>288470.48</v>
      </c>
      <c r="M133" s="21">
        <v>0</v>
      </c>
      <c r="N133" s="20">
        <v>203779.59999999998</v>
      </c>
      <c r="O133" s="22"/>
      <c r="P133" s="19"/>
      <c r="Q133" s="22">
        <v>0</v>
      </c>
      <c r="R133" s="23">
        <v>543784</v>
      </c>
      <c r="S133" s="24">
        <v>0</v>
      </c>
      <c r="T133" s="20">
        <v>247532.26</v>
      </c>
      <c r="U133" s="19"/>
      <c r="V133" s="19">
        <v>1105.6500000000001</v>
      </c>
      <c r="W133" s="21">
        <v>0</v>
      </c>
      <c r="X133" s="20">
        <v>468.5</v>
      </c>
      <c r="Y133" s="19">
        <v>0</v>
      </c>
      <c r="Z133" s="19">
        <v>0</v>
      </c>
      <c r="AA133" s="19">
        <v>0</v>
      </c>
      <c r="AB133" s="19">
        <v>0</v>
      </c>
      <c r="AC133" s="21">
        <v>0</v>
      </c>
      <c r="AD133" s="20">
        <v>51795</v>
      </c>
      <c r="AE133" s="19">
        <v>0</v>
      </c>
      <c r="AF133" s="19">
        <v>0</v>
      </c>
      <c r="AG133" s="21">
        <v>0</v>
      </c>
      <c r="AH133" s="20">
        <v>97938.01999999999</v>
      </c>
      <c r="AI133" s="19">
        <v>0</v>
      </c>
      <c r="AJ133" s="19">
        <v>0</v>
      </c>
      <c r="AK133" s="19">
        <v>0</v>
      </c>
      <c r="AL133" s="19">
        <v>0</v>
      </c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>
        <v>0</v>
      </c>
      <c r="BB133" s="19">
        <v>0</v>
      </c>
      <c r="BC133" s="19"/>
      <c r="BD133" s="19"/>
      <c r="BE133" s="19"/>
      <c r="BF133" s="19"/>
      <c r="BG133" s="16">
        <f t="shared" si="4"/>
        <v>0</v>
      </c>
      <c r="BH133" s="16">
        <f t="shared" si="4"/>
        <v>3041141.5300000003</v>
      </c>
      <c r="BI133" s="32">
        <f t="shared" si="5"/>
        <v>0</v>
      </c>
      <c r="BJ133" s="32">
        <f t="shared" si="6"/>
        <v>3041141.5300000003</v>
      </c>
      <c r="BK133" s="18">
        <f t="shared" si="7"/>
        <v>0</v>
      </c>
      <c r="BL133" s="11"/>
      <c r="BM133" s="11"/>
      <c r="BN133" s="11"/>
    </row>
    <row r="134" spans="1:66" s="33" customFormat="1" x14ac:dyDescent="0.3">
      <c r="A134" s="12">
        <v>12.3157</v>
      </c>
      <c r="B134" s="13" t="s">
        <v>148</v>
      </c>
      <c r="C134" s="19"/>
      <c r="D134" s="19"/>
      <c r="E134" s="21">
        <v>0</v>
      </c>
      <c r="F134" s="20">
        <v>26633</v>
      </c>
      <c r="G134" s="19">
        <v>0</v>
      </c>
      <c r="H134" s="19">
        <v>0</v>
      </c>
      <c r="I134" s="19"/>
      <c r="J134" s="19"/>
      <c r="K134" s="19">
        <v>0</v>
      </c>
      <c r="L134" s="19">
        <v>0</v>
      </c>
      <c r="M134" s="19">
        <v>0</v>
      </c>
      <c r="N134" s="19">
        <v>0</v>
      </c>
      <c r="O134" s="22"/>
      <c r="P134" s="19"/>
      <c r="Q134" s="22">
        <v>0</v>
      </c>
      <c r="R134" s="22">
        <v>0</v>
      </c>
      <c r="S134" s="19">
        <v>0</v>
      </c>
      <c r="T134" s="19">
        <v>0</v>
      </c>
      <c r="U134" s="19"/>
      <c r="V134" s="19"/>
      <c r="W134" s="21">
        <v>0</v>
      </c>
      <c r="X134" s="20">
        <v>192774.21000000002</v>
      </c>
      <c r="Y134" s="19">
        <v>0</v>
      </c>
      <c r="Z134" s="19">
        <v>146105.35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>
        <v>0</v>
      </c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>
        <v>0</v>
      </c>
      <c r="BB134" s="19">
        <v>0</v>
      </c>
      <c r="BC134" s="19"/>
      <c r="BD134" s="19"/>
      <c r="BE134" s="19"/>
      <c r="BF134" s="19"/>
      <c r="BG134" s="16">
        <f t="shared" ref="BG134:BH197" si="8">C134+E134+G134+I134+K134+M134+O134+Q134+S134+U134+W134+Y134+AA134+AC134+AE134+AG134+AI134+AK134+AM134+AO134+AQ134+AS134+AU134+AW134+AY134+BA134+BC134+BE134</f>
        <v>0</v>
      </c>
      <c r="BH134" s="16">
        <f t="shared" si="8"/>
        <v>365512.56000000006</v>
      </c>
      <c r="BI134" s="32">
        <f t="shared" ref="BI134:BI197" si="9">IF(BG134-BH134&gt;0,BG134-BH134,0)</f>
        <v>0</v>
      </c>
      <c r="BJ134" s="32">
        <f t="shared" ref="BJ134:BJ197" si="10">IF(BH134-BG134&gt;0,BH134-BG134,0)</f>
        <v>365512.56000000006</v>
      </c>
      <c r="BK134" s="18">
        <f t="shared" ref="BK134:BK197" si="11">AA134+AB134</f>
        <v>0</v>
      </c>
      <c r="BL134" s="11"/>
      <c r="BM134" s="11"/>
      <c r="BN134" s="11"/>
    </row>
    <row r="135" spans="1:66" s="35" customFormat="1" x14ac:dyDescent="0.3">
      <c r="A135" s="12">
        <v>12.4016</v>
      </c>
      <c r="B135" s="13" t="s">
        <v>149</v>
      </c>
      <c r="C135" s="19"/>
      <c r="D135" s="19"/>
      <c r="E135" s="19">
        <v>0</v>
      </c>
      <c r="F135" s="19">
        <v>0</v>
      </c>
      <c r="G135" s="19">
        <v>0</v>
      </c>
      <c r="H135" s="19">
        <v>0</v>
      </c>
      <c r="I135" s="19"/>
      <c r="J135" s="19"/>
      <c r="K135" s="19">
        <v>0</v>
      </c>
      <c r="L135" s="19">
        <v>0</v>
      </c>
      <c r="M135" s="19">
        <v>0</v>
      </c>
      <c r="N135" s="19">
        <v>0</v>
      </c>
      <c r="O135" s="22"/>
      <c r="P135" s="19"/>
      <c r="Q135" s="22">
        <v>0</v>
      </c>
      <c r="R135" s="23">
        <v>64021</v>
      </c>
      <c r="S135" s="19">
        <v>0</v>
      </c>
      <c r="T135" s="19">
        <v>0</v>
      </c>
      <c r="U135" s="19"/>
      <c r="V135" s="19"/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19">
        <v>0</v>
      </c>
      <c r="AI135" s="19">
        <v>0</v>
      </c>
      <c r="AJ135" s="19">
        <v>0</v>
      </c>
      <c r="AK135" s="19">
        <v>0</v>
      </c>
      <c r="AL135" s="19">
        <v>0</v>
      </c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>
        <v>0</v>
      </c>
      <c r="BB135" s="19">
        <v>0</v>
      </c>
      <c r="BC135" s="19"/>
      <c r="BD135" s="19"/>
      <c r="BE135" s="19"/>
      <c r="BF135" s="19"/>
      <c r="BG135" s="16">
        <f t="shared" si="8"/>
        <v>0</v>
      </c>
      <c r="BH135" s="16">
        <f t="shared" si="8"/>
        <v>64021</v>
      </c>
      <c r="BI135" s="34">
        <f t="shared" si="9"/>
        <v>0</v>
      </c>
      <c r="BJ135" s="34">
        <f t="shared" si="10"/>
        <v>64021</v>
      </c>
      <c r="BK135" s="18">
        <f t="shared" si="11"/>
        <v>0</v>
      </c>
      <c r="BL135" s="11"/>
      <c r="BM135" s="11"/>
      <c r="BN135" s="11"/>
    </row>
    <row r="136" spans="1:66" s="35" customFormat="1" x14ac:dyDescent="0.3">
      <c r="A136" s="12">
        <v>12.4017</v>
      </c>
      <c r="B136" s="13" t="s">
        <v>149</v>
      </c>
      <c r="C136" s="19">
        <v>0</v>
      </c>
      <c r="D136" s="19">
        <v>302242.12</v>
      </c>
      <c r="E136" s="21">
        <v>0</v>
      </c>
      <c r="F136" s="20">
        <v>100201</v>
      </c>
      <c r="G136" s="19">
        <v>0</v>
      </c>
      <c r="H136" s="19">
        <v>0</v>
      </c>
      <c r="I136" s="19">
        <v>0</v>
      </c>
      <c r="J136" s="19">
        <v>87019.369999999966</v>
      </c>
      <c r="K136" s="19">
        <v>0</v>
      </c>
      <c r="L136" s="19">
        <v>268497.34000000003</v>
      </c>
      <c r="M136" s="19">
        <v>0</v>
      </c>
      <c r="N136" s="19">
        <v>0</v>
      </c>
      <c r="O136" s="22"/>
      <c r="P136" s="19"/>
      <c r="Q136" s="22">
        <v>0</v>
      </c>
      <c r="R136" s="23">
        <v>211096</v>
      </c>
      <c r="S136" s="24">
        <v>0</v>
      </c>
      <c r="T136" s="20">
        <v>114408.24</v>
      </c>
      <c r="U136" s="19"/>
      <c r="V136" s="19">
        <v>51925.08</v>
      </c>
      <c r="W136" s="19">
        <v>0</v>
      </c>
      <c r="X136" s="19">
        <v>0</v>
      </c>
      <c r="Y136" s="19">
        <v>0</v>
      </c>
      <c r="Z136" s="19">
        <v>0</v>
      </c>
      <c r="AA136" s="21">
        <v>0</v>
      </c>
      <c r="AB136" s="20">
        <v>49861</v>
      </c>
      <c r="AC136" s="19">
        <v>0</v>
      </c>
      <c r="AD136" s="19">
        <v>0</v>
      </c>
      <c r="AE136" s="19">
        <v>0</v>
      </c>
      <c r="AF136" s="19">
        <v>0</v>
      </c>
      <c r="AG136" s="21">
        <v>0</v>
      </c>
      <c r="AH136" s="20">
        <v>451937.94</v>
      </c>
      <c r="AI136" s="21">
        <v>0</v>
      </c>
      <c r="AJ136" s="20">
        <v>223741.19</v>
      </c>
      <c r="AK136" s="19">
        <v>0</v>
      </c>
      <c r="AL136" s="19">
        <v>0</v>
      </c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>
        <v>0</v>
      </c>
      <c r="BB136" s="19">
        <v>0</v>
      </c>
      <c r="BC136" s="19"/>
      <c r="BD136" s="19"/>
      <c r="BE136" s="19"/>
      <c r="BF136" s="19"/>
      <c r="BG136" s="16">
        <f t="shared" si="8"/>
        <v>0</v>
      </c>
      <c r="BH136" s="16">
        <f t="shared" si="8"/>
        <v>1860929.28</v>
      </c>
      <c r="BI136" s="34">
        <f t="shared" si="9"/>
        <v>0</v>
      </c>
      <c r="BJ136" s="34">
        <f t="shared" si="10"/>
        <v>1860929.28</v>
      </c>
      <c r="BK136" s="18">
        <f t="shared" si="11"/>
        <v>49861</v>
      </c>
      <c r="BL136" s="11"/>
      <c r="BM136" s="11"/>
      <c r="BN136" s="11"/>
    </row>
    <row r="137" spans="1:66" s="35" customFormat="1" x14ac:dyDescent="0.3">
      <c r="A137" s="12">
        <v>12.4026</v>
      </c>
      <c r="B137" s="13" t="s">
        <v>150</v>
      </c>
      <c r="C137" s="19"/>
      <c r="D137" s="19"/>
      <c r="E137" s="19">
        <v>0</v>
      </c>
      <c r="F137" s="19">
        <v>0</v>
      </c>
      <c r="G137" s="19">
        <v>0</v>
      </c>
      <c r="H137" s="19">
        <v>0</v>
      </c>
      <c r="I137" s="19"/>
      <c r="J137" s="19"/>
      <c r="K137" s="19">
        <v>0</v>
      </c>
      <c r="L137" s="19">
        <v>0</v>
      </c>
      <c r="M137" s="19">
        <v>0</v>
      </c>
      <c r="N137" s="19">
        <v>0</v>
      </c>
      <c r="O137" s="22"/>
      <c r="P137" s="19"/>
      <c r="Q137" s="22">
        <v>0</v>
      </c>
      <c r="R137" s="23">
        <v>57585</v>
      </c>
      <c r="S137" s="19">
        <v>0</v>
      </c>
      <c r="T137" s="19">
        <v>0</v>
      </c>
      <c r="U137" s="19"/>
      <c r="V137" s="19"/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>
        <v>0</v>
      </c>
      <c r="BB137" s="19">
        <v>0</v>
      </c>
      <c r="BC137" s="19"/>
      <c r="BD137" s="19"/>
      <c r="BE137" s="19"/>
      <c r="BF137" s="19"/>
      <c r="BG137" s="16">
        <f t="shared" si="8"/>
        <v>0</v>
      </c>
      <c r="BH137" s="16">
        <f t="shared" si="8"/>
        <v>57585</v>
      </c>
      <c r="BI137" s="34">
        <f t="shared" si="9"/>
        <v>0</v>
      </c>
      <c r="BJ137" s="34">
        <f t="shared" si="10"/>
        <v>57585</v>
      </c>
      <c r="BK137" s="18">
        <f t="shared" si="11"/>
        <v>0</v>
      </c>
      <c r="BL137" s="11"/>
      <c r="BM137" s="11"/>
      <c r="BN137" s="11"/>
    </row>
    <row r="138" spans="1:66" s="35" customFormat="1" x14ac:dyDescent="0.3">
      <c r="A138" s="12">
        <v>12.402699999999999</v>
      </c>
      <c r="B138" s="13" t="s">
        <v>150</v>
      </c>
      <c r="C138" s="19">
        <v>0</v>
      </c>
      <c r="D138" s="19">
        <v>100781.7</v>
      </c>
      <c r="E138" s="19">
        <v>0</v>
      </c>
      <c r="F138" s="19">
        <v>0</v>
      </c>
      <c r="G138" s="19">
        <v>0</v>
      </c>
      <c r="H138" s="19">
        <v>434</v>
      </c>
      <c r="I138" s="19"/>
      <c r="J138" s="19"/>
      <c r="K138" s="19">
        <v>0</v>
      </c>
      <c r="L138" s="19">
        <v>0</v>
      </c>
      <c r="M138" s="21">
        <v>0</v>
      </c>
      <c r="N138" s="20">
        <v>444530.78999999986</v>
      </c>
      <c r="O138" s="22"/>
      <c r="P138" s="19"/>
      <c r="Q138" s="22">
        <v>0</v>
      </c>
      <c r="R138" s="23">
        <v>427508</v>
      </c>
      <c r="S138" s="19">
        <v>0</v>
      </c>
      <c r="T138" s="19">
        <v>0</v>
      </c>
      <c r="U138" s="19"/>
      <c r="V138" s="19"/>
      <c r="W138" s="19">
        <v>0</v>
      </c>
      <c r="X138" s="19">
        <v>0</v>
      </c>
      <c r="Y138" s="19">
        <v>0</v>
      </c>
      <c r="Z138" s="19">
        <v>0</v>
      </c>
      <c r="AA138" s="21">
        <v>0</v>
      </c>
      <c r="AB138" s="20">
        <v>36593.040000000001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21">
        <v>0</v>
      </c>
      <c r="AJ138" s="20">
        <v>91419.17</v>
      </c>
      <c r="AK138" s="19">
        <v>0</v>
      </c>
      <c r="AL138" s="19">
        <v>0</v>
      </c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>
        <v>0</v>
      </c>
      <c r="BB138" s="19">
        <v>0</v>
      </c>
      <c r="BC138" s="19"/>
      <c r="BD138" s="19"/>
      <c r="BE138" s="19"/>
      <c r="BF138" s="19"/>
      <c r="BG138" s="16">
        <f t="shared" si="8"/>
        <v>0</v>
      </c>
      <c r="BH138" s="16">
        <f t="shared" si="8"/>
        <v>1101266.7</v>
      </c>
      <c r="BI138" s="34">
        <f t="shared" si="9"/>
        <v>0</v>
      </c>
      <c r="BJ138" s="34">
        <f t="shared" si="10"/>
        <v>1101266.7</v>
      </c>
      <c r="BK138" s="18">
        <f t="shared" si="11"/>
        <v>36593.040000000001</v>
      </c>
      <c r="BL138" s="11"/>
      <c r="BM138" s="11"/>
      <c r="BN138" s="11"/>
    </row>
    <row r="139" spans="1:66" s="37" customFormat="1" x14ac:dyDescent="0.3">
      <c r="A139" s="12">
        <v>12.5357</v>
      </c>
      <c r="B139" s="13" t="s">
        <v>151</v>
      </c>
      <c r="C139" s="19"/>
      <c r="D139" s="19"/>
      <c r="E139" s="19">
        <v>0</v>
      </c>
      <c r="F139" s="19">
        <v>0</v>
      </c>
      <c r="G139" s="19">
        <v>0</v>
      </c>
      <c r="H139" s="19">
        <v>0</v>
      </c>
      <c r="I139" s="19"/>
      <c r="J139" s="19"/>
      <c r="K139" s="19">
        <v>0</v>
      </c>
      <c r="L139" s="19">
        <v>0</v>
      </c>
      <c r="M139" s="19">
        <v>0</v>
      </c>
      <c r="N139" s="19">
        <v>0</v>
      </c>
      <c r="O139" s="22"/>
      <c r="P139" s="19"/>
      <c r="Q139" s="22">
        <v>0</v>
      </c>
      <c r="R139" s="23">
        <v>21973.37</v>
      </c>
      <c r="S139" s="19">
        <v>0</v>
      </c>
      <c r="T139" s="19">
        <v>0</v>
      </c>
      <c r="U139" s="19"/>
      <c r="V139" s="19"/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>
        <v>0</v>
      </c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>
        <v>0</v>
      </c>
      <c r="BB139" s="19">
        <v>0</v>
      </c>
      <c r="BC139" s="19"/>
      <c r="BD139" s="19"/>
      <c r="BE139" s="19"/>
      <c r="BF139" s="19"/>
      <c r="BG139" s="16">
        <f t="shared" si="8"/>
        <v>0</v>
      </c>
      <c r="BH139" s="16">
        <f t="shared" si="8"/>
        <v>21973.37</v>
      </c>
      <c r="BI139" s="36">
        <f t="shared" si="9"/>
        <v>0</v>
      </c>
      <c r="BJ139" s="36">
        <f t="shared" si="10"/>
        <v>21973.37</v>
      </c>
      <c r="BK139" s="18">
        <f t="shared" si="11"/>
        <v>0</v>
      </c>
      <c r="BL139" s="11"/>
      <c r="BM139" s="11"/>
      <c r="BN139" s="11"/>
    </row>
    <row r="140" spans="1:66" s="37" customFormat="1" x14ac:dyDescent="0.3">
      <c r="A140" s="12">
        <v>12.541600000000001</v>
      </c>
      <c r="B140" s="13" t="s">
        <v>152</v>
      </c>
      <c r="C140" s="19"/>
      <c r="D140" s="19"/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533160.67000000004</v>
      </c>
      <c r="K140" s="19">
        <v>0</v>
      </c>
      <c r="L140" s="19">
        <v>0</v>
      </c>
      <c r="M140" s="21">
        <v>0</v>
      </c>
      <c r="N140" s="20">
        <v>14520529.390000001</v>
      </c>
      <c r="O140" s="22"/>
      <c r="P140" s="19"/>
      <c r="Q140" s="22">
        <v>0</v>
      </c>
      <c r="R140" s="23">
        <v>12221792.199999999</v>
      </c>
      <c r="S140" s="19">
        <v>0</v>
      </c>
      <c r="T140" s="19">
        <v>0</v>
      </c>
      <c r="U140" s="19"/>
      <c r="V140" s="19"/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>
        <v>0</v>
      </c>
      <c r="BB140" s="19">
        <v>0</v>
      </c>
      <c r="BC140" s="19"/>
      <c r="BD140" s="19"/>
      <c r="BE140" s="19"/>
      <c r="BF140" s="19"/>
      <c r="BG140" s="16">
        <f t="shared" si="8"/>
        <v>0</v>
      </c>
      <c r="BH140" s="16">
        <f t="shared" si="8"/>
        <v>27275482.259999998</v>
      </c>
      <c r="BI140" s="36">
        <f t="shared" si="9"/>
        <v>0</v>
      </c>
      <c r="BJ140" s="36">
        <f t="shared" si="10"/>
        <v>27275482.259999998</v>
      </c>
      <c r="BK140" s="18">
        <f t="shared" si="11"/>
        <v>0</v>
      </c>
      <c r="BL140" s="11"/>
      <c r="BM140" s="11"/>
      <c r="BN140" s="11"/>
    </row>
    <row r="141" spans="1:66" s="37" customFormat="1" ht="31.5" x14ac:dyDescent="0.3">
      <c r="A141" s="12">
        <v>12.541700000000001</v>
      </c>
      <c r="B141" s="13" t="s">
        <v>153</v>
      </c>
      <c r="C141" s="19">
        <v>0</v>
      </c>
      <c r="D141" s="19">
        <v>47426372.399999999</v>
      </c>
      <c r="E141" s="21">
        <v>0</v>
      </c>
      <c r="F141" s="25">
        <v>58460124.950000003</v>
      </c>
      <c r="G141" s="19">
        <v>0</v>
      </c>
      <c r="H141" s="19">
        <v>2135495.86</v>
      </c>
      <c r="I141" s="19">
        <v>0</v>
      </c>
      <c r="J141" s="19">
        <v>15314717.93</v>
      </c>
      <c r="K141" s="19">
        <v>0</v>
      </c>
      <c r="L141" s="19">
        <v>9226718.9900000002</v>
      </c>
      <c r="M141" s="21">
        <v>0</v>
      </c>
      <c r="N141" s="20">
        <v>12338278.649999999</v>
      </c>
      <c r="O141" s="22"/>
      <c r="P141" s="23">
        <v>8595423.8000000007</v>
      </c>
      <c r="Q141" s="22">
        <v>0</v>
      </c>
      <c r="R141" s="23">
        <v>12215677.050000001</v>
      </c>
      <c r="S141" s="24">
        <v>0</v>
      </c>
      <c r="T141" s="20">
        <v>7883489.8499999996</v>
      </c>
      <c r="U141" s="19"/>
      <c r="V141" s="19">
        <v>14038659.359999999</v>
      </c>
      <c r="W141" s="21">
        <v>0</v>
      </c>
      <c r="X141" s="20">
        <v>6391248.5599999996</v>
      </c>
      <c r="Y141" s="19">
        <v>0</v>
      </c>
      <c r="Z141" s="19">
        <v>6813589.3200000003</v>
      </c>
      <c r="AA141" s="21">
        <v>0</v>
      </c>
      <c r="AB141" s="20">
        <v>6239313.7799999993</v>
      </c>
      <c r="AC141" s="21">
        <v>0</v>
      </c>
      <c r="AD141" s="20">
        <v>4352464</v>
      </c>
      <c r="AE141" s="19">
        <v>0</v>
      </c>
      <c r="AF141" s="19">
        <v>4017297</v>
      </c>
      <c r="AG141" s="21">
        <v>0</v>
      </c>
      <c r="AH141" s="20">
        <v>33997179.800000012</v>
      </c>
      <c r="AI141" s="21">
        <v>0</v>
      </c>
      <c r="AJ141" s="20">
        <v>20936544.730000004</v>
      </c>
      <c r="AK141" s="21">
        <v>0</v>
      </c>
      <c r="AL141" s="20">
        <v>12371383.75</v>
      </c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>
        <v>0</v>
      </c>
      <c r="BB141" s="19">
        <v>0</v>
      </c>
      <c r="BC141" s="19"/>
      <c r="BD141" s="19"/>
      <c r="BE141" s="19"/>
      <c r="BF141" s="19"/>
      <c r="BG141" s="16">
        <f t="shared" si="8"/>
        <v>0</v>
      </c>
      <c r="BH141" s="16">
        <f t="shared" si="8"/>
        <v>282753979.77999997</v>
      </c>
      <c r="BI141" s="36">
        <f t="shared" si="9"/>
        <v>0</v>
      </c>
      <c r="BJ141" s="36">
        <f t="shared" si="10"/>
        <v>282753979.77999997</v>
      </c>
      <c r="BK141" s="18">
        <f t="shared" si="11"/>
        <v>6239313.7799999993</v>
      </c>
      <c r="BL141" s="11"/>
      <c r="BM141" s="11"/>
      <c r="BN141" s="11"/>
    </row>
    <row r="142" spans="1:66" s="37" customFormat="1" ht="31.5" x14ac:dyDescent="0.3">
      <c r="A142" s="26">
        <v>12.5418</v>
      </c>
      <c r="B142" s="13" t="s">
        <v>154</v>
      </c>
      <c r="C142" s="19">
        <v>0</v>
      </c>
      <c r="D142" s="19">
        <v>23769041</v>
      </c>
      <c r="E142" s="21">
        <v>0</v>
      </c>
      <c r="F142" s="20">
        <v>12303113</v>
      </c>
      <c r="G142" s="19">
        <v>0</v>
      </c>
      <c r="H142" s="19">
        <v>686979</v>
      </c>
      <c r="I142" s="19">
        <v>0</v>
      </c>
      <c r="J142" s="19">
        <v>764035</v>
      </c>
      <c r="K142" s="19">
        <v>0</v>
      </c>
      <c r="L142" s="19">
        <v>363826</v>
      </c>
      <c r="M142" s="21">
        <v>0</v>
      </c>
      <c r="N142" s="20">
        <v>438956</v>
      </c>
      <c r="O142" s="22"/>
      <c r="P142" s="23">
        <v>101090.80000000002</v>
      </c>
      <c r="Q142" s="22">
        <v>0</v>
      </c>
      <c r="R142" s="23">
        <v>72158</v>
      </c>
      <c r="S142" s="24">
        <v>0</v>
      </c>
      <c r="T142" s="20">
        <v>1901015.94</v>
      </c>
      <c r="U142" s="19"/>
      <c r="V142" s="19">
        <v>651960.22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1">
        <v>0</v>
      </c>
      <c r="AD142" s="20">
        <v>3805923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21">
        <v>0</v>
      </c>
      <c r="AL142" s="20">
        <v>745641</v>
      </c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>
        <v>0</v>
      </c>
      <c r="BB142" s="19">
        <v>0</v>
      </c>
      <c r="BC142" s="19"/>
      <c r="BD142" s="19"/>
      <c r="BE142" s="19"/>
      <c r="BF142" s="19"/>
      <c r="BG142" s="16">
        <f t="shared" si="8"/>
        <v>0</v>
      </c>
      <c r="BH142" s="16">
        <f t="shared" si="8"/>
        <v>45603738.959999993</v>
      </c>
      <c r="BI142" s="36">
        <f t="shared" si="9"/>
        <v>0</v>
      </c>
      <c r="BJ142" s="36">
        <f t="shared" si="10"/>
        <v>45603738.959999993</v>
      </c>
      <c r="BK142" s="18">
        <f t="shared" si="11"/>
        <v>0</v>
      </c>
      <c r="BL142" s="11"/>
      <c r="BM142" s="11"/>
      <c r="BN142" s="11"/>
    </row>
    <row r="143" spans="1:66" s="37" customFormat="1" x14ac:dyDescent="0.3">
      <c r="A143" s="12">
        <v>12.5427</v>
      </c>
      <c r="B143" s="13" t="s">
        <v>155</v>
      </c>
      <c r="C143" s="19">
        <v>0</v>
      </c>
      <c r="D143" s="19">
        <v>14856367.800000001</v>
      </c>
      <c r="E143" s="21">
        <v>0</v>
      </c>
      <c r="F143" s="25">
        <v>11454317.09</v>
      </c>
      <c r="G143" s="19">
        <v>0</v>
      </c>
      <c r="H143" s="19">
        <v>96484957.530000016</v>
      </c>
      <c r="I143" s="19">
        <v>0</v>
      </c>
      <c r="J143" s="19">
        <v>81880916.839999989</v>
      </c>
      <c r="K143" s="19">
        <v>0</v>
      </c>
      <c r="L143" s="19">
        <v>54719938</v>
      </c>
      <c r="M143" s="21">
        <v>0</v>
      </c>
      <c r="N143" s="20">
        <v>74482339.390000001</v>
      </c>
      <c r="O143" s="22"/>
      <c r="P143" s="23">
        <v>60115325.350000016</v>
      </c>
      <c r="Q143" s="22">
        <v>0</v>
      </c>
      <c r="R143" s="23">
        <v>54353922.319999993</v>
      </c>
      <c r="S143" s="24">
        <v>0</v>
      </c>
      <c r="T143" s="20">
        <v>42535441.82</v>
      </c>
      <c r="U143" s="19"/>
      <c r="V143" s="19">
        <v>92296855.549999997</v>
      </c>
      <c r="W143" s="21">
        <v>0</v>
      </c>
      <c r="X143" s="20">
        <v>52310434.739999995</v>
      </c>
      <c r="Y143" s="19">
        <v>0</v>
      </c>
      <c r="Z143" s="19">
        <v>71264065.729999989</v>
      </c>
      <c r="AA143" s="21">
        <v>0</v>
      </c>
      <c r="AB143" s="20">
        <v>52175627.859999999</v>
      </c>
      <c r="AC143" s="21">
        <v>0</v>
      </c>
      <c r="AD143" s="20">
        <v>47749645.799999997</v>
      </c>
      <c r="AE143" s="19">
        <v>0</v>
      </c>
      <c r="AF143" s="19">
        <v>21028445</v>
      </c>
      <c r="AG143" s="21">
        <v>0</v>
      </c>
      <c r="AH143" s="20">
        <v>42941647.299999997</v>
      </c>
      <c r="AI143" s="21">
        <v>0</v>
      </c>
      <c r="AJ143" s="20">
        <v>40567809.879999995</v>
      </c>
      <c r="AK143" s="21">
        <v>0</v>
      </c>
      <c r="AL143" s="20">
        <v>51724372.549999997</v>
      </c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>
        <v>0</v>
      </c>
      <c r="BB143" s="19">
        <v>0</v>
      </c>
      <c r="BC143" s="19"/>
      <c r="BD143" s="19"/>
      <c r="BE143" s="19"/>
      <c r="BF143" s="19"/>
      <c r="BG143" s="16">
        <f t="shared" si="8"/>
        <v>0</v>
      </c>
      <c r="BH143" s="16">
        <f t="shared" si="8"/>
        <v>962942430.54999983</v>
      </c>
      <c r="BI143" s="36">
        <f t="shared" si="9"/>
        <v>0</v>
      </c>
      <c r="BJ143" s="36">
        <f t="shared" si="10"/>
        <v>962942430.54999983</v>
      </c>
      <c r="BK143" s="18">
        <f t="shared" si="11"/>
        <v>52175627.859999999</v>
      </c>
      <c r="BL143" s="11"/>
      <c r="BM143" s="11"/>
      <c r="BN143" s="11"/>
    </row>
    <row r="144" spans="1:66" s="37" customFormat="1" ht="31.5" x14ac:dyDescent="0.3">
      <c r="A144" s="12">
        <v>12.5428</v>
      </c>
      <c r="B144" s="13" t="s">
        <v>156</v>
      </c>
      <c r="C144" s="19"/>
      <c r="D144" s="19"/>
      <c r="E144" s="19">
        <v>0</v>
      </c>
      <c r="F144" s="19">
        <v>0</v>
      </c>
      <c r="G144" s="19">
        <v>0</v>
      </c>
      <c r="H144" s="19">
        <v>726869</v>
      </c>
      <c r="I144" s="19"/>
      <c r="J144" s="19"/>
      <c r="K144" s="19">
        <v>0</v>
      </c>
      <c r="L144" s="19">
        <v>0</v>
      </c>
      <c r="M144" s="21">
        <v>0</v>
      </c>
      <c r="N144" s="20">
        <v>448667</v>
      </c>
      <c r="O144" s="22"/>
      <c r="P144" s="19"/>
      <c r="Q144" s="22">
        <v>0</v>
      </c>
      <c r="R144" s="23">
        <v>36687</v>
      </c>
      <c r="S144" s="24">
        <v>0</v>
      </c>
      <c r="T144" s="20">
        <v>76170.62</v>
      </c>
      <c r="U144" s="19"/>
      <c r="V144" s="19">
        <v>144524.08000000002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21">
        <v>0</v>
      </c>
      <c r="AJ144" s="20">
        <v>1647000</v>
      </c>
      <c r="AK144" s="21">
        <v>0</v>
      </c>
      <c r="AL144" s="20">
        <v>289595</v>
      </c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>
        <v>0</v>
      </c>
      <c r="BB144" s="19">
        <v>0</v>
      </c>
      <c r="BC144" s="19"/>
      <c r="BD144" s="19"/>
      <c r="BE144" s="19"/>
      <c r="BF144" s="19"/>
      <c r="BG144" s="16">
        <f t="shared" si="8"/>
        <v>0</v>
      </c>
      <c r="BH144" s="16">
        <f t="shared" si="8"/>
        <v>3369512.7</v>
      </c>
      <c r="BI144" s="36">
        <f t="shared" si="9"/>
        <v>0</v>
      </c>
      <c r="BJ144" s="36">
        <f t="shared" si="10"/>
        <v>3369512.7</v>
      </c>
      <c r="BK144" s="18">
        <f t="shared" si="11"/>
        <v>0</v>
      </c>
      <c r="BL144" s="11"/>
      <c r="BM144" s="11"/>
      <c r="BN144" s="11"/>
    </row>
    <row r="145" spans="1:66" s="37" customFormat="1" ht="31.5" x14ac:dyDescent="0.3">
      <c r="A145" s="12">
        <v>12.5434</v>
      </c>
      <c r="B145" s="13" t="s">
        <v>157</v>
      </c>
      <c r="C145" s="19"/>
      <c r="D145" s="19"/>
      <c r="E145" s="19">
        <v>0</v>
      </c>
      <c r="F145" s="19">
        <v>0</v>
      </c>
      <c r="G145" s="19">
        <v>0</v>
      </c>
      <c r="H145" s="19">
        <v>0</v>
      </c>
      <c r="I145" s="19"/>
      <c r="J145" s="19"/>
      <c r="K145" s="19">
        <v>0</v>
      </c>
      <c r="L145" s="19">
        <v>0</v>
      </c>
      <c r="M145" s="19">
        <v>0</v>
      </c>
      <c r="N145" s="19">
        <v>0</v>
      </c>
      <c r="O145" s="22"/>
      <c r="P145" s="19"/>
      <c r="Q145" s="22">
        <v>0</v>
      </c>
      <c r="R145" s="22">
        <v>0</v>
      </c>
      <c r="S145" s="19">
        <v>0</v>
      </c>
      <c r="T145" s="19">
        <v>0</v>
      </c>
      <c r="U145" s="19"/>
      <c r="V145" s="19"/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>
        <v>0</v>
      </c>
      <c r="BB145" s="19">
        <v>0</v>
      </c>
      <c r="BC145" s="19"/>
      <c r="BD145" s="19"/>
      <c r="BE145" s="19"/>
      <c r="BF145" s="19"/>
      <c r="BG145" s="16">
        <f t="shared" si="8"/>
        <v>0</v>
      </c>
      <c r="BH145" s="16">
        <f t="shared" si="8"/>
        <v>0</v>
      </c>
      <c r="BI145" s="36">
        <f t="shared" si="9"/>
        <v>0</v>
      </c>
      <c r="BJ145" s="36">
        <f t="shared" si="10"/>
        <v>0</v>
      </c>
      <c r="BK145" s="18">
        <f t="shared" si="11"/>
        <v>0</v>
      </c>
      <c r="BL145" s="11"/>
      <c r="BM145" s="11"/>
      <c r="BN145" s="11"/>
    </row>
    <row r="146" spans="1:66" s="37" customFormat="1" x14ac:dyDescent="0.3">
      <c r="A146" s="12">
        <v>12.5436</v>
      </c>
      <c r="B146" s="13" t="s">
        <v>158</v>
      </c>
      <c r="C146" s="19"/>
      <c r="D146" s="19"/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282959.99999999994</v>
      </c>
      <c r="K146" s="19">
        <v>0</v>
      </c>
      <c r="L146" s="19">
        <v>0</v>
      </c>
      <c r="M146" s="21">
        <v>0</v>
      </c>
      <c r="N146" s="20">
        <v>8443627.6199999992</v>
      </c>
      <c r="O146" s="22"/>
      <c r="P146" s="19"/>
      <c r="Q146" s="22">
        <v>0</v>
      </c>
      <c r="R146" s="23">
        <v>6006789.25</v>
      </c>
      <c r="S146" s="19">
        <v>0</v>
      </c>
      <c r="T146" s="19">
        <v>0</v>
      </c>
      <c r="U146" s="19"/>
      <c r="V146" s="19"/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>
        <v>0</v>
      </c>
      <c r="BB146" s="19">
        <v>0</v>
      </c>
      <c r="BC146" s="19"/>
      <c r="BD146" s="19"/>
      <c r="BE146" s="19"/>
      <c r="BF146" s="19"/>
      <c r="BG146" s="16">
        <f t="shared" si="8"/>
        <v>0</v>
      </c>
      <c r="BH146" s="16">
        <f t="shared" si="8"/>
        <v>14733376.869999999</v>
      </c>
      <c r="BI146" s="36">
        <f t="shared" si="9"/>
        <v>0</v>
      </c>
      <c r="BJ146" s="36">
        <f t="shared" si="10"/>
        <v>14733376.869999999</v>
      </c>
      <c r="BK146" s="18">
        <f t="shared" si="11"/>
        <v>0</v>
      </c>
      <c r="BL146" s="11"/>
      <c r="BM146" s="11"/>
      <c r="BN146" s="11"/>
    </row>
    <row r="147" spans="1:66" s="37" customFormat="1" ht="31.5" x14ac:dyDescent="0.3">
      <c r="A147" s="12">
        <v>12.543699999999999</v>
      </c>
      <c r="B147" s="13" t="s">
        <v>159</v>
      </c>
      <c r="C147" s="19">
        <v>0</v>
      </c>
      <c r="D147" s="19">
        <v>588701.93999999994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8629404.879999999</v>
      </c>
      <c r="K147" s="19">
        <v>0</v>
      </c>
      <c r="L147" s="19">
        <v>0</v>
      </c>
      <c r="M147" s="21">
        <v>0</v>
      </c>
      <c r="N147" s="20">
        <v>3357320.32</v>
      </c>
      <c r="O147" s="22"/>
      <c r="P147" s="23">
        <v>2229120.6100000003</v>
      </c>
      <c r="Q147" s="22">
        <v>0</v>
      </c>
      <c r="R147" s="23">
        <v>63061.2</v>
      </c>
      <c r="S147" s="24">
        <v>0</v>
      </c>
      <c r="T147" s="20">
        <v>4382989.1399999997</v>
      </c>
      <c r="U147" s="19"/>
      <c r="V147" s="19">
        <v>8939166.4499999993</v>
      </c>
      <c r="W147" s="21">
        <v>0</v>
      </c>
      <c r="X147" s="20">
        <v>5833159.2699999996</v>
      </c>
      <c r="Y147" s="19">
        <v>0</v>
      </c>
      <c r="Z147" s="19">
        <v>3592354.35</v>
      </c>
      <c r="AA147" s="21">
        <v>0</v>
      </c>
      <c r="AB147" s="20">
        <v>2390008.65</v>
      </c>
      <c r="AC147" s="21">
        <v>0</v>
      </c>
      <c r="AD147" s="20">
        <v>6944091</v>
      </c>
      <c r="AE147" s="19">
        <v>0</v>
      </c>
      <c r="AF147" s="19">
        <v>2125933</v>
      </c>
      <c r="AG147" s="19">
        <v>0</v>
      </c>
      <c r="AH147" s="19">
        <v>0</v>
      </c>
      <c r="AI147" s="21">
        <v>0</v>
      </c>
      <c r="AJ147" s="20">
        <v>773772.63</v>
      </c>
      <c r="AK147" s="21">
        <v>0</v>
      </c>
      <c r="AL147" s="20">
        <v>515848.41000000003</v>
      </c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>
        <v>0</v>
      </c>
      <c r="BB147" s="19">
        <v>0</v>
      </c>
      <c r="BC147" s="19"/>
      <c r="BD147" s="19"/>
      <c r="BE147" s="19"/>
      <c r="BF147" s="19"/>
      <c r="BG147" s="16">
        <f t="shared" si="8"/>
        <v>0</v>
      </c>
      <c r="BH147" s="16">
        <f t="shared" si="8"/>
        <v>50364931.850000001</v>
      </c>
      <c r="BI147" s="36">
        <f t="shared" si="9"/>
        <v>0</v>
      </c>
      <c r="BJ147" s="36">
        <f t="shared" si="10"/>
        <v>50364931.850000001</v>
      </c>
      <c r="BK147" s="18">
        <f t="shared" si="11"/>
        <v>2390008.65</v>
      </c>
      <c r="BL147" s="11"/>
      <c r="BM147" s="11"/>
      <c r="BN147" s="11"/>
    </row>
    <row r="148" spans="1:66" s="37" customFormat="1" ht="31.5" x14ac:dyDescent="0.3">
      <c r="A148" s="12">
        <v>12.544700000000001</v>
      </c>
      <c r="B148" s="13" t="s">
        <v>160</v>
      </c>
      <c r="C148" s="19"/>
      <c r="D148" s="19"/>
      <c r="E148" s="19">
        <v>0</v>
      </c>
      <c r="F148" s="19">
        <v>0</v>
      </c>
      <c r="G148" s="19">
        <v>0</v>
      </c>
      <c r="H148" s="19">
        <v>704136</v>
      </c>
      <c r="I148" s="19"/>
      <c r="J148" s="19"/>
      <c r="K148" s="19">
        <v>0</v>
      </c>
      <c r="L148" s="19">
        <v>0</v>
      </c>
      <c r="M148" s="19">
        <v>0</v>
      </c>
      <c r="N148" s="19">
        <v>0</v>
      </c>
      <c r="O148" s="22"/>
      <c r="P148" s="19"/>
      <c r="Q148" s="22">
        <v>0</v>
      </c>
      <c r="R148" s="22">
        <v>0</v>
      </c>
      <c r="S148" s="19">
        <v>0</v>
      </c>
      <c r="T148" s="19">
        <v>0</v>
      </c>
      <c r="U148" s="19"/>
      <c r="V148" s="19"/>
      <c r="W148" s="21">
        <v>0</v>
      </c>
      <c r="X148" s="20">
        <v>295794</v>
      </c>
      <c r="Y148" s="19">
        <v>0</v>
      </c>
      <c r="Z148" s="19">
        <v>186925</v>
      </c>
      <c r="AA148" s="21">
        <v>0</v>
      </c>
      <c r="AB148" s="20">
        <v>172887.78000000003</v>
      </c>
      <c r="AC148" s="19">
        <v>0</v>
      </c>
      <c r="AD148" s="19">
        <v>0</v>
      </c>
      <c r="AE148" s="19">
        <v>0</v>
      </c>
      <c r="AF148" s="19">
        <v>8237872</v>
      </c>
      <c r="AG148" s="21">
        <v>0</v>
      </c>
      <c r="AH148" s="20">
        <v>322996.54000000004</v>
      </c>
      <c r="AI148" s="19">
        <v>0</v>
      </c>
      <c r="AJ148" s="19">
        <v>0</v>
      </c>
      <c r="AK148" s="21">
        <v>0</v>
      </c>
      <c r="AL148" s="20">
        <v>391319</v>
      </c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>
        <v>0</v>
      </c>
      <c r="BB148" s="19">
        <v>0</v>
      </c>
      <c r="BC148" s="19"/>
      <c r="BD148" s="19"/>
      <c r="BE148" s="19"/>
      <c r="BF148" s="19"/>
      <c r="BG148" s="16">
        <f t="shared" si="8"/>
        <v>0</v>
      </c>
      <c r="BH148" s="16">
        <f t="shared" si="8"/>
        <v>10311930.32</v>
      </c>
      <c r="BI148" s="36">
        <f t="shared" si="9"/>
        <v>0</v>
      </c>
      <c r="BJ148" s="36">
        <f t="shared" si="10"/>
        <v>10311930.32</v>
      </c>
      <c r="BK148" s="18">
        <f t="shared" si="11"/>
        <v>172887.78000000003</v>
      </c>
      <c r="BL148" s="11"/>
      <c r="BM148" s="11"/>
      <c r="BN148" s="11"/>
    </row>
    <row r="149" spans="1:66" s="37" customFormat="1" ht="31.5" x14ac:dyDescent="0.3">
      <c r="A149" s="12">
        <v>12.5457</v>
      </c>
      <c r="B149" s="13" t="s">
        <v>161</v>
      </c>
      <c r="C149" s="19">
        <v>0</v>
      </c>
      <c r="D149" s="19">
        <v>196998</v>
      </c>
      <c r="E149" s="19">
        <v>0</v>
      </c>
      <c r="F149" s="19">
        <v>0</v>
      </c>
      <c r="G149" s="19">
        <v>0</v>
      </c>
      <c r="H149" s="19">
        <v>0</v>
      </c>
      <c r="I149" s="19"/>
      <c r="J149" s="19"/>
      <c r="K149" s="19">
        <v>0</v>
      </c>
      <c r="L149" s="19">
        <v>0</v>
      </c>
      <c r="M149" s="19">
        <v>0</v>
      </c>
      <c r="N149" s="19">
        <v>0</v>
      </c>
      <c r="O149" s="22"/>
      <c r="P149" s="19"/>
      <c r="Q149" s="22">
        <v>0</v>
      </c>
      <c r="R149" s="22">
        <v>0</v>
      </c>
      <c r="S149" s="19">
        <v>0</v>
      </c>
      <c r="T149" s="19">
        <v>0</v>
      </c>
      <c r="U149" s="19"/>
      <c r="V149" s="19"/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>
        <v>0</v>
      </c>
      <c r="BB149" s="19">
        <v>0</v>
      </c>
      <c r="BC149" s="19"/>
      <c r="BD149" s="19"/>
      <c r="BE149" s="19"/>
      <c r="BF149" s="19"/>
      <c r="BG149" s="16">
        <f t="shared" si="8"/>
        <v>0</v>
      </c>
      <c r="BH149" s="16">
        <f t="shared" si="8"/>
        <v>196998</v>
      </c>
      <c r="BI149" s="36">
        <f t="shared" si="9"/>
        <v>0</v>
      </c>
      <c r="BJ149" s="36">
        <f t="shared" si="10"/>
        <v>196998</v>
      </c>
      <c r="BK149" s="18">
        <f t="shared" si="11"/>
        <v>0</v>
      </c>
      <c r="BL149" s="11"/>
      <c r="BM149" s="11"/>
      <c r="BN149" s="11"/>
    </row>
    <row r="150" spans="1:66" s="37" customFormat="1" ht="31.5" x14ac:dyDescent="0.3">
      <c r="A150" s="12">
        <v>12.5467</v>
      </c>
      <c r="B150" s="13" t="s">
        <v>162</v>
      </c>
      <c r="C150" s="19"/>
      <c r="D150" s="19"/>
      <c r="E150" s="19">
        <v>0</v>
      </c>
      <c r="F150" s="19">
        <v>0</v>
      </c>
      <c r="G150" s="19">
        <v>0</v>
      </c>
      <c r="H150" s="19">
        <v>5995648</v>
      </c>
      <c r="I150" s="19">
        <v>0</v>
      </c>
      <c r="J150" s="19">
        <v>12523688</v>
      </c>
      <c r="K150" s="19">
        <v>0</v>
      </c>
      <c r="L150" s="19">
        <v>0</v>
      </c>
      <c r="M150" s="21">
        <v>0</v>
      </c>
      <c r="N150" s="20">
        <v>2357886.79</v>
      </c>
      <c r="O150" s="22"/>
      <c r="P150" s="23">
        <v>5415611</v>
      </c>
      <c r="Q150" s="22">
        <v>0</v>
      </c>
      <c r="R150" s="22">
        <v>0</v>
      </c>
      <c r="S150" s="19">
        <v>0</v>
      </c>
      <c r="T150" s="19">
        <v>0</v>
      </c>
      <c r="U150" s="19"/>
      <c r="V150" s="19">
        <v>27307962</v>
      </c>
      <c r="W150" s="21">
        <v>0</v>
      </c>
      <c r="X150" s="20">
        <v>4145444</v>
      </c>
      <c r="Y150" s="19">
        <v>0</v>
      </c>
      <c r="Z150" s="19">
        <v>5460899</v>
      </c>
      <c r="AA150" s="21">
        <v>0</v>
      </c>
      <c r="AB150" s="20">
        <v>5160320.8000000007</v>
      </c>
      <c r="AC150" s="19">
        <v>0</v>
      </c>
      <c r="AD150" s="19">
        <v>0</v>
      </c>
      <c r="AE150" s="19">
        <v>0</v>
      </c>
      <c r="AF150" s="19">
        <v>0</v>
      </c>
      <c r="AG150" s="21">
        <v>0</v>
      </c>
      <c r="AH150" s="25">
        <v>9612845.129999999</v>
      </c>
      <c r="AI150" s="19">
        <v>0</v>
      </c>
      <c r="AJ150" s="19">
        <v>0</v>
      </c>
      <c r="AK150" s="21">
        <v>0</v>
      </c>
      <c r="AL150" s="20">
        <v>4906183</v>
      </c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>
        <v>0</v>
      </c>
      <c r="BB150" s="19">
        <v>0</v>
      </c>
      <c r="BC150" s="19"/>
      <c r="BD150" s="19"/>
      <c r="BE150" s="19"/>
      <c r="BF150" s="19"/>
      <c r="BG150" s="16">
        <f t="shared" si="8"/>
        <v>0</v>
      </c>
      <c r="BH150" s="16">
        <f t="shared" si="8"/>
        <v>82886487.719999999</v>
      </c>
      <c r="BI150" s="36">
        <f t="shared" si="9"/>
        <v>0</v>
      </c>
      <c r="BJ150" s="36">
        <f t="shared" si="10"/>
        <v>82886487.719999999</v>
      </c>
      <c r="BK150" s="18">
        <f t="shared" si="11"/>
        <v>5160320.8000000007</v>
      </c>
      <c r="BL150" s="11"/>
      <c r="BM150" s="11"/>
      <c r="BN150" s="11"/>
    </row>
    <row r="151" spans="1:66" s="37" customFormat="1" ht="31.5" x14ac:dyDescent="0.3">
      <c r="A151" s="12">
        <v>12.547700000000001</v>
      </c>
      <c r="B151" s="13" t="s">
        <v>163</v>
      </c>
      <c r="C151" s="19">
        <v>0</v>
      </c>
      <c r="D151" s="19">
        <v>9009461</v>
      </c>
      <c r="E151" s="21">
        <v>0</v>
      </c>
      <c r="F151" s="20">
        <v>8123807</v>
      </c>
      <c r="G151" s="19">
        <v>0</v>
      </c>
      <c r="H151" s="19">
        <v>14922696</v>
      </c>
      <c r="I151" s="19">
        <v>0</v>
      </c>
      <c r="J151" s="19">
        <v>0</v>
      </c>
      <c r="K151" s="19">
        <v>0</v>
      </c>
      <c r="L151" s="19">
        <v>22210368</v>
      </c>
      <c r="M151" s="21">
        <v>0</v>
      </c>
      <c r="N151" s="20">
        <v>4134716.2</v>
      </c>
      <c r="O151" s="22"/>
      <c r="P151" s="23">
        <v>3056628</v>
      </c>
      <c r="Q151" s="22">
        <v>0</v>
      </c>
      <c r="R151" s="22">
        <v>0</v>
      </c>
      <c r="S151" s="24">
        <v>0</v>
      </c>
      <c r="T151" s="20">
        <v>14791432.52</v>
      </c>
      <c r="U151" s="19"/>
      <c r="V151" s="19">
        <v>20612216</v>
      </c>
      <c r="W151" s="21">
        <v>0</v>
      </c>
      <c r="X151" s="20">
        <v>7342438</v>
      </c>
      <c r="Y151" s="19">
        <v>0</v>
      </c>
      <c r="Z151" s="19">
        <v>0</v>
      </c>
      <c r="AA151" s="19">
        <v>0</v>
      </c>
      <c r="AB151" s="19">
        <v>0</v>
      </c>
      <c r="AC151" s="21">
        <v>0</v>
      </c>
      <c r="AD151" s="20">
        <v>14063512</v>
      </c>
      <c r="AE151" s="19">
        <v>0</v>
      </c>
      <c r="AF151" s="19">
        <v>5976462</v>
      </c>
      <c r="AG151" s="21">
        <v>0</v>
      </c>
      <c r="AH151" s="20">
        <v>9318299.6099999994</v>
      </c>
      <c r="AI151" s="21">
        <v>0</v>
      </c>
      <c r="AJ151" s="20">
        <v>17128873</v>
      </c>
      <c r="AK151" s="19">
        <v>0</v>
      </c>
      <c r="AL151" s="19">
        <v>0</v>
      </c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>
        <v>0</v>
      </c>
      <c r="BB151" s="19">
        <v>0</v>
      </c>
      <c r="BC151" s="19"/>
      <c r="BD151" s="19"/>
      <c r="BE151" s="19"/>
      <c r="BF151" s="19"/>
      <c r="BG151" s="16">
        <f t="shared" si="8"/>
        <v>0</v>
      </c>
      <c r="BH151" s="16">
        <f t="shared" si="8"/>
        <v>150690909.32999998</v>
      </c>
      <c r="BI151" s="36">
        <f t="shared" si="9"/>
        <v>0</v>
      </c>
      <c r="BJ151" s="36">
        <f t="shared" si="10"/>
        <v>150690909.32999998</v>
      </c>
      <c r="BK151" s="18">
        <f t="shared" si="11"/>
        <v>0</v>
      </c>
      <c r="BL151" s="11"/>
      <c r="BM151" s="11"/>
      <c r="BN151" s="11"/>
    </row>
    <row r="152" spans="1:66" s="37" customFormat="1" ht="47.25" x14ac:dyDescent="0.3">
      <c r="A152" s="12">
        <v>12.5487</v>
      </c>
      <c r="B152" s="13" t="s">
        <v>164</v>
      </c>
      <c r="C152" s="19"/>
      <c r="D152" s="19"/>
      <c r="E152" s="19">
        <v>0</v>
      </c>
      <c r="F152" s="19">
        <v>0</v>
      </c>
      <c r="G152" s="19">
        <v>0</v>
      </c>
      <c r="H152" s="19">
        <v>0</v>
      </c>
      <c r="I152" s="19"/>
      <c r="J152" s="19"/>
      <c r="K152" s="19">
        <v>0</v>
      </c>
      <c r="L152" s="19">
        <v>0</v>
      </c>
      <c r="M152" s="19" t="s">
        <v>73</v>
      </c>
      <c r="N152" s="19" t="s">
        <v>73</v>
      </c>
      <c r="O152" s="22"/>
      <c r="P152" s="19"/>
      <c r="Q152" s="22">
        <v>0</v>
      </c>
      <c r="R152" s="22">
        <v>0</v>
      </c>
      <c r="S152" s="19">
        <v>0</v>
      </c>
      <c r="T152" s="19">
        <v>0</v>
      </c>
      <c r="U152" s="19"/>
      <c r="V152" s="19"/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1">
        <v>0</v>
      </c>
      <c r="AD152" s="20">
        <v>61516</v>
      </c>
      <c r="AE152" s="19">
        <v>0</v>
      </c>
      <c r="AF152" s="19">
        <v>1379243</v>
      </c>
      <c r="AG152" s="19">
        <v>0</v>
      </c>
      <c r="AH152" s="19">
        <v>0</v>
      </c>
      <c r="AI152" s="19">
        <v>0</v>
      </c>
      <c r="AJ152" s="19">
        <v>0</v>
      </c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>
        <v>0</v>
      </c>
      <c r="BB152" s="19">
        <v>0</v>
      </c>
      <c r="BC152" s="19"/>
      <c r="BD152" s="19"/>
      <c r="BE152" s="19"/>
      <c r="BF152" s="19"/>
      <c r="BG152" s="16">
        <f t="shared" si="8"/>
        <v>0</v>
      </c>
      <c r="BH152" s="16">
        <f t="shared" si="8"/>
        <v>1440759</v>
      </c>
      <c r="BI152" s="36">
        <f t="shared" si="9"/>
        <v>0</v>
      </c>
      <c r="BJ152" s="36">
        <f t="shared" si="10"/>
        <v>1440759</v>
      </c>
      <c r="BK152" s="18">
        <f t="shared" si="11"/>
        <v>0</v>
      </c>
      <c r="BL152" s="11"/>
      <c r="BM152" s="11"/>
      <c r="BN152" s="11"/>
    </row>
    <row r="153" spans="1:66" s="37" customFormat="1" x14ac:dyDescent="0.3">
      <c r="A153" s="12">
        <v>12.5557</v>
      </c>
      <c r="B153" s="13" t="s">
        <v>165</v>
      </c>
      <c r="C153" s="19"/>
      <c r="D153" s="19"/>
      <c r="E153" s="19">
        <v>0</v>
      </c>
      <c r="F153" s="19">
        <v>0</v>
      </c>
      <c r="G153" s="19">
        <v>0</v>
      </c>
      <c r="H153" s="19">
        <v>0</v>
      </c>
      <c r="I153" s="19"/>
      <c r="J153" s="19"/>
      <c r="K153" s="19">
        <v>0</v>
      </c>
      <c r="L153" s="19">
        <v>0</v>
      </c>
      <c r="M153" s="19">
        <v>0</v>
      </c>
      <c r="N153" s="19">
        <v>0</v>
      </c>
      <c r="O153" s="22"/>
      <c r="P153" s="19"/>
      <c r="Q153" s="22">
        <v>0</v>
      </c>
      <c r="R153" s="22">
        <v>0</v>
      </c>
      <c r="S153" s="19">
        <v>0</v>
      </c>
      <c r="T153" s="19">
        <v>0</v>
      </c>
      <c r="U153" s="19"/>
      <c r="V153" s="19">
        <v>33002.33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19">
        <v>0</v>
      </c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>
        <v>0</v>
      </c>
      <c r="BB153" s="19">
        <v>0</v>
      </c>
      <c r="BC153" s="19"/>
      <c r="BD153" s="19"/>
      <c r="BE153" s="19"/>
      <c r="BF153" s="19"/>
      <c r="BG153" s="16">
        <f t="shared" si="8"/>
        <v>0</v>
      </c>
      <c r="BH153" s="16">
        <f t="shared" si="8"/>
        <v>33002.33</v>
      </c>
      <c r="BI153" s="36">
        <f t="shared" si="9"/>
        <v>0</v>
      </c>
      <c r="BJ153" s="36">
        <f t="shared" si="10"/>
        <v>33002.33</v>
      </c>
      <c r="BK153" s="18">
        <f t="shared" si="11"/>
        <v>0</v>
      </c>
      <c r="BL153" s="11"/>
      <c r="BM153" s="11"/>
      <c r="BN153" s="11"/>
    </row>
    <row r="154" spans="1:66" s="37" customFormat="1" x14ac:dyDescent="0.3">
      <c r="A154" s="12">
        <v>12.5616</v>
      </c>
      <c r="B154" s="13" t="s">
        <v>166</v>
      </c>
      <c r="C154" s="19"/>
      <c r="D154" s="19"/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245532.06</v>
      </c>
      <c r="K154" s="19">
        <v>0</v>
      </c>
      <c r="L154" s="19">
        <v>0</v>
      </c>
      <c r="M154" s="19">
        <v>0</v>
      </c>
      <c r="N154" s="19">
        <v>0</v>
      </c>
      <c r="O154" s="22"/>
      <c r="P154" s="19"/>
      <c r="Q154" s="22">
        <v>0</v>
      </c>
      <c r="R154" s="23">
        <v>5752860.1399999997</v>
      </c>
      <c r="S154" s="19">
        <v>0</v>
      </c>
      <c r="T154" s="19">
        <v>0</v>
      </c>
      <c r="U154" s="19"/>
      <c r="V154" s="19"/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>
        <v>0</v>
      </c>
      <c r="BB154" s="19">
        <v>0</v>
      </c>
      <c r="BC154" s="19"/>
      <c r="BD154" s="19"/>
      <c r="BE154" s="19"/>
      <c r="BF154" s="19"/>
      <c r="BG154" s="16">
        <f t="shared" si="8"/>
        <v>0</v>
      </c>
      <c r="BH154" s="16">
        <f t="shared" si="8"/>
        <v>5998392.1999999993</v>
      </c>
      <c r="BI154" s="36">
        <f t="shared" si="9"/>
        <v>0</v>
      </c>
      <c r="BJ154" s="36">
        <f t="shared" si="10"/>
        <v>5998392.1999999993</v>
      </c>
      <c r="BK154" s="18">
        <f t="shared" si="11"/>
        <v>0</v>
      </c>
      <c r="BL154" s="11"/>
      <c r="BM154" s="11"/>
      <c r="BN154" s="11"/>
    </row>
    <row r="155" spans="1:66" s="37" customFormat="1" x14ac:dyDescent="0.3">
      <c r="A155" s="12">
        <v>12.5617</v>
      </c>
      <c r="B155" s="13" t="s">
        <v>166</v>
      </c>
      <c r="C155" s="19">
        <v>0</v>
      </c>
      <c r="D155" s="19">
        <v>75280.37</v>
      </c>
      <c r="E155" s="21">
        <v>0</v>
      </c>
      <c r="F155" s="20">
        <v>89144</v>
      </c>
      <c r="G155" s="19">
        <v>0</v>
      </c>
      <c r="H155" s="19">
        <v>0</v>
      </c>
      <c r="I155" s="19"/>
      <c r="J155" s="19"/>
      <c r="K155" s="19">
        <v>0</v>
      </c>
      <c r="L155" s="19">
        <v>0</v>
      </c>
      <c r="M155" s="21">
        <v>0</v>
      </c>
      <c r="N155" s="20">
        <v>596077.17000000004</v>
      </c>
      <c r="O155" s="22"/>
      <c r="P155" s="23">
        <v>397384</v>
      </c>
      <c r="Q155" s="22">
        <v>0</v>
      </c>
      <c r="R155" s="22">
        <v>0</v>
      </c>
      <c r="S155" s="24">
        <v>0</v>
      </c>
      <c r="T155" s="20">
        <v>21433.75</v>
      </c>
      <c r="U155" s="19"/>
      <c r="V155" s="19">
        <v>43714.43</v>
      </c>
      <c r="W155" s="19">
        <v>0</v>
      </c>
      <c r="X155" s="19">
        <v>0</v>
      </c>
      <c r="Y155" s="19">
        <v>0</v>
      </c>
      <c r="Z155" s="19">
        <v>0</v>
      </c>
      <c r="AA155" s="21">
        <v>0</v>
      </c>
      <c r="AB155" s="20">
        <v>97468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19">
        <v>0</v>
      </c>
      <c r="AI155" s="19">
        <v>0</v>
      </c>
      <c r="AJ155" s="19">
        <v>0</v>
      </c>
      <c r="AK155" s="19">
        <v>0</v>
      </c>
      <c r="AL155" s="19">
        <v>0</v>
      </c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>
        <v>0</v>
      </c>
      <c r="BB155" s="19">
        <v>0</v>
      </c>
      <c r="BC155" s="19"/>
      <c r="BD155" s="19"/>
      <c r="BE155" s="19"/>
      <c r="BF155" s="19"/>
      <c r="BG155" s="16">
        <f t="shared" si="8"/>
        <v>0</v>
      </c>
      <c r="BH155" s="16">
        <f t="shared" si="8"/>
        <v>1320501.72</v>
      </c>
      <c r="BI155" s="36">
        <f t="shared" si="9"/>
        <v>0</v>
      </c>
      <c r="BJ155" s="36">
        <f t="shared" si="10"/>
        <v>1320501.72</v>
      </c>
      <c r="BK155" s="18">
        <f t="shared" si="11"/>
        <v>97468</v>
      </c>
      <c r="BL155" s="11"/>
      <c r="BM155" s="11"/>
      <c r="BN155" s="11"/>
    </row>
    <row r="156" spans="1:66" s="37" customFormat="1" x14ac:dyDescent="0.3">
      <c r="A156" s="12">
        <v>12.563599999999999</v>
      </c>
      <c r="B156" s="13" t="s">
        <v>167</v>
      </c>
      <c r="C156" s="19"/>
      <c r="D156" s="19"/>
      <c r="E156" s="19">
        <v>0</v>
      </c>
      <c r="F156" s="19">
        <v>0</v>
      </c>
      <c r="G156" s="19">
        <v>0</v>
      </c>
      <c r="H156" s="19">
        <v>0</v>
      </c>
      <c r="I156" s="19"/>
      <c r="J156" s="19"/>
      <c r="K156" s="19">
        <v>0</v>
      </c>
      <c r="L156" s="19">
        <v>0</v>
      </c>
      <c r="M156" s="21">
        <v>0</v>
      </c>
      <c r="N156" s="20">
        <v>78595.199999999997</v>
      </c>
      <c r="O156" s="22"/>
      <c r="P156" s="19"/>
      <c r="Q156" s="22">
        <v>0</v>
      </c>
      <c r="R156" s="23">
        <v>565815</v>
      </c>
      <c r="S156" s="19">
        <v>0</v>
      </c>
      <c r="T156" s="19">
        <v>0</v>
      </c>
      <c r="U156" s="19"/>
      <c r="V156" s="19"/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19">
        <v>0</v>
      </c>
      <c r="AI156" s="19">
        <v>0</v>
      </c>
      <c r="AJ156" s="19">
        <v>0</v>
      </c>
      <c r="AK156" s="19">
        <v>0</v>
      </c>
      <c r="AL156" s="19">
        <v>0</v>
      </c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>
        <v>0</v>
      </c>
      <c r="BB156" s="19">
        <v>0</v>
      </c>
      <c r="BC156" s="19"/>
      <c r="BD156" s="19"/>
      <c r="BE156" s="19"/>
      <c r="BF156" s="19"/>
      <c r="BG156" s="16">
        <f t="shared" si="8"/>
        <v>0</v>
      </c>
      <c r="BH156" s="16">
        <f t="shared" si="8"/>
        <v>644410.19999999995</v>
      </c>
      <c r="BI156" s="36">
        <f t="shared" si="9"/>
        <v>0</v>
      </c>
      <c r="BJ156" s="36">
        <f t="shared" si="10"/>
        <v>644410.19999999995</v>
      </c>
      <c r="BK156" s="18">
        <f t="shared" si="11"/>
        <v>0</v>
      </c>
      <c r="BL156" s="11"/>
      <c r="BM156" s="11"/>
      <c r="BN156" s="11"/>
    </row>
    <row r="157" spans="1:66" s="37" customFormat="1" x14ac:dyDescent="0.3">
      <c r="A157" s="12">
        <v>12.563700000000001</v>
      </c>
      <c r="B157" s="13" t="s">
        <v>167</v>
      </c>
      <c r="C157" s="19">
        <v>0</v>
      </c>
      <c r="D157" s="19">
        <v>235570.44</v>
      </c>
      <c r="E157" s="21">
        <v>0</v>
      </c>
      <c r="F157" s="20">
        <v>192296</v>
      </c>
      <c r="G157" s="19">
        <v>0</v>
      </c>
      <c r="H157" s="19">
        <v>7963</v>
      </c>
      <c r="I157" s="19">
        <v>0</v>
      </c>
      <c r="J157" s="19">
        <v>109926.31</v>
      </c>
      <c r="K157" s="19">
        <v>0</v>
      </c>
      <c r="L157" s="19">
        <v>0</v>
      </c>
      <c r="M157" s="21">
        <v>0</v>
      </c>
      <c r="N157" s="20">
        <v>6114</v>
      </c>
      <c r="O157" s="22"/>
      <c r="P157" s="19"/>
      <c r="Q157" s="22">
        <v>0</v>
      </c>
      <c r="R157" s="23">
        <v>2446356.5</v>
      </c>
      <c r="S157" s="24">
        <v>0</v>
      </c>
      <c r="T157" s="20">
        <v>111812.99</v>
      </c>
      <c r="U157" s="19"/>
      <c r="V157" s="19">
        <v>183102.6</v>
      </c>
      <c r="W157" s="19">
        <v>0</v>
      </c>
      <c r="X157" s="19">
        <v>0</v>
      </c>
      <c r="Y157" s="19">
        <v>0</v>
      </c>
      <c r="Z157" s="19">
        <v>0</v>
      </c>
      <c r="AA157" s="21">
        <v>0</v>
      </c>
      <c r="AB157" s="20">
        <v>64359.360000000001</v>
      </c>
      <c r="AC157" s="21">
        <v>0</v>
      </c>
      <c r="AD157" s="20">
        <v>17697</v>
      </c>
      <c r="AE157" s="19">
        <v>0</v>
      </c>
      <c r="AF157" s="19">
        <v>0</v>
      </c>
      <c r="AG157" s="19">
        <v>0</v>
      </c>
      <c r="AH157" s="19">
        <v>0</v>
      </c>
      <c r="AI157" s="21">
        <v>0</v>
      </c>
      <c r="AJ157" s="20">
        <v>71949.37</v>
      </c>
      <c r="AK157" s="21">
        <v>0</v>
      </c>
      <c r="AL157" s="20">
        <v>28674.799999999999</v>
      </c>
      <c r="AM157" s="19"/>
      <c r="AN157" s="19">
        <v>12696</v>
      </c>
      <c r="AO157" s="19"/>
      <c r="AP157" s="19">
        <v>13955.62</v>
      </c>
      <c r="AQ157" s="21">
        <v>0</v>
      </c>
      <c r="AR157" s="20">
        <v>2364.7600000000002</v>
      </c>
      <c r="AS157" s="21"/>
      <c r="AT157" s="20">
        <v>22636.6</v>
      </c>
      <c r="AU157" s="19">
        <v>0</v>
      </c>
      <c r="AV157" s="19">
        <v>587</v>
      </c>
      <c r="AW157" s="19"/>
      <c r="AX157" s="19">
        <v>562321</v>
      </c>
      <c r="AY157" s="19"/>
      <c r="AZ157" s="19"/>
      <c r="BA157" s="19">
        <v>0</v>
      </c>
      <c r="BB157" s="19">
        <v>0</v>
      </c>
      <c r="BC157" s="19"/>
      <c r="BD157" s="19"/>
      <c r="BE157" s="19"/>
      <c r="BF157" s="19"/>
      <c r="BG157" s="16">
        <f t="shared" si="8"/>
        <v>0</v>
      </c>
      <c r="BH157" s="16">
        <f t="shared" si="8"/>
        <v>4090383.35</v>
      </c>
      <c r="BI157" s="36">
        <f t="shared" si="9"/>
        <v>0</v>
      </c>
      <c r="BJ157" s="36">
        <f t="shared" si="10"/>
        <v>4090383.35</v>
      </c>
      <c r="BK157" s="18">
        <f t="shared" si="11"/>
        <v>64359.360000000001</v>
      </c>
      <c r="BL157" s="11"/>
      <c r="BM157" s="11"/>
      <c r="BN157" s="11"/>
    </row>
    <row r="158" spans="1:66" s="37" customFormat="1" ht="31.5" x14ac:dyDescent="0.3">
      <c r="A158" s="12">
        <v>12.563800000000001</v>
      </c>
      <c r="B158" s="13" t="s">
        <v>168</v>
      </c>
      <c r="C158" s="19"/>
      <c r="D158" s="19"/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339928.90999999992</v>
      </c>
      <c r="K158" s="19">
        <v>0</v>
      </c>
      <c r="L158" s="19">
        <v>231182</v>
      </c>
      <c r="M158" s="19">
        <v>0</v>
      </c>
      <c r="N158" s="19">
        <v>0</v>
      </c>
      <c r="O158" s="22"/>
      <c r="P158" s="23">
        <v>162799</v>
      </c>
      <c r="Q158" s="22">
        <v>0</v>
      </c>
      <c r="R158" s="23">
        <v>7743</v>
      </c>
      <c r="S158" s="24">
        <v>0</v>
      </c>
      <c r="T158" s="20">
        <v>229311.62</v>
      </c>
      <c r="U158" s="19"/>
      <c r="V158" s="19">
        <v>442097.04</v>
      </c>
      <c r="W158" s="19">
        <v>0</v>
      </c>
      <c r="X158" s="19">
        <v>0</v>
      </c>
      <c r="Y158" s="19">
        <v>0</v>
      </c>
      <c r="Z158" s="19">
        <v>0</v>
      </c>
      <c r="AA158" s="21">
        <v>0</v>
      </c>
      <c r="AB158" s="20">
        <v>17561.669999999998</v>
      </c>
      <c r="AC158" s="21">
        <v>0</v>
      </c>
      <c r="AD158" s="20">
        <v>103045</v>
      </c>
      <c r="AE158" s="19">
        <v>0</v>
      </c>
      <c r="AF158" s="19">
        <v>0</v>
      </c>
      <c r="AG158" s="19">
        <v>0</v>
      </c>
      <c r="AH158" s="19">
        <v>0</v>
      </c>
      <c r="AI158" s="21">
        <v>0</v>
      </c>
      <c r="AJ158" s="20">
        <v>110673.7</v>
      </c>
      <c r="AK158" s="21">
        <v>0</v>
      </c>
      <c r="AL158" s="20">
        <v>148029</v>
      </c>
      <c r="AM158" s="19"/>
      <c r="AN158" s="19"/>
      <c r="AO158" s="19"/>
      <c r="AP158" s="19"/>
      <c r="AQ158" s="21">
        <v>0</v>
      </c>
      <c r="AR158" s="20">
        <v>6135.4</v>
      </c>
      <c r="AS158" s="19"/>
      <c r="AT158" s="19"/>
      <c r="AU158" s="19"/>
      <c r="AV158" s="19"/>
      <c r="AW158" s="19"/>
      <c r="AX158" s="19"/>
      <c r="AY158" s="19"/>
      <c r="AZ158" s="19"/>
      <c r="BA158" s="19">
        <v>0</v>
      </c>
      <c r="BB158" s="19">
        <v>0</v>
      </c>
      <c r="BC158" s="19"/>
      <c r="BD158" s="19"/>
      <c r="BE158" s="19"/>
      <c r="BF158" s="19"/>
      <c r="BG158" s="16">
        <f t="shared" si="8"/>
        <v>0</v>
      </c>
      <c r="BH158" s="16">
        <f t="shared" si="8"/>
        <v>1798506.3399999996</v>
      </c>
      <c r="BI158" s="36">
        <f t="shared" si="9"/>
        <v>0</v>
      </c>
      <c r="BJ158" s="36">
        <f t="shared" si="10"/>
        <v>1798506.3399999996</v>
      </c>
      <c r="BK158" s="18">
        <f t="shared" si="11"/>
        <v>17561.669999999998</v>
      </c>
      <c r="BL158" s="11"/>
      <c r="BM158" s="11"/>
      <c r="BN158" s="11"/>
    </row>
    <row r="159" spans="1:66" s="37" customFormat="1" x14ac:dyDescent="0.3">
      <c r="A159" s="12">
        <v>12.567600000000001</v>
      </c>
      <c r="B159" s="13" t="s">
        <v>169</v>
      </c>
      <c r="C159" s="19"/>
      <c r="D159" s="19"/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47892.11</v>
      </c>
      <c r="K159" s="19">
        <v>0</v>
      </c>
      <c r="L159" s="19">
        <v>0</v>
      </c>
      <c r="M159" s="21">
        <v>0</v>
      </c>
      <c r="N159" s="20">
        <v>70776.450000000012</v>
      </c>
      <c r="O159" s="22"/>
      <c r="P159" s="19"/>
      <c r="Q159" s="22">
        <v>0</v>
      </c>
      <c r="R159" s="23">
        <v>135188.53999999998</v>
      </c>
      <c r="S159" s="19">
        <v>0</v>
      </c>
      <c r="T159" s="19">
        <v>0</v>
      </c>
      <c r="U159" s="19"/>
      <c r="V159" s="19"/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>
        <v>0</v>
      </c>
      <c r="BB159" s="19">
        <v>0</v>
      </c>
      <c r="BC159" s="19"/>
      <c r="BD159" s="19"/>
      <c r="BE159" s="19"/>
      <c r="BF159" s="19"/>
      <c r="BG159" s="16">
        <f t="shared" si="8"/>
        <v>0</v>
      </c>
      <c r="BH159" s="16">
        <f t="shared" si="8"/>
        <v>253857.09999999998</v>
      </c>
      <c r="BI159" s="36">
        <f t="shared" si="9"/>
        <v>0</v>
      </c>
      <c r="BJ159" s="36">
        <f t="shared" si="10"/>
        <v>253857.09999999998</v>
      </c>
      <c r="BK159" s="18">
        <f t="shared" si="11"/>
        <v>0</v>
      </c>
      <c r="BL159" s="11"/>
      <c r="BM159" s="11"/>
      <c r="BN159" s="11"/>
    </row>
    <row r="160" spans="1:66" s="37" customFormat="1" x14ac:dyDescent="0.3">
      <c r="A160" s="12">
        <v>12.5677</v>
      </c>
      <c r="B160" s="13" t="s">
        <v>169</v>
      </c>
      <c r="C160" s="19">
        <v>0</v>
      </c>
      <c r="D160" s="19">
        <v>1971199.03</v>
      </c>
      <c r="E160" s="21">
        <v>0</v>
      </c>
      <c r="F160" s="25">
        <v>2156899.9899999998</v>
      </c>
      <c r="G160" s="19">
        <v>0</v>
      </c>
      <c r="H160" s="19">
        <v>7181691.5700000003</v>
      </c>
      <c r="I160" s="19">
        <v>0</v>
      </c>
      <c r="J160" s="19">
        <v>5049808.4600000009</v>
      </c>
      <c r="K160" s="19">
        <v>0</v>
      </c>
      <c r="L160" s="19">
        <v>3147821.92</v>
      </c>
      <c r="M160" s="21">
        <v>0</v>
      </c>
      <c r="N160" s="20">
        <v>6450624.5300000003</v>
      </c>
      <c r="O160" s="22"/>
      <c r="P160" s="23">
        <v>3891739.86</v>
      </c>
      <c r="Q160" s="22">
        <v>0</v>
      </c>
      <c r="R160" s="23">
        <v>2375622.41</v>
      </c>
      <c r="S160" s="24">
        <v>0</v>
      </c>
      <c r="T160" s="20">
        <v>2981185.79</v>
      </c>
      <c r="U160" s="19"/>
      <c r="V160" s="19">
        <v>6060936.8499999996</v>
      </c>
      <c r="W160" s="21">
        <v>0</v>
      </c>
      <c r="X160" s="20">
        <v>1721252.66</v>
      </c>
      <c r="Y160" s="19">
        <v>0</v>
      </c>
      <c r="Z160" s="19">
        <v>2376962.37</v>
      </c>
      <c r="AA160" s="21">
        <v>0</v>
      </c>
      <c r="AB160" s="20">
        <v>1057253.3799999999</v>
      </c>
      <c r="AC160" s="21">
        <v>0</v>
      </c>
      <c r="AD160" s="20">
        <v>595360</v>
      </c>
      <c r="AE160" s="19">
        <v>0</v>
      </c>
      <c r="AF160" s="19">
        <v>668849</v>
      </c>
      <c r="AG160" s="21">
        <v>0</v>
      </c>
      <c r="AH160" s="20">
        <v>3667518.7600000007</v>
      </c>
      <c r="AI160" s="21">
        <v>0</v>
      </c>
      <c r="AJ160" s="25">
        <v>1692654.94</v>
      </c>
      <c r="AK160" s="21">
        <v>0</v>
      </c>
      <c r="AL160" s="20">
        <v>2986599.77</v>
      </c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>
        <v>0</v>
      </c>
      <c r="BB160" s="19">
        <v>0</v>
      </c>
      <c r="BC160" s="19"/>
      <c r="BD160" s="19"/>
      <c r="BE160" s="19"/>
      <c r="BF160" s="19"/>
      <c r="BG160" s="16">
        <f t="shared" si="8"/>
        <v>0</v>
      </c>
      <c r="BH160" s="16">
        <f t="shared" si="8"/>
        <v>56033981.289999999</v>
      </c>
      <c r="BI160" s="36">
        <f t="shared" si="9"/>
        <v>0</v>
      </c>
      <c r="BJ160" s="36">
        <f t="shared" si="10"/>
        <v>56033981.289999999</v>
      </c>
      <c r="BK160" s="18">
        <f t="shared" si="11"/>
        <v>1057253.3799999999</v>
      </c>
      <c r="BL160" s="11"/>
      <c r="BM160" s="11"/>
      <c r="BN160" s="11"/>
    </row>
    <row r="161" spans="1:66" s="37" customFormat="1" x14ac:dyDescent="0.3">
      <c r="A161" s="12">
        <v>12.5678</v>
      </c>
      <c r="B161" s="13" t="s">
        <v>80</v>
      </c>
      <c r="C161" s="19">
        <v>0</v>
      </c>
      <c r="D161" s="19">
        <v>137415</v>
      </c>
      <c r="E161" s="21">
        <v>0</v>
      </c>
      <c r="F161" s="20">
        <v>103826</v>
      </c>
      <c r="G161" s="19">
        <v>0</v>
      </c>
      <c r="H161" s="19">
        <v>25250</v>
      </c>
      <c r="I161" s="19">
        <v>0</v>
      </c>
      <c r="J161" s="19">
        <v>5507</v>
      </c>
      <c r="K161" s="19">
        <v>0</v>
      </c>
      <c r="L161" s="19">
        <v>40129</v>
      </c>
      <c r="M161" s="21">
        <v>0</v>
      </c>
      <c r="N161" s="20">
        <v>5537.6799999999994</v>
      </c>
      <c r="O161" s="22"/>
      <c r="P161" s="23">
        <v>1132</v>
      </c>
      <c r="Q161" s="22">
        <v>0</v>
      </c>
      <c r="R161" s="23">
        <v>17266</v>
      </c>
      <c r="S161" s="24">
        <v>0</v>
      </c>
      <c r="T161" s="20">
        <v>5560.8</v>
      </c>
      <c r="U161" s="19"/>
      <c r="V161" s="19">
        <v>1267.5999999999999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1">
        <v>0</v>
      </c>
      <c r="AD161" s="20">
        <v>42832</v>
      </c>
      <c r="AE161" s="19">
        <v>0</v>
      </c>
      <c r="AF161" s="19">
        <v>0</v>
      </c>
      <c r="AG161" s="19">
        <v>0</v>
      </c>
      <c r="AH161" s="19">
        <v>0</v>
      </c>
      <c r="AI161" s="21">
        <v>0</v>
      </c>
      <c r="AJ161" s="20">
        <v>67376</v>
      </c>
      <c r="AK161" s="21">
        <v>0</v>
      </c>
      <c r="AL161" s="20">
        <v>15354</v>
      </c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>
        <v>0</v>
      </c>
      <c r="BB161" s="19">
        <v>0</v>
      </c>
      <c r="BC161" s="19"/>
      <c r="BD161" s="19"/>
      <c r="BE161" s="19"/>
      <c r="BF161" s="19"/>
      <c r="BG161" s="16">
        <f t="shared" si="8"/>
        <v>0</v>
      </c>
      <c r="BH161" s="16">
        <f t="shared" si="8"/>
        <v>468453.07999999996</v>
      </c>
      <c r="BI161" s="36">
        <f t="shared" si="9"/>
        <v>0</v>
      </c>
      <c r="BJ161" s="36">
        <f t="shared" si="10"/>
        <v>468453.07999999996</v>
      </c>
      <c r="BK161" s="18">
        <f t="shared" si="11"/>
        <v>0</v>
      </c>
      <c r="BL161" s="11"/>
      <c r="BM161" s="11"/>
      <c r="BN161" s="11"/>
    </row>
    <row r="162" spans="1:66" s="37" customFormat="1" ht="31.5" x14ac:dyDescent="0.3">
      <c r="A162" s="12">
        <v>12.5687</v>
      </c>
      <c r="B162" s="13" t="s">
        <v>170</v>
      </c>
      <c r="C162" s="19"/>
      <c r="D162" s="19"/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379643</v>
      </c>
      <c r="K162" s="19">
        <v>0</v>
      </c>
      <c r="L162" s="19">
        <v>0</v>
      </c>
      <c r="M162" s="19">
        <v>0</v>
      </c>
      <c r="N162" s="19">
        <v>0</v>
      </c>
      <c r="O162" s="22"/>
      <c r="P162" s="19"/>
      <c r="Q162" s="22">
        <v>0</v>
      </c>
      <c r="R162" s="22">
        <v>0</v>
      </c>
      <c r="S162" s="19">
        <v>0</v>
      </c>
      <c r="T162" s="19">
        <v>0</v>
      </c>
      <c r="U162" s="19"/>
      <c r="V162" s="19">
        <v>52842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>
        <v>0</v>
      </c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>
        <v>0</v>
      </c>
      <c r="BB162" s="19">
        <v>0</v>
      </c>
      <c r="BC162" s="19"/>
      <c r="BD162" s="19"/>
      <c r="BE162" s="19"/>
      <c r="BF162" s="19"/>
      <c r="BG162" s="16">
        <f t="shared" si="8"/>
        <v>0</v>
      </c>
      <c r="BH162" s="16">
        <f t="shared" si="8"/>
        <v>432485</v>
      </c>
      <c r="BI162" s="36">
        <f t="shared" si="9"/>
        <v>0</v>
      </c>
      <c r="BJ162" s="36">
        <f t="shared" si="10"/>
        <v>432485</v>
      </c>
      <c r="BK162" s="18">
        <f t="shared" si="11"/>
        <v>0</v>
      </c>
      <c r="BL162" s="11"/>
      <c r="BM162" s="11"/>
      <c r="BN162" s="11"/>
    </row>
    <row r="163" spans="1:66" s="37" customFormat="1" ht="31.5" x14ac:dyDescent="0.3">
      <c r="A163" s="12">
        <v>12.569699999999999</v>
      </c>
      <c r="B163" s="13" t="s">
        <v>171</v>
      </c>
      <c r="C163" s="19">
        <v>0</v>
      </c>
      <c r="D163" s="19">
        <v>44338</v>
      </c>
      <c r="E163" s="21">
        <v>0</v>
      </c>
      <c r="F163" s="20">
        <v>25224</v>
      </c>
      <c r="G163" s="19">
        <v>0</v>
      </c>
      <c r="H163" s="19">
        <v>39306</v>
      </c>
      <c r="I163" s="19">
        <v>0</v>
      </c>
      <c r="J163" s="19">
        <v>0</v>
      </c>
      <c r="K163" s="19">
        <v>0</v>
      </c>
      <c r="L163" s="19">
        <v>190442</v>
      </c>
      <c r="M163" s="19">
        <v>0</v>
      </c>
      <c r="N163" s="19">
        <v>0</v>
      </c>
      <c r="O163" s="22"/>
      <c r="P163" s="19"/>
      <c r="Q163" s="22">
        <v>0</v>
      </c>
      <c r="R163" s="22">
        <v>0</v>
      </c>
      <c r="S163" s="24">
        <v>0</v>
      </c>
      <c r="T163" s="20">
        <v>65652</v>
      </c>
      <c r="U163" s="19"/>
      <c r="V163" s="19">
        <v>58794</v>
      </c>
      <c r="W163" s="21">
        <v>0</v>
      </c>
      <c r="X163" s="20">
        <v>293614</v>
      </c>
      <c r="Y163" s="19">
        <v>0</v>
      </c>
      <c r="Z163" s="19">
        <v>0</v>
      </c>
      <c r="AA163" s="19">
        <v>0</v>
      </c>
      <c r="AB163" s="19">
        <v>0</v>
      </c>
      <c r="AC163" s="21">
        <v>0</v>
      </c>
      <c r="AD163" s="20">
        <v>458206</v>
      </c>
      <c r="AE163" s="19">
        <v>0</v>
      </c>
      <c r="AF163" s="19">
        <v>81957</v>
      </c>
      <c r="AG163" s="21">
        <v>0</v>
      </c>
      <c r="AH163" s="20">
        <v>141771.28</v>
      </c>
      <c r="AI163" s="21">
        <v>0</v>
      </c>
      <c r="AJ163" s="20">
        <v>4891704</v>
      </c>
      <c r="AK163" s="19">
        <v>0</v>
      </c>
      <c r="AL163" s="19">
        <v>0</v>
      </c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>
        <v>0</v>
      </c>
      <c r="BB163" s="19">
        <v>0</v>
      </c>
      <c r="BC163" s="19"/>
      <c r="BD163" s="19"/>
      <c r="BE163" s="19"/>
      <c r="BF163" s="19"/>
      <c r="BG163" s="16">
        <f t="shared" si="8"/>
        <v>0</v>
      </c>
      <c r="BH163" s="16">
        <f t="shared" si="8"/>
        <v>6291008.2800000003</v>
      </c>
      <c r="BI163" s="36">
        <f t="shared" si="9"/>
        <v>0</v>
      </c>
      <c r="BJ163" s="36">
        <f t="shared" si="10"/>
        <v>6291008.2800000003</v>
      </c>
      <c r="BK163" s="18">
        <f t="shared" si="11"/>
        <v>0</v>
      </c>
      <c r="BL163" s="11"/>
      <c r="BM163" s="11"/>
      <c r="BN163" s="11"/>
    </row>
    <row r="164" spans="1:66" s="37" customFormat="1" x14ac:dyDescent="0.3">
      <c r="A164" s="12">
        <v>12.5717</v>
      </c>
      <c r="B164" s="13" t="s">
        <v>83</v>
      </c>
      <c r="C164" s="19"/>
      <c r="D164" s="19"/>
      <c r="E164" s="21">
        <v>0</v>
      </c>
      <c r="F164" s="20">
        <v>4929240</v>
      </c>
      <c r="G164" s="19">
        <v>0</v>
      </c>
      <c r="H164" s="19">
        <v>0</v>
      </c>
      <c r="I164" s="19"/>
      <c r="J164" s="19"/>
      <c r="K164" s="19">
        <v>0</v>
      </c>
      <c r="L164" s="19">
        <v>0</v>
      </c>
      <c r="M164" s="21">
        <v>0</v>
      </c>
      <c r="N164" s="20">
        <v>7938.8</v>
      </c>
      <c r="O164" s="22"/>
      <c r="P164" s="19"/>
      <c r="Q164" s="22">
        <v>0</v>
      </c>
      <c r="R164" s="23">
        <v>39662</v>
      </c>
      <c r="S164" s="19">
        <v>0</v>
      </c>
      <c r="T164" s="19">
        <v>0</v>
      </c>
      <c r="U164" s="19"/>
      <c r="V164" s="19"/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1">
        <v>0</v>
      </c>
      <c r="AD164" s="20">
        <v>722613.74</v>
      </c>
      <c r="AE164" s="19">
        <v>0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>
        <v>0</v>
      </c>
      <c r="AM164" s="19"/>
      <c r="AN164" s="19"/>
      <c r="AO164" s="19"/>
      <c r="AP164" s="19">
        <v>247074.12</v>
      </c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>
        <v>0</v>
      </c>
      <c r="BB164" s="19">
        <v>0</v>
      </c>
      <c r="BC164" s="19"/>
      <c r="BD164" s="19"/>
      <c r="BE164" s="19"/>
      <c r="BF164" s="19"/>
      <c r="BG164" s="16">
        <f t="shared" si="8"/>
        <v>0</v>
      </c>
      <c r="BH164" s="16">
        <f t="shared" si="8"/>
        <v>5946528.6600000001</v>
      </c>
      <c r="BI164" s="36">
        <f t="shared" si="9"/>
        <v>0</v>
      </c>
      <c r="BJ164" s="36">
        <f t="shared" si="10"/>
        <v>5946528.6600000001</v>
      </c>
      <c r="BK164" s="18">
        <f t="shared" si="11"/>
        <v>0</v>
      </c>
      <c r="BL164" s="11"/>
      <c r="BM164" s="11"/>
      <c r="BN164" s="11"/>
    </row>
    <row r="165" spans="1:66" s="37" customFormat="1" x14ac:dyDescent="0.3">
      <c r="A165" s="12">
        <v>12.572699999999999</v>
      </c>
      <c r="B165" s="13" t="s">
        <v>172</v>
      </c>
      <c r="C165" s="19">
        <v>0</v>
      </c>
      <c r="D165" s="19">
        <v>787686.49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26575.8</v>
      </c>
      <c r="K165" s="19">
        <v>0</v>
      </c>
      <c r="L165" s="19">
        <v>0</v>
      </c>
      <c r="M165" s="21">
        <v>0</v>
      </c>
      <c r="N165" s="20">
        <v>73422.92</v>
      </c>
      <c r="O165" s="22"/>
      <c r="P165" s="19"/>
      <c r="Q165" s="22">
        <v>0</v>
      </c>
      <c r="R165" s="23">
        <v>34018.199999999997</v>
      </c>
      <c r="S165" s="24">
        <v>0</v>
      </c>
      <c r="T165" s="20">
        <v>125756.83</v>
      </c>
      <c r="U165" s="19"/>
      <c r="V165" s="19">
        <v>282641.17000000004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1">
        <v>0</v>
      </c>
      <c r="AD165" s="20">
        <v>98072.54</v>
      </c>
      <c r="AE165" s="19">
        <v>0</v>
      </c>
      <c r="AF165" s="19">
        <v>0</v>
      </c>
      <c r="AG165" s="19">
        <v>0</v>
      </c>
      <c r="AH165" s="19">
        <v>0</v>
      </c>
      <c r="AI165" s="19">
        <v>0</v>
      </c>
      <c r="AJ165" s="19">
        <v>0</v>
      </c>
      <c r="AK165" s="19">
        <v>0</v>
      </c>
      <c r="AL165" s="19">
        <v>0</v>
      </c>
      <c r="AM165" s="19"/>
      <c r="AN165" s="19">
        <v>24717</v>
      </c>
      <c r="AO165" s="19"/>
      <c r="AP165" s="19">
        <v>384564</v>
      </c>
      <c r="AQ165" s="19"/>
      <c r="AR165" s="19"/>
      <c r="AS165" s="21"/>
      <c r="AT165" s="20">
        <v>17010</v>
      </c>
      <c r="AU165" s="19"/>
      <c r="AV165" s="19"/>
      <c r="AW165" s="19"/>
      <c r="AX165" s="19">
        <v>11549</v>
      </c>
      <c r="AY165" s="19"/>
      <c r="AZ165" s="19"/>
      <c r="BA165" s="19">
        <v>0</v>
      </c>
      <c r="BB165" s="19">
        <v>0</v>
      </c>
      <c r="BC165" s="19"/>
      <c r="BD165" s="19"/>
      <c r="BE165" s="19"/>
      <c r="BF165" s="19"/>
      <c r="BG165" s="16">
        <f t="shared" si="8"/>
        <v>0</v>
      </c>
      <c r="BH165" s="16">
        <f t="shared" si="8"/>
        <v>1866013.9500000002</v>
      </c>
      <c r="BI165" s="36">
        <f t="shared" si="9"/>
        <v>0</v>
      </c>
      <c r="BJ165" s="36">
        <f t="shared" si="10"/>
        <v>1866013.9500000002</v>
      </c>
      <c r="BK165" s="18">
        <f t="shared" si="11"/>
        <v>0</v>
      </c>
      <c r="BL165" s="11"/>
      <c r="BM165" s="11"/>
      <c r="BN165" s="11"/>
    </row>
    <row r="166" spans="1:66" s="37" customFormat="1" x14ac:dyDescent="0.3">
      <c r="A166" s="12">
        <v>12.573700000000001</v>
      </c>
      <c r="B166" s="13" t="s">
        <v>173</v>
      </c>
      <c r="C166" s="19">
        <v>0</v>
      </c>
      <c r="D166" s="19">
        <v>253292.08</v>
      </c>
      <c r="E166" s="21">
        <v>0</v>
      </c>
      <c r="F166" s="25">
        <v>40114</v>
      </c>
      <c r="G166" s="19">
        <v>0</v>
      </c>
      <c r="H166" s="19">
        <v>79705.429999999993</v>
      </c>
      <c r="I166" s="19">
        <v>0</v>
      </c>
      <c r="J166" s="19">
        <v>44968.490000000005</v>
      </c>
      <c r="K166" s="19">
        <v>0</v>
      </c>
      <c r="L166" s="19">
        <v>20466.05</v>
      </c>
      <c r="M166" s="21">
        <v>0</v>
      </c>
      <c r="N166" s="20">
        <v>96144.989999999991</v>
      </c>
      <c r="O166" s="22"/>
      <c r="P166" s="23">
        <v>35145.81</v>
      </c>
      <c r="Q166" s="22">
        <v>0</v>
      </c>
      <c r="R166" s="23">
        <v>78470</v>
      </c>
      <c r="S166" s="24">
        <v>0</v>
      </c>
      <c r="T166" s="20">
        <v>56708.959999999992</v>
      </c>
      <c r="U166" s="19"/>
      <c r="V166" s="19">
        <v>54276.46</v>
      </c>
      <c r="W166" s="21">
        <v>0</v>
      </c>
      <c r="X166" s="20">
        <v>42180.99</v>
      </c>
      <c r="Y166" s="19">
        <v>0</v>
      </c>
      <c r="Z166" s="19">
        <v>126076.87</v>
      </c>
      <c r="AA166" s="21">
        <v>0</v>
      </c>
      <c r="AB166" s="20">
        <v>15007.29</v>
      </c>
      <c r="AC166" s="21">
        <v>0</v>
      </c>
      <c r="AD166" s="20">
        <v>119194.8</v>
      </c>
      <c r="AE166" s="19">
        <v>0</v>
      </c>
      <c r="AF166" s="19">
        <v>26215</v>
      </c>
      <c r="AG166" s="21">
        <v>0</v>
      </c>
      <c r="AH166" s="20">
        <v>36589.689999999995</v>
      </c>
      <c r="AI166" s="21">
        <v>0</v>
      </c>
      <c r="AJ166" s="20">
        <v>14735.35</v>
      </c>
      <c r="AK166" s="21">
        <v>0</v>
      </c>
      <c r="AL166" s="20">
        <v>7025</v>
      </c>
      <c r="AM166" s="19"/>
      <c r="AN166" s="19">
        <v>71691</v>
      </c>
      <c r="AO166" s="19"/>
      <c r="AP166" s="19">
        <v>8350.14</v>
      </c>
      <c r="AQ166" s="21">
        <v>0</v>
      </c>
      <c r="AR166" s="20">
        <v>21646.440000000002</v>
      </c>
      <c r="AS166" s="21"/>
      <c r="AT166" s="20">
        <v>9701</v>
      </c>
      <c r="AU166" s="19">
        <v>0</v>
      </c>
      <c r="AV166" s="19">
        <v>12566</v>
      </c>
      <c r="AW166" s="19"/>
      <c r="AX166" s="19">
        <v>628598</v>
      </c>
      <c r="AY166" s="19"/>
      <c r="AZ166" s="19"/>
      <c r="BA166" s="19">
        <v>0</v>
      </c>
      <c r="BB166" s="19">
        <v>0</v>
      </c>
      <c r="BC166" s="19"/>
      <c r="BD166" s="19"/>
      <c r="BE166" s="19"/>
      <c r="BF166" s="19"/>
      <c r="BG166" s="16">
        <f t="shared" si="8"/>
        <v>0</v>
      </c>
      <c r="BH166" s="16">
        <f t="shared" si="8"/>
        <v>1898869.8399999996</v>
      </c>
      <c r="BI166" s="36">
        <f t="shared" si="9"/>
        <v>0</v>
      </c>
      <c r="BJ166" s="36">
        <f t="shared" si="10"/>
        <v>1898869.8399999996</v>
      </c>
      <c r="BK166" s="18">
        <f t="shared" si="11"/>
        <v>15007.29</v>
      </c>
      <c r="BL166" s="11"/>
      <c r="BM166" s="11"/>
      <c r="BN166" s="11"/>
    </row>
    <row r="167" spans="1:66" s="37" customFormat="1" x14ac:dyDescent="0.3">
      <c r="A167" s="12">
        <v>12.5747</v>
      </c>
      <c r="B167" s="13" t="s">
        <v>174</v>
      </c>
      <c r="C167" s="19"/>
      <c r="D167" s="19"/>
      <c r="E167" s="19">
        <v>0</v>
      </c>
      <c r="F167" s="19">
        <v>0</v>
      </c>
      <c r="G167" s="19">
        <v>0</v>
      </c>
      <c r="H167" s="19">
        <v>0</v>
      </c>
      <c r="I167" s="19"/>
      <c r="J167" s="19"/>
      <c r="K167" s="19">
        <v>0</v>
      </c>
      <c r="L167" s="19">
        <v>0</v>
      </c>
      <c r="M167" s="19">
        <v>0</v>
      </c>
      <c r="N167" s="19">
        <v>0</v>
      </c>
      <c r="O167" s="22"/>
      <c r="P167" s="19"/>
      <c r="Q167" s="22">
        <v>0</v>
      </c>
      <c r="R167" s="23">
        <v>26160.03</v>
      </c>
      <c r="S167" s="24">
        <v>0</v>
      </c>
      <c r="T167" s="20">
        <v>42149</v>
      </c>
      <c r="U167" s="19"/>
      <c r="V167" s="19">
        <v>42148.97</v>
      </c>
      <c r="W167" s="19">
        <v>0</v>
      </c>
      <c r="X167" s="19">
        <v>0</v>
      </c>
      <c r="Y167" s="19">
        <v>0</v>
      </c>
      <c r="Z167" s="19">
        <v>0</v>
      </c>
      <c r="AA167" s="21">
        <v>0</v>
      </c>
      <c r="AB167" s="20">
        <v>5354.46</v>
      </c>
      <c r="AC167" s="21">
        <v>0</v>
      </c>
      <c r="AD167" s="20">
        <v>10492.61</v>
      </c>
      <c r="AE167" s="19">
        <v>0</v>
      </c>
      <c r="AF167" s="19">
        <v>0</v>
      </c>
      <c r="AG167" s="19">
        <v>0</v>
      </c>
      <c r="AH167" s="19">
        <v>0</v>
      </c>
      <c r="AI167" s="19">
        <v>0</v>
      </c>
      <c r="AJ167" s="19">
        <v>0</v>
      </c>
      <c r="AK167" s="19">
        <v>0</v>
      </c>
      <c r="AL167" s="19">
        <v>0</v>
      </c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>
        <v>284700</v>
      </c>
      <c r="AY167" s="19"/>
      <c r="AZ167" s="19"/>
      <c r="BA167" s="19">
        <v>0</v>
      </c>
      <c r="BB167" s="19">
        <v>0</v>
      </c>
      <c r="BC167" s="19"/>
      <c r="BD167" s="19"/>
      <c r="BE167" s="19"/>
      <c r="BF167" s="19"/>
      <c r="BG167" s="16">
        <f t="shared" si="8"/>
        <v>0</v>
      </c>
      <c r="BH167" s="16">
        <f t="shared" si="8"/>
        <v>411005.07</v>
      </c>
      <c r="BI167" s="36">
        <f t="shared" si="9"/>
        <v>0</v>
      </c>
      <c r="BJ167" s="36">
        <f t="shared" si="10"/>
        <v>411005.07</v>
      </c>
      <c r="BK167" s="18">
        <f t="shared" si="11"/>
        <v>5354.46</v>
      </c>
      <c r="BL167" s="11"/>
      <c r="BM167" s="11"/>
      <c r="BN167" s="11"/>
    </row>
    <row r="168" spans="1:66" s="37" customFormat="1" x14ac:dyDescent="0.3">
      <c r="A168" s="12">
        <v>12.575699999999999</v>
      </c>
      <c r="B168" s="13" t="s">
        <v>175</v>
      </c>
      <c r="C168" s="19">
        <v>0</v>
      </c>
      <c r="D168" s="19">
        <v>33587</v>
      </c>
      <c r="E168" s="19">
        <v>0</v>
      </c>
      <c r="F168" s="19">
        <v>0</v>
      </c>
      <c r="G168" s="19">
        <v>0</v>
      </c>
      <c r="H168" s="19">
        <v>0</v>
      </c>
      <c r="I168" s="19"/>
      <c r="J168" s="19"/>
      <c r="K168" s="19">
        <v>0</v>
      </c>
      <c r="L168" s="19">
        <v>0</v>
      </c>
      <c r="M168" s="19">
        <v>0</v>
      </c>
      <c r="N168" s="19">
        <v>0</v>
      </c>
      <c r="O168" s="22"/>
      <c r="P168" s="19"/>
      <c r="Q168" s="22">
        <v>0</v>
      </c>
      <c r="R168" s="23">
        <v>4220</v>
      </c>
      <c r="S168" s="24">
        <v>0</v>
      </c>
      <c r="T168" s="20">
        <v>22238.32</v>
      </c>
      <c r="U168" s="19"/>
      <c r="V168" s="19">
        <v>22238.31</v>
      </c>
      <c r="W168" s="21">
        <v>0</v>
      </c>
      <c r="X168" s="20">
        <v>6841</v>
      </c>
      <c r="Y168" s="19">
        <v>0</v>
      </c>
      <c r="Z168" s="19">
        <v>0</v>
      </c>
      <c r="AA168" s="19">
        <v>0</v>
      </c>
      <c r="AB168" s="19">
        <v>0</v>
      </c>
      <c r="AC168" s="21">
        <v>0</v>
      </c>
      <c r="AD168" s="20">
        <v>17743</v>
      </c>
      <c r="AE168" s="19">
        <v>0</v>
      </c>
      <c r="AF168" s="19">
        <v>0</v>
      </c>
      <c r="AG168" s="19">
        <v>0</v>
      </c>
      <c r="AH168" s="19">
        <v>0</v>
      </c>
      <c r="AI168" s="21">
        <v>0</v>
      </c>
      <c r="AJ168" s="20">
        <v>13529</v>
      </c>
      <c r="AK168" s="21">
        <v>0</v>
      </c>
      <c r="AL168" s="20">
        <v>13421</v>
      </c>
      <c r="AM168" s="19"/>
      <c r="AN168" s="19">
        <v>36079</v>
      </c>
      <c r="AO168" s="19"/>
      <c r="AP168" s="19">
        <v>24557.66</v>
      </c>
      <c r="AQ168" s="19"/>
      <c r="AR168" s="19"/>
      <c r="AS168" s="19"/>
      <c r="AT168" s="19"/>
      <c r="AU168" s="19">
        <v>0</v>
      </c>
      <c r="AV168" s="19">
        <v>5378</v>
      </c>
      <c r="AW168" s="19"/>
      <c r="AX168" s="19">
        <v>37984</v>
      </c>
      <c r="AY168" s="19"/>
      <c r="AZ168" s="19"/>
      <c r="BA168" s="19">
        <v>0</v>
      </c>
      <c r="BB168" s="19">
        <v>0</v>
      </c>
      <c r="BC168" s="19"/>
      <c r="BD168" s="19"/>
      <c r="BE168" s="19"/>
      <c r="BF168" s="19"/>
      <c r="BG168" s="16">
        <f t="shared" si="8"/>
        <v>0</v>
      </c>
      <c r="BH168" s="16">
        <f t="shared" si="8"/>
        <v>237816.29</v>
      </c>
      <c r="BI168" s="36">
        <f t="shared" si="9"/>
        <v>0</v>
      </c>
      <c r="BJ168" s="36">
        <f t="shared" si="10"/>
        <v>237816.29</v>
      </c>
      <c r="BK168" s="18">
        <f t="shared" si="11"/>
        <v>0</v>
      </c>
      <c r="BL168" s="11"/>
      <c r="BM168" s="11"/>
      <c r="BN168" s="11"/>
    </row>
    <row r="169" spans="1:66" s="37" customFormat="1" x14ac:dyDescent="0.3">
      <c r="A169" s="12">
        <v>12.576700000000001</v>
      </c>
      <c r="B169" s="13" t="s">
        <v>176</v>
      </c>
      <c r="C169" s="19"/>
      <c r="D169" s="19"/>
      <c r="E169" s="19">
        <v>0</v>
      </c>
      <c r="F169" s="19">
        <v>0</v>
      </c>
      <c r="G169" s="19">
        <v>0</v>
      </c>
      <c r="H169" s="19">
        <v>0</v>
      </c>
      <c r="I169" s="19"/>
      <c r="J169" s="19"/>
      <c r="K169" s="19">
        <v>0</v>
      </c>
      <c r="L169" s="19">
        <v>0</v>
      </c>
      <c r="M169" s="19">
        <v>0</v>
      </c>
      <c r="N169" s="19">
        <v>0</v>
      </c>
      <c r="O169" s="22"/>
      <c r="P169" s="19"/>
      <c r="Q169" s="22">
        <v>0</v>
      </c>
      <c r="R169" s="22">
        <v>0</v>
      </c>
      <c r="S169" s="24">
        <v>0</v>
      </c>
      <c r="T169" s="20">
        <v>330538.67</v>
      </c>
      <c r="U169" s="19"/>
      <c r="V169" s="19">
        <v>299420.90999999997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21">
        <v>0</v>
      </c>
      <c r="AD169" s="20">
        <v>46231.96</v>
      </c>
      <c r="AE169" s="19">
        <v>0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>
        <v>0</v>
      </c>
      <c r="AM169" s="19"/>
      <c r="AN169" s="19"/>
      <c r="AO169" s="19"/>
      <c r="AP169" s="19"/>
      <c r="AQ169" s="19"/>
      <c r="AR169" s="19"/>
      <c r="AS169" s="19"/>
      <c r="AT169" s="19"/>
      <c r="AU169" s="19">
        <v>0</v>
      </c>
      <c r="AV169" s="19">
        <v>24316</v>
      </c>
      <c r="AW169" s="19"/>
      <c r="AX169" s="19">
        <v>110158</v>
      </c>
      <c r="AY169" s="19"/>
      <c r="AZ169" s="19"/>
      <c r="BA169" s="19">
        <v>0</v>
      </c>
      <c r="BB169" s="19">
        <v>0</v>
      </c>
      <c r="BC169" s="19"/>
      <c r="BD169" s="19"/>
      <c r="BE169" s="19"/>
      <c r="BF169" s="19"/>
      <c r="BG169" s="16">
        <f t="shared" si="8"/>
        <v>0</v>
      </c>
      <c r="BH169" s="16">
        <f t="shared" si="8"/>
        <v>810665.53999999992</v>
      </c>
      <c r="BI169" s="36">
        <f t="shared" si="9"/>
        <v>0</v>
      </c>
      <c r="BJ169" s="36">
        <f t="shared" si="10"/>
        <v>810665.53999999992</v>
      </c>
      <c r="BK169" s="18">
        <f t="shared" si="11"/>
        <v>0</v>
      </c>
      <c r="BL169" s="11"/>
      <c r="BM169" s="11"/>
      <c r="BN169" s="11"/>
    </row>
    <row r="170" spans="1:66" s="37" customFormat="1" x14ac:dyDescent="0.3">
      <c r="A170" s="12">
        <v>12.5777</v>
      </c>
      <c r="B170" s="13" t="s">
        <v>177</v>
      </c>
      <c r="C170" s="19">
        <v>0</v>
      </c>
      <c r="D170" s="19">
        <v>43968</v>
      </c>
      <c r="E170" s="21">
        <v>0</v>
      </c>
      <c r="F170" s="20">
        <v>154565</v>
      </c>
      <c r="G170" s="19">
        <v>0</v>
      </c>
      <c r="H170" s="19">
        <v>0</v>
      </c>
      <c r="I170" s="19"/>
      <c r="J170" s="19"/>
      <c r="K170" s="19">
        <v>0</v>
      </c>
      <c r="L170" s="19">
        <v>0</v>
      </c>
      <c r="M170" s="19">
        <v>0</v>
      </c>
      <c r="N170" s="19">
        <v>0</v>
      </c>
      <c r="O170" s="22"/>
      <c r="P170" s="19"/>
      <c r="Q170" s="22">
        <v>0</v>
      </c>
      <c r="R170" s="22">
        <v>0</v>
      </c>
      <c r="S170" s="19">
        <v>0</v>
      </c>
      <c r="T170" s="19">
        <v>0</v>
      </c>
      <c r="U170" s="19"/>
      <c r="V170" s="19"/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>
        <v>0</v>
      </c>
      <c r="AM170" s="19"/>
      <c r="AN170" s="19"/>
      <c r="AO170" s="19"/>
      <c r="AP170" s="19"/>
      <c r="AQ170" s="19"/>
      <c r="AR170" s="19"/>
      <c r="AS170" s="19"/>
      <c r="AT170" s="19"/>
      <c r="AU170" s="19">
        <v>0</v>
      </c>
      <c r="AV170" s="19">
        <v>0</v>
      </c>
      <c r="AW170" s="19"/>
      <c r="AX170" s="19"/>
      <c r="AY170" s="19"/>
      <c r="AZ170" s="19"/>
      <c r="BA170" s="19">
        <v>0</v>
      </c>
      <c r="BB170" s="19">
        <v>0</v>
      </c>
      <c r="BC170" s="19"/>
      <c r="BD170" s="19"/>
      <c r="BE170" s="19"/>
      <c r="BF170" s="19"/>
      <c r="BG170" s="16">
        <f t="shared" si="8"/>
        <v>0</v>
      </c>
      <c r="BH170" s="16">
        <f t="shared" si="8"/>
        <v>198533</v>
      </c>
      <c r="BI170" s="36">
        <f t="shared" si="9"/>
        <v>0</v>
      </c>
      <c r="BJ170" s="36">
        <f t="shared" si="10"/>
        <v>198533</v>
      </c>
      <c r="BK170" s="18">
        <f t="shared" si="11"/>
        <v>0</v>
      </c>
      <c r="BL170" s="11"/>
      <c r="BM170" s="11"/>
      <c r="BN170" s="11"/>
    </row>
    <row r="171" spans="1:66" s="39" customFormat="1" x14ac:dyDescent="0.3">
      <c r="A171" s="12">
        <v>12.5787</v>
      </c>
      <c r="B171" s="13" t="s">
        <v>90</v>
      </c>
      <c r="C171" s="19">
        <v>0</v>
      </c>
      <c r="D171" s="19">
        <v>4487265.7300000004</v>
      </c>
      <c r="E171" s="21">
        <v>0</v>
      </c>
      <c r="F171" s="20">
        <v>1040318</v>
      </c>
      <c r="G171" s="19">
        <v>0</v>
      </c>
      <c r="H171" s="19">
        <v>1463312.21</v>
      </c>
      <c r="I171" s="19">
        <v>0</v>
      </c>
      <c r="J171" s="19">
        <v>2134914.31</v>
      </c>
      <c r="K171" s="19">
        <v>0</v>
      </c>
      <c r="L171" s="19">
        <v>1110019.98</v>
      </c>
      <c r="M171" s="21">
        <v>0</v>
      </c>
      <c r="N171" s="20">
        <v>2732031.6500000004</v>
      </c>
      <c r="O171" s="22"/>
      <c r="P171" s="23">
        <v>2194929.29</v>
      </c>
      <c r="Q171" s="22">
        <v>0</v>
      </c>
      <c r="R171" s="23">
        <v>3773573.75</v>
      </c>
      <c r="S171" s="24">
        <v>0</v>
      </c>
      <c r="T171" s="20">
        <v>2642899.6100000003</v>
      </c>
      <c r="U171" s="19"/>
      <c r="V171" s="19">
        <v>2912000.1399999997</v>
      </c>
      <c r="W171" s="21">
        <v>0</v>
      </c>
      <c r="X171" s="20">
        <v>2898736.3</v>
      </c>
      <c r="Y171" s="19">
        <v>0</v>
      </c>
      <c r="Z171" s="19">
        <v>483113.72</v>
      </c>
      <c r="AA171" s="21">
        <v>0</v>
      </c>
      <c r="AB171" s="20">
        <v>1120303.78</v>
      </c>
      <c r="AC171" s="21">
        <v>0</v>
      </c>
      <c r="AD171" s="20">
        <v>8540976.3200000003</v>
      </c>
      <c r="AE171" s="19">
        <v>0</v>
      </c>
      <c r="AF171" s="19">
        <v>2599553</v>
      </c>
      <c r="AG171" s="21">
        <v>0</v>
      </c>
      <c r="AH171" s="20">
        <v>2244525.1</v>
      </c>
      <c r="AI171" s="21">
        <v>0</v>
      </c>
      <c r="AJ171" s="20">
        <v>961442.9</v>
      </c>
      <c r="AK171" s="21">
        <v>0</v>
      </c>
      <c r="AL171" s="20">
        <v>42468</v>
      </c>
      <c r="AM171" s="19"/>
      <c r="AN171" s="19">
        <v>7288442</v>
      </c>
      <c r="AO171" s="19"/>
      <c r="AP171" s="19">
        <v>1022801.27</v>
      </c>
      <c r="AQ171" s="21">
        <v>0</v>
      </c>
      <c r="AR171" s="20">
        <v>241165.35</v>
      </c>
      <c r="AS171" s="21"/>
      <c r="AT171" s="20">
        <v>323258</v>
      </c>
      <c r="AU171" s="19">
        <v>0</v>
      </c>
      <c r="AV171" s="19">
        <v>1034394</v>
      </c>
      <c r="AW171" s="19"/>
      <c r="AX171" s="19">
        <v>9877080</v>
      </c>
      <c r="AY171" s="19"/>
      <c r="AZ171" s="19"/>
      <c r="BA171" s="19">
        <v>0</v>
      </c>
      <c r="BB171" s="19">
        <v>0</v>
      </c>
      <c r="BC171" s="19"/>
      <c r="BD171" s="19"/>
      <c r="BE171" s="19"/>
      <c r="BF171" s="19"/>
      <c r="BG171" s="16">
        <f t="shared" si="8"/>
        <v>0</v>
      </c>
      <c r="BH171" s="16">
        <f t="shared" si="8"/>
        <v>63169524.410000011</v>
      </c>
      <c r="BI171" s="38">
        <f t="shared" si="9"/>
        <v>0</v>
      </c>
      <c r="BJ171" s="38">
        <f t="shared" si="10"/>
        <v>63169524.410000011</v>
      </c>
      <c r="BK171" s="18">
        <f t="shared" si="11"/>
        <v>1120303.78</v>
      </c>
      <c r="BL171" s="11"/>
      <c r="BM171" s="11"/>
      <c r="BN171" s="11"/>
    </row>
    <row r="172" spans="1:66" s="39" customFormat="1" ht="31.5" x14ac:dyDescent="0.3">
      <c r="A172" s="12">
        <v>12.578799999999999</v>
      </c>
      <c r="B172" s="13" t="s">
        <v>178</v>
      </c>
      <c r="C172" s="19">
        <v>0</v>
      </c>
      <c r="D172" s="19">
        <v>3000533</v>
      </c>
      <c r="E172" s="21">
        <v>0</v>
      </c>
      <c r="F172" s="20">
        <v>7233683.5</v>
      </c>
      <c r="G172" s="19">
        <v>0</v>
      </c>
      <c r="H172" s="19">
        <v>798171.02999999991</v>
      </c>
      <c r="I172" s="19">
        <v>0</v>
      </c>
      <c r="J172" s="19">
        <v>863754.54999999993</v>
      </c>
      <c r="K172" s="19">
        <v>0</v>
      </c>
      <c r="L172" s="19">
        <v>576684</v>
      </c>
      <c r="M172" s="21">
        <v>0</v>
      </c>
      <c r="N172" s="20">
        <v>777114</v>
      </c>
      <c r="O172" s="22"/>
      <c r="P172" s="23">
        <v>1153368</v>
      </c>
      <c r="Q172" s="22">
        <v>0</v>
      </c>
      <c r="R172" s="23">
        <v>1971966.97</v>
      </c>
      <c r="S172" s="24">
        <v>0</v>
      </c>
      <c r="T172" s="20">
        <v>1148023.5999999996</v>
      </c>
      <c r="U172" s="19"/>
      <c r="V172" s="19">
        <v>1767713.5</v>
      </c>
      <c r="W172" s="19">
        <v>0</v>
      </c>
      <c r="X172" s="19">
        <v>0</v>
      </c>
      <c r="Y172" s="19">
        <v>0</v>
      </c>
      <c r="Z172" s="19">
        <v>0</v>
      </c>
      <c r="AA172" s="21">
        <v>0</v>
      </c>
      <c r="AB172" s="20">
        <v>249368.81</v>
      </c>
      <c r="AC172" s="21">
        <v>0</v>
      </c>
      <c r="AD172" s="20">
        <v>1136799</v>
      </c>
      <c r="AE172" s="19">
        <v>0</v>
      </c>
      <c r="AF172" s="19">
        <v>0</v>
      </c>
      <c r="AG172" s="19">
        <v>0</v>
      </c>
      <c r="AH172" s="19">
        <v>0</v>
      </c>
      <c r="AI172" s="21">
        <v>0</v>
      </c>
      <c r="AJ172" s="20">
        <v>1379861.8199999998</v>
      </c>
      <c r="AK172" s="21">
        <v>0</v>
      </c>
      <c r="AL172" s="20">
        <v>1824254.4999999998</v>
      </c>
      <c r="AM172" s="19"/>
      <c r="AN172" s="19">
        <v>1128724</v>
      </c>
      <c r="AO172" s="19"/>
      <c r="AP172" s="19">
        <v>1063977.6599999999</v>
      </c>
      <c r="AQ172" s="21">
        <v>0</v>
      </c>
      <c r="AR172" s="20">
        <v>87651.910000000018</v>
      </c>
      <c r="AS172" s="19"/>
      <c r="AT172" s="19"/>
      <c r="AU172" s="19">
        <v>0</v>
      </c>
      <c r="AV172" s="19">
        <v>784763</v>
      </c>
      <c r="AW172" s="19"/>
      <c r="AX172" s="19">
        <v>5235640</v>
      </c>
      <c r="AY172" s="19"/>
      <c r="AZ172" s="19"/>
      <c r="BA172" s="19">
        <v>0</v>
      </c>
      <c r="BB172" s="19">
        <v>0</v>
      </c>
      <c r="BC172" s="19"/>
      <c r="BD172" s="19"/>
      <c r="BE172" s="19"/>
      <c r="BF172" s="19"/>
      <c r="BG172" s="16">
        <f t="shared" si="8"/>
        <v>0</v>
      </c>
      <c r="BH172" s="16">
        <f t="shared" si="8"/>
        <v>32182052.849999998</v>
      </c>
      <c r="BI172" s="38">
        <f t="shared" si="9"/>
        <v>0</v>
      </c>
      <c r="BJ172" s="38">
        <f t="shared" si="10"/>
        <v>32182052.849999998</v>
      </c>
      <c r="BK172" s="18">
        <f t="shared" si="11"/>
        <v>249368.81</v>
      </c>
      <c r="BL172" s="11"/>
      <c r="BM172" s="11"/>
      <c r="BN172" s="11"/>
    </row>
    <row r="173" spans="1:66" s="37" customFormat="1" x14ac:dyDescent="0.3">
      <c r="A173" s="12">
        <v>12.5807</v>
      </c>
      <c r="B173" s="13" t="s">
        <v>179</v>
      </c>
      <c r="C173" s="19">
        <v>0</v>
      </c>
      <c r="D173" s="19">
        <v>11916</v>
      </c>
      <c r="E173" s="19">
        <v>0</v>
      </c>
      <c r="F173" s="19">
        <v>0</v>
      </c>
      <c r="G173" s="19">
        <v>0</v>
      </c>
      <c r="H173" s="19">
        <v>0</v>
      </c>
      <c r="I173" s="19"/>
      <c r="J173" s="19"/>
      <c r="K173" s="19">
        <v>0</v>
      </c>
      <c r="L173" s="19">
        <v>0</v>
      </c>
      <c r="M173" s="19">
        <v>0</v>
      </c>
      <c r="N173" s="19">
        <v>0</v>
      </c>
      <c r="O173" s="22"/>
      <c r="P173" s="19"/>
      <c r="Q173" s="22">
        <v>0</v>
      </c>
      <c r="R173" s="23">
        <v>7641</v>
      </c>
      <c r="S173" s="19">
        <v>0</v>
      </c>
      <c r="T173" s="19">
        <v>0</v>
      </c>
      <c r="U173" s="19"/>
      <c r="V173" s="19"/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19">
        <v>0</v>
      </c>
      <c r="AI173" s="19">
        <v>0</v>
      </c>
      <c r="AJ173" s="19">
        <v>0</v>
      </c>
      <c r="AK173" s="19">
        <v>0</v>
      </c>
      <c r="AL173" s="19">
        <v>0</v>
      </c>
      <c r="AM173" s="19"/>
      <c r="AN173" s="19"/>
      <c r="AO173" s="19"/>
      <c r="AP173" s="19"/>
      <c r="AQ173" s="19"/>
      <c r="AR173" s="19"/>
      <c r="AS173" s="19"/>
      <c r="AT173" s="19"/>
      <c r="AU173" s="19">
        <v>0</v>
      </c>
      <c r="AV173" s="19">
        <v>15881</v>
      </c>
      <c r="AW173" s="19"/>
      <c r="AX173" s="19">
        <v>19372</v>
      </c>
      <c r="AY173" s="19"/>
      <c r="AZ173" s="19"/>
      <c r="BA173" s="19">
        <v>0</v>
      </c>
      <c r="BB173" s="19">
        <v>0</v>
      </c>
      <c r="BC173" s="19"/>
      <c r="BD173" s="19"/>
      <c r="BE173" s="19"/>
      <c r="BF173" s="19"/>
      <c r="BG173" s="16">
        <f t="shared" si="8"/>
        <v>0</v>
      </c>
      <c r="BH173" s="16">
        <f t="shared" si="8"/>
        <v>54810</v>
      </c>
      <c r="BI173" s="36">
        <f t="shared" si="9"/>
        <v>0</v>
      </c>
      <c r="BJ173" s="36">
        <f t="shared" si="10"/>
        <v>54810</v>
      </c>
      <c r="BK173" s="18">
        <f t="shared" si="11"/>
        <v>0</v>
      </c>
      <c r="BL173" s="11"/>
      <c r="BM173" s="11"/>
      <c r="BN173" s="11"/>
    </row>
    <row r="174" spans="1:66" s="37" customFormat="1" x14ac:dyDescent="0.3">
      <c r="A174" s="12">
        <v>12.5817</v>
      </c>
      <c r="B174" s="13" t="s">
        <v>180</v>
      </c>
      <c r="C174" s="19"/>
      <c r="D174" s="19"/>
      <c r="E174" s="19">
        <v>0</v>
      </c>
      <c r="F174" s="19">
        <v>0</v>
      </c>
      <c r="G174" s="19">
        <v>0</v>
      </c>
      <c r="H174" s="19">
        <v>0</v>
      </c>
      <c r="I174" s="19">
        <v>0</v>
      </c>
      <c r="J174" s="19">
        <v>474967.49</v>
      </c>
      <c r="K174" s="19">
        <v>0</v>
      </c>
      <c r="L174" s="19">
        <v>0</v>
      </c>
      <c r="M174" s="21">
        <v>0</v>
      </c>
      <c r="N174" s="20">
        <v>342526.5799999999</v>
      </c>
      <c r="O174" s="22"/>
      <c r="P174" s="23">
        <v>294012.43000000005</v>
      </c>
      <c r="Q174" s="22">
        <v>0</v>
      </c>
      <c r="R174" s="23">
        <v>747887.35</v>
      </c>
      <c r="S174" s="24">
        <v>0</v>
      </c>
      <c r="T174" s="20">
        <v>163529.21000000002</v>
      </c>
      <c r="U174" s="19"/>
      <c r="V174" s="19">
        <v>91920.15</v>
      </c>
      <c r="W174" s="19">
        <v>0</v>
      </c>
      <c r="X174" s="19">
        <v>0</v>
      </c>
      <c r="Y174" s="19">
        <v>0</v>
      </c>
      <c r="Z174" s="19">
        <v>130886</v>
      </c>
      <c r="AA174" s="19">
        <v>0</v>
      </c>
      <c r="AB174" s="19">
        <v>0</v>
      </c>
      <c r="AC174" s="21">
        <v>0</v>
      </c>
      <c r="AD174" s="20">
        <v>209507.36000000002</v>
      </c>
      <c r="AE174" s="19">
        <v>0</v>
      </c>
      <c r="AF174" s="19">
        <v>0</v>
      </c>
      <c r="AG174" s="19">
        <v>0</v>
      </c>
      <c r="AH174" s="19">
        <v>0</v>
      </c>
      <c r="AI174" s="21">
        <v>0</v>
      </c>
      <c r="AJ174" s="20">
        <v>1474</v>
      </c>
      <c r="AK174" s="19">
        <v>0</v>
      </c>
      <c r="AL174" s="19">
        <v>0</v>
      </c>
      <c r="AM174" s="19"/>
      <c r="AN174" s="19">
        <v>245893</v>
      </c>
      <c r="AO174" s="19"/>
      <c r="AP174" s="19">
        <v>1288866.1000000001</v>
      </c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>
        <v>0</v>
      </c>
      <c r="BB174" s="19">
        <v>0</v>
      </c>
      <c r="BC174" s="19"/>
      <c r="BD174" s="19"/>
      <c r="BE174" s="19"/>
      <c r="BF174" s="19"/>
      <c r="BG174" s="16">
        <f t="shared" si="8"/>
        <v>0</v>
      </c>
      <c r="BH174" s="16">
        <f t="shared" si="8"/>
        <v>3991469.67</v>
      </c>
      <c r="BI174" s="36">
        <f t="shared" si="9"/>
        <v>0</v>
      </c>
      <c r="BJ174" s="36">
        <f t="shared" si="10"/>
        <v>3991469.67</v>
      </c>
      <c r="BK174" s="18">
        <f t="shared" si="11"/>
        <v>0</v>
      </c>
      <c r="BL174" s="11"/>
      <c r="BM174" s="11"/>
      <c r="BN174" s="11"/>
    </row>
    <row r="175" spans="1:66" s="37" customFormat="1" x14ac:dyDescent="0.3">
      <c r="A175" s="12">
        <v>12.583600000000001</v>
      </c>
      <c r="B175" s="13" t="s">
        <v>181</v>
      </c>
      <c r="C175" s="19"/>
      <c r="D175" s="19"/>
      <c r="E175" s="19">
        <v>0</v>
      </c>
      <c r="F175" s="19">
        <v>0</v>
      </c>
      <c r="G175" s="19">
        <v>0</v>
      </c>
      <c r="H175" s="19">
        <v>0</v>
      </c>
      <c r="I175" s="19"/>
      <c r="J175" s="19"/>
      <c r="K175" s="19">
        <v>0</v>
      </c>
      <c r="L175" s="19">
        <v>0</v>
      </c>
      <c r="M175" s="19">
        <v>0</v>
      </c>
      <c r="N175" s="19">
        <v>0</v>
      </c>
      <c r="O175" s="22"/>
      <c r="P175" s="19"/>
      <c r="Q175" s="22">
        <v>0</v>
      </c>
      <c r="R175" s="23">
        <v>221159.67</v>
      </c>
      <c r="S175" s="19">
        <v>0</v>
      </c>
      <c r="T175" s="19">
        <v>0</v>
      </c>
      <c r="U175" s="19"/>
      <c r="V175" s="19"/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19">
        <v>0</v>
      </c>
      <c r="AK175" s="19">
        <v>0</v>
      </c>
      <c r="AL175" s="19">
        <v>0</v>
      </c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>
        <v>0</v>
      </c>
      <c r="BB175" s="19">
        <v>0</v>
      </c>
      <c r="BC175" s="19"/>
      <c r="BD175" s="19"/>
      <c r="BE175" s="19"/>
      <c r="BF175" s="19"/>
      <c r="BG175" s="16">
        <f t="shared" si="8"/>
        <v>0</v>
      </c>
      <c r="BH175" s="16">
        <f t="shared" si="8"/>
        <v>221159.67</v>
      </c>
      <c r="BI175" s="36">
        <f t="shared" si="9"/>
        <v>0</v>
      </c>
      <c r="BJ175" s="36">
        <f t="shared" si="10"/>
        <v>221159.67</v>
      </c>
      <c r="BK175" s="18">
        <f t="shared" si="11"/>
        <v>0</v>
      </c>
      <c r="BL175" s="11"/>
      <c r="BM175" s="11"/>
      <c r="BN175" s="11"/>
    </row>
    <row r="176" spans="1:66" s="37" customFormat="1" x14ac:dyDescent="0.3">
      <c r="A176" s="12">
        <v>12.5837</v>
      </c>
      <c r="B176" s="13" t="s">
        <v>181</v>
      </c>
      <c r="C176" s="19">
        <v>0</v>
      </c>
      <c r="D176" s="19">
        <v>3047695.91</v>
      </c>
      <c r="E176" s="21">
        <v>0</v>
      </c>
      <c r="F176" s="20">
        <v>556077</v>
      </c>
      <c r="G176" s="19">
        <v>0</v>
      </c>
      <c r="H176" s="19">
        <v>1100235.6299999999</v>
      </c>
      <c r="I176" s="19">
        <v>0</v>
      </c>
      <c r="J176" s="19">
        <v>917465.68</v>
      </c>
      <c r="K176" s="19">
        <v>0</v>
      </c>
      <c r="L176" s="19">
        <v>638771.96</v>
      </c>
      <c r="M176" s="21">
        <v>0</v>
      </c>
      <c r="N176" s="20">
        <v>644118.19999999995</v>
      </c>
      <c r="O176" s="22"/>
      <c r="P176" s="23">
        <v>956580.55</v>
      </c>
      <c r="Q176" s="22">
        <v>0</v>
      </c>
      <c r="R176" s="23">
        <v>1873344.57</v>
      </c>
      <c r="S176" s="24">
        <v>0</v>
      </c>
      <c r="T176" s="20">
        <v>2206566.87</v>
      </c>
      <c r="U176" s="19"/>
      <c r="V176" s="19">
        <v>1297841.76</v>
      </c>
      <c r="W176" s="21">
        <v>0</v>
      </c>
      <c r="X176" s="20">
        <v>1106380.3500000001</v>
      </c>
      <c r="Y176" s="19">
        <v>0</v>
      </c>
      <c r="Z176" s="19">
        <v>664837.35</v>
      </c>
      <c r="AA176" s="21">
        <v>0</v>
      </c>
      <c r="AB176" s="20">
        <v>535636.04</v>
      </c>
      <c r="AC176" s="21">
        <v>0</v>
      </c>
      <c r="AD176" s="20">
        <v>2381287.6</v>
      </c>
      <c r="AE176" s="19">
        <v>0</v>
      </c>
      <c r="AF176" s="19">
        <v>1732647</v>
      </c>
      <c r="AG176" s="21">
        <v>0</v>
      </c>
      <c r="AH176" s="20">
        <v>1469435.2700000003</v>
      </c>
      <c r="AI176" s="21">
        <v>0</v>
      </c>
      <c r="AJ176" s="20">
        <v>3848017.16</v>
      </c>
      <c r="AK176" s="21">
        <v>0</v>
      </c>
      <c r="AL176" s="20">
        <v>2874883.8200000003</v>
      </c>
      <c r="AM176" s="19"/>
      <c r="AN176" s="19">
        <v>201111</v>
      </c>
      <c r="AO176" s="19"/>
      <c r="AP176" s="19">
        <v>730767.19</v>
      </c>
      <c r="AQ176" s="19"/>
      <c r="AR176" s="19"/>
      <c r="AS176" s="21"/>
      <c r="AT176" s="20">
        <v>9982</v>
      </c>
      <c r="AU176" s="19">
        <v>0</v>
      </c>
      <c r="AV176" s="19">
        <v>2186</v>
      </c>
      <c r="AW176" s="19"/>
      <c r="AX176" s="19">
        <v>10942</v>
      </c>
      <c r="AY176" s="19"/>
      <c r="AZ176" s="19"/>
      <c r="BA176" s="19">
        <v>0</v>
      </c>
      <c r="BB176" s="19">
        <v>0</v>
      </c>
      <c r="BC176" s="19"/>
      <c r="BD176" s="19"/>
      <c r="BE176" s="19"/>
      <c r="BF176" s="19"/>
      <c r="BG176" s="16">
        <f t="shared" si="8"/>
        <v>0</v>
      </c>
      <c r="BH176" s="16">
        <f t="shared" si="8"/>
        <v>28806810.910000004</v>
      </c>
      <c r="BI176" s="36">
        <f t="shared" si="9"/>
        <v>0</v>
      </c>
      <c r="BJ176" s="36">
        <f t="shared" si="10"/>
        <v>28806810.910000004</v>
      </c>
      <c r="BK176" s="18">
        <f t="shared" si="11"/>
        <v>535636.04</v>
      </c>
      <c r="BL176" s="11"/>
      <c r="BM176" s="11"/>
      <c r="BN176" s="11"/>
    </row>
    <row r="177" spans="1:66" s="37" customFormat="1" x14ac:dyDescent="0.3">
      <c r="A177" s="12">
        <v>12.5838</v>
      </c>
      <c r="B177" s="13" t="s">
        <v>182</v>
      </c>
      <c r="C177" s="19"/>
      <c r="D177" s="19"/>
      <c r="E177" s="19">
        <v>0</v>
      </c>
      <c r="F177" s="19">
        <v>0</v>
      </c>
      <c r="G177" s="19">
        <v>0</v>
      </c>
      <c r="H177" s="19">
        <v>0</v>
      </c>
      <c r="I177" s="19"/>
      <c r="J177" s="19"/>
      <c r="K177" s="19">
        <v>0</v>
      </c>
      <c r="L177" s="19">
        <v>0</v>
      </c>
      <c r="M177" s="19">
        <v>0</v>
      </c>
      <c r="N177" s="19">
        <v>0</v>
      </c>
      <c r="O177" s="22"/>
      <c r="P177" s="19"/>
      <c r="Q177" s="22">
        <v>0</v>
      </c>
      <c r="R177" s="22">
        <v>0</v>
      </c>
      <c r="S177" s="19">
        <v>0</v>
      </c>
      <c r="T177" s="19">
        <v>0</v>
      </c>
      <c r="U177" s="19"/>
      <c r="V177" s="19"/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19">
        <v>0</v>
      </c>
      <c r="AI177" s="19">
        <v>0</v>
      </c>
      <c r="AJ177" s="19">
        <v>0</v>
      </c>
      <c r="AK177" s="19">
        <v>0</v>
      </c>
      <c r="AL177" s="19">
        <v>0</v>
      </c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>
        <v>0</v>
      </c>
      <c r="BB177" s="19">
        <v>0</v>
      </c>
      <c r="BC177" s="19"/>
      <c r="BD177" s="19"/>
      <c r="BE177" s="19"/>
      <c r="BF177" s="19"/>
      <c r="BG177" s="16">
        <f t="shared" si="8"/>
        <v>0</v>
      </c>
      <c r="BH177" s="16">
        <f t="shared" si="8"/>
        <v>0</v>
      </c>
      <c r="BI177" s="36">
        <f t="shared" si="9"/>
        <v>0</v>
      </c>
      <c r="BJ177" s="36">
        <f t="shared" si="10"/>
        <v>0</v>
      </c>
      <c r="BK177" s="18">
        <f t="shared" si="11"/>
        <v>0</v>
      </c>
      <c r="BL177" s="11"/>
      <c r="BM177" s="11"/>
      <c r="BN177" s="11"/>
    </row>
    <row r="178" spans="1:66" s="37" customFormat="1" x14ac:dyDescent="0.3">
      <c r="A178" s="12">
        <v>12.5847</v>
      </c>
      <c r="B178" s="13" t="s">
        <v>183</v>
      </c>
      <c r="C178" s="19"/>
      <c r="D178" s="19"/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2272</v>
      </c>
      <c r="K178" s="19">
        <v>0</v>
      </c>
      <c r="L178" s="19">
        <v>0</v>
      </c>
      <c r="M178" s="21">
        <v>0</v>
      </c>
      <c r="N178" s="20">
        <v>14050.189999999999</v>
      </c>
      <c r="O178" s="22"/>
      <c r="P178" s="19"/>
      <c r="Q178" s="22">
        <v>0</v>
      </c>
      <c r="R178" s="23">
        <v>7868</v>
      </c>
      <c r="S178" s="24">
        <v>0</v>
      </c>
      <c r="T178" s="20">
        <v>551.04</v>
      </c>
      <c r="U178" s="19"/>
      <c r="V178" s="19">
        <v>551.04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21">
        <v>0</v>
      </c>
      <c r="AJ178" s="20">
        <v>5516</v>
      </c>
      <c r="AK178" s="19">
        <v>0</v>
      </c>
      <c r="AL178" s="19">
        <v>0</v>
      </c>
      <c r="AM178" s="19"/>
      <c r="AN178" s="19"/>
      <c r="AO178" s="19"/>
      <c r="AP178" s="19"/>
      <c r="AQ178" s="19"/>
      <c r="AR178" s="19"/>
      <c r="AS178" s="19"/>
      <c r="AT178" s="19"/>
      <c r="AU178" s="19">
        <v>0</v>
      </c>
      <c r="AV178" s="19">
        <v>495</v>
      </c>
      <c r="AW178" s="19"/>
      <c r="AX178" s="19"/>
      <c r="AY178" s="19"/>
      <c r="AZ178" s="19"/>
      <c r="BA178" s="19">
        <v>0</v>
      </c>
      <c r="BB178" s="19">
        <v>0</v>
      </c>
      <c r="BC178" s="19"/>
      <c r="BD178" s="19"/>
      <c r="BE178" s="19"/>
      <c r="BF178" s="19"/>
      <c r="BG178" s="16">
        <f t="shared" si="8"/>
        <v>0</v>
      </c>
      <c r="BH178" s="16">
        <f t="shared" si="8"/>
        <v>31303.27</v>
      </c>
      <c r="BI178" s="36">
        <f t="shared" si="9"/>
        <v>0</v>
      </c>
      <c r="BJ178" s="36">
        <f t="shared" si="10"/>
        <v>31303.27</v>
      </c>
      <c r="BK178" s="18">
        <f t="shared" si="11"/>
        <v>0</v>
      </c>
      <c r="BL178" s="11"/>
      <c r="BM178" s="11"/>
      <c r="BN178" s="11"/>
    </row>
    <row r="179" spans="1:66" s="37" customFormat="1" x14ac:dyDescent="0.3">
      <c r="A179" s="12">
        <v>12.585699999999999</v>
      </c>
      <c r="B179" s="13" t="s">
        <v>98</v>
      </c>
      <c r="C179" s="19"/>
      <c r="D179" s="19"/>
      <c r="E179" s="19">
        <v>0</v>
      </c>
      <c r="F179" s="19">
        <v>0</v>
      </c>
      <c r="G179" s="19">
        <v>0</v>
      </c>
      <c r="H179" s="19">
        <v>0</v>
      </c>
      <c r="I179" s="19"/>
      <c r="J179" s="19"/>
      <c r="K179" s="19">
        <v>0</v>
      </c>
      <c r="L179" s="19">
        <v>0</v>
      </c>
      <c r="M179" s="19">
        <v>0</v>
      </c>
      <c r="N179" s="19">
        <v>0</v>
      </c>
      <c r="O179" s="22"/>
      <c r="P179" s="19"/>
      <c r="Q179" s="22">
        <v>0</v>
      </c>
      <c r="R179" s="22">
        <v>0</v>
      </c>
      <c r="S179" s="19">
        <v>0</v>
      </c>
      <c r="T179" s="19">
        <v>0</v>
      </c>
      <c r="U179" s="19"/>
      <c r="V179" s="19"/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>
        <v>0</v>
      </c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>
        <v>0</v>
      </c>
      <c r="BB179" s="19">
        <v>0</v>
      </c>
      <c r="BC179" s="19"/>
      <c r="BD179" s="19"/>
      <c r="BE179" s="19"/>
      <c r="BF179" s="19"/>
      <c r="BG179" s="16">
        <f t="shared" si="8"/>
        <v>0</v>
      </c>
      <c r="BH179" s="16">
        <f t="shared" si="8"/>
        <v>0</v>
      </c>
      <c r="BI179" s="36">
        <f t="shared" si="9"/>
        <v>0</v>
      </c>
      <c r="BJ179" s="36">
        <f t="shared" si="10"/>
        <v>0</v>
      </c>
      <c r="BK179" s="18">
        <f t="shared" si="11"/>
        <v>0</v>
      </c>
      <c r="BL179" s="11"/>
      <c r="BM179" s="11"/>
      <c r="BN179" s="11"/>
    </row>
    <row r="180" spans="1:66" s="37" customFormat="1" x14ac:dyDescent="0.3">
      <c r="A180" s="12">
        <v>12.586600000000001</v>
      </c>
      <c r="B180" s="13" t="s">
        <v>184</v>
      </c>
      <c r="C180" s="19"/>
      <c r="D180" s="19"/>
      <c r="E180" s="19">
        <v>0</v>
      </c>
      <c r="F180" s="19">
        <v>0</v>
      </c>
      <c r="G180" s="19">
        <v>0</v>
      </c>
      <c r="H180" s="19">
        <v>0</v>
      </c>
      <c r="I180" s="19"/>
      <c r="J180" s="19"/>
      <c r="K180" s="19">
        <v>0</v>
      </c>
      <c r="L180" s="19">
        <v>0</v>
      </c>
      <c r="M180" s="19">
        <v>0</v>
      </c>
      <c r="N180" s="19">
        <v>0</v>
      </c>
      <c r="O180" s="22"/>
      <c r="P180" s="19"/>
      <c r="Q180" s="22">
        <v>0</v>
      </c>
      <c r="R180" s="23">
        <v>3762</v>
      </c>
      <c r="S180" s="19">
        <v>0</v>
      </c>
      <c r="T180" s="19">
        <v>0</v>
      </c>
      <c r="U180" s="19"/>
      <c r="V180" s="19"/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>
        <v>0</v>
      </c>
      <c r="BB180" s="19">
        <v>0</v>
      </c>
      <c r="BC180" s="19"/>
      <c r="BD180" s="19"/>
      <c r="BE180" s="19"/>
      <c r="BF180" s="19"/>
      <c r="BG180" s="16">
        <f t="shared" si="8"/>
        <v>0</v>
      </c>
      <c r="BH180" s="16">
        <f t="shared" si="8"/>
        <v>3762</v>
      </c>
      <c r="BI180" s="36">
        <f t="shared" si="9"/>
        <v>0</v>
      </c>
      <c r="BJ180" s="36">
        <f t="shared" si="10"/>
        <v>3762</v>
      </c>
      <c r="BK180" s="18">
        <f t="shared" si="11"/>
        <v>0</v>
      </c>
      <c r="BL180" s="11"/>
      <c r="BM180" s="11"/>
      <c r="BN180" s="11"/>
    </row>
    <row r="181" spans="1:66" s="37" customFormat="1" x14ac:dyDescent="0.3">
      <c r="A181" s="12">
        <v>12.5867</v>
      </c>
      <c r="B181" s="13" t="s">
        <v>184</v>
      </c>
      <c r="C181" s="19"/>
      <c r="D181" s="19"/>
      <c r="E181" s="19">
        <v>0</v>
      </c>
      <c r="F181" s="19">
        <v>0</v>
      </c>
      <c r="G181" s="19">
        <v>0</v>
      </c>
      <c r="H181" s="19">
        <v>0</v>
      </c>
      <c r="I181" s="19"/>
      <c r="J181" s="19"/>
      <c r="K181" s="19">
        <v>0</v>
      </c>
      <c r="L181" s="19">
        <v>0</v>
      </c>
      <c r="M181" s="21">
        <v>0</v>
      </c>
      <c r="N181" s="20">
        <v>206.4</v>
      </c>
      <c r="O181" s="22"/>
      <c r="P181" s="19"/>
      <c r="Q181" s="22">
        <v>0</v>
      </c>
      <c r="R181" s="22">
        <v>0</v>
      </c>
      <c r="S181" s="19">
        <v>0</v>
      </c>
      <c r="T181" s="19">
        <v>0</v>
      </c>
      <c r="U181" s="19"/>
      <c r="V181" s="19"/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>
        <v>0</v>
      </c>
      <c r="BB181" s="19">
        <v>0</v>
      </c>
      <c r="BC181" s="19"/>
      <c r="BD181" s="19"/>
      <c r="BE181" s="19"/>
      <c r="BF181" s="19"/>
      <c r="BG181" s="16">
        <f t="shared" si="8"/>
        <v>0</v>
      </c>
      <c r="BH181" s="16">
        <f t="shared" si="8"/>
        <v>206.4</v>
      </c>
      <c r="BI181" s="36">
        <f t="shared" si="9"/>
        <v>0</v>
      </c>
      <c r="BJ181" s="36">
        <f t="shared" si="10"/>
        <v>206.4</v>
      </c>
      <c r="BK181" s="18">
        <f t="shared" si="11"/>
        <v>0</v>
      </c>
      <c r="BL181" s="11"/>
      <c r="BM181" s="11"/>
      <c r="BN181" s="11"/>
    </row>
    <row r="182" spans="1:66" s="37" customFormat="1" x14ac:dyDescent="0.3">
      <c r="A182" s="12">
        <v>12.5997</v>
      </c>
      <c r="B182" s="13" t="s">
        <v>185</v>
      </c>
      <c r="C182" s="19">
        <v>0</v>
      </c>
      <c r="D182" s="19">
        <v>473517.22</v>
      </c>
      <c r="E182" s="21">
        <v>0</v>
      </c>
      <c r="F182" s="20">
        <v>1298505</v>
      </c>
      <c r="G182" s="19">
        <v>0</v>
      </c>
      <c r="H182" s="19">
        <v>28462</v>
      </c>
      <c r="I182" s="19">
        <v>0</v>
      </c>
      <c r="J182" s="19">
        <v>2700</v>
      </c>
      <c r="K182" s="19">
        <v>0</v>
      </c>
      <c r="L182" s="19">
        <v>0</v>
      </c>
      <c r="M182" s="21">
        <v>0</v>
      </c>
      <c r="N182" s="20">
        <v>664309.1399999999</v>
      </c>
      <c r="O182" s="22"/>
      <c r="P182" s="23">
        <v>28462</v>
      </c>
      <c r="Q182" s="22">
        <v>0</v>
      </c>
      <c r="R182" s="23">
        <v>130070.16</v>
      </c>
      <c r="S182" s="24">
        <v>0</v>
      </c>
      <c r="T182" s="20">
        <v>141928.29999999999</v>
      </c>
      <c r="U182" s="19"/>
      <c r="V182" s="19">
        <v>450740.23</v>
      </c>
      <c r="W182" s="21">
        <v>0</v>
      </c>
      <c r="X182" s="20">
        <v>28735</v>
      </c>
      <c r="Y182" s="19">
        <v>0</v>
      </c>
      <c r="Z182" s="19">
        <v>268342</v>
      </c>
      <c r="AA182" s="21">
        <v>0</v>
      </c>
      <c r="AB182" s="20">
        <v>30411</v>
      </c>
      <c r="AC182" s="21">
        <v>0</v>
      </c>
      <c r="AD182" s="20">
        <v>49564.95</v>
      </c>
      <c r="AE182" s="19">
        <v>0</v>
      </c>
      <c r="AF182" s="19">
        <v>0</v>
      </c>
      <c r="AG182" s="21">
        <v>0</v>
      </c>
      <c r="AH182" s="20">
        <v>40003</v>
      </c>
      <c r="AI182" s="21">
        <v>0</v>
      </c>
      <c r="AJ182" s="20">
        <v>26766.18</v>
      </c>
      <c r="AK182" s="19">
        <v>0</v>
      </c>
      <c r="AL182" s="19">
        <v>0</v>
      </c>
      <c r="AM182" s="19"/>
      <c r="AN182" s="19">
        <v>95757</v>
      </c>
      <c r="AO182" s="19"/>
      <c r="AP182" s="19">
        <v>31070.38</v>
      </c>
      <c r="AQ182" s="21">
        <v>0</v>
      </c>
      <c r="AR182" s="20">
        <v>33084.18</v>
      </c>
      <c r="AS182" s="19"/>
      <c r="AT182" s="19"/>
      <c r="AU182" s="19">
        <v>0</v>
      </c>
      <c r="AV182" s="19">
        <v>32832</v>
      </c>
      <c r="AW182" s="19"/>
      <c r="AX182" s="19">
        <v>195906</v>
      </c>
      <c r="AY182" s="19"/>
      <c r="AZ182" s="19"/>
      <c r="BA182" s="19">
        <v>0</v>
      </c>
      <c r="BB182" s="19">
        <v>0</v>
      </c>
      <c r="BC182" s="19"/>
      <c r="BD182" s="19"/>
      <c r="BE182" s="19"/>
      <c r="BF182" s="19"/>
      <c r="BG182" s="16">
        <f t="shared" si="8"/>
        <v>0</v>
      </c>
      <c r="BH182" s="16">
        <f t="shared" si="8"/>
        <v>4051165.74</v>
      </c>
      <c r="BI182" s="36">
        <f t="shared" si="9"/>
        <v>0</v>
      </c>
      <c r="BJ182" s="36">
        <f t="shared" si="10"/>
        <v>4051165.74</v>
      </c>
      <c r="BK182" s="18">
        <f t="shared" si="11"/>
        <v>30411</v>
      </c>
      <c r="BL182" s="11"/>
      <c r="BM182" s="11"/>
      <c r="BN182" s="11"/>
    </row>
    <row r="183" spans="1:66" s="37" customFormat="1" x14ac:dyDescent="0.3">
      <c r="A183" s="12">
        <v>12.5998</v>
      </c>
      <c r="B183" s="13" t="s">
        <v>186</v>
      </c>
      <c r="C183" s="19"/>
      <c r="D183" s="19"/>
      <c r="E183" s="19">
        <v>0</v>
      </c>
      <c r="F183" s="19">
        <v>0</v>
      </c>
      <c r="G183" s="19">
        <v>0</v>
      </c>
      <c r="H183" s="19">
        <v>0</v>
      </c>
      <c r="I183" s="19"/>
      <c r="J183" s="19"/>
      <c r="K183" s="19">
        <v>0</v>
      </c>
      <c r="L183" s="19">
        <v>0</v>
      </c>
      <c r="M183" s="21">
        <v>0</v>
      </c>
      <c r="N183" s="20">
        <v>2286858.439088</v>
      </c>
      <c r="O183" s="22"/>
      <c r="P183" s="23">
        <v>8709</v>
      </c>
      <c r="Q183" s="22">
        <v>0</v>
      </c>
      <c r="R183" s="23">
        <v>498378</v>
      </c>
      <c r="S183" s="19">
        <v>0</v>
      </c>
      <c r="T183" s="19">
        <v>0</v>
      </c>
      <c r="U183" s="19"/>
      <c r="V183" s="19"/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19">
        <v>0</v>
      </c>
      <c r="AI183" s="19">
        <v>0</v>
      </c>
      <c r="AJ183" s="19">
        <v>0</v>
      </c>
      <c r="AK183" s="21">
        <v>0</v>
      </c>
      <c r="AL183" s="20">
        <v>864587.58000000007</v>
      </c>
      <c r="AM183" s="19"/>
      <c r="AN183" s="19"/>
      <c r="AO183" s="19"/>
      <c r="AP183" s="19"/>
      <c r="AQ183" s="21">
        <v>0</v>
      </c>
      <c r="AR183" s="20">
        <v>2826.05</v>
      </c>
      <c r="AS183" s="19"/>
      <c r="AT183" s="19"/>
      <c r="AU183" s="19"/>
      <c r="AV183" s="19"/>
      <c r="AW183" s="19"/>
      <c r="AX183" s="19"/>
      <c r="AY183" s="19"/>
      <c r="AZ183" s="19"/>
      <c r="BA183" s="19">
        <v>0</v>
      </c>
      <c r="BB183" s="19">
        <v>0</v>
      </c>
      <c r="BC183" s="19"/>
      <c r="BD183" s="19"/>
      <c r="BE183" s="19"/>
      <c r="BF183" s="19"/>
      <c r="BG183" s="16">
        <f t="shared" si="8"/>
        <v>0</v>
      </c>
      <c r="BH183" s="16">
        <f t="shared" si="8"/>
        <v>3661359.0690879999</v>
      </c>
      <c r="BI183" s="36">
        <f t="shared" si="9"/>
        <v>0</v>
      </c>
      <c r="BJ183" s="36">
        <f t="shared" si="10"/>
        <v>3661359.0690879999</v>
      </c>
      <c r="BK183" s="18">
        <f t="shared" si="11"/>
        <v>0</v>
      </c>
      <c r="BL183" s="11"/>
      <c r="BM183" s="11"/>
      <c r="BN183" s="11"/>
    </row>
    <row r="184" spans="1:66" s="41" customFormat="1" x14ac:dyDescent="0.3">
      <c r="A184" s="26">
        <v>12.601599999999999</v>
      </c>
      <c r="B184" s="13" t="s">
        <v>187</v>
      </c>
      <c r="C184" s="19"/>
      <c r="D184" s="19"/>
      <c r="E184" s="19">
        <v>0</v>
      </c>
      <c r="F184" s="19">
        <v>0</v>
      </c>
      <c r="G184" s="19">
        <v>0</v>
      </c>
      <c r="H184" s="19">
        <v>0</v>
      </c>
      <c r="I184" s="19"/>
      <c r="J184" s="19"/>
      <c r="K184" s="19">
        <v>0</v>
      </c>
      <c r="L184" s="19">
        <v>0</v>
      </c>
      <c r="M184" s="19">
        <v>0</v>
      </c>
      <c r="N184" s="19">
        <v>0</v>
      </c>
      <c r="O184" s="22"/>
      <c r="P184" s="19"/>
      <c r="Q184" s="22">
        <v>0</v>
      </c>
      <c r="R184" s="23">
        <v>12728231.42</v>
      </c>
      <c r="S184" s="19">
        <v>0</v>
      </c>
      <c r="T184" s="19">
        <v>0</v>
      </c>
      <c r="U184" s="19"/>
      <c r="V184" s="19"/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19">
        <v>0</v>
      </c>
      <c r="AI184" s="19">
        <v>0</v>
      </c>
      <c r="AJ184" s="19">
        <v>0</v>
      </c>
      <c r="AK184" s="19">
        <v>0</v>
      </c>
      <c r="AL184" s="19">
        <v>0</v>
      </c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>
        <v>0</v>
      </c>
      <c r="BB184" s="19">
        <v>0</v>
      </c>
      <c r="BC184" s="19"/>
      <c r="BD184" s="19"/>
      <c r="BE184" s="19"/>
      <c r="BF184" s="19"/>
      <c r="BG184" s="16">
        <f t="shared" si="8"/>
        <v>0</v>
      </c>
      <c r="BH184" s="16">
        <f t="shared" si="8"/>
        <v>12728231.42</v>
      </c>
      <c r="BI184" s="40">
        <f t="shared" si="9"/>
        <v>0</v>
      </c>
      <c r="BJ184" s="40">
        <f t="shared" si="10"/>
        <v>12728231.42</v>
      </c>
      <c r="BK184" s="18">
        <f t="shared" si="11"/>
        <v>0</v>
      </c>
      <c r="BL184" s="11"/>
      <c r="BM184" s="11"/>
      <c r="BN184" s="11"/>
    </row>
    <row r="185" spans="1:66" s="41" customFormat="1" x14ac:dyDescent="0.3">
      <c r="A185" s="12">
        <v>12.601699999999999</v>
      </c>
      <c r="B185" s="13" t="s">
        <v>187</v>
      </c>
      <c r="C185" s="19"/>
      <c r="D185" s="19"/>
      <c r="E185" s="19">
        <v>0</v>
      </c>
      <c r="F185" s="19">
        <v>0</v>
      </c>
      <c r="G185" s="19">
        <v>0</v>
      </c>
      <c r="H185" s="19">
        <v>0</v>
      </c>
      <c r="I185" s="19"/>
      <c r="J185" s="19"/>
      <c r="K185" s="19">
        <v>0</v>
      </c>
      <c r="L185" s="19">
        <v>0</v>
      </c>
      <c r="M185" s="21">
        <v>0</v>
      </c>
      <c r="N185" s="20">
        <v>22863752.710000001</v>
      </c>
      <c r="O185" s="22"/>
      <c r="P185" s="23">
        <v>15242501.110000001</v>
      </c>
      <c r="Q185" s="22">
        <v>0</v>
      </c>
      <c r="R185" s="23">
        <v>12241901.43</v>
      </c>
      <c r="S185" s="24">
        <v>0</v>
      </c>
      <c r="T185" s="20">
        <v>2241713.4500000002</v>
      </c>
      <c r="U185" s="19"/>
      <c r="V185" s="19">
        <v>4572005.24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21">
        <v>0</v>
      </c>
      <c r="AH185" s="20">
        <v>259134.15000000002</v>
      </c>
      <c r="AI185" s="21">
        <v>0</v>
      </c>
      <c r="AJ185" s="20">
        <v>377481.2</v>
      </c>
      <c r="AK185" s="21">
        <v>0</v>
      </c>
      <c r="AL185" s="20">
        <v>239388.99000000002</v>
      </c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>
        <v>0</v>
      </c>
      <c r="BB185" s="19">
        <v>0</v>
      </c>
      <c r="BC185" s="19"/>
      <c r="BD185" s="19"/>
      <c r="BE185" s="19"/>
      <c r="BF185" s="19"/>
      <c r="BG185" s="16">
        <f t="shared" si="8"/>
        <v>0</v>
      </c>
      <c r="BH185" s="16">
        <f t="shared" si="8"/>
        <v>58037878.280000009</v>
      </c>
      <c r="BI185" s="40">
        <f t="shared" si="9"/>
        <v>0</v>
      </c>
      <c r="BJ185" s="40">
        <f t="shared" si="10"/>
        <v>58037878.280000009</v>
      </c>
      <c r="BK185" s="18">
        <f t="shared" si="11"/>
        <v>0</v>
      </c>
      <c r="BL185" s="11"/>
      <c r="BM185" s="11"/>
      <c r="BN185" s="11"/>
    </row>
    <row r="186" spans="1:66" s="41" customFormat="1" ht="31.5" x14ac:dyDescent="0.3">
      <c r="A186" s="12">
        <v>12.602600000000001</v>
      </c>
      <c r="B186" s="13" t="s">
        <v>188</v>
      </c>
      <c r="C186" s="19"/>
      <c r="D186" s="19"/>
      <c r="E186" s="19">
        <v>0</v>
      </c>
      <c r="F186" s="19">
        <v>0</v>
      </c>
      <c r="G186" s="19">
        <v>0</v>
      </c>
      <c r="H186" s="19">
        <v>0</v>
      </c>
      <c r="I186" s="19"/>
      <c r="J186" s="19"/>
      <c r="K186" s="19">
        <v>0</v>
      </c>
      <c r="L186" s="19">
        <v>0</v>
      </c>
      <c r="M186" s="21">
        <v>0</v>
      </c>
      <c r="N186" s="20">
        <v>442529.74999999994</v>
      </c>
      <c r="O186" s="22"/>
      <c r="P186" s="19"/>
      <c r="Q186" s="22">
        <v>0</v>
      </c>
      <c r="R186" s="23">
        <v>1187736</v>
      </c>
      <c r="S186" s="19">
        <v>0</v>
      </c>
      <c r="T186" s="19">
        <v>0</v>
      </c>
      <c r="U186" s="19"/>
      <c r="V186" s="19"/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19">
        <v>0</v>
      </c>
      <c r="AI186" s="19">
        <v>0</v>
      </c>
      <c r="AJ186" s="19">
        <v>0</v>
      </c>
      <c r="AK186" s="19">
        <v>0</v>
      </c>
      <c r="AL186" s="19">
        <v>0</v>
      </c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>
        <v>0</v>
      </c>
      <c r="BB186" s="19">
        <v>0</v>
      </c>
      <c r="BC186" s="19"/>
      <c r="BD186" s="19"/>
      <c r="BE186" s="19"/>
      <c r="BF186" s="19"/>
      <c r="BG186" s="16">
        <f t="shared" si="8"/>
        <v>0</v>
      </c>
      <c r="BH186" s="16">
        <f t="shared" si="8"/>
        <v>1630265.75</v>
      </c>
      <c r="BI186" s="40">
        <f t="shared" si="9"/>
        <v>0</v>
      </c>
      <c r="BJ186" s="40">
        <f t="shared" si="10"/>
        <v>1630265.75</v>
      </c>
      <c r="BK186" s="18">
        <f t="shared" si="11"/>
        <v>0</v>
      </c>
      <c r="BL186" s="11"/>
      <c r="BM186" s="11"/>
      <c r="BN186" s="11"/>
    </row>
    <row r="187" spans="1:66" s="41" customFormat="1" ht="31.5" x14ac:dyDescent="0.3">
      <c r="A187" s="12">
        <v>12.6027</v>
      </c>
      <c r="B187" s="13" t="s">
        <v>188</v>
      </c>
      <c r="C187" s="19">
        <v>0</v>
      </c>
      <c r="D187" s="19">
        <v>187261650.69999999</v>
      </c>
      <c r="E187" s="21">
        <v>0</v>
      </c>
      <c r="F187" s="20">
        <v>126463174.84</v>
      </c>
      <c r="G187" s="19">
        <v>0</v>
      </c>
      <c r="H187" s="19">
        <v>507909578.01999998</v>
      </c>
      <c r="I187" s="19">
        <v>0</v>
      </c>
      <c r="J187" s="19">
        <v>494833149.65999991</v>
      </c>
      <c r="K187" s="19">
        <v>0</v>
      </c>
      <c r="L187" s="19">
        <v>326995937.15999997</v>
      </c>
      <c r="M187" s="21">
        <v>0</v>
      </c>
      <c r="N187" s="20">
        <v>441561673.76999998</v>
      </c>
      <c r="O187" s="22"/>
      <c r="P187" s="23">
        <v>287785603.68999994</v>
      </c>
      <c r="Q187" s="22">
        <v>0</v>
      </c>
      <c r="R187" s="23">
        <v>505990620.64999998</v>
      </c>
      <c r="S187" s="24">
        <v>0</v>
      </c>
      <c r="T187" s="20">
        <v>146035800.66</v>
      </c>
      <c r="U187" s="19"/>
      <c r="V187" s="19">
        <v>237483611.94</v>
      </c>
      <c r="W187" s="21">
        <v>0</v>
      </c>
      <c r="X187" s="20">
        <v>448660657.16999996</v>
      </c>
      <c r="Y187" s="19">
        <v>0</v>
      </c>
      <c r="Z187" s="19">
        <v>160276487.28</v>
      </c>
      <c r="AA187" s="21">
        <v>0</v>
      </c>
      <c r="AB187" s="25">
        <v>195638953.21000004</v>
      </c>
      <c r="AC187" s="21">
        <v>0</v>
      </c>
      <c r="AD187" s="20">
        <v>203821199.50999999</v>
      </c>
      <c r="AE187" s="19">
        <v>0</v>
      </c>
      <c r="AF187" s="19">
        <v>280415715.63</v>
      </c>
      <c r="AG187" s="21">
        <v>0</v>
      </c>
      <c r="AH187" s="20">
        <v>364516725.7700001</v>
      </c>
      <c r="AI187" s="21">
        <v>0</v>
      </c>
      <c r="AJ187" s="20">
        <v>377768112.66000009</v>
      </c>
      <c r="AK187" s="21">
        <v>0</v>
      </c>
      <c r="AL187" s="20">
        <v>288655558.90999997</v>
      </c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>
        <v>0</v>
      </c>
      <c r="BB187" s="19">
        <v>0</v>
      </c>
      <c r="BC187" s="19"/>
      <c r="BD187" s="19"/>
      <c r="BE187" s="19"/>
      <c r="BF187" s="19"/>
      <c r="BG187" s="16">
        <f t="shared" si="8"/>
        <v>0</v>
      </c>
      <c r="BH187" s="16">
        <f t="shared" si="8"/>
        <v>5582074211.2300005</v>
      </c>
      <c r="BI187" s="40">
        <f t="shared" si="9"/>
        <v>0</v>
      </c>
      <c r="BJ187" s="40">
        <f t="shared" si="10"/>
        <v>5582074211.2300005</v>
      </c>
      <c r="BK187" s="18">
        <f t="shared" si="11"/>
        <v>195638953.21000004</v>
      </c>
      <c r="BL187" s="11"/>
      <c r="BM187" s="18"/>
      <c r="BN187" s="11"/>
    </row>
    <row r="188" spans="1:66" s="41" customFormat="1" ht="31.5" x14ac:dyDescent="0.3">
      <c r="A188" s="26">
        <v>12.6028</v>
      </c>
      <c r="B188" s="13" t="s">
        <v>189</v>
      </c>
      <c r="C188" s="19">
        <v>0</v>
      </c>
      <c r="D188" s="19">
        <v>25180731</v>
      </c>
      <c r="E188" s="21">
        <v>0</v>
      </c>
      <c r="F188" s="20">
        <v>15819544</v>
      </c>
      <c r="G188" s="19">
        <v>0</v>
      </c>
      <c r="H188" s="19">
        <v>9021608</v>
      </c>
      <c r="I188" s="19">
        <v>0</v>
      </c>
      <c r="J188" s="19">
        <v>2566285</v>
      </c>
      <c r="K188" s="19">
        <v>0</v>
      </c>
      <c r="L188" s="19">
        <v>4036923</v>
      </c>
      <c r="M188" s="21">
        <v>0</v>
      </c>
      <c r="N188" s="20">
        <v>4025597.73</v>
      </c>
      <c r="O188" s="22"/>
      <c r="P188" s="23">
        <v>3014298.1799999997</v>
      </c>
      <c r="Q188" s="22">
        <v>0</v>
      </c>
      <c r="R188" s="23">
        <v>6219488</v>
      </c>
      <c r="S188" s="24">
        <v>0</v>
      </c>
      <c r="T188" s="20">
        <v>7882189.8200000003</v>
      </c>
      <c r="U188" s="19"/>
      <c r="V188" s="19">
        <v>2663636.5499999998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1">
        <v>0</v>
      </c>
      <c r="AD188" s="20">
        <v>2424319</v>
      </c>
      <c r="AE188" s="19">
        <v>0</v>
      </c>
      <c r="AF188" s="19">
        <v>0</v>
      </c>
      <c r="AG188" s="19">
        <v>0</v>
      </c>
      <c r="AH188" s="19">
        <v>0</v>
      </c>
      <c r="AI188" s="21">
        <v>0</v>
      </c>
      <c r="AJ188" s="20">
        <v>2692158</v>
      </c>
      <c r="AK188" s="21">
        <v>0</v>
      </c>
      <c r="AL188" s="20">
        <v>4826259</v>
      </c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>
        <v>0</v>
      </c>
      <c r="BB188" s="19">
        <v>0</v>
      </c>
      <c r="BC188" s="19"/>
      <c r="BD188" s="19"/>
      <c r="BE188" s="19"/>
      <c r="BF188" s="19"/>
      <c r="BG188" s="16">
        <f t="shared" si="8"/>
        <v>0</v>
      </c>
      <c r="BH188" s="16">
        <f t="shared" si="8"/>
        <v>90373037.279999986</v>
      </c>
      <c r="BI188" s="40">
        <f t="shared" si="9"/>
        <v>0</v>
      </c>
      <c r="BJ188" s="40">
        <f t="shared" si="10"/>
        <v>90373037.279999986</v>
      </c>
      <c r="BK188" s="18">
        <f t="shared" si="11"/>
        <v>0</v>
      </c>
      <c r="BL188" s="11"/>
      <c r="BM188" s="11"/>
      <c r="BN188" s="11"/>
    </row>
    <row r="189" spans="1:66" s="41" customFormat="1" ht="31.5" x14ac:dyDescent="0.3">
      <c r="A189" s="12">
        <v>12.6037</v>
      </c>
      <c r="B189" s="13" t="s">
        <v>190</v>
      </c>
      <c r="C189" s="19">
        <v>0</v>
      </c>
      <c r="D189" s="19">
        <v>8530731</v>
      </c>
      <c r="E189" s="21">
        <v>0</v>
      </c>
      <c r="F189" s="20">
        <v>5687154</v>
      </c>
      <c r="G189" s="19">
        <v>0</v>
      </c>
      <c r="H189" s="19">
        <v>0</v>
      </c>
      <c r="I189" s="19">
        <v>0</v>
      </c>
      <c r="J189" s="19">
        <v>916645.33</v>
      </c>
      <c r="K189" s="19">
        <v>0</v>
      </c>
      <c r="L189" s="19">
        <v>0</v>
      </c>
      <c r="M189" s="19">
        <v>0</v>
      </c>
      <c r="N189" s="19">
        <v>0</v>
      </c>
      <c r="O189" s="22"/>
      <c r="P189" s="19"/>
      <c r="Q189" s="22">
        <v>0</v>
      </c>
      <c r="R189" s="23">
        <v>313163.33</v>
      </c>
      <c r="S189" s="24">
        <v>0</v>
      </c>
      <c r="T189" s="20">
        <v>90014954.819999993</v>
      </c>
      <c r="U189" s="19"/>
      <c r="V189" s="19">
        <v>184896836.22</v>
      </c>
      <c r="W189" s="21">
        <v>0</v>
      </c>
      <c r="X189" s="20">
        <v>524871.14</v>
      </c>
      <c r="Y189" s="19">
        <v>0</v>
      </c>
      <c r="Z189" s="19">
        <v>0</v>
      </c>
      <c r="AA189" s="21">
        <v>0</v>
      </c>
      <c r="AB189" s="20">
        <v>131220.19</v>
      </c>
      <c r="AC189" s="21">
        <v>0</v>
      </c>
      <c r="AD189" s="20">
        <v>940871.62000000011</v>
      </c>
      <c r="AE189" s="19">
        <v>0</v>
      </c>
      <c r="AF189" s="19">
        <v>1149957</v>
      </c>
      <c r="AG189" s="21">
        <v>0</v>
      </c>
      <c r="AH189" s="20">
        <v>2382704.5500000003</v>
      </c>
      <c r="AI189" s="21">
        <v>0</v>
      </c>
      <c r="AJ189" s="20">
        <v>835020.37</v>
      </c>
      <c r="AK189" s="21">
        <v>0</v>
      </c>
      <c r="AL189" s="20">
        <v>556680.27</v>
      </c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>
        <v>0</v>
      </c>
      <c r="BB189" s="19">
        <v>0</v>
      </c>
      <c r="BC189" s="19"/>
      <c r="BD189" s="19"/>
      <c r="BE189" s="19"/>
      <c r="BF189" s="19"/>
      <c r="BG189" s="16">
        <f t="shared" si="8"/>
        <v>0</v>
      </c>
      <c r="BH189" s="16">
        <f t="shared" si="8"/>
        <v>296880809.83999997</v>
      </c>
      <c r="BI189" s="40">
        <f t="shared" si="9"/>
        <v>0</v>
      </c>
      <c r="BJ189" s="40">
        <f t="shared" si="10"/>
        <v>296880809.83999997</v>
      </c>
      <c r="BK189" s="18">
        <f t="shared" si="11"/>
        <v>131220.19</v>
      </c>
      <c r="BL189" s="11"/>
      <c r="BM189" s="11"/>
      <c r="BN189" s="11"/>
    </row>
    <row r="190" spans="1:66" s="41" customFormat="1" ht="31.5" x14ac:dyDescent="0.3">
      <c r="A190" s="12">
        <v>12.604699999999999</v>
      </c>
      <c r="B190" s="13" t="s">
        <v>191</v>
      </c>
      <c r="C190" s="19"/>
      <c r="D190" s="19"/>
      <c r="E190" s="19">
        <v>0</v>
      </c>
      <c r="F190" s="19">
        <v>0</v>
      </c>
      <c r="G190" s="19">
        <v>0</v>
      </c>
      <c r="H190" s="19">
        <v>43339231</v>
      </c>
      <c r="I190" s="19">
        <v>0</v>
      </c>
      <c r="J190" s="19">
        <v>96166870</v>
      </c>
      <c r="K190" s="19">
        <v>0</v>
      </c>
      <c r="L190" s="19">
        <v>0</v>
      </c>
      <c r="M190" s="21">
        <v>0</v>
      </c>
      <c r="N190" s="20">
        <v>22874179.379999999</v>
      </c>
      <c r="O190" s="22"/>
      <c r="P190" s="23">
        <v>48725744</v>
      </c>
      <c r="Q190" s="22">
        <v>0</v>
      </c>
      <c r="R190" s="22">
        <v>0</v>
      </c>
      <c r="S190" s="19">
        <v>0</v>
      </c>
      <c r="T190" s="19">
        <v>0</v>
      </c>
      <c r="U190" s="19"/>
      <c r="V190" s="19">
        <v>56850148</v>
      </c>
      <c r="W190" s="21">
        <v>0</v>
      </c>
      <c r="X190" s="20">
        <v>28996873</v>
      </c>
      <c r="Y190" s="19">
        <v>0</v>
      </c>
      <c r="Z190" s="19">
        <v>56689978</v>
      </c>
      <c r="AA190" s="21">
        <v>0</v>
      </c>
      <c r="AB190" s="20">
        <v>42822482.900000006</v>
      </c>
      <c r="AC190" s="19">
        <v>0</v>
      </c>
      <c r="AD190" s="19">
        <v>0</v>
      </c>
      <c r="AE190" s="19">
        <v>0</v>
      </c>
      <c r="AF190" s="19">
        <v>0</v>
      </c>
      <c r="AG190" s="21">
        <v>0</v>
      </c>
      <c r="AH190" s="20">
        <v>19642443.77</v>
      </c>
      <c r="AI190" s="19">
        <v>0</v>
      </c>
      <c r="AJ190" s="19">
        <v>0</v>
      </c>
      <c r="AK190" s="21">
        <v>0</v>
      </c>
      <c r="AL190" s="20">
        <v>54372821</v>
      </c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>
        <v>0</v>
      </c>
      <c r="BB190" s="19">
        <v>0</v>
      </c>
      <c r="BC190" s="19"/>
      <c r="BD190" s="19"/>
      <c r="BE190" s="19"/>
      <c r="BF190" s="19"/>
      <c r="BG190" s="16">
        <f t="shared" si="8"/>
        <v>0</v>
      </c>
      <c r="BH190" s="16">
        <f t="shared" si="8"/>
        <v>470480771.04999995</v>
      </c>
      <c r="BI190" s="40">
        <f t="shared" si="9"/>
        <v>0</v>
      </c>
      <c r="BJ190" s="40">
        <f t="shared" si="10"/>
        <v>470480771.04999995</v>
      </c>
      <c r="BK190" s="18">
        <f t="shared" si="11"/>
        <v>42822482.900000006</v>
      </c>
      <c r="BL190" s="11"/>
      <c r="BM190" s="11"/>
      <c r="BN190" s="11"/>
    </row>
    <row r="191" spans="1:66" s="41" customFormat="1" ht="31.5" x14ac:dyDescent="0.3">
      <c r="A191" s="12">
        <v>12.605700000000001</v>
      </c>
      <c r="B191" s="13" t="s">
        <v>192</v>
      </c>
      <c r="C191" s="19">
        <v>0</v>
      </c>
      <c r="D191" s="19">
        <v>11131989</v>
      </c>
      <c r="E191" s="21">
        <v>0</v>
      </c>
      <c r="F191" s="20">
        <v>13487043</v>
      </c>
      <c r="G191" s="19">
        <v>0</v>
      </c>
      <c r="H191" s="19">
        <v>44819584</v>
      </c>
      <c r="I191" s="19">
        <v>0</v>
      </c>
      <c r="J191" s="19">
        <v>271724</v>
      </c>
      <c r="K191" s="19">
        <v>0</v>
      </c>
      <c r="L191" s="19">
        <v>110713640</v>
      </c>
      <c r="M191" s="21">
        <v>0</v>
      </c>
      <c r="N191" s="20">
        <v>23072629.75</v>
      </c>
      <c r="O191" s="22"/>
      <c r="P191" s="23">
        <v>8587780</v>
      </c>
      <c r="Q191" s="22">
        <v>0</v>
      </c>
      <c r="R191" s="22">
        <v>0</v>
      </c>
      <c r="S191" s="24">
        <v>0</v>
      </c>
      <c r="T191" s="20">
        <v>57580883.210000001</v>
      </c>
      <c r="U191" s="19"/>
      <c r="V191" s="19">
        <v>67510933</v>
      </c>
      <c r="W191" s="21">
        <v>0</v>
      </c>
      <c r="X191" s="20">
        <v>30608922.050000001</v>
      </c>
      <c r="Y191" s="19">
        <v>0</v>
      </c>
      <c r="Z191" s="19">
        <v>0</v>
      </c>
      <c r="AA191" s="19">
        <v>0</v>
      </c>
      <c r="AB191" s="19">
        <v>0</v>
      </c>
      <c r="AC191" s="21">
        <v>0</v>
      </c>
      <c r="AD191" s="20">
        <v>35319919</v>
      </c>
      <c r="AE191" s="19">
        <v>0</v>
      </c>
      <c r="AF191" s="19">
        <v>45817838</v>
      </c>
      <c r="AG191" s="21">
        <v>0</v>
      </c>
      <c r="AH191" s="20">
        <v>37348237.200000003</v>
      </c>
      <c r="AI191" s="21">
        <v>0</v>
      </c>
      <c r="AJ191" s="20">
        <v>105221322</v>
      </c>
      <c r="AK191" s="19">
        <v>0</v>
      </c>
      <c r="AL191" s="19">
        <v>0</v>
      </c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>
        <v>0</v>
      </c>
      <c r="BB191" s="19">
        <v>0</v>
      </c>
      <c r="BC191" s="19"/>
      <c r="BD191" s="19"/>
      <c r="BE191" s="19"/>
      <c r="BF191" s="19"/>
      <c r="BG191" s="16">
        <f t="shared" si="8"/>
        <v>0</v>
      </c>
      <c r="BH191" s="16">
        <f t="shared" si="8"/>
        <v>591492444.21000004</v>
      </c>
      <c r="BI191" s="40">
        <f t="shared" si="9"/>
        <v>0</v>
      </c>
      <c r="BJ191" s="40">
        <f t="shared" si="10"/>
        <v>591492444.21000004</v>
      </c>
      <c r="BK191" s="18">
        <f t="shared" si="11"/>
        <v>0</v>
      </c>
      <c r="BL191" s="11"/>
      <c r="BM191" s="11"/>
      <c r="BN191" s="11"/>
    </row>
    <row r="192" spans="1:66" s="41" customFormat="1" x14ac:dyDescent="0.3">
      <c r="A192" s="12">
        <v>12.611599999999999</v>
      </c>
      <c r="B192" s="13" t="s">
        <v>193</v>
      </c>
      <c r="C192" s="19"/>
      <c r="D192" s="19"/>
      <c r="E192" s="19">
        <v>0</v>
      </c>
      <c r="F192" s="19">
        <v>0</v>
      </c>
      <c r="G192" s="19">
        <v>0</v>
      </c>
      <c r="H192" s="19">
        <v>0</v>
      </c>
      <c r="I192" s="19"/>
      <c r="J192" s="19"/>
      <c r="K192" s="19">
        <v>0</v>
      </c>
      <c r="L192" s="19">
        <v>0</v>
      </c>
      <c r="M192" s="19">
        <v>0</v>
      </c>
      <c r="N192" s="19">
        <v>0</v>
      </c>
      <c r="O192" s="22"/>
      <c r="P192" s="19"/>
      <c r="Q192" s="22">
        <v>0</v>
      </c>
      <c r="R192" s="23">
        <v>83842.55</v>
      </c>
      <c r="S192" s="19">
        <v>0</v>
      </c>
      <c r="T192" s="19">
        <v>0</v>
      </c>
      <c r="U192" s="19"/>
      <c r="V192" s="19"/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>
        <v>0</v>
      </c>
      <c r="BB192" s="19">
        <v>0</v>
      </c>
      <c r="BC192" s="19"/>
      <c r="BD192" s="19"/>
      <c r="BE192" s="19"/>
      <c r="BF192" s="19"/>
      <c r="BG192" s="16">
        <f t="shared" si="8"/>
        <v>0</v>
      </c>
      <c r="BH192" s="16">
        <f t="shared" si="8"/>
        <v>83842.55</v>
      </c>
      <c r="BI192" s="40">
        <f t="shared" si="9"/>
        <v>0</v>
      </c>
      <c r="BJ192" s="40">
        <f t="shared" si="10"/>
        <v>83842.55</v>
      </c>
      <c r="BK192" s="18">
        <f t="shared" si="11"/>
        <v>0</v>
      </c>
      <c r="BL192" s="11"/>
      <c r="BM192" s="11"/>
      <c r="BN192" s="11"/>
    </row>
    <row r="193" spans="1:66" s="41" customFormat="1" x14ac:dyDescent="0.3">
      <c r="A193" s="12">
        <v>12.611700000000001</v>
      </c>
      <c r="B193" s="13" t="s">
        <v>193</v>
      </c>
      <c r="C193" s="19">
        <v>0</v>
      </c>
      <c r="D193" s="19">
        <v>73958465.180000007</v>
      </c>
      <c r="E193" s="21">
        <v>0</v>
      </c>
      <c r="F193" s="20">
        <v>71403416.670000002</v>
      </c>
      <c r="G193" s="19">
        <v>0</v>
      </c>
      <c r="H193" s="19">
        <v>122858</v>
      </c>
      <c r="I193" s="19">
        <v>0</v>
      </c>
      <c r="J193" s="19">
        <v>4030411.87</v>
      </c>
      <c r="K193" s="19">
        <v>0</v>
      </c>
      <c r="L193" s="19">
        <v>0</v>
      </c>
      <c r="M193" s="21">
        <v>0</v>
      </c>
      <c r="N193" s="20">
        <v>2427698.1500000004</v>
      </c>
      <c r="O193" s="22"/>
      <c r="P193" s="23">
        <v>1618468</v>
      </c>
      <c r="Q193" s="22">
        <v>0</v>
      </c>
      <c r="R193" s="23">
        <v>4663012.16</v>
      </c>
      <c r="S193" s="24">
        <v>0</v>
      </c>
      <c r="T193" s="20">
        <v>5290192.92</v>
      </c>
      <c r="U193" s="19"/>
      <c r="V193" s="19">
        <v>2724524.6</v>
      </c>
      <c r="W193" s="21">
        <v>0</v>
      </c>
      <c r="X193" s="20">
        <v>1220.81</v>
      </c>
      <c r="Y193" s="19">
        <v>0</v>
      </c>
      <c r="Z193" s="19">
        <v>5009.3600000000006</v>
      </c>
      <c r="AA193" s="21">
        <v>0</v>
      </c>
      <c r="AB193" s="20">
        <v>305.20999999999998</v>
      </c>
      <c r="AC193" s="21">
        <v>0</v>
      </c>
      <c r="AD193" s="20">
        <v>2225071</v>
      </c>
      <c r="AE193" s="19">
        <v>0</v>
      </c>
      <c r="AF193" s="19">
        <v>2719530</v>
      </c>
      <c r="AG193" s="21">
        <v>0</v>
      </c>
      <c r="AH193" s="20">
        <v>7237311.4299999997</v>
      </c>
      <c r="AI193" s="21">
        <v>0</v>
      </c>
      <c r="AJ193" s="20">
        <v>5860.69</v>
      </c>
      <c r="AK193" s="21">
        <v>0</v>
      </c>
      <c r="AL193" s="20">
        <v>3907.66</v>
      </c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>
        <v>0</v>
      </c>
      <c r="BB193" s="19">
        <v>0</v>
      </c>
      <c r="BC193" s="19"/>
      <c r="BD193" s="19"/>
      <c r="BE193" s="19"/>
      <c r="BF193" s="19"/>
      <c r="BG193" s="16">
        <f t="shared" si="8"/>
        <v>0</v>
      </c>
      <c r="BH193" s="16">
        <f t="shared" si="8"/>
        <v>178437263.71000004</v>
      </c>
      <c r="BI193" s="40">
        <f t="shared" si="9"/>
        <v>0</v>
      </c>
      <c r="BJ193" s="40">
        <f t="shared" si="10"/>
        <v>178437263.71000004</v>
      </c>
      <c r="BK193" s="18">
        <f t="shared" si="11"/>
        <v>305.20999999999998</v>
      </c>
      <c r="BL193" s="11"/>
      <c r="BM193" s="11"/>
      <c r="BN193" s="11"/>
    </row>
    <row r="194" spans="1:66" s="41" customFormat="1" ht="31.5" x14ac:dyDescent="0.3">
      <c r="A194" s="12">
        <v>12.611800000000001</v>
      </c>
      <c r="B194" s="13" t="s">
        <v>194</v>
      </c>
      <c r="C194" s="19">
        <v>0</v>
      </c>
      <c r="D194" s="19">
        <v>17247209</v>
      </c>
      <c r="E194" s="21">
        <v>0</v>
      </c>
      <c r="F194" s="20">
        <v>16374803</v>
      </c>
      <c r="G194" s="19">
        <v>0</v>
      </c>
      <c r="H194" s="19">
        <v>0</v>
      </c>
      <c r="I194" s="19"/>
      <c r="J194" s="19"/>
      <c r="K194" s="19">
        <v>0</v>
      </c>
      <c r="L194" s="19">
        <v>0</v>
      </c>
      <c r="M194" s="19">
        <v>0</v>
      </c>
      <c r="N194" s="19">
        <v>0</v>
      </c>
      <c r="O194" s="22"/>
      <c r="P194" s="19"/>
      <c r="Q194" s="22">
        <v>0</v>
      </c>
      <c r="R194" s="22">
        <v>0</v>
      </c>
      <c r="S194" s="19">
        <v>0</v>
      </c>
      <c r="T194" s="19">
        <v>0</v>
      </c>
      <c r="U194" s="19"/>
      <c r="V194" s="19"/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>
        <v>0</v>
      </c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>
        <v>0</v>
      </c>
      <c r="BB194" s="19">
        <v>0</v>
      </c>
      <c r="BC194" s="19"/>
      <c r="BD194" s="19"/>
      <c r="BE194" s="19"/>
      <c r="BF194" s="19"/>
      <c r="BG194" s="16">
        <f t="shared" si="8"/>
        <v>0</v>
      </c>
      <c r="BH194" s="16">
        <f t="shared" si="8"/>
        <v>33622012</v>
      </c>
      <c r="BI194" s="40">
        <f t="shared" si="9"/>
        <v>0</v>
      </c>
      <c r="BJ194" s="40">
        <f t="shared" si="10"/>
        <v>33622012</v>
      </c>
      <c r="BK194" s="18">
        <f t="shared" si="11"/>
        <v>0</v>
      </c>
      <c r="BL194" s="11"/>
      <c r="BM194" s="11"/>
      <c r="BN194" s="11"/>
    </row>
    <row r="195" spans="1:66" s="41" customFormat="1" x14ac:dyDescent="0.3">
      <c r="A195" s="12">
        <v>12.6126</v>
      </c>
      <c r="B195" s="13" t="s">
        <v>193</v>
      </c>
      <c r="C195" s="19"/>
      <c r="D195" s="19"/>
      <c r="E195" s="19">
        <v>0</v>
      </c>
      <c r="F195" s="19">
        <v>0</v>
      </c>
      <c r="G195" s="19">
        <v>0</v>
      </c>
      <c r="H195" s="19">
        <v>0</v>
      </c>
      <c r="I195" s="19"/>
      <c r="J195" s="19"/>
      <c r="K195" s="19">
        <v>0</v>
      </c>
      <c r="L195" s="19">
        <v>0</v>
      </c>
      <c r="M195" s="19">
        <v>0</v>
      </c>
      <c r="N195" s="19">
        <v>0</v>
      </c>
      <c r="O195" s="22"/>
      <c r="P195" s="19"/>
      <c r="Q195" s="22">
        <v>0</v>
      </c>
      <c r="R195" s="23">
        <v>97619</v>
      </c>
      <c r="S195" s="19">
        <v>0</v>
      </c>
      <c r="T195" s="19">
        <v>0</v>
      </c>
      <c r="U195" s="19"/>
      <c r="V195" s="19"/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19">
        <v>0</v>
      </c>
      <c r="AI195" s="19">
        <v>0</v>
      </c>
      <c r="AJ195" s="19">
        <v>0</v>
      </c>
      <c r="AK195" s="19">
        <v>0</v>
      </c>
      <c r="AL195" s="19">
        <v>0</v>
      </c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>
        <v>0</v>
      </c>
      <c r="BB195" s="19">
        <v>0</v>
      </c>
      <c r="BC195" s="19"/>
      <c r="BD195" s="19"/>
      <c r="BE195" s="19"/>
      <c r="BF195" s="19"/>
      <c r="BG195" s="16">
        <f t="shared" si="8"/>
        <v>0</v>
      </c>
      <c r="BH195" s="16">
        <f t="shared" si="8"/>
        <v>97619</v>
      </c>
      <c r="BI195" s="40">
        <f t="shared" si="9"/>
        <v>0</v>
      </c>
      <c r="BJ195" s="40">
        <f t="shared" si="10"/>
        <v>97619</v>
      </c>
      <c r="BK195" s="18">
        <f t="shared" si="11"/>
        <v>0</v>
      </c>
      <c r="BL195" s="11"/>
      <c r="BM195" s="11"/>
      <c r="BN195" s="11"/>
    </row>
    <row r="196" spans="1:66" s="41" customFormat="1" x14ac:dyDescent="0.3">
      <c r="A196" s="12">
        <v>12.6127</v>
      </c>
      <c r="B196" s="13" t="s">
        <v>195</v>
      </c>
      <c r="C196" s="19">
        <v>0</v>
      </c>
      <c r="D196" s="19">
        <v>1921258</v>
      </c>
      <c r="E196" s="21">
        <v>0</v>
      </c>
      <c r="F196" s="20">
        <v>1649369</v>
      </c>
      <c r="G196" s="19">
        <v>0</v>
      </c>
      <c r="H196" s="19">
        <v>0</v>
      </c>
      <c r="I196" s="19">
        <v>0</v>
      </c>
      <c r="J196" s="19">
        <v>131644</v>
      </c>
      <c r="K196" s="19">
        <v>0</v>
      </c>
      <c r="L196" s="19">
        <v>0</v>
      </c>
      <c r="M196" s="19">
        <v>0</v>
      </c>
      <c r="N196" s="19">
        <v>0</v>
      </c>
      <c r="O196" s="22"/>
      <c r="P196" s="19"/>
      <c r="Q196" s="22">
        <v>0</v>
      </c>
      <c r="R196" s="22">
        <v>0</v>
      </c>
      <c r="S196" s="24">
        <v>0</v>
      </c>
      <c r="T196" s="20">
        <v>154235.70000000001</v>
      </c>
      <c r="U196" s="19"/>
      <c r="V196" s="19"/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21">
        <v>0</v>
      </c>
      <c r="AJ196" s="20">
        <v>90472.14</v>
      </c>
      <c r="AK196" s="21">
        <v>0</v>
      </c>
      <c r="AL196" s="20">
        <v>37793.53</v>
      </c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>
        <v>0</v>
      </c>
      <c r="BB196" s="19">
        <v>0</v>
      </c>
      <c r="BC196" s="19"/>
      <c r="BD196" s="19"/>
      <c r="BE196" s="19"/>
      <c r="BF196" s="19"/>
      <c r="BG196" s="16">
        <f t="shared" si="8"/>
        <v>0</v>
      </c>
      <c r="BH196" s="16">
        <f t="shared" si="8"/>
        <v>3984772.37</v>
      </c>
      <c r="BI196" s="40">
        <f t="shared" si="9"/>
        <v>0</v>
      </c>
      <c r="BJ196" s="40">
        <f t="shared" si="10"/>
        <v>3984772.37</v>
      </c>
      <c r="BK196" s="18">
        <f t="shared" si="11"/>
        <v>0</v>
      </c>
      <c r="BL196" s="11"/>
      <c r="BM196" s="11"/>
      <c r="BN196" s="11"/>
    </row>
    <row r="197" spans="1:66" s="41" customFormat="1" ht="31.5" x14ac:dyDescent="0.3">
      <c r="A197" s="12">
        <v>12.6137</v>
      </c>
      <c r="B197" s="13" t="s">
        <v>196</v>
      </c>
      <c r="C197" s="19"/>
      <c r="D197" s="19"/>
      <c r="E197" s="19">
        <v>0</v>
      </c>
      <c r="F197" s="19">
        <v>0</v>
      </c>
      <c r="G197" s="19">
        <v>0</v>
      </c>
      <c r="H197" s="19">
        <v>0</v>
      </c>
      <c r="I197" s="19"/>
      <c r="J197" s="19"/>
      <c r="K197" s="19">
        <v>0</v>
      </c>
      <c r="L197" s="19">
        <v>0</v>
      </c>
      <c r="M197" s="19">
        <v>0</v>
      </c>
      <c r="N197" s="19">
        <v>0</v>
      </c>
      <c r="O197" s="22"/>
      <c r="P197" s="19"/>
      <c r="Q197" s="22">
        <v>0</v>
      </c>
      <c r="R197" s="22">
        <v>0</v>
      </c>
      <c r="S197" s="19">
        <v>0</v>
      </c>
      <c r="T197" s="19">
        <v>0</v>
      </c>
      <c r="U197" s="19"/>
      <c r="V197" s="19"/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>
        <v>0</v>
      </c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>
        <v>0</v>
      </c>
      <c r="BB197" s="19">
        <v>0</v>
      </c>
      <c r="BC197" s="19"/>
      <c r="BD197" s="19"/>
      <c r="BE197" s="19"/>
      <c r="BF197" s="19"/>
      <c r="BG197" s="16">
        <f t="shared" si="8"/>
        <v>0</v>
      </c>
      <c r="BH197" s="16">
        <f t="shared" si="8"/>
        <v>0</v>
      </c>
      <c r="BI197" s="40">
        <f t="shared" si="9"/>
        <v>0</v>
      </c>
      <c r="BJ197" s="40">
        <f t="shared" si="10"/>
        <v>0</v>
      </c>
      <c r="BK197" s="18">
        <f t="shared" si="11"/>
        <v>0</v>
      </c>
      <c r="BL197" s="11"/>
      <c r="BM197" s="11"/>
      <c r="BN197" s="11"/>
    </row>
    <row r="198" spans="1:66" s="41" customFormat="1" ht="31.5" x14ac:dyDescent="0.3">
      <c r="A198" s="12">
        <v>12.614699999999999</v>
      </c>
      <c r="B198" s="13" t="s">
        <v>197</v>
      </c>
      <c r="C198" s="19">
        <v>0</v>
      </c>
      <c r="D198" s="19">
        <v>832429</v>
      </c>
      <c r="E198" s="21">
        <v>0</v>
      </c>
      <c r="F198" s="20">
        <v>2344982</v>
      </c>
      <c r="G198" s="19">
        <v>0</v>
      </c>
      <c r="H198" s="19">
        <v>0</v>
      </c>
      <c r="I198" s="19"/>
      <c r="J198" s="19"/>
      <c r="K198" s="19">
        <v>0</v>
      </c>
      <c r="L198" s="19">
        <v>0</v>
      </c>
      <c r="M198" s="19">
        <v>0</v>
      </c>
      <c r="N198" s="19">
        <v>0</v>
      </c>
      <c r="O198" s="22"/>
      <c r="P198" s="19"/>
      <c r="Q198" s="22">
        <v>0</v>
      </c>
      <c r="R198" s="22">
        <v>0</v>
      </c>
      <c r="S198" s="24">
        <v>0</v>
      </c>
      <c r="T198" s="20">
        <v>42075</v>
      </c>
      <c r="U198" s="19"/>
      <c r="V198" s="19"/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>
        <v>0</v>
      </c>
      <c r="BB198" s="19">
        <v>0</v>
      </c>
      <c r="BC198" s="19"/>
      <c r="BD198" s="19"/>
      <c r="BE198" s="19"/>
      <c r="BF198" s="19"/>
      <c r="BG198" s="16">
        <f t="shared" ref="BG198:BH261" si="12">C198+E198+G198+I198+K198+M198+O198+Q198+S198+U198+W198+Y198+AA198+AC198+AE198+AG198+AI198+AK198+AM198+AO198+AQ198+AS198+AU198+AW198+AY198+BA198+BC198+BE198</f>
        <v>0</v>
      </c>
      <c r="BH198" s="16">
        <f t="shared" si="12"/>
        <v>3219486</v>
      </c>
      <c r="BI198" s="40">
        <f t="shared" ref="BI198:BI261" si="13">IF(BG198-BH198&gt;0,BG198-BH198,0)</f>
        <v>0</v>
      </c>
      <c r="BJ198" s="40">
        <f t="shared" ref="BJ198:BJ261" si="14">IF(BH198-BG198&gt;0,BH198-BG198,0)</f>
        <v>3219486</v>
      </c>
      <c r="BK198" s="18">
        <f t="shared" ref="BK198:BK261" si="15">AA198+AB198</f>
        <v>0</v>
      </c>
      <c r="BL198" s="11"/>
      <c r="BM198" s="11"/>
      <c r="BN198" s="11"/>
    </row>
    <row r="199" spans="1:66" s="41" customFormat="1" x14ac:dyDescent="0.3">
      <c r="A199" s="12">
        <v>12.621700000000001</v>
      </c>
      <c r="B199" s="13" t="s">
        <v>198</v>
      </c>
      <c r="C199" s="19">
        <v>0</v>
      </c>
      <c r="D199" s="19">
        <v>316471.95999999996</v>
      </c>
      <c r="E199" s="19">
        <v>0</v>
      </c>
      <c r="F199" s="19">
        <v>0</v>
      </c>
      <c r="G199" s="19">
        <v>0</v>
      </c>
      <c r="H199" s="19">
        <v>10768415</v>
      </c>
      <c r="I199" s="19">
        <v>0</v>
      </c>
      <c r="J199" s="19">
        <v>4294035.22</v>
      </c>
      <c r="K199" s="19">
        <v>0</v>
      </c>
      <c r="L199" s="19">
        <v>0</v>
      </c>
      <c r="M199" s="21">
        <v>0</v>
      </c>
      <c r="N199" s="20">
        <v>23184294.939999998</v>
      </c>
      <c r="O199" s="22"/>
      <c r="P199" s="23">
        <v>6189752.5800000001</v>
      </c>
      <c r="Q199" s="22">
        <v>0</v>
      </c>
      <c r="R199" s="23">
        <v>8545560.0700000003</v>
      </c>
      <c r="S199" s="24">
        <v>0</v>
      </c>
      <c r="T199" s="20">
        <v>5817326.7300000004</v>
      </c>
      <c r="U199" s="19"/>
      <c r="V199" s="19">
        <v>18051161.530000001</v>
      </c>
      <c r="W199" s="21">
        <v>0</v>
      </c>
      <c r="X199" s="20">
        <v>5523451.1400000006</v>
      </c>
      <c r="Y199" s="19">
        <v>0</v>
      </c>
      <c r="Z199" s="19">
        <v>2911088.77</v>
      </c>
      <c r="AA199" s="21">
        <v>0</v>
      </c>
      <c r="AB199" s="20">
        <v>2075132.58</v>
      </c>
      <c r="AC199" s="21">
        <v>0</v>
      </c>
      <c r="AD199" s="20">
        <v>4431384.08</v>
      </c>
      <c r="AE199" s="19">
        <v>0</v>
      </c>
      <c r="AF199" s="19">
        <v>3774882</v>
      </c>
      <c r="AG199" s="19">
        <v>0</v>
      </c>
      <c r="AH199" s="19">
        <v>0</v>
      </c>
      <c r="AI199" s="21">
        <v>0</v>
      </c>
      <c r="AJ199" s="20">
        <v>2356771.31</v>
      </c>
      <c r="AK199" s="21">
        <v>0</v>
      </c>
      <c r="AL199" s="20">
        <v>8230968.0899999999</v>
      </c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>
        <v>0</v>
      </c>
      <c r="BB199" s="19">
        <v>0</v>
      </c>
      <c r="BC199" s="19"/>
      <c r="BD199" s="19"/>
      <c r="BE199" s="19"/>
      <c r="BF199" s="19"/>
      <c r="BG199" s="16">
        <f t="shared" si="12"/>
        <v>0</v>
      </c>
      <c r="BH199" s="16">
        <f t="shared" si="12"/>
        <v>106470696</v>
      </c>
      <c r="BI199" s="40">
        <f t="shared" si="13"/>
        <v>0</v>
      </c>
      <c r="BJ199" s="40">
        <f t="shared" si="14"/>
        <v>106470696</v>
      </c>
      <c r="BK199" s="18">
        <f t="shared" si="15"/>
        <v>2075132.58</v>
      </c>
      <c r="BL199" s="11"/>
      <c r="BM199" s="11"/>
      <c r="BN199" s="11"/>
    </row>
    <row r="200" spans="1:66" s="41" customFormat="1" x14ac:dyDescent="0.3">
      <c r="A200" s="12">
        <v>12.631600000000001</v>
      </c>
      <c r="B200" s="13" t="s">
        <v>199</v>
      </c>
      <c r="C200" s="19"/>
      <c r="D200" s="19"/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1562.24</v>
      </c>
      <c r="K200" s="19">
        <v>0</v>
      </c>
      <c r="L200" s="19">
        <v>0</v>
      </c>
      <c r="M200" s="19">
        <v>0</v>
      </c>
      <c r="N200" s="19">
        <v>0</v>
      </c>
      <c r="O200" s="22"/>
      <c r="P200" s="19"/>
      <c r="Q200" s="22">
        <v>0</v>
      </c>
      <c r="R200" s="23">
        <v>5474.03</v>
      </c>
      <c r="S200" s="19">
        <v>0</v>
      </c>
      <c r="T200" s="19">
        <v>0</v>
      </c>
      <c r="U200" s="19"/>
      <c r="V200" s="19"/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19">
        <v>0</v>
      </c>
      <c r="AI200" s="19">
        <v>0</v>
      </c>
      <c r="AJ200" s="19">
        <v>0</v>
      </c>
      <c r="AK200" s="19">
        <v>0</v>
      </c>
      <c r="AL200" s="19">
        <v>0</v>
      </c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>
        <v>0</v>
      </c>
      <c r="BB200" s="19">
        <v>0</v>
      </c>
      <c r="BC200" s="19"/>
      <c r="BD200" s="19"/>
      <c r="BE200" s="19"/>
      <c r="BF200" s="19"/>
      <c r="BG200" s="16">
        <f t="shared" si="12"/>
        <v>0</v>
      </c>
      <c r="BH200" s="16">
        <f t="shared" si="12"/>
        <v>7036.2699999999995</v>
      </c>
      <c r="BI200" s="40">
        <f t="shared" si="13"/>
        <v>0</v>
      </c>
      <c r="BJ200" s="40">
        <f t="shared" si="14"/>
        <v>7036.2699999999995</v>
      </c>
      <c r="BK200" s="18">
        <f t="shared" si="15"/>
        <v>0</v>
      </c>
      <c r="BL200" s="11"/>
      <c r="BM200" s="11"/>
      <c r="BN200" s="11"/>
    </row>
    <row r="201" spans="1:66" s="41" customFormat="1" x14ac:dyDescent="0.3">
      <c r="A201" s="12">
        <v>12.6317</v>
      </c>
      <c r="B201" s="13" t="s">
        <v>199</v>
      </c>
      <c r="C201" s="19">
        <v>0</v>
      </c>
      <c r="D201" s="19">
        <v>138622973.67000002</v>
      </c>
      <c r="E201" s="21">
        <v>0</v>
      </c>
      <c r="F201" s="20">
        <v>57934843.119999997</v>
      </c>
      <c r="G201" s="19">
        <v>0</v>
      </c>
      <c r="H201" s="19">
        <v>23319355.760000002</v>
      </c>
      <c r="I201" s="19">
        <v>0</v>
      </c>
      <c r="J201" s="19">
        <v>35929506.540000007</v>
      </c>
      <c r="K201" s="19">
        <v>0</v>
      </c>
      <c r="L201" s="19">
        <v>23154199.510000002</v>
      </c>
      <c r="M201" s="21">
        <v>0</v>
      </c>
      <c r="N201" s="20">
        <v>79629475.609999999</v>
      </c>
      <c r="O201" s="22"/>
      <c r="P201" s="23">
        <v>34725208.039999999</v>
      </c>
      <c r="Q201" s="22">
        <v>0</v>
      </c>
      <c r="R201" s="23">
        <v>75072659.659999996</v>
      </c>
      <c r="S201" s="24">
        <v>0</v>
      </c>
      <c r="T201" s="20">
        <v>20342251.160000004</v>
      </c>
      <c r="U201" s="19"/>
      <c r="V201" s="19">
        <v>41515838.240000002</v>
      </c>
      <c r="W201" s="21">
        <v>0</v>
      </c>
      <c r="X201" s="20">
        <v>36778817.630000003</v>
      </c>
      <c r="Y201" s="19">
        <v>0</v>
      </c>
      <c r="Z201" s="19">
        <v>18669774.309999999</v>
      </c>
      <c r="AA201" s="21">
        <v>0</v>
      </c>
      <c r="AB201" s="20">
        <v>18452414.719999999</v>
      </c>
      <c r="AC201" s="21">
        <v>0</v>
      </c>
      <c r="AD201" s="20">
        <v>90247670.270000011</v>
      </c>
      <c r="AE201" s="19">
        <v>0</v>
      </c>
      <c r="AF201" s="19">
        <v>91372202.11999999</v>
      </c>
      <c r="AG201" s="21">
        <v>0</v>
      </c>
      <c r="AH201" s="20">
        <v>28051831.790000003</v>
      </c>
      <c r="AI201" s="21">
        <v>0</v>
      </c>
      <c r="AJ201" s="20">
        <v>8966816.5699999984</v>
      </c>
      <c r="AK201" s="21">
        <v>0</v>
      </c>
      <c r="AL201" s="20">
        <v>22260329.609999999</v>
      </c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>
        <v>296814</v>
      </c>
      <c r="AY201" s="19"/>
      <c r="AZ201" s="19"/>
      <c r="BA201" s="19">
        <v>0</v>
      </c>
      <c r="BB201" s="19">
        <v>0</v>
      </c>
      <c r="BC201" s="19"/>
      <c r="BD201" s="19"/>
      <c r="BE201" s="19"/>
      <c r="BF201" s="19"/>
      <c r="BG201" s="16">
        <f t="shared" si="12"/>
        <v>0</v>
      </c>
      <c r="BH201" s="16">
        <f t="shared" si="12"/>
        <v>845342982.33000016</v>
      </c>
      <c r="BI201" s="40">
        <f t="shared" si="13"/>
        <v>0</v>
      </c>
      <c r="BJ201" s="40">
        <f t="shared" si="14"/>
        <v>845342982.33000016</v>
      </c>
      <c r="BK201" s="18">
        <f t="shared" si="15"/>
        <v>18452414.719999999</v>
      </c>
      <c r="BL201" s="11"/>
      <c r="BM201" s="11"/>
      <c r="BN201" s="11"/>
    </row>
    <row r="202" spans="1:66" s="41" customFormat="1" x14ac:dyDescent="0.3">
      <c r="A202" s="26">
        <v>12.6318</v>
      </c>
      <c r="B202" s="13" t="s">
        <v>200</v>
      </c>
      <c r="C202" s="19">
        <v>0</v>
      </c>
      <c r="D202" s="19">
        <v>13445083</v>
      </c>
      <c r="E202" s="21">
        <v>0</v>
      </c>
      <c r="F202" s="20">
        <v>4777820</v>
      </c>
      <c r="G202" s="19">
        <v>0</v>
      </c>
      <c r="H202" s="19">
        <v>1888021</v>
      </c>
      <c r="I202" s="19"/>
      <c r="J202" s="19"/>
      <c r="K202" s="19">
        <v>0</v>
      </c>
      <c r="L202" s="19">
        <v>0</v>
      </c>
      <c r="M202" s="21">
        <v>0</v>
      </c>
      <c r="N202" s="20">
        <v>3574459.2299999995</v>
      </c>
      <c r="O202" s="22"/>
      <c r="P202" s="23">
        <v>3160501.05</v>
      </c>
      <c r="Q202" s="22">
        <v>0</v>
      </c>
      <c r="R202" s="22">
        <v>0</v>
      </c>
      <c r="S202" s="24">
        <v>0</v>
      </c>
      <c r="T202" s="20">
        <v>252046</v>
      </c>
      <c r="U202" s="19"/>
      <c r="V202" s="19">
        <v>402778.24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1">
        <v>0</v>
      </c>
      <c r="AD202" s="20">
        <v>1265768</v>
      </c>
      <c r="AE202" s="19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21">
        <v>0</v>
      </c>
      <c r="AL202" s="20">
        <v>1718878</v>
      </c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>
        <v>0</v>
      </c>
      <c r="BB202" s="19">
        <v>0</v>
      </c>
      <c r="BC202" s="19"/>
      <c r="BD202" s="19"/>
      <c r="BE202" s="19"/>
      <c r="BF202" s="19"/>
      <c r="BG202" s="16">
        <f t="shared" si="12"/>
        <v>0</v>
      </c>
      <c r="BH202" s="16">
        <f t="shared" si="12"/>
        <v>30485354.52</v>
      </c>
      <c r="BI202" s="40">
        <f t="shared" si="13"/>
        <v>0</v>
      </c>
      <c r="BJ202" s="40">
        <f t="shared" si="14"/>
        <v>30485354.52</v>
      </c>
      <c r="BK202" s="18">
        <f t="shared" si="15"/>
        <v>0</v>
      </c>
      <c r="BL202" s="11"/>
      <c r="BM202" s="11"/>
      <c r="BN202" s="11"/>
    </row>
    <row r="203" spans="1:66" s="41" customFormat="1" x14ac:dyDescent="0.3">
      <c r="A203" s="26">
        <v>12.6319</v>
      </c>
      <c r="B203" s="13" t="s">
        <v>201</v>
      </c>
      <c r="C203" s="19"/>
      <c r="D203" s="19"/>
      <c r="E203" s="21">
        <v>0</v>
      </c>
      <c r="F203" s="20">
        <v>12227068</v>
      </c>
      <c r="G203" s="19">
        <v>0</v>
      </c>
      <c r="H203" s="19">
        <v>0</v>
      </c>
      <c r="I203" s="19"/>
      <c r="J203" s="19"/>
      <c r="K203" s="19">
        <v>0</v>
      </c>
      <c r="L203" s="19">
        <v>0</v>
      </c>
      <c r="M203" s="19">
        <v>0</v>
      </c>
      <c r="N203" s="19">
        <v>0</v>
      </c>
      <c r="O203" s="22"/>
      <c r="P203" s="19"/>
      <c r="Q203" s="22">
        <v>0</v>
      </c>
      <c r="R203" s="22">
        <v>0</v>
      </c>
      <c r="S203" s="19">
        <v>0</v>
      </c>
      <c r="T203" s="19">
        <v>0</v>
      </c>
      <c r="U203" s="19"/>
      <c r="V203" s="19"/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19">
        <v>0</v>
      </c>
      <c r="AI203" s="19">
        <v>0</v>
      </c>
      <c r="AJ203" s="19">
        <v>0</v>
      </c>
      <c r="AK203" s="19">
        <v>0</v>
      </c>
      <c r="AL203" s="19">
        <v>0</v>
      </c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>
        <v>0</v>
      </c>
      <c r="BB203" s="19">
        <v>0</v>
      </c>
      <c r="BC203" s="19"/>
      <c r="BD203" s="19"/>
      <c r="BE203" s="19"/>
      <c r="BF203" s="19"/>
      <c r="BG203" s="16">
        <f t="shared" si="12"/>
        <v>0</v>
      </c>
      <c r="BH203" s="16">
        <f t="shared" si="12"/>
        <v>12227068</v>
      </c>
      <c r="BI203" s="40">
        <f t="shared" si="13"/>
        <v>0</v>
      </c>
      <c r="BJ203" s="40">
        <f t="shared" si="14"/>
        <v>12227068</v>
      </c>
      <c r="BK203" s="18">
        <f t="shared" si="15"/>
        <v>0</v>
      </c>
      <c r="BL203" s="11"/>
      <c r="BM203" s="11"/>
      <c r="BN203" s="11"/>
    </row>
    <row r="204" spans="1:66" s="41" customFormat="1" x14ac:dyDescent="0.3">
      <c r="A204" s="12">
        <v>12.6327</v>
      </c>
      <c r="B204" s="13" t="s">
        <v>202</v>
      </c>
      <c r="C204" s="19">
        <v>0</v>
      </c>
      <c r="D204" s="19">
        <v>27967244.710000001</v>
      </c>
      <c r="E204" s="21">
        <v>0</v>
      </c>
      <c r="F204" s="20">
        <v>5732260.7600000007</v>
      </c>
      <c r="G204" s="19">
        <v>0</v>
      </c>
      <c r="H204" s="19">
        <v>0</v>
      </c>
      <c r="I204" s="19">
        <v>0</v>
      </c>
      <c r="J204" s="19">
        <v>88002149.860000014</v>
      </c>
      <c r="K204" s="19">
        <v>0</v>
      </c>
      <c r="L204" s="19">
        <v>57692181.43</v>
      </c>
      <c r="M204" s="21">
        <v>0</v>
      </c>
      <c r="N204" s="20">
        <v>39304772.600000001</v>
      </c>
      <c r="O204" s="22"/>
      <c r="P204" s="23">
        <v>33357244.299999997</v>
      </c>
      <c r="Q204" s="22">
        <v>0</v>
      </c>
      <c r="R204" s="23">
        <v>3679730</v>
      </c>
      <c r="S204" s="24">
        <v>0</v>
      </c>
      <c r="T204" s="20">
        <v>43121191.299999997</v>
      </c>
      <c r="U204" s="19"/>
      <c r="V204" s="19">
        <v>63981853.25</v>
      </c>
      <c r="W204" s="21">
        <v>0</v>
      </c>
      <c r="X204" s="20">
        <v>22850713.199999999</v>
      </c>
      <c r="Y204" s="19">
        <v>0</v>
      </c>
      <c r="Z204" s="19">
        <v>11053369.6</v>
      </c>
      <c r="AA204" s="21">
        <v>0</v>
      </c>
      <c r="AB204" s="20">
        <v>8645283.9700000007</v>
      </c>
      <c r="AC204" s="19">
        <v>0</v>
      </c>
      <c r="AD204" s="19">
        <v>0</v>
      </c>
      <c r="AE204" s="19">
        <v>0</v>
      </c>
      <c r="AF204" s="19">
        <v>0</v>
      </c>
      <c r="AG204" s="21">
        <v>0</v>
      </c>
      <c r="AH204" s="20">
        <v>12423765.289999999</v>
      </c>
      <c r="AI204" s="21">
        <v>0</v>
      </c>
      <c r="AJ204" s="20">
        <v>16228637.84</v>
      </c>
      <c r="AK204" s="21">
        <v>0</v>
      </c>
      <c r="AL204" s="20">
        <v>3690624.17</v>
      </c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>
        <v>0</v>
      </c>
      <c r="BB204" s="19">
        <v>0</v>
      </c>
      <c r="BC204" s="19"/>
      <c r="BD204" s="19"/>
      <c r="BE204" s="19"/>
      <c r="BF204" s="19"/>
      <c r="BG204" s="16">
        <f t="shared" si="12"/>
        <v>0</v>
      </c>
      <c r="BH204" s="16">
        <f t="shared" si="12"/>
        <v>437731022.28000009</v>
      </c>
      <c r="BI204" s="40">
        <f t="shared" si="13"/>
        <v>0</v>
      </c>
      <c r="BJ204" s="40">
        <f t="shared" si="14"/>
        <v>437731022.28000009</v>
      </c>
      <c r="BK204" s="18">
        <f t="shared" si="15"/>
        <v>8645283.9700000007</v>
      </c>
      <c r="BL204" s="11"/>
      <c r="BM204" s="11"/>
      <c r="BN204" s="11"/>
    </row>
    <row r="205" spans="1:66" s="41" customFormat="1" ht="31.5" x14ac:dyDescent="0.3">
      <c r="A205" s="26">
        <v>12.6328</v>
      </c>
      <c r="B205" s="13" t="s">
        <v>203</v>
      </c>
      <c r="C205" s="19">
        <v>0</v>
      </c>
      <c r="D205" s="19">
        <v>3091336.69</v>
      </c>
      <c r="E205" s="21">
        <v>0</v>
      </c>
      <c r="F205" s="20">
        <v>23008687</v>
      </c>
      <c r="G205" s="19">
        <v>0</v>
      </c>
      <c r="H205" s="19">
        <v>0</v>
      </c>
      <c r="I205" s="19">
        <v>0</v>
      </c>
      <c r="J205" s="19">
        <v>1977836</v>
      </c>
      <c r="K205" s="19">
        <v>0</v>
      </c>
      <c r="L205" s="19">
        <v>808235</v>
      </c>
      <c r="M205" s="19">
        <v>0</v>
      </c>
      <c r="N205" s="19">
        <v>0</v>
      </c>
      <c r="O205" s="22"/>
      <c r="P205" s="19"/>
      <c r="Q205" s="22">
        <v>0</v>
      </c>
      <c r="R205" s="23">
        <v>2378508</v>
      </c>
      <c r="S205" s="24">
        <v>0</v>
      </c>
      <c r="T205" s="20">
        <v>1974706.16</v>
      </c>
      <c r="U205" s="19"/>
      <c r="V205" s="19">
        <v>1644354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21">
        <v>0</v>
      </c>
      <c r="AJ205" s="20">
        <v>2439257</v>
      </c>
      <c r="AK205" s="19">
        <v>0</v>
      </c>
      <c r="AL205" s="19">
        <v>0</v>
      </c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>
        <v>0</v>
      </c>
      <c r="BB205" s="19">
        <v>0</v>
      </c>
      <c r="BC205" s="19"/>
      <c r="BD205" s="19"/>
      <c r="BE205" s="19"/>
      <c r="BF205" s="19"/>
      <c r="BG205" s="16">
        <f t="shared" si="12"/>
        <v>0</v>
      </c>
      <c r="BH205" s="16">
        <f t="shared" si="12"/>
        <v>37322919.850000001</v>
      </c>
      <c r="BI205" s="40">
        <f t="shared" si="13"/>
        <v>0</v>
      </c>
      <c r="BJ205" s="40">
        <f t="shared" si="14"/>
        <v>37322919.850000001</v>
      </c>
      <c r="BK205" s="18">
        <f t="shared" si="15"/>
        <v>0</v>
      </c>
      <c r="BL205" s="11"/>
      <c r="BM205" s="11"/>
      <c r="BN205" s="11"/>
    </row>
    <row r="206" spans="1:66" s="41" customFormat="1" x14ac:dyDescent="0.3">
      <c r="A206" s="12">
        <v>12.6417</v>
      </c>
      <c r="B206" s="13" t="s">
        <v>204</v>
      </c>
      <c r="C206" s="19">
        <v>0</v>
      </c>
      <c r="D206" s="19">
        <v>1764450.96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1791429.9799999995</v>
      </c>
      <c r="K206" s="19">
        <v>0</v>
      </c>
      <c r="L206" s="19">
        <v>760226.21</v>
      </c>
      <c r="M206" s="21">
        <v>0</v>
      </c>
      <c r="N206" s="20">
        <v>1866552.8900000001</v>
      </c>
      <c r="O206" s="22"/>
      <c r="P206" s="23">
        <v>1244372.6100000001</v>
      </c>
      <c r="Q206" s="22">
        <v>0</v>
      </c>
      <c r="R206" s="23">
        <v>276033.75</v>
      </c>
      <c r="S206" s="24">
        <v>0</v>
      </c>
      <c r="T206" s="20">
        <v>1362673.7400000002</v>
      </c>
      <c r="U206" s="19"/>
      <c r="V206" s="19">
        <v>2779190.89</v>
      </c>
      <c r="W206" s="21">
        <v>0</v>
      </c>
      <c r="X206" s="20">
        <v>938593.3</v>
      </c>
      <c r="Y206" s="19">
        <v>0</v>
      </c>
      <c r="Z206" s="19">
        <v>469297.18</v>
      </c>
      <c r="AA206" s="21">
        <v>0</v>
      </c>
      <c r="AB206" s="20">
        <v>314945.21999999997</v>
      </c>
      <c r="AC206" s="21">
        <v>0</v>
      </c>
      <c r="AD206" s="20">
        <v>1048404.22</v>
      </c>
      <c r="AE206" s="19">
        <v>0</v>
      </c>
      <c r="AF206" s="19">
        <v>0</v>
      </c>
      <c r="AG206" s="19">
        <v>0</v>
      </c>
      <c r="AH206" s="19">
        <v>0</v>
      </c>
      <c r="AI206" s="21">
        <v>0</v>
      </c>
      <c r="AJ206" s="20">
        <v>413211.57</v>
      </c>
      <c r="AK206" s="21">
        <v>0</v>
      </c>
      <c r="AL206" s="20">
        <v>413211.54000000004</v>
      </c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>
        <v>0</v>
      </c>
      <c r="BB206" s="19">
        <v>0</v>
      </c>
      <c r="BC206" s="19"/>
      <c r="BD206" s="19"/>
      <c r="BE206" s="19"/>
      <c r="BF206" s="19"/>
      <c r="BG206" s="16">
        <f t="shared" si="12"/>
        <v>0</v>
      </c>
      <c r="BH206" s="16">
        <f t="shared" si="12"/>
        <v>15442594.060000002</v>
      </c>
      <c r="BI206" s="40">
        <f t="shared" si="13"/>
        <v>0</v>
      </c>
      <c r="BJ206" s="40">
        <f t="shared" si="14"/>
        <v>15442594.060000002</v>
      </c>
      <c r="BK206" s="18">
        <f t="shared" si="15"/>
        <v>314945.21999999997</v>
      </c>
      <c r="BL206" s="11"/>
      <c r="BM206" s="11"/>
      <c r="BN206" s="11"/>
    </row>
    <row r="207" spans="1:66" s="41" customFormat="1" x14ac:dyDescent="0.3">
      <c r="A207" s="12">
        <v>12.685700000000001</v>
      </c>
      <c r="B207" s="13" t="s">
        <v>205</v>
      </c>
      <c r="C207" s="19">
        <v>0</v>
      </c>
      <c r="D207" s="19">
        <v>116059736.72</v>
      </c>
      <c r="E207" s="21">
        <v>0</v>
      </c>
      <c r="F207" s="20">
        <v>63274174</v>
      </c>
      <c r="G207" s="19">
        <v>0</v>
      </c>
      <c r="H207" s="19">
        <v>13364552.780000001</v>
      </c>
      <c r="I207" s="19">
        <v>0</v>
      </c>
      <c r="J207" s="19">
        <v>5285878</v>
      </c>
      <c r="K207" s="19">
        <v>0</v>
      </c>
      <c r="L207" s="19">
        <v>6609761.2400000002</v>
      </c>
      <c r="M207" s="21">
        <v>0</v>
      </c>
      <c r="N207" s="20">
        <v>3585682.53</v>
      </c>
      <c r="O207" s="22"/>
      <c r="P207" s="23">
        <v>300432</v>
      </c>
      <c r="Q207" s="22">
        <v>0</v>
      </c>
      <c r="R207" s="23">
        <v>288035.93</v>
      </c>
      <c r="S207" s="24">
        <v>0</v>
      </c>
      <c r="T207" s="20">
        <v>5430286.0700000003</v>
      </c>
      <c r="U207" s="19"/>
      <c r="V207" s="19">
        <v>7374501.25</v>
      </c>
      <c r="W207" s="21">
        <v>0</v>
      </c>
      <c r="X207" s="20">
        <v>278414</v>
      </c>
      <c r="Y207" s="19">
        <v>0</v>
      </c>
      <c r="Z207" s="19">
        <v>567377</v>
      </c>
      <c r="AA207" s="21">
        <v>0</v>
      </c>
      <c r="AB207" s="20">
        <v>373095</v>
      </c>
      <c r="AC207" s="21">
        <v>0</v>
      </c>
      <c r="AD207" s="20">
        <v>206231545.50999999</v>
      </c>
      <c r="AE207" s="19">
        <v>0</v>
      </c>
      <c r="AF207" s="19">
        <v>88541023.029999986</v>
      </c>
      <c r="AG207" s="21">
        <v>0</v>
      </c>
      <c r="AH207" s="20">
        <v>28390920.940000005</v>
      </c>
      <c r="AI207" s="21">
        <v>0</v>
      </c>
      <c r="AJ207" s="20">
        <v>3324751.06</v>
      </c>
      <c r="AK207" s="21">
        <v>0</v>
      </c>
      <c r="AL207" s="20">
        <v>322028</v>
      </c>
      <c r="AM207" s="19"/>
      <c r="AN207" s="19"/>
      <c r="AO207" s="19"/>
      <c r="AP207" s="19">
        <v>65251.1</v>
      </c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>
        <v>0</v>
      </c>
      <c r="BB207" s="19">
        <v>0</v>
      </c>
      <c r="BC207" s="19"/>
      <c r="BD207" s="19"/>
      <c r="BE207" s="19"/>
      <c r="BF207" s="19"/>
      <c r="BG207" s="16">
        <f t="shared" si="12"/>
        <v>0</v>
      </c>
      <c r="BH207" s="16">
        <f t="shared" si="12"/>
        <v>549667446.15999997</v>
      </c>
      <c r="BI207" s="40">
        <f t="shared" si="13"/>
        <v>0</v>
      </c>
      <c r="BJ207" s="40">
        <f t="shared" si="14"/>
        <v>549667446.15999997</v>
      </c>
      <c r="BK207" s="18">
        <f t="shared" si="15"/>
        <v>373095</v>
      </c>
      <c r="BL207" s="11"/>
      <c r="BM207" s="11"/>
      <c r="BN207" s="11"/>
    </row>
    <row r="208" spans="1:66" s="41" customFormat="1" x14ac:dyDescent="0.3">
      <c r="A208" s="12">
        <v>12.6858</v>
      </c>
      <c r="B208" s="13" t="s">
        <v>206</v>
      </c>
      <c r="C208" s="19">
        <v>0</v>
      </c>
      <c r="D208" s="19">
        <v>58680999.539999999</v>
      </c>
      <c r="E208" s="21">
        <v>0</v>
      </c>
      <c r="F208" s="20">
        <v>39759291</v>
      </c>
      <c r="G208" s="19">
        <v>0</v>
      </c>
      <c r="H208" s="19">
        <v>890800</v>
      </c>
      <c r="I208" s="19">
        <v>0</v>
      </c>
      <c r="J208" s="19">
        <v>111230</v>
      </c>
      <c r="K208" s="19">
        <v>0</v>
      </c>
      <c r="L208" s="19">
        <v>79346</v>
      </c>
      <c r="M208" s="21">
        <v>0</v>
      </c>
      <c r="N208" s="20">
        <v>399834.52999999997</v>
      </c>
      <c r="O208" s="22"/>
      <c r="P208" s="23">
        <v>2256942</v>
      </c>
      <c r="Q208" s="22">
        <v>0</v>
      </c>
      <c r="R208" s="22">
        <v>0</v>
      </c>
      <c r="S208" s="24">
        <v>0</v>
      </c>
      <c r="T208" s="20">
        <v>4147037.7600000002</v>
      </c>
      <c r="U208" s="19"/>
      <c r="V208" s="19">
        <v>435403.52000000002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1">
        <v>0</v>
      </c>
      <c r="AD208" s="20">
        <v>13699118</v>
      </c>
      <c r="AE208" s="19">
        <v>0</v>
      </c>
      <c r="AF208" s="19">
        <v>0</v>
      </c>
      <c r="AG208" s="19">
        <v>0</v>
      </c>
      <c r="AH208" s="19">
        <v>0</v>
      </c>
      <c r="AI208" s="21">
        <v>0</v>
      </c>
      <c r="AJ208" s="20">
        <v>1274122</v>
      </c>
      <c r="AK208" s="21">
        <v>0</v>
      </c>
      <c r="AL208" s="20">
        <v>54875</v>
      </c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>
        <v>0</v>
      </c>
      <c r="BB208" s="19">
        <v>0</v>
      </c>
      <c r="BC208" s="19"/>
      <c r="BD208" s="19"/>
      <c r="BE208" s="19"/>
      <c r="BF208" s="19"/>
      <c r="BG208" s="16">
        <f t="shared" si="12"/>
        <v>0</v>
      </c>
      <c r="BH208" s="16">
        <f t="shared" si="12"/>
        <v>121788999.34999999</v>
      </c>
      <c r="BI208" s="40">
        <f t="shared" si="13"/>
        <v>0</v>
      </c>
      <c r="BJ208" s="40">
        <f t="shared" si="14"/>
        <v>121788999.34999999</v>
      </c>
      <c r="BK208" s="18">
        <f t="shared" si="15"/>
        <v>0</v>
      </c>
      <c r="BL208" s="11"/>
      <c r="BM208" s="11"/>
      <c r="BN208" s="11"/>
    </row>
    <row r="209" spans="1:66" s="41" customFormat="1" ht="31.5" x14ac:dyDescent="0.3">
      <c r="A209" s="12">
        <v>12.6867</v>
      </c>
      <c r="B209" s="13" t="s">
        <v>207</v>
      </c>
      <c r="C209" s="19"/>
      <c r="D209" s="19"/>
      <c r="E209" s="19">
        <v>0</v>
      </c>
      <c r="F209" s="19">
        <v>0</v>
      </c>
      <c r="G209" s="19">
        <v>0</v>
      </c>
      <c r="H209" s="19">
        <v>0</v>
      </c>
      <c r="I209" s="19"/>
      <c r="J209" s="19"/>
      <c r="K209" s="19">
        <v>0</v>
      </c>
      <c r="L209" s="19">
        <v>0</v>
      </c>
      <c r="M209" s="19">
        <v>0</v>
      </c>
      <c r="N209" s="19">
        <v>0</v>
      </c>
      <c r="O209" s="22"/>
      <c r="P209" s="19"/>
      <c r="Q209" s="22">
        <v>0</v>
      </c>
      <c r="R209" s="22">
        <v>0</v>
      </c>
      <c r="S209" s="19">
        <v>0</v>
      </c>
      <c r="T209" s="19">
        <v>0</v>
      </c>
      <c r="U209" s="19"/>
      <c r="V209" s="19"/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21">
        <v>0</v>
      </c>
      <c r="AH209" s="20">
        <v>9951293.5599999987</v>
      </c>
      <c r="AI209" s="19">
        <v>0</v>
      </c>
      <c r="AJ209" s="19">
        <v>0</v>
      </c>
      <c r="AK209" s="19">
        <v>0</v>
      </c>
      <c r="AL209" s="19">
        <v>0</v>
      </c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>
        <v>0</v>
      </c>
      <c r="BB209" s="19">
        <v>0</v>
      </c>
      <c r="BC209" s="19"/>
      <c r="BD209" s="19"/>
      <c r="BE209" s="19"/>
      <c r="BF209" s="19"/>
      <c r="BG209" s="16">
        <f t="shared" si="12"/>
        <v>0</v>
      </c>
      <c r="BH209" s="16">
        <f t="shared" si="12"/>
        <v>9951293.5599999987</v>
      </c>
      <c r="BI209" s="40">
        <f t="shared" si="13"/>
        <v>0</v>
      </c>
      <c r="BJ209" s="40">
        <f t="shared" si="14"/>
        <v>9951293.5599999987</v>
      </c>
      <c r="BK209" s="18">
        <f t="shared" si="15"/>
        <v>0</v>
      </c>
      <c r="BL209" s="11"/>
      <c r="BM209" s="11"/>
      <c r="BN209" s="11"/>
    </row>
    <row r="210" spans="1:66" s="41" customFormat="1" ht="31.5" x14ac:dyDescent="0.3">
      <c r="A210" s="12">
        <v>12.6877</v>
      </c>
      <c r="B210" s="13" t="s">
        <v>208</v>
      </c>
      <c r="C210" s="19">
        <v>0</v>
      </c>
      <c r="D210" s="19">
        <v>10420270</v>
      </c>
      <c r="E210" s="21">
        <v>0</v>
      </c>
      <c r="F210" s="20">
        <v>16664548</v>
      </c>
      <c r="G210" s="19">
        <v>0</v>
      </c>
      <c r="H210" s="19">
        <v>71254</v>
      </c>
      <c r="I210" s="19"/>
      <c r="J210" s="19"/>
      <c r="K210" s="19">
        <v>0</v>
      </c>
      <c r="L210" s="19">
        <v>0</v>
      </c>
      <c r="M210" s="19">
        <v>0</v>
      </c>
      <c r="N210" s="19">
        <v>0</v>
      </c>
      <c r="O210" s="22"/>
      <c r="P210" s="19"/>
      <c r="Q210" s="22">
        <v>0</v>
      </c>
      <c r="R210" s="22">
        <v>0</v>
      </c>
      <c r="S210" s="19">
        <v>0</v>
      </c>
      <c r="T210" s="19">
        <v>0</v>
      </c>
      <c r="U210" s="19"/>
      <c r="V210" s="19"/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1">
        <v>0</v>
      </c>
      <c r="AD210" s="20">
        <v>46434937</v>
      </c>
      <c r="AE210" s="19">
        <v>0</v>
      </c>
      <c r="AF210" s="19">
        <v>30463322</v>
      </c>
      <c r="AG210" s="21">
        <v>0</v>
      </c>
      <c r="AH210" s="20">
        <v>29552096.149999999</v>
      </c>
      <c r="AI210" s="19">
        <v>0</v>
      </c>
      <c r="AJ210" s="19">
        <v>0</v>
      </c>
      <c r="AK210" s="19">
        <v>0</v>
      </c>
      <c r="AL210" s="19">
        <v>0</v>
      </c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>
        <v>0</v>
      </c>
      <c r="BB210" s="19">
        <v>0</v>
      </c>
      <c r="BC210" s="19"/>
      <c r="BD210" s="19"/>
      <c r="BE210" s="19"/>
      <c r="BF210" s="19"/>
      <c r="BG210" s="16">
        <f t="shared" si="12"/>
        <v>0</v>
      </c>
      <c r="BH210" s="16">
        <f t="shared" si="12"/>
        <v>133606427.15000001</v>
      </c>
      <c r="BI210" s="40">
        <f t="shared" si="13"/>
        <v>0</v>
      </c>
      <c r="BJ210" s="40">
        <f t="shared" si="14"/>
        <v>133606427.15000001</v>
      </c>
      <c r="BK210" s="18">
        <f t="shared" si="15"/>
        <v>0</v>
      </c>
      <c r="BL210" s="11"/>
      <c r="BM210" s="11"/>
      <c r="BN210" s="11"/>
    </row>
    <row r="211" spans="1:66" s="43" customFormat="1" x14ac:dyDescent="0.3">
      <c r="A211" s="12">
        <v>12.710700000000001</v>
      </c>
      <c r="B211" s="13" t="s">
        <v>209</v>
      </c>
      <c r="C211" s="19">
        <v>0</v>
      </c>
      <c r="D211" s="19">
        <v>2920283</v>
      </c>
      <c r="E211" s="19">
        <v>0</v>
      </c>
      <c r="F211" s="19">
        <v>0</v>
      </c>
      <c r="G211" s="19">
        <v>0</v>
      </c>
      <c r="H211" s="19">
        <v>1102549</v>
      </c>
      <c r="I211" s="19">
        <v>0</v>
      </c>
      <c r="J211" s="19">
        <v>1541065.12</v>
      </c>
      <c r="K211" s="19">
        <v>0</v>
      </c>
      <c r="L211" s="19">
        <v>802657.94</v>
      </c>
      <c r="M211" s="21">
        <v>0</v>
      </c>
      <c r="N211" s="20">
        <v>2078680</v>
      </c>
      <c r="O211" s="22"/>
      <c r="P211" s="23">
        <v>1100178</v>
      </c>
      <c r="Q211" s="22">
        <v>0</v>
      </c>
      <c r="R211" s="23">
        <v>1591981.57</v>
      </c>
      <c r="S211" s="24">
        <v>0</v>
      </c>
      <c r="T211" s="20">
        <v>919914.56</v>
      </c>
      <c r="U211" s="19"/>
      <c r="V211" s="19"/>
      <c r="W211" s="19">
        <v>0</v>
      </c>
      <c r="X211" s="19">
        <v>0</v>
      </c>
      <c r="Y211" s="19">
        <v>0</v>
      </c>
      <c r="Z211" s="19">
        <v>270415.34999999998</v>
      </c>
      <c r="AA211" s="19">
        <v>0</v>
      </c>
      <c r="AB211" s="19">
        <v>0</v>
      </c>
      <c r="AC211" s="21">
        <v>0</v>
      </c>
      <c r="AD211" s="20">
        <v>1434875.55</v>
      </c>
      <c r="AE211" s="19">
        <v>0</v>
      </c>
      <c r="AF211" s="19">
        <v>641958</v>
      </c>
      <c r="AG211" s="21">
        <v>0</v>
      </c>
      <c r="AH211" s="20">
        <v>1181491</v>
      </c>
      <c r="AI211" s="21">
        <v>0</v>
      </c>
      <c r="AJ211" s="20">
        <v>881024.9</v>
      </c>
      <c r="AK211" s="21">
        <v>0</v>
      </c>
      <c r="AL211" s="20">
        <v>368550</v>
      </c>
      <c r="AM211" s="19"/>
      <c r="AN211" s="19">
        <v>585450</v>
      </c>
      <c r="AO211" s="19"/>
      <c r="AP211" s="19">
        <v>465610</v>
      </c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>
        <v>0</v>
      </c>
      <c r="BB211" s="19">
        <v>0</v>
      </c>
      <c r="BC211" s="19"/>
      <c r="BD211" s="19"/>
      <c r="BE211" s="19"/>
      <c r="BF211" s="19"/>
      <c r="BG211" s="16">
        <f t="shared" si="12"/>
        <v>0</v>
      </c>
      <c r="BH211" s="16">
        <f t="shared" si="12"/>
        <v>17886683.990000002</v>
      </c>
      <c r="BI211" s="42">
        <f t="shared" si="13"/>
        <v>0</v>
      </c>
      <c r="BJ211" s="42">
        <f t="shared" si="14"/>
        <v>17886683.990000002</v>
      </c>
      <c r="BK211" s="18">
        <f t="shared" si="15"/>
        <v>0</v>
      </c>
      <c r="BL211" s="11"/>
      <c r="BM211" s="11"/>
      <c r="BN211" s="11"/>
    </row>
    <row r="212" spans="1:66" s="43" customFormat="1" x14ac:dyDescent="0.3">
      <c r="A212" s="12">
        <v>12.720700000000001</v>
      </c>
      <c r="B212" s="13" t="s">
        <v>125</v>
      </c>
      <c r="C212" s="19"/>
      <c r="D212" s="19"/>
      <c r="E212" s="19">
        <v>0</v>
      </c>
      <c r="F212" s="19">
        <v>0</v>
      </c>
      <c r="G212" s="19">
        <v>0</v>
      </c>
      <c r="H212" s="19">
        <v>0</v>
      </c>
      <c r="I212" s="19"/>
      <c r="J212" s="19"/>
      <c r="K212" s="19">
        <v>0</v>
      </c>
      <c r="L212" s="19">
        <v>0</v>
      </c>
      <c r="M212" s="19">
        <v>0</v>
      </c>
      <c r="N212" s="19">
        <v>0</v>
      </c>
      <c r="O212" s="22"/>
      <c r="P212" s="19"/>
      <c r="Q212" s="22">
        <v>0</v>
      </c>
      <c r="R212" s="22">
        <v>0</v>
      </c>
      <c r="S212" s="19">
        <v>0</v>
      </c>
      <c r="T212" s="19">
        <v>0</v>
      </c>
      <c r="U212" s="19"/>
      <c r="V212" s="19"/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19">
        <v>0</v>
      </c>
      <c r="AI212" s="19">
        <v>0</v>
      </c>
      <c r="AJ212" s="19">
        <v>0</v>
      </c>
      <c r="AK212" s="19">
        <v>0</v>
      </c>
      <c r="AL212" s="19">
        <v>0</v>
      </c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>
        <v>0</v>
      </c>
      <c r="BB212" s="19">
        <v>0</v>
      </c>
      <c r="BC212" s="19"/>
      <c r="BD212" s="19"/>
      <c r="BE212" s="19"/>
      <c r="BF212" s="19"/>
      <c r="BG212" s="16">
        <f t="shared" si="12"/>
        <v>0</v>
      </c>
      <c r="BH212" s="16">
        <f t="shared" si="12"/>
        <v>0</v>
      </c>
      <c r="BI212" s="42">
        <f t="shared" si="13"/>
        <v>0</v>
      </c>
      <c r="BJ212" s="42">
        <f t="shared" si="14"/>
        <v>0</v>
      </c>
      <c r="BK212" s="18">
        <f t="shared" si="15"/>
        <v>0</v>
      </c>
      <c r="BL212" s="11"/>
      <c r="BM212" s="11"/>
      <c r="BN212" s="11"/>
    </row>
    <row r="213" spans="1:66" s="43" customFormat="1" x14ac:dyDescent="0.3">
      <c r="A213" s="12">
        <v>12.730700000000001</v>
      </c>
      <c r="B213" s="13" t="s">
        <v>210</v>
      </c>
      <c r="C213" s="19">
        <v>0</v>
      </c>
      <c r="D213" s="19">
        <v>2586756.6</v>
      </c>
      <c r="E213" s="21">
        <v>0</v>
      </c>
      <c r="F213" s="20">
        <v>508777.3</v>
      </c>
      <c r="G213" s="19">
        <v>0</v>
      </c>
      <c r="H213" s="19">
        <v>94024</v>
      </c>
      <c r="I213" s="19">
        <v>0</v>
      </c>
      <c r="J213" s="19">
        <v>997026.33999999985</v>
      </c>
      <c r="K213" s="19">
        <v>0</v>
      </c>
      <c r="L213" s="19">
        <v>312351</v>
      </c>
      <c r="M213" s="19">
        <v>0</v>
      </c>
      <c r="N213" s="19">
        <v>0</v>
      </c>
      <c r="O213" s="22"/>
      <c r="P213" s="23">
        <v>694091.7</v>
      </c>
      <c r="Q213" s="22">
        <v>0</v>
      </c>
      <c r="R213" s="23">
        <v>749175.3</v>
      </c>
      <c r="S213" s="24">
        <v>0</v>
      </c>
      <c r="T213" s="20">
        <v>53271</v>
      </c>
      <c r="U213" s="19"/>
      <c r="V213" s="19">
        <v>16185.15</v>
      </c>
      <c r="W213" s="21">
        <v>0</v>
      </c>
      <c r="X213" s="20">
        <v>153780.76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19">
        <v>0</v>
      </c>
      <c r="AJ213" s="19">
        <v>0</v>
      </c>
      <c r="AK213" s="19">
        <v>0</v>
      </c>
      <c r="AL213" s="19">
        <v>0</v>
      </c>
      <c r="AM213" s="19"/>
      <c r="AN213" s="19"/>
      <c r="AO213" s="19"/>
      <c r="AP213" s="19">
        <v>363732.3</v>
      </c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>
        <v>0</v>
      </c>
      <c r="BB213" s="19">
        <v>0</v>
      </c>
      <c r="BC213" s="19"/>
      <c r="BD213" s="19"/>
      <c r="BE213" s="19"/>
      <c r="BF213" s="19"/>
      <c r="BG213" s="16">
        <f t="shared" si="12"/>
        <v>0</v>
      </c>
      <c r="BH213" s="16">
        <f t="shared" si="12"/>
        <v>6529171.4500000002</v>
      </c>
      <c r="BI213" s="42">
        <f t="shared" si="13"/>
        <v>0</v>
      </c>
      <c r="BJ213" s="42">
        <f t="shared" si="14"/>
        <v>6529171.4500000002</v>
      </c>
      <c r="BK213" s="18">
        <f t="shared" si="15"/>
        <v>0</v>
      </c>
      <c r="BL213" s="11"/>
      <c r="BM213" s="11"/>
      <c r="BN213" s="11"/>
    </row>
    <row r="214" spans="1:66" s="43" customFormat="1" x14ac:dyDescent="0.3">
      <c r="A214" s="12">
        <v>12.7407</v>
      </c>
      <c r="B214" s="13" t="s">
        <v>211</v>
      </c>
      <c r="C214" s="19">
        <v>0</v>
      </c>
      <c r="D214" s="19">
        <v>4230</v>
      </c>
      <c r="E214" s="21">
        <v>0</v>
      </c>
      <c r="F214" s="20">
        <v>2042108</v>
      </c>
      <c r="G214" s="19">
        <v>0</v>
      </c>
      <c r="H214" s="19">
        <v>1646699</v>
      </c>
      <c r="I214" s="19"/>
      <c r="J214" s="19"/>
      <c r="K214" s="19">
        <v>0</v>
      </c>
      <c r="L214" s="19">
        <v>0</v>
      </c>
      <c r="M214" s="19">
        <v>0</v>
      </c>
      <c r="N214" s="19">
        <v>0</v>
      </c>
      <c r="O214" s="22"/>
      <c r="P214" s="19"/>
      <c r="Q214" s="22">
        <v>0</v>
      </c>
      <c r="R214" s="23">
        <v>616448</v>
      </c>
      <c r="S214" s="19">
        <v>0</v>
      </c>
      <c r="T214" s="19">
        <v>0</v>
      </c>
      <c r="U214" s="19"/>
      <c r="V214" s="19">
        <v>963884.35</v>
      </c>
      <c r="W214" s="21">
        <v>0</v>
      </c>
      <c r="X214" s="20">
        <v>756078.07999999996</v>
      </c>
      <c r="Y214" s="19">
        <v>0</v>
      </c>
      <c r="Z214" s="19">
        <v>0</v>
      </c>
      <c r="AA214" s="21">
        <v>0</v>
      </c>
      <c r="AB214" s="20">
        <v>1063329.8400000001</v>
      </c>
      <c r="AC214" s="21">
        <v>0</v>
      </c>
      <c r="AD214" s="20">
        <v>2795755</v>
      </c>
      <c r="AE214" s="19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0</v>
      </c>
      <c r="AK214" s="19">
        <v>0</v>
      </c>
      <c r="AL214" s="19">
        <v>0</v>
      </c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>
        <v>0</v>
      </c>
      <c r="BB214" s="19">
        <v>0</v>
      </c>
      <c r="BC214" s="19"/>
      <c r="BD214" s="19"/>
      <c r="BE214" s="19"/>
      <c r="BF214" s="19"/>
      <c r="BG214" s="16">
        <f t="shared" si="12"/>
        <v>0</v>
      </c>
      <c r="BH214" s="16">
        <f t="shared" si="12"/>
        <v>9888532.2699999996</v>
      </c>
      <c r="BI214" s="42">
        <f t="shared" si="13"/>
        <v>0</v>
      </c>
      <c r="BJ214" s="42">
        <f t="shared" si="14"/>
        <v>9888532.2699999996</v>
      </c>
      <c r="BK214" s="18">
        <f t="shared" si="15"/>
        <v>1063329.8400000001</v>
      </c>
      <c r="BL214" s="11"/>
      <c r="BM214" s="11"/>
      <c r="BN214" s="11"/>
    </row>
    <row r="215" spans="1:66" s="45" customFormat="1" x14ac:dyDescent="0.3">
      <c r="A215" s="12">
        <v>12.800599999999999</v>
      </c>
      <c r="B215" s="13" t="s">
        <v>212</v>
      </c>
      <c r="C215" s="19"/>
      <c r="D215" s="19"/>
      <c r="E215" s="19">
        <v>0</v>
      </c>
      <c r="F215" s="19">
        <v>0</v>
      </c>
      <c r="G215" s="19">
        <v>0</v>
      </c>
      <c r="H215" s="19">
        <v>0</v>
      </c>
      <c r="I215" s="19"/>
      <c r="J215" s="19"/>
      <c r="K215" s="19">
        <v>0</v>
      </c>
      <c r="L215" s="19">
        <v>0</v>
      </c>
      <c r="M215" s="19">
        <v>0</v>
      </c>
      <c r="N215" s="19">
        <v>0</v>
      </c>
      <c r="O215" s="22"/>
      <c r="P215" s="19"/>
      <c r="Q215" s="22">
        <v>0</v>
      </c>
      <c r="R215" s="23">
        <v>75582.899999999994</v>
      </c>
      <c r="S215" s="19">
        <v>0</v>
      </c>
      <c r="T215" s="19">
        <v>0</v>
      </c>
      <c r="U215" s="19"/>
      <c r="V215" s="19"/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19">
        <v>0</v>
      </c>
      <c r="AJ215" s="19">
        <v>0</v>
      </c>
      <c r="AK215" s="19">
        <v>0</v>
      </c>
      <c r="AL215" s="19">
        <v>0</v>
      </c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>
        <v>0</v>
      </c>
      <c r="BB215" s="19">
        <v>0</v>
      </c>
      <c r="BC215" s="19"/>
      <c r="BD215" s="19"/>
      <c r="BE215" s="19"/>
      <c r="BF215" s="19"/>
      <c r="BG215" s="16">
        <f t="shared" si="12"/>
        <v>0</v>
      </c>
      <c r="BH215" s="16">
        <f t="shared" si="12"/>
        <v>75582.899999999994</v>
      </c>
      <c r="BI215" s="44">
        <f t="shared" si="13"/>
        <v>0</v>
      </c>
      <c r="BJ215" s="44">
        <f t="shared" si="14"/>
        <v>75582.899999999994</v>
      </c>
      <c r="BK215" s="18">
        <f t="shared" si="15"/>
        <v>0</v>
      </c>
      <c r="BL215" s="11"/>
      <c r="BM215" s="11"/>
      <c r="BN215" s="11"/>
    </row>
    <row r="216" spans="1:66" s="45" customFormat="1" x14ac:dyDescent="0.3">
      <c r="A216" s="12">
        <v>12.800700000000001</v>
      </c>
      <c r="B216" s="13" t="s">
        <v>212</v>
      </c>
      <c r="C216" s="19">
        <v>0</v>
      </c>
      <c r="D216" s="19">
        <v>2247856.02</v>
      </c>
      <c r="E216" s="21">
        <v>0</v>
      </c>
      <c r="F216" s="20">
        <v>423097</v>
      </c>
      <c r="G216" s="19">
        <v>0</v>
      </c>
      <c r="H216" s="19">
        <v>336717.6100000001</v>
      </c>
      <c r="I216" s="19">
        <v>0</v>
      </c>
      <c r="J216" s="19">
        <v>453602.91999999993</v>
      </c>
      <c r="K216" s="19">
        <v>0</v>
      </c>
      <c r="L216" s="19">
        <v>329328.68</v>
      </c>
      <c r="M216" s="21">
        <v>0</v>
      </c>
      <c r="N216" s="20">
        <v>954045.25</v>
      </c>
      <c r="O216" s="22"/>
      <c r="P216" s="23">
        <v>807228.17</v>
      </c>
      <c r="Q216" s="22">
        <v>0</v>
      </c>
      <c r="R216" s="23">
        <v>1103208.22</v>
      </c>
      <c r="S216" s="24">
        <v>0</v>
      </c>
      <c r="T216" s="20">
        <v>1109588.04</v>
      </c>
      <c r="U216" s="19"/>
      <c r="V216" s="19">
        <v>1122815.96</v>
      </c>
      <c r="W216" s="21">
        <v>0</v>
      </c>
      <c r="X216" s="20">
        <v>597542.99</v>
      </c>
      <c r="Y216" s="19">
        <v>0</v>
      </c>
      <c r="Z216" s="19">
        <v>161663.26999999999</v>
      </c>
      <c r="AA216" s="21">
        <v>0</v>
      </c>
      <c r="AB216" s="20">
        <v>469247.22000000003</v>
      </c>
      <c r="AC216" s="21">
        <v>0</v>
      </c>
      <c r="AD216" s="20">
        <v>1656664.7</v>
      </c>
      <c r="AE216" s="19">
        <v>0</v>
      </c>
      <c r="AF216" s="19">
        <v>1142835</v>
      </c>
      <c r="AG216" s="21">
        <v>0</v>
      </c>
      <c r="AH216" s="20">
        <v>793242.25</v>
      </c>
      <c r="AI216" s="21">
        <v>0</v>
      </c>
      <c r="AJ216" s="20">
        <v>174730.3</v>
      </c>
      <c r="AK216" s="21">
        <v>0</v>
      </c>
      <c r="AL216" s="20">
        <v>755444.7</v>
      </c>
      <c r="AM216" s="19"/>
      <c r="AN216" s="19">
        <v>1024568</v>
      </c>
      <c r="AO216" s="19"/>
      <c r="AP216" s="19">
        <v>669075.72</v>
      </c>
      <c r="AQ216" s="21">
        <v>0</v>
      </c>
      <c r="AR216" s="20">
        <v>294585.90999999992</v>
      </c>
      <c r="AS216" s="21"/>
      <c r="AT216" s="20">
        <v>966282</v>
      </c>
      <c r="AU216" s="19">
        <v>0</v>
      </c>
      <c r="AV216" s="19">
        <v>1454267</v>
      </c>
      <c r="AW216" s="19"/>
      <c r="AX216" s="19">
        <v>3828501</v>
      </c>
      <c r="AY216" s="19"/>
      <c r="AZ216" s="19"/>
      <c r="BA216" s="19">
        <v>0</v>
      </c>
      <c r="BB216" s="19">
        <v>0</v>
      </c>
      <c r="BC216" s="19"/>
      <c r="BD216" s="19"/>
      <c r="BE216" s="19"/>
      <c r="BF216" s="19"/>
      <c r="BG216" s="16">
        <f t="shared" si="12"/>
        <v>0</v>
      </c>
      <c r="BH216" s="16">
        <f t="shared" si="12"/>
        <v>22876137.93</v>
      </c>
      <c r="BI216" s="44">
        <f t="shared" si="13"/>
        <v>0</v>
      </c>
      <c r="BJ216" s="44">
        <f t="shared" si="14"/>
        <v>22876137.93</v>
      </c>
      <c r="BK216" s="18">
        <f t="shared" si="15"/>
        <v>469247.22000000003</v>
      </c>
      <c r="BL216" s="11"/>
      <c r="BM216" s="11"/>
      <c r="BN216" s="11"/>
    </row>
    <row r="217" spans="1:66" s="45" customFormat="1" ht="31.5" x14ac:dyDescent="0.3">
      <c r="A217" s="12">
        <v>12.800800000000001</v>
      </c>
      <c r="B217" s="13" t="s">
        <v>213</v>
      </c>
      <c r="C217" s="19">
        <v>0</v>
      </c>
      <c r="D217" s="19">
        <v>64939.53</v>
      </c>
      <c r="E217" s="21">
        <v>0</v>
      </c>
      <c r="F217" s="20">
        <v>175059</v>
      </c>
      <c r="G217" s="19">
        <v>0</v>
      </c>
      <c r="H217" s="19">
        <v>10238.17</v>
      </c>
      <c r="I217" s="19">
        <v>0</v>
      </c>
      <c r="J217" s="19">
        <v>66494.459999999992</v>
      </c>
      <c r="K217" s="19">
        <v>0</v>
      </c>
      <c r="L217" s="19">
        <v>41107</v>
      </c>
      <c r="M217" s="21">
        <v>0</v>
      </c>
      <c r="N217" s="20">
        <v>111703.19</v>
      </c>
      <c r="O217" s="22"/>
      <c r="P217" s="23">
        <v>91627.000000000087</v>
      </c>
      <c r="Q217" s="22">
        <v>0</v>
      </c>
      <c r="R217" s="23">
        <v>115606.88</v>
      </c>
      <c r="S217" s="24">
        <v>0</v>
      </c>
      <c r="T217" s="20">
        <v>239161.84000000003</v>
      </c>
      <c r="U217" s="19"/>
      <c r="V217" s="19">
        <v>124190.25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21">
        <v>0</v>
      </c>
      <c r="AD217" s="20">
        <v>31068</v>
      </c>
      <c r="AE217" s="19">
        <v>0</v>
      </c>
      <c r="AF217" s="19">
        <v>0</v>
      </c>
      <c r="AG217" s="19">
        <v>0</v>
      </c>
      <c r="AH217" s="19">
        <v>0</v>
      </c>
      <c r="AI217" s="19">
        <v>0</v>
      </c>
      <c r="AJ217" s="19">
        <v>0</v>
      </c>
      <c r="AK217" s="19">
        <v>0</v>
      </c>
      <c r="AL217" s="19">
        <v>0</v>
      </c>
      <c r="AM217" s="19"/>
      <c r="AN217" s="19">
        <v>10172</v>
      </c>
      <c r="AO217" s="19"/>
      <c r="AP217" s="19">
        <v>3480.63</v>
      </c>
      <c r="AQ217" s="21">
        <v>0</v>
      </c>
      <c r="AR217" s="20">
        <v>2040.51</v>
      </c>
      <c r="AS217" s="19"/>
      <c r="AT217" s="19"/>
      <c r="AU217" s="19"/>
      <c r="AV217" s="19"/>
      <c r="AW217" s="19"/>
      <c r="AX217" s="19">
        <v>75581</v>
      </c>
      <c r="AY217" s="19"/>
      <c r="AZ217" s="19"/>
      <c r="BA217" s="19">
        <v>0</v>
      </c>
      <c r="BB217" s="19">
        <v>0</v>
      </c>
      <c r="BC217" s="19"/>
      <c r="BD217" s="19"/>
      <c r="BE217" s="19"/>
      <c r="BF217" s="19"/>
      <c r="BG217" s="16">
        <f t="shared" si="12"/>
        <v>0</v>
      </c>
      <c r="BH217" s="16">
        <f t="shared" si="12"/>
        <v>1162469.46</v>
      </c>
      <c r="BI217" s="44">
        <f t="shared" si="13"/>
        <v>0</v>
      </c>
      <c r="BJ217" s="44">
        <f t="shared" si="14"/>
        <v>1162469.46</v>
      </c>
      <c r="BK217" s="18">
        <f t="shared" si="15"/>
        <v>0</v>
      </c>
      <c r="BL217" s="11"/>
      <c r="BM217" s="11"/>
      <c r="BN217" s="11"/>
    </row>
    <row r="218" spans="1:66" s="45" customFormat="1" ht="47.25" x14ac:dyDescent="0.3">
      <c r="A218" s="46">
        <v>12.8017</v>
      </c>
      <c r="B218" s="13" t="s">
        <v>214</v>
      </c>
      <c r="C218" s="19">
        <v>0</v>
      </c>
      <c r="D218" s="19">
        <v>1854547</v>
      </c>
      <c r="E218" s="21">
        <v>0</v>
      </c>
      <c r="F218" s="20">
        <v>1655288</v>
      </c>
      <c r="G218" s="19">
        <v>0</v>
      </c>
      <c r="H218" s="19">
        <v>310389</v>
      </c>
      <c r="I218" s="19">
        <v>0</v>
      </c>
      <c r="J218" s="19">
        <v>1217485</v>
      </c>
      <c r="K218" s="19">
        <v>0</v>
      </c>
      <c r="L218" s="19">
        <v>624357</v>
      </c>
      <c r="M218" s="21">
        <v>0</v>
      </c>
      <c r="N218" s="20">
        <v>3013328.68</v>
      </c>
      <c r="O218" s="22"/>
      <c r="P218" s="23">
        <v>8242591</v>
      </c>
      <c r="Q218" s="22">
        <v>0</v>
      </c>
      <c r="R218" s="23">
        <v>1565557</v>
      </c>
      <c r="S218" s="24">
        <v>0</v>
      </c>
      <c r="T218" s="20">
        <v>2112901</v>
      </c>
      <c r="U218" s="19"/>
      <c r="V218" s="19">
        <v>2742379</v>
      </c>
      <c r="W218" s="21">
        <v>0</v>
      </c>
      <c r="X218" s="20">
        <v>1280914</v>
      </c>
      <c r="Y218" s="19">
        <v>0</v>
      </c>
      <c r="Z218" s="19">
        <v>1275432.1800000002</v>
      </c>
      <c r="AA218" s="21">
        <v>0</v>
      </c>
      <c r="AB218" s="20">
        <v>1579972</v>
      </c>
      <c r="AC218" s="21">
        <v>0</v>
      </c>
      <c r="AD218" s="20">
        <v>2285376</v>
      </c>
      <c r="AE218" s="19">
        <v>0</v>
      </c>
      <c r="AF218" s="19">
        <v>3015746</v>
      </c>
      <c r="AG218" s="21">
        <v>0</v>
      </c>
      <c r="AH218" s="20">
        <v>2795335</v>
      </c>
      <c r="AI218" s="21">
        <v>0</v>
      </c>
      <c r="AJ218" s="20">
        <v>1678620</v>
      </c>
      <c r="AK218" s="21">
        <v>0</v>
      </c>
      <c r="AL218" s="20">
        <v>1404013</v>
      </c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>
        <v>0</v>
      </c>
      <c r="BB218" s="19">
        <v>0</v>
      </c>
      <c r="BC218" s="19"/>
      <c r="BD218" s="19"/>
      <c r="BE218" s="19"/>
      <c r="BF218" s="19"/>
      <c r="BG218" s="16">
        <f t="shared" si="12"/>
        <v>0</v>
      </c>
      <c r="BH218" s="16">
        <f t="shared" si="12"/>
        <v>38654230.859999999</v>
      </c>
      <c r="BI218" s="44">
        <f t="shared" si="13"/>
        <v>0</v>
      </c>
      <c r="BJ218" s="44">
        <f t="shared" si="14"/>
        <v>38654230.859999999</v>
      </c>
      <c r="BK218" s="18">
        <f t="shared" si="15"/>
        <v>1579972</v>
      </c>
      <c r="BL218" s="11"/>
      <c r="BM218" s="11"/>
      <c r="BN218" s="11"/>
    </row>
    <row r="219" spans="1:66" s="48" customFormat="1" x14ac:dyDescent="0.3">
      <c r="A219" s="12">
        <v>12.900700000000001</v>
      </c>
      <c r="B219" s="13" t="s">
        <v>215</v>
      </c>
      <c r="C219" s="19">
        <v>0</v>
      </c>
      <c r="D219" s="19">
        <v>521474.65</v>
      </c>
      <c r="E219" s="21">
        <v>0</v>
      </c>
      <c r="F219" s="20">
        <v>1149933</v>
      </c>
      <c r="G219" s="19">
        <v>0</v>
      </c>
      <c r="H219" s="19">
        <v>625164</v>
      </c>
      <c r="I219" s="19">
        <v>0</v>
      </c>
      <c r="J219" s="19">
        <v>412829.67</v>
      </c>
      <c r="K219" s="19">
        <v>0</v>
      </c>
      <c r="L219" s="19">
        <v>80579.58</v>
      </c>
      <c r="M219" s="21">
        <v>0</v>
      </c>
      <c r="N219" s="20">
        <v>44275.81</v>
      </c>
      <c r="O219" s="22"/>
      <c r="P219" s="23">
        <v>88128</v>
      </c>
      <c r="Q219" s="22">
        <v>0</v>
      </c>
      <c r="R219" s="23">
        <v>202638</v>
      </c>
      <c r="S219" s="24">
        <v>0</v>
      </c>
      <c r="T219" s="20">
        <v>120583</v>
      </c>
      <c r="U219" s="19"/>
      <c r="V219" s="19">
        <v>120433</v>
      </c>
      <c r="W219" s="21">
        <v>0</v>
      </c>
      <c r="X219" s="20">
        <v>294628.53000000003</v>
      </c>
      <c r="Y219" s="19">
        <v>0</v>
      </c>
      <c r="Z219" s="19">
        <v>50772.42</v>
      </c>
      <c r="AA219" s="21">
        <v>0</v>
      </c>
      <c r="AB219" s="20">
        <v>74931</v>
      </c>
      <c r="AC219" s="21">
        <v>0</v>
      </c>
      <c r="AD219" s="20">
        <v>6732934</v>
      </c>
      <c r="AE219" s="19">
        <v>0</v>
      </c>
      <c r="AF219" s="19">
        <v>628255</v>
      </c>
      <c r="AG219" s="21">
        <v>0</v>
      </c>
      <c r="AH219" s="20">
        <v>104307.89</v>
      </c>
      <c r="AI219" s="21">
        <v>0</v>
      </c>
      <c r="AJ219" s="20">
        <v>48802.14</v>
      </c>
      <c r="AK219" s="21">
        <v>0</v>
      </c>
      <c r="AL219" s="20">
        <v>956720</v>
      </c>
      <c r="AM219" s="19"/>
      <c r="AN219" s="19">
        <v>9242149</v>
      </c>
      <c r="AO219" s="19"/>
      <c r="AP219" s="19"/>
      <c r="AQ219" s="19"/>
      <c r="AR219" s="19"/>
      <c r="AS219" s="21"/>
      <c r="AT219" s="20">
        <v>491139</v>
      </c>
      <c r="AU219" s="19">
        <v>0</v>
      </c>
      <c r="AV219" s="19">
        <v>32468</v>
      </c>
      <c r="AW219" s="19"/>
      <c r="AX219" s="19">
        <v>230127</v>
      </c>
      <c r="AY219" s="19"/>
      <c r="AZ219" s="19"/>
      <c r="BA219" s="19">
        <v>0</v>
      </c>
      <c r="BB219" s="19">
        <v>0</v>
      </c>
      <c r="BC219" s="19"/>
      <c r="BD219" s="19"/>
      <c r="BE219" s="19"/>
      <c r="BF219" s="19"/>
      <c r="BG219" s="16">
        <f t="shared" si="12"/>
        <v>0</v>
      </c>
      <c r="BH219" s="16">
        <f t="shared" si="12"/>
        <v>22253272.690000001</v>
      </c>
      <c r="BI219" s="47">
        <f t="shared" si="13"/>
        <v>0</v>
      </c>
      <c r="BJ219" s="47">
        <f t="shared" si="14"/>
        <v>22253272.690000001</v>
      </c>
      <c r="BK219" s="18">
        <f t="shared" si="15"/>
        <v>74931</v>
      </c>
      <c r="BL219" s="11"/>
      <c r="BM219" s="11"/>
      <c r="BN219" s="11"/>
    </row>
    <row r="220" spans="1:66" s="48" customFormat="1" x14ac:dyDescent="0.3">
      <c r="A220" s="12">
        <v>12.9008</v>
      </c>
      <c r="B220" s="13" t="s">
        <v>216</v>
      </c>
      <c r="C220" s="19">
        <v>0</v>
      </c>
      <c r="D220" s="19">
        <v>47754.679999999898</v>
      </c>
      <c r="E220" s="21">
        <v>0</v>
      </c>
      <c r="F220" s="20">
        <v>752972</v>
      </c>
      <c r="G220" s="19">
        <v>0</v>
      </c>
      <c r="H220" s="19">
        <v>435094</v>
      </c>
      <c r="I220" s="19">
        <v>0</v>
      </c>
      <c r="J220" s="19">
        <v>39709</v>
      </c>
      <c r="K220" s="19">
        <v>0</v>
      </c>
      <c r="L220" s="19">
        <v>27480</v>
      </c>
      <c r="M220" s="21">
        <v>0</v>
      </c>
      <c r="N220" s="20">
        <v>163237.58000000002</v>
      </c>
      <c r="O220" s="22"/>
      <c r="P220" s="19">
        <v>0</v>
      </c>
      <c r="Q220" s="22">
        <v>0</v>
      </c>
      <c r="R220" s="23">
        <v>966433.62</v>
      </c>
      <c r="S220" s="19">
        <v>0</v>
      </c>
      <c r="T220" s="19">
        <v>0</v>
      </c>
      <c r="U220" s="19"/>
      <c r="V220" s="19"/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>
        <v>0</v>
      </c>
      <c r="AM220" s="19"/>
      <c r="AN220" s="19">
        <v>349937</v>
      </c>
      <c r="AO220" s="19"/>
      <c r="AP220" s="19"/>
      <c r="AQ220" s="19"/>
      <c r="AR220" s="19"/>
      <c r="AS220" s="19"/>
      <c r="AT220" s="19"/>
      <c r="AU220" s="19">
        <v>0</v>
      </c>
      <c r="AV220" s="19">
        <v>87168</v>
      </c>
      <c r="AW220" s="19"/>
      <c r="AX220" s="19"/>
      <c r="AY220" s="19"/>
      <c r="AZ220" s="19"/>
      <c r="BA220" s="19">
        <v>0</v>
      </c>
      <c r="BB220" s="19">
        <v>0</v>
      </c>
      <c r="BC220" s="19"/>
      <c r="BD220" s="19"/>
      <c r="BE220" s="19"/>
      <c r="BF220" s="19"/>
      <c r="BG220" s="16">
        <f t="shared" si="12"/>
        <v>0</v>
      </c>
      <c r="BH220" s="16">
        <f t="shared" si="12"/>
        <v>2869785.88</v>
      </c>
      <c r="BI220" s="47">
        <f t="shared" si="13"/>
        <v>0</v>
      </c>
      <c r="BJ220" s="47">
        <f t="shared" si="14"/>
        <v>2869785.88</v>
      </c>
      <c r="BK220" s="18">
        <f t="shared" si="15"/>
        <v>0</v>
      </c>
      <c r="BL220" s="11"/>
      <c r="BM220" s="11"/>
      <c r="BN220" s="11"/>
    </row>
    <row r="221" spans="1:66" s="48" customFormat="1" x14ac:dyDescent="0.3">
      <c r="A221" s="12">
        <v>12.9017</v>
      </c>
      <c r="B221" s="13" t="s">
        <v>133</v>
      </c>
      <c r="C221" s="19"/>
      <c r="D221" s="19"/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10317.6</v>
      </c>
      <c r="K221" s="19">
        <v>0</v>
      </c>
      <c r="L221" s="19">
        <v>10317.85</v>
      </c>
      <c r="M221" s="21">
        <v>0</v>
      </c>
      <c r="N221" s="20">
        <v>43354.100000000006</v>
      </c>
      <c r="O221" s="22"/>
      <c r="P221" s="19"/>
      <c r="Q221" s="22">
        <v>0</v>
      </c>
      <c r="R221" s="22">
        <v>0</v>
      </c>
      <c r="S221" s="19">
        <v>0</v>
      </c>
      <c r="T221" s="19">
        <v>0</v>
      </c>
      <c r="U221" s="19"/>
      <c r="V221" s="19"/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21">
        <v>3.637978807091713E-12</v>
      </c>
      <c r="AJ221" s="21">
        <v>0</v>
      </c>
      <c r="AK221" s="19">
        <v>0</v>
      </c>
      <c r="AL221" s="19">
        <v>0</v>
      </c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>
        <v>0</v>
      </c>
      <c r="BB221" s="19">
        <v>0</v>
      </c>
      <c r="BC221" s="19"/>
      <c r="BD221" s="19"/>
      <c r="BE221" s="19"/>
      <c r="BF221" s="19"/>
      <c r="BG221" s="16">
        <f t="shared" si="12"/>
        <v>3.637978807091713E-12</v>
      </c>
      <c r="BH221" s="16">
        <f t="shared" si="12"/>
        <v>63989.55</v>
      </c>
      <c r="BI221" s="47">
        <f t="shared" si="13"/>
        <v>0</v>
      </c>
      <c r="BJ221" s="47">
        <f t="shared" si="14"/>
        <v>63989.55</v>
      </c>
      <c r="BK221" s="18">
        <f t="shared" si="15"/>
        <v>0</v>
      </c>
      <c r="BL221" s="11"/>
      <c r="BM221" s="11"/>
      <c r="BN221" s="11"/>
    </row>
    <row r="222" spans="1:66" s="48" customFormat="1" x14ac:dyDescent="0.3">
      <c r="A222" s="12">
        <v>12.902699999999999</v>
      </c>
      <c r="B222" s="13" t="s">
        <v>217</v>
      </c>
      <c r="C222" s="19"/>
      <c r="D222" s="19"/>
      <c r="E222" s="19">
        <v>0</v>
      </c>
      <c r="F222" s="19">
        <v>0</v>
      </c>
      <c r="G222" s="19">
        <v>0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2"/>
      <c r="P222" s="19"/>
      <c r="Q222" s="22">
        <v>0</v>
      </c>
      <c r="R222" s="22">
        <v>0</v>
      </c>
      <c r="S222" s="19">
        <v>0</v>
      </c>
      <c r="T222" s="19">
        <v>0</v>
      </c>
      <c r="U222" s="19"/>
      <c r="V222" s="19"/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>
        <v>0</v>
      </c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>
        <v>0</v>
      </c>
      <c r="BB222" s="19">
        <v>0</v>
      </c>
      <c r="BC222" s="19"/>
      <c r="BD222" s="19"/>
      <c r="BE222" s="19"/>
      <c r="BF222" s="19"/>
      <c r="BG222" s="16">
        <f t="shared" si="12"/>
        <v>0</v>
      </c>
      <c r="BH222" s="16">
        <f t="shared" si="12"/>
        <v>0</v>
      </c>
      <c r="BI222" s="47">
        <f t="shared" si="13"/>
        <v>0</v>
      </c>
      <c r="BJ222" s="47">
        <f t="shared" si="14"/>
        <v>0</v>
      </c>
      <c r="BK222" s="18">
        <f t="shared" si="15"/>
        <v>0</v>
      </c>
      <c r="BL222" s="11"/>
      <c r="BM222" s="11"/>
      <c r="BN222" s="11"/>
    </row>
    <row r="223" spans="1:66" s="48" customFormat="1" x14ac:dyDescent="0.3">
      <c r="A223" s="12">
        <v>12.903700000000001</v>
      </c>
      <c r="B223" s="13" t="s">
        <v>218</v>
      </c>
      <c r="C223" s="19">
        <v>0</v>
      </c>
      <c r="D223" s="19">
        <v>431344.2</v>
      </c>
      <c r="E223" s="21">
        <v>0</v>
      </c>
      <c r="F223" s="20">
        <v>19000</v>
      </c>
      <c r="G223" s="19">
        <v>0</v>
      </c>
      <c r="H223" s="19">
        <v>13850</v>
      </c>
      <c r="I223" s="19">
        <v>0</v>
      </c>
      <c r="J223" s="19">
        <v>266414.36999999994</v>
      </c>
      <c r="K223" s="19">
        <v>0</v>
      </c>
      <c r="L223" s="19">
        <v>126334</v>
      </c>
      <c r="M223" s="21">
        <v>0</v>
      </c>
      <c r="N223" s="20">
        <v>145337.15</v>
      </c>
      <c r="O223" s="22"/>
      <c r="P223" s="23">
        <v>88534.82</v>
      </c>
      <c r="Q223" s="22">
        <v>0</v>
      </c>
      <c r="R223" s="23">
        <v>45549.9</v>
      </c>
      <c r="S223" s="24">
        <v>0</v>
      </c>
      <c r="T223" s="20">
        <v>103870.45999999999</v>
      </c>
      <c r="U223" s="19"/>
      <c r="V223" s="19">
        <v>103870.45</v>
      </c>
      <c r="W223" s="21">
        <v>0</v>
      </c>
      <c r="X223" s="20">
        <v>21569.29</v>
      </c>
      <c r="Y223" s="19">
        <v>0</v>
      </c>
      <c r="Z223" s="19">
        <v>17354.7</v>
      </c>
      <c r="AA223" s="21">
        <v>0</v>
      </c>
      <c r="AB223" s="20">
        <v>21106.51</v>
      </c>
      <c r="AC223" s="21">
        <v>0</v>
      </c>
      <c r="AD223" s="20">
        <v>386470.80000000005</v>
      </c>
      <c r="AE223" s="19">
        <v>0</v>
      </c>
      <c r="AF223" s="19">
        <v>291547</v>
      </c>
      <c r="AG223" s="21">
        <v>0</v>
      </c>
      <c r="AH223" s="20">
        <v>17202.600000000002</v>
      </c>
      <c r="AI223" s="19">
        <v>0</v>
      </c>
      <c r="AJ223" s="19">
        <v>0</v>
      </c>
      <c r="AK223" s="21">
        <v>0</v>
      </c>
      <c r="AL223" s="20">
        <v>8933</v>
      </c>
      <c r="AM223" s="19"/>
      <c r="AN223" s="19"/>
      <c r="AO223" s="19"/>
      <c r="AP223" s="19">
        <v>2782.8</v>
      </c>
      <c r="AQ223" s="19"/>
      <c r="AR223" s="19"/>
      <c r="AS223" s="19"/>
      <c r="AT223" s="19"/>
      <c r="AU223" s="19"/>
      <c r="AV223" s="19"/>
      <c r="AW223" s="19"/>
      <c r="AX223" s="19">
        <v>13989</v>
      </c>
      <c r="AY223" s="19"/>
      <c r="AZ223" s="19"/>
      <c r="BA223" s="19">
        <v>0</v>
      </c>
      <c r="BB223" s="19">
        <v>0</v>
      </c>
      <c r="BC223" s="19"/>
      <c r="BD223" s="19"/>
      <c r="BE223" s="19"/>
      <c r="BF223" s="19"/>
      <c r="BG223" s="16">
        <f t="shared" si="12"/>
        <v>0</v>
      </c>
      <c r="BH223" s="16">
        <f t="shared" si="12"/>
        <v>2125061.0499999998</v>
      </c>
      <c r="BI223" s="47">
        <f t="shared" si="13"/>
        <v>0</v>
      </c>
      <c r="BJ223" s="47">
        <f t="shared" si="14"/>
        <v>2125061.0499999998</v>
      </c>
      <c r="BK223" s="18">
        <f t="shared" si="15"/>
        <v>21106.51</v>
      </c>
      <c r="BL223" s="11"/>
      <c r="BM223" s="11"/>
      <c r="BN223" s="11"/>
    </row>
    <row r="224" spans="1:66" s="48" customFormat="1" x14ac:dyDescent="0.3">
      <c r="A224" s="12">
        <v>12.9047</v>
      </c>
      <c r="B224" s="13" t="s">
        <v>219</v>
      </c>
      <c r="C224" s="19">
        <v>0</v>
      </c>
      <c r="D224" s="19">
        <v>489770.3</v>
      </c>
      <c r="E224" s="21">
        <v>0</v>
      </c>
      <c r="F224" s="20">
        <v>233880</v>
      </c>
      <c r="G224" s="19">
        <v>0</v>
      </c>
      <c r="H224" s="19">
        <v>219218.42</v>
      </c>
      <c r="I224" s="19">
        <v>0</v>
      </c>
      <c r="J224" s="19">
        <v>73314.02</v>
      </c>
      <c r="K224" s="19">
        <v>0</v>
      </c>
      <c r="L224" s="19">
        <v>31300.05</v>
      </c>
      <c r="M224" s="21">
        <v>0</v>
      </c>
      <c r="N224" s="20">
        <v>195948.78</v>
      </c>
      <c r="O224" s="22"/>
      <c r="P224" s="23">
        <v>120057.12</v>
      </c>
      <c r="Q224" s="22">
        <v>0</v>
      </c>
      <c r="R224" s="23">
        <v>314070.40000000002</v>
      </c>
      <c r="S224" s="24">
        <v>0</v>
      </c>
      <c r="T224" s="20">
        <v>101798.23</v>
      </c>
      <c r="U224" s="19"/>
      <c r="V224" s="19">
        <v>177768.13</v>
      </c>
      <c r="W224" s="21">
        <v>0</v>
      </c>
      <c r="X224" s="20">
        <v>327565.99</v>
      </c>
      <c r="Y224" s="19">
        <v>0</v>
      </c>
      <c r="Z224" s="19">
        <v>0</v>
      </c>
      <c r="AA224" s="21">
        <v>0</v>
      </c>
      <c r="AB224" s="20">
        <v>50077.19</v>
      </c>
      <c r="AC224" s="21">
        <v>0</v>
      </c>
      <c r="AD224" s="20">
        <v>188753.37</v>
      </c>
      <c r="AE224" s="19">
        <v>0</v>
      </c>
      <c r="AF224" s="19">
        <v>0</v>
      </c>
      <c r="AG224" s="21">
        <v>0</v>
      </c>
      <c r="AH224" s="20">
        <v>132491.82</v>
      </c>
      <c r="AI224" s="21">
        <v>0</v>
      </c>
      <c r="AJ224" s="20">
        <v>94836</v>
      </c>
      <c r="AK224" s="21">
        <v>0</v>
      </c>
      <c r="AL224" s="20">
        <v>60325.46</v>
      </c>
      <c r="AM224" s="19"/>
      <c r="AN224" s="19">
        <v>108086</v>
      </c>
      <c r="AO224" s="19"/>
      <c r="AP224" s="19">
        <v>284779.45</v>
      </c>
      <c r="AQ224" s="21">
        <v>0</v>
      </c>
      <c r="AR224" s="20">
        <v>27302.149999999994</v>
      </c>
      <c r="AS224" s="21"/>
      <c r="AT224" s="20">
        <v>187787</v>
      </c>
      <c r="AU224" s="19">
        <v>0</v>
      </c>
      <c r="AV224" s="19">
        <v>129504</v>
      </c>
      <c r="AW224" s="19"/>
      <c r="AX224" s="19">
        <v>1188989</v>
      </c>
      <c r="AY224" s="19"/>
      <c r="AZ224" s="19"/>
      <c r="BA224" s="19">
        <v>0</v>
      </c>
      <c r="BB224" s="19">
        <v>0</v>
      </c>
      <c r="BC224" s="19"/>
      <c r="BD224" s="19"/>
      <c r="BE224" s="19"/>
      <c r="BF224" s="19"/>
      <c r="BG224" s="16">
        <f t="shared" si="12"/>
        <v>0</v>
      </c>
      <c r="BH224" s="16">
        <f t="shared" si="12"/>
        <v>4737622.879999999</v>
      </c>
      <c r="BI224" s="47">
        <f t="shared" si="13"/>
        <v>0</v>
      </c>
      <c r="BJ224" s="47">
        <f t="shared" si="14"/>
        <v>4737622.879999999</v>
      </c>
      <c r="BK224" s="18">
        <f t="shared" si="15"/>
        <v>50077.19</v>
      </c>
      <c r="BL224" s="11"/>
      <c r="BM224" s="11"/>
      <c r="BN224" s="11"/>
    </row>
    <row r="225" spans="1:66" s="48" customFormat="1" x14ac:dyDescent="0.3">
      <c r="A225" s="12">
        <v>12.9048</v>
      </c>
      <c r="B225" s="13" t="s">
        <v>220</v>
      </c>
      <c r="C225" s="19"/>
      <c r="D225" s="19"/>
      <c r="E225" s="19">
        <v>0</v>
      </c>
      <c r="F225" s="19">
        <v>0</v>
      </c>
      <c r="G225" s="19">
        <v>0</v>
      </c>
      <c r="H225" s="19">
        <v>0</v>
      </c>
      <c r="I225" s="19"/>
      <c r="J225" s="19"/>
      <c r="K225" s="19">
        <v>0</v>
      </c>
      <c r="L225" s="19">
        <v>0</v>
      </c>
      <c r="M225" s="19">
        <v>0</v>
      </c>
      <c r="N225" s="19">
        <v>0</v>
      </c>
      <c r="O225" s="22"/>
      <c r="P225" s="23">
        <v>271578</v>
      </c>
      <c r="Q225" s="22">
        <v>0</v>
      </c>
      <c r="R225" s="22">
        <v>0</v>
      </c>
      <c r="S225" s="24">
        <v>0</v>
      </c>
      <c r="T225" s="20">
        <v>435151</v>
      </c>
      <c r="U225" s="19"/>
      <c r="V225" s="19">
        <v>84739.77</v>
      </c>
      <c r="W225" s="19">
        <v>0</v>
      </c>
      <c r="X225" s="19">
        <v>0</v>
      </c>
      <c r="Y225" s="19">
        <v>0</v>
      </c>
      <c r="Z225" s="19">
        <v>0</v>
      </c>
      <c r="AA225" s="21">
        <v>0</v>
      </c>
      <c r="AB225" s="20">
        <v>2204.7600000000002</v>
      </c>
      <c r="AC225" s="21">
        <v>0</v>
      </c>
      <c r="AD225" s="20">
        <v>183685</v>
      </c>
      <c r="AE225" s="19">
        <v>0</v>
      </c>
      <c r="AF225" s="19">
        <v>0</v>
      </c>
      <c r="AG225" s="19">
        <v>0</v>
      </c>
      <c r="AH225" s="19">
        <v>0</v>
      </c>
      <c r="AI225" s="21">
        <v>0</v>
      </c>
      <c r="AJ225" s="20">
        <v>283306.32</v>
      </c>
      <c r="AK225" s="21">
        <v>0</v>
      </c>
      <c r="AL225" s="20">
        <v>242183.76</v>
      </c>
      <c r="AM225" s="19"/>
      <c r="AN225" s="19"/>
      <c r="AO225" s="19"/>
      <c r="AP225" s="19"/>
      <c r="AQ225" s="19">
        <v>0</v>
      </c>
      <c r="AR225" s="19">
        <v>0</v>
      </c>
      <c r="AS225" s="19"/>
      <c r="AT225" s="19"/>
      <c r="AU225" s="19"/>
      <c r="AV225" s="19"/>
      <c r="AW225" s="19"/>
      <c r="AX225" s="19">
        <v>3931</v>
      </c>
      <c r="AY225" s="19"/>
      <c r="AZ225" s="19"/>
      <c r="BA225" s="19">
        <v>0</v>
      </c>
      <c r="BB225" s="19">
        <v>0</v>
      </c>
      <c r="BC225" s="19"/>
      <c r="BD225" s="19"/>
      <c r="BE225" s="19"/>
      <c r="BF225" s="19"/>
      <c r="BG225" s="16">
        <f t="shared" si="12"/>
        <v>0</v>
      </c>
      <c r="BH225" s="16">
        <f t="shared" si="12"/>
        <v>1506779.61</v>
      </c>
      <c r="BI225" s="47">
        <f t="shared" si="13"/>
        <v>0</v>
      </c>
      <c r="BJ225" s="47">
        <f t="shared" si="14"/>
        <v>1506779.61</v>
      </c>
      <c r="BK225" s="18">
        <f t="shared" si="15"/>
        <v>2204.7600000000002</v>
      </c>
      <c r="BL225" s="11"/>
      <c r="BM225" s="11"/>
      <c r="BN225" s="11"/>
    </row>
    <row r="226" spans="1:66" s="50" customFormat="1" ht="31.5" x14ac:dyDescent="0.3">
      <c r="A226" s="12">
        <v>12.9107</v>
      </c>
      <c r="B226" s="13" t="s">
        <v>221</v>
      </c>
      <c r="C226" s="19"/>
      <c r="D226" s="19"/>
      <c r="E226" s="19">
        <v>0</v>
      </c>
      <c r="F226" s="19">
        <v>0</v>
      </c>
      <c r="G226" s="19">
        <v>0</v>
      </c>
      <c r="H226" s="19">
        <v>0</v>
      </c>
      <c r="I226" s="19"/>
      <c r="J226" s="19"/>
      <c r="K226" s="19">
        <v>0</v>
      </c>
      <c r="L226" s="19">
        <v>0</v>
      </c>
      <c r="M226" s="19">
        <v>0</v>
      </c>
      <c r="N226" s="19">
        <v>0</v>
      </c>
      <c r="O226" s="22"/>
      <c r="P226" s="19"/>
      <c r="Q226" s="22">
        <v>0</v>
      </c>
      <c r="R226" s="22">
        <v>0</v>
      </c>
      <c r="S226" s="19">
        <v>0</v>
      </c>
      <c r="T226" s="19">
        <v>0</v>
      </c>
      <c r="U226" s="19"/>
      <c r="V226" s="19"/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19">
        <v>0</v>
      </c>
      <c r="AI226" s="19">
        <v>0</v>
      </c>
      <c r="AJ226" s="19">
        <v>0</v>
      </c>
      <c r="AK226" s="19">
        <v>0</v>
      </c>
      <c r="AL226" s="19">
        <v>0</v>
      </c>
      <c r="AM226" s="19"/>
      <c r="AN226" s="19">
        <v>1350000</v>
      </c>
      <c r="AO226" s="19"/>
      <c r="AP226" s="19"/>
      <c r="AQ226" s="19"/>
      <c r="AR226" s="19"/>
      <c r="AS226" s="19"/>
      <c r="AT226" s="19"/>
      <c r="AU226" s="19"/>
      <c r="AV226" s="19"/>
      <c r="AW226" s="19"/>
      <c r="AX226" s="19">
        <v>131279631</v>
      </c>
      <c r="AY226" s="19"/>
      <c r="AZ226" s="19"/>
      <c r="BA226" s="19">
        <v>0</v>
      </c>
      <c r="BB226" s="19">
        <v>0</v>
      </c>
      <c r="BC226" s="19"/>
      <c r="BD226" s="19"/>
      <c r="BE226" s="19"/>
      <c r="BF226" s="19"/>
      <c r="BG226" s="16">
        <f t="shared" si="12"/>
        <v>0</v>
      </c>
      <c r="BH226" s="16">
        <f t="shared" si="12"/>
        <v>132629631</v>
      </c>
      <c r="BI226" s="49">
        <f t="shared" si="13"/>
        <v>0</v>
      </c>
      <c r="BJ226" s="49">
        <f t="shared" si="14"/>
        <v>132629631</v>
      </c>
      <c r="BK226" s="18">
        <f t="shared" si="15"/>
        <v>0</v>
      </c>
      <c r="BL226" s="11"/>
      <c r="BM226" s="11"/>
      <c r="BN226" s="11"/>
    </row>
    <row r="227" spans="1:66" s="50" customFormat="1" ht="31.5" x14ac:dyDescent="0.3">
      <c r="A227" s="26">
        <v>12.9108</v>
      </c>
      <c r="B227" s="13" t="s">
        <v>222</v>
      </c>
      <c r="C227" s="19">
        <v>0</v>
      </c>
      <c r="D227" s="19">
        <v>21679099</v>
      </c>
      <c r="E227" s="21">
        <v>0</v>
      </c>
      <c r="F227" s="20">
        <v>5540794.5999999996</v>
      </c>
      <c r="G227" s="19">
        <v>0</v>
      </c>
      <c r="H227" s="19">
        <v>2027556.6199999999</v>
      </c>
      <c r="I227" s="19">
        <v>0</v>
      </c>
      <c r="J227" s="19">
        <v>2681347</v>
      </c>
      <c r="K227" s="19">
        <v>0</v>
      </c>
      <c r="L227" s="19">
        <v>0</v>
      </c>
      <c r="M227" s="21">
        <v>0</v>
      </c>
      <c r="N227" s="20">
        <v>525841.00999999989</v>
      </c>
      <c r="O227" s="22"/>
      <c r="P227" s="23">
        <v>169471.8</v>
      </c>
      <c r="Q227" s="22">
        <v>0</v>
      </c>
      <c r="R227" s="23">
        <v>1358642</v>
      </c>
      <c r="S227" s="24">
        <v>0</v>
      </c>
      <c r="T227" s="20">
        <v>577376.69999999995</v>
      </c>
      <c r="U227" s="19"/>
      <c r="V227" s="19">
        <v>410652.2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1">
        <v>0</v>
      </c>
      <c r="AD227" s="20">
        <v>3310556</v>
      </c>
      <c r="AE227" s="19">
        <v>0</v>
      </c>
      <c r="AF227" s="19">
        <v>0</v>
      </c>
      <c r="AG227" s="19">
        <v>0</v>
      </c>
      <c r="AH227" s="19">
        <v>0</v>
      </c>
      <c r="AI227" s="21">
        <v>0</v>
      </c>
      <c r="AJ227" s="20">
        <v>137243.19</v>
      </c>
      <c r="AK227" s="21">
        <v>0</v>
      </c>
      <c r="AL227" s="20">
        <v>2243273</v>
      </c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>
        <v>0</v>
      </c>
      <c r="BB227" s="19">
        <v>0</v>
      </c>
      <c r="BC227" s="19"/>
      <c r="BD227" s="19"/>
      <c r="BE227" s="19"/>
      <c r="BF227" s="19"/>
      <c r="BG227" s="16">
        <f t="shared" si="12"/>
        <v>0</v>
      </c>
      <c r="BH227" s="16">
        <f t="shared" si="12"/>
        <v>40661853.120000005</v>
      </c>
      <c r="BI227" s="49">
        <f t="shared" si="13"/>
        <v>0</v>
      </c>
      <c r="BJ227" s="49">
        <f t="shared" si="14"/>
        <v>40661853.120000005</v>
      </c>
      <c r="BK227" s="18">
        <f t="shared" si="15"/>
        <v>0</v>
      </c>
      <c r="BL227" s="11"/>
      <c r="BM227" s="11"/>
      <c r="BN227" s="11"/>
    </row>
    <row r="228" spans="1:66" x14ac:dyDescent="0.3">
      <c r="A228" s="12">
        <v>14.1107</v>
      </c>
      <c r="B228" s="13" t="s">
        <v>223</v>
      </c>
      <c r="C228" s="19"/>
      <c r="D228" s="19"/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2"/>
      <c r="P228" s="19"/>
      <c r="Q228" s="22">
        <v>0</v>
      </c>
      <c r="R228" s="22">
        <v>0</v>
      </c>
      <c r="S228" s="19">
        <v>0</v>
      </c>
      <c r="T228" s="19">
        <v>0</v>
      </c>
      <c r="U228" s="19"/>
      <c r="V228" s="19"/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>
        <v>0</v>
      </c>
      <c r="BB228" s="19">
        <v>0</v>
      </c>
      <c r="BC228" s="19"/>
      <c r="BD228" s="19"/>
      <c r="BE228" s="19"/>
      <c r="BF228" s="19"/>
      <c r="BG228" s="16">
        <f t="shared" si="12"/>
        <v>0</v>
      </c>
      <c r="BH228" s="16">
        <f t="shared" si="12"/>
        <v>0</v>
      </c>
      <c r="BI228" s="51">
        <f t="shared" si="13"/>
        <v>0</v>
      </c>
      <c r="BJ228" s="51">
        <f t="shared" si="14"/>
        <v>0</v>
      </c>
      <c r="BK228" s="18">
        <f t="shared" si="15"/>
        <v>0</v>
      </c>
    </row>
    <row r="229" spans="1:66" x14ac:dyDescent="0.3">
      <c r="A229" s="12">
        <v>14.1137</v>
      </c>
      <c r="B229" s="13" t="s">
        <v>224</v>
      </c>
      <c r="C229" s="19"/>
      <c r="D229" s="19"/>
      <c r="E229" s="19">
        <v>0</v>
      </c>
      <c r="F229" s="19">
        <v>0</v>
      </c>
      <c r="G229" s="19">
        <v>0</v>
      </c>
      <c r="H229" s="19">
        <v>0</v>
      </c>
      <c r="I229" s="19"/>
      <c r="J229" s="19"/>
      <c r="K229" s="19">
        <v>0</v>
      </c>
      <c r="L229" s="19">
        <v>0</v>
      </c>
      <c r="M229" s="19">
        <v>0</v>
      </c>
      <c r="N229" s="19">
        <v>0</v>
      </c>
      <c r="O229" s="22"/>
      <c r="P229" s="19"/>
      <c r="Q229" s="22">
        <v>0</v>
      </c>
      <c r="R229" s="22">
        <v>0</v>
      </c>
      <c r="S229" s="19">
        <v>0</v>
      </c>
      <c r="T229" s="19">
        <v>0</v>
      </c>
      <c r="U229" s="19"/>
      <c r="V229" s="19"/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19">
        <v>0</v>
      </c>
      <c r="AI229" s="19">
        <v>0</v>
      </c>
      <c r="AJ229" s="19">
        <v>0</v>
      </c>
      <c r="AK229" s="19">
        <v>0</v>
      </c>
      <c r="AL229" s="19">
        <v>0</v>
      </c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>
        <v>0</v>
      </c>
      <c r="BB229" s="19">
        <v>0</v>
      </c>
      <c r="BC229" s="19"/>
      <c r="BD229" s="19"/>
      <c r="BE229" s="19"/>
      <c r="BF229" s="19"/>
      <c r="BG229" s="16">
        <f t="shared" si="12"/>
        <v>0</v>
      </c>
      <c r="BH229" s="16">
        <f t="shared" si="12"/>
        <v>0</v>
      </c>
      <c r="BI229" s="51">
        <f t="shared" si="13"/>
        <v>0</v>
      </c>
      <c r="BJ229" s="51">
        <f t="shared" si="14"/>
        <v>0</v>
      </c>
      <c r="BK229" s="18">
        <f t="shared" si="15"/>
        <v>0</v>
      </c>
    </row>
    <row r="230" spans="1:66" x14ac:dyDescent="0.3">
      <c r="A230" s="12">
        <v>14.1167</v>
      </c>
      <c r="B230" s="13" t="s">
        <v>225</v>
      </c>
      <c r="C230" s="19"/>
      <c r="D230" s="19"/>
      <c r="E230" s="19">
        <v>0</v>
      </c>
      <c r="F230" s="19">
        <v>0</v>
      </c>
      <c r="G230" s="19">
        <v>0</v>
      </c>
      <c r="H230" s="19">
        <v>0</v>
      </c>
      <c r="I230" s="19"/>
      <c r="J230" s="19"/>
      <c r="K230" s="19">
        <v>0</v>
      </c>
      <c r="L230" s="19">
        <v>0</v>
      </c>
      <c r="M230" s="19">
        <v>0</v>
      </c>
      <c r="N230" s="19">
        <v>0</v>
      </c>
      <c r="O230" s="22"/>
      <c r="P230" s="19"/>
      <c r="Q230" s="22">
        <v>0</v>
      </c>
      <c r="R230" s="22">
        <v>0</v>
      </c>
      <c r="S230" s="19">
        <v>0</v>
      </c>
      <c r="T230" s="19">
        <v>0</v>
      </c>
      <c r="U230" s="19"/>
      <c r="V230" s="19"/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19">
        <v>0</v>
      </c>
      <c r="AI230" s="19">
        <v>0</v>
      </c>
      <c r="AJ230" s="19">
        <v>0</v>
      </c>
      <c r="AK230" s="19">
        <v>0</v>
      </c>
      <c r="AL230" s="19">
        <v>0</v>
      </c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>
        <v>0</v>
      </c>
      <c r="BB230" s="19">
        <v>0</v>
      </c>
      <c r="BC230" s="19"/>
      <c r="BD230" s="19"/>
      <c r="BE230" s="19"/>
      <c r="BF230" s="19"/>
      <c r="BG230" s="16">
        <f t="shared" si="12"/>
        <v>0</v>
      </c>
      <c r="BH230" s="16">
        <f t="shared" si="12"/>
        <v>0</v>
      </c>
      <c r="BI230" s="51">
        <f t="shared" si="13"/>
        <v>0</v>
      </c>
      <c r="BJ230" s="51">
        <f t="shared" si="14"/>
        <v>0</v>
      </c>
      <c r="BK230" s="18">
        <f t="shared" si="15"/>
        <v>0</v>
      </c>
    </row>
    <row r="231" spans="1:66" x14ac:dyDescent="0.3">
      <c r="A231" s="12">
        <v>14.1206</v>
      </c>
      <c r="B231" s="13" t="s">
        <v>226</v>
      </c>
      <c r="C231" s="19"/>
      <c r="D231" s="19"/>
      <c r="E231" s="19">
        <v>0</v>
      </c>
      <c r="F231" s="19">
        <v>0</v>
      </c>
      <c r="G231" s="19">
        <v>0</v>
      </c>
      <c r="H231" s="19">
        <v>0</v>
      </c>
      <c r="I231" s="19"/>
      <c r="J231" s="19"/>
      <c r="K231" s="19">
        <v>0</v>
      </c>
      <c r="L231" s="19">
        <v>0</v>
      </c>
      <c r="M231" s="19">
        <v>0</v>
      </c>
      <c r="N231" s="19">
        <v>0</v>
      </c>
      <c r="O231" s="22"/>
      <c r="P231" s="19"/>
      <c r="Q231" s="22">
        <v>0</v>
      </c>
      <c r="R231" s="22">
        <v>0</v>
      </c>
      <c r="S231" s="19">
        <v>0</v>
      </c>
      <c r="T231" s="19">
        <v>0</v>
      </c>
      <c r="U231" s="19"/>
      <c r="V231" s="19"/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>
        <v>0</v>
      </c>
      <c r="BB231" s="19">
        <v>0</v>
      </c>
      <c r="BC231" s="19"/>
      <c r="BD231" s="19"/>
      <c r="BE231" s="19"/>
      <c r="BF231" s="19"/>
      <c r="BG231" s="16">
        <f t="shared" si="12"/>
        <v>0</v>
      </c>
      <c r="BH231" s="16">
        <f t="shared" si="12"/>
        <v>0</v>
      </c>
      <c r="BI231" s="51">
        <f t="shared" si="13"/>
        <v>0</v>
      </c>
      <c r="BJ231" s="51">
        <f t="shared" si="14"/>
        <v>0</v>
      </c>
      <c r="BK231" s="18">
        <f t="shared" si="15"/>
        <v>0</v>
      </c>
    </row>
    <row r="232" spans="1:66" x14ac:dyDescent="0.3">
      <c r="A232" s="12">
        <v>14.120699999999999</v>
      </c>
      <c r="B232" s="13" t="s">
        <v>227</v>
      </c>
      <c r="C232" s="19"/>
      <c r="D232" s="19"/>
      <c r="E232" s="19">
        <v>0</v>
      </c>
      <c r="F232" s="19">
        <v>0</v>
      </c>
      <c r="G232" s="19">
        <v>0</v>
      </c>
      <c r="H232" s="19">
        <v>0</v>
      </c>
      <c r="I232" s="19"/>
      <c r="J232" s="19"/>
      <c r="K232" s="19">
        <v>0</v>
      </c>
      <c r="L232" s="19">
        <v>0</v>
      </c>
      <c r="M232" s="19">
        <v>0</v>
      </c>
      <c r="N232" s="19">
        <v>0</v>
      </c>
      <c r="O232" s="22"/>
      <c r="P232" s="19"/>
      <c r="Q232" s="22">
        <v>0</v>
      </c>
      <c r="R232" s="22">
        <v>0</v>
      </c>
      <c r="S232" s="19">
        <v>0</v>
      </c>
      <c r="T232" s="19">
        <v>0</v>
      </c>
      <c r="U232" s="19"/>
      <c r="V232" s="19"/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>
        <v>0</v>
      </c>
      <c r="BB232" s="19">
        <v>0</v>
      </c>
      <c r="BC232" s="19"/>
      <c r="BD232" s="19"/>
      <c r="BE232" s="19"/>
      <c r="BF232" s="19"/>
      <c r="BG232" s="16">
        <f t="shared" si="12"/>
        <v>0</v>
      </c>
      <c r="BH232" s="16">
        <f t="shared" si="12"/>
        <v>0</v>
      </c>
      <c r="BI232" s="51">
        <f t="shared" si="13"/>
        <v>0</v>
      </c>
      <c r="BJ232" s="51">
        <f t="shared" si="14"/>
        <v>0</v>
      </c>
      <c r="BK232" s="18">
        <f t="shared" si="15"/>
        <v>0</v>
      </c>
    </row>
    <row r="233" spans="1:66" x14ac:dyDescent="0.3">
      <c r="A233" s="12">
        <v>14.123699999999999</v>
      </c>
      <c r="B233" s="13" t="s">
        <v>228</v>
      </c>
      <c r="C233" s="19"/>
      <c r="D233" s="19"/>
      <c r="E233" s="19">
        <v>0</v>
      </c>
      <c r="F233" s="19">
        <v>0</v>
      </c>
      <c r="G233" s="19">
        <v>0</v>
      </c>
      <c r="H233" s="19">
        <v>0</v>
      </c>
      <c r="I233" s="19"/>
      <c r="J233" s="19"/>
      <c r="K233" s="19">
        <v>0</v>
      </c>
      <c r="L233" s="19">
        <v>0</v>
      </c>
      <c r="M233" s="19">
        <v>0</v>
      </c>
      <c r="N233" s="19">
        <v>0</v>
      </c>
      <c r="O233" s="22"/>
      <c r="P233" s="19"/>
      <c r="Q233" s="22">
        <v>0</v>
      </c>
      <c r="R233" s="22">
        <v>0</v>
      </c>
      <c r="S233" s="19">
        <v>0</v>
      </c>
      <c r="T233" s="19">
        <v>0</v>
      </c>
      <c r="U233" s="19"/>
      <c r="V233" s="19"/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>
        <v>0</v>
      </c>
      <c r="BB233" s="19">
        <v>0</v>
      </c>
      <c r="BC233" s="19"/>
      <c r="BD233" s="19"/>
      <c r="BE233" s="19"/>
      <c r="BF233" s="19"/>
      <c r="BG233" s="16">
        <f t="shared" si="12"/>
        <v>0</v>
      </c>
      <c r="BH233" s="16">
        <f t="shared" si="12"/>
        <v>0</v>
      </c>
      <c r="BI233" s="51">
        <f t="shared" si="13"/>
        <v>0</v>
      </c>
      <c r="BJ233" s="51">
        <f t="shared" si="14"/>
        <v>0</v>
      </c>
      <c r="BK233" s="18">
        <f t="shared" si="15"/>
        <v>0</v>
      </c>
    </row>
    <row r="234" spans="1:66" x14ac:dyDescent="0.3">
      <c r="A234" s="12">
        <v>14.130700000000001</v>
      </c>
      <c r="B234" s="13" t="s">
        <v>229</v>
      </c>
      <c r="C234" s="19"/>
      <c r="D234" s="19"/>
      <c r="E234" s="19">
        <v>0</v>
      </c>
      <c r="F234" s="19">
        <v>0</v>
      </c>
      <c r="G234" s="19">
        <v>0</v>
      </c>
      <c r="H234" s="19">
        <v>0</v>
      </c>
      <c r="I234" s="19"/>
      <c r="J234" s="19"/>
      <c r="K234" s="19">
        <v>0</v>
      </c>
      <c r="L234" s="19">
        <v>0</v>
      </c>
      <c r="M234" s="19">
        <v>0</v>
      </c>
      <c r="N234" s="19">
        <v>0</v>
      </c>
      <c r="O234" s="22"/>
      <c r="P234" s="19"/>
      <c r="Q234" s="22">
        <v>0</v>
      </c>
      <c r="R234" s="22">
        <v>0</v>
      </c>
      <c r="S234" s="19">
        <v>0</v>
      </c>
      <c r="T234" s="19">
        <v>0</v>
      </c>
      <c r="U234" s="19"/>
      <c r="V234" s="19"/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>
        <v>0</v>
      </c>
      <c r="BB234" s="19">
        <v>0</v>
      </c>
      <c r="BC234" s="19"/>
      <c r="BD234" s="19"/>
      <c r="BE234" s="19"/>
      <c r="BF234" s="19"/>
      <c r="BG234" s="16">
        <f t="shared" si="12"/>
        <v>0</v>
      </c>
      <c r="BH234" s="16">
        <f t="shared" si="12"/>
        <v>0</v>
      </c>
      <c r="BI234" s="51">
        <f t="shared" si="13"/>
        <v>0</v>
      </c>
      <c r="BJ234" s="51">
        <f t="shared" si="14"/>
        <v>0</v>
      </c>
      <c r="BK234" s="18">
        <f t="shared" si="15"/>
        <v>0</v>
      </c>
    </row>
    <row r="235" spans="1:66" x14ac:dyDescent="0.3">
      <c r="A235" s="12">
        <v>14.1317</v>
      </c>
      <c r="B235" s="13" t="s">
        <v>230</v>
      </c>
      <c r="C235" s="19"/>
      <c r="D235" s="19"/>
      <c r="E235" s="19">
        <v>0</v>
      </c>
      <c r="F235" s="19">
        <v>0</v>
      </c>
      <c r="G235" s="19">
        <v>0</v>
      </c>
      <c r="H235" s="19">
        <v>0</v>
      </c>
      <c r="I235" s="19"/>
      <c r="J235" s="19"/>
      <c r="K235" s="19">
        <v>0</v>
      </c>
      <c r="L235" s="19">
        <v>0</v>
      </c>
      <c r="M235" s="19">
        <v>0</v>
      </c>
      <c r="N235" s="19">
        <v>0</v>
      </c>
      <c r="O235" s="22"/>
      <c r="P235" s="19"/>
      <c r="Q235" s="22">
        <v>0</v>
      </c>
      <c r="R235" s="22">
        <v>0</v>
      </c>
      <c r="S235" s="19">
        <v>0</v>
      </c>
      <c r="T235" s="19">
        <v>0</v>
      </c>
      <c r="U235" s="19"/>
      <c r="V235" s="19"/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>
        <v>0</v>
      </c>
      <c r="BB235" s="19">
        <v>0</v>
      </c>
      <c r="BC235" s="19"/>
      <c r="BD235" s="19"/>
      <c r="BE235" s="19"/>
      <c r="BF235" s="19"/>
      <c r="BG235" s="16">
        <f t="shared" si="12"/>
        <v>0</v>
      </c>
      <c r="BH235" s="16">
        <f t="shared" si="12"/>
        <v>0</v>
      </c>
      <c r="BI235" s="51">
        <f t="shared" si="13"/>
        <v>0</v>
      </c>
      <c r="BJ235" s="51">
        <f t="shared" si="14"/>
        <v>0</v>
      </c>
      <c r="BK235" s="18">
        <f t="shared" si="15"/>
        <v>0</v>
      </c>
    </row>
    <row r="236" spans="1:66" x14ac:dyDescent="0.3">
      <c r="A236" s="26">
        <v>14.140599999999999</v>
      </c>
      <c r="B236" s="13" t="s">
        <v>231</v>
      </c>
      <c r="C236" s="19"/>
      <c r="D236" s="19"/>
      <c r="E236" s="19">
        <v>0</v>
      </c>
      <c r="F236" s="19">
        <v>0</v>
      </c>
      <c r="G236" s="19">
        <v>0</v>
      </c>
      <c r="H236" s="19">
        <v>0</v>
      </c>
      <c r="I236" s="19"/>
      <c r="J236" s="19"/>
      <c r="K236" s="19">
        <v>0</v>
      </c>
      <c r="L236" s="19">
        <v>0</v>
      </c>
      <c r="M236" s="19">
        <v>0</v>
      </c>
      <c r="N236" s="19">
        <v>0</v>
      </c>
      <c r="O236" s="22"/>
      <c r="P236" s="19"/>
      <c r="Q236" s="22">
        <v>0</v>
      </c>
      <c r="R236" s="22">
        <v>0</v>
      </c>
      <c r="S236" s="19">
        <v>0</v>
      </c>
      <c r="T236" s="19">
        <v>0</v>
      </c>
      <c r="U236" s="19"/>
      <c r="V236" s="19"/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>
        <v>0</v>
      </c>
      <c r="BB236" s="19">
        <v>0</v>
      </c>
      <c r="BC236" s="19"/>
      <c r="BD236" s="19"/>
      <c r="BE236" s="19"/>
      <c r="BF236" s="19"/>
      <c r="BG236" s="16">
        <f t="shared" si="12"/>
        <v>0</v>
      </c>
      <c r="BH236" s="16">
        <f t="shared" si="12"/>
        <v>0</v>
      </c>
      <c r="BI236" s="51">
        <f t="shared" si="13"/>
        <v>0</v>
      </c>
      <c r="BJ236" s="51">
        <f t="shared" si="14"/>
        <v>0</v>
      </c>
      <c r="BK236" s="18">
        <f t="shared" si="15"/>
        <v>0</v>
      </c>
    </row>
    <row r="237" spans="1:66" x14ac:dyDescent="0.3">
      <c r="A237" s="12">
        <v>14.140700000000001</v>
      </c>
      <c r="B237" s="13" t="s">
        <v>231</v>
      </c>
      <c r="C237" s="19"/>
      <c r="D237" s="19"/>
      <c r="E237" s="20">
        <v>1271587.3399999999</v>
      </c>
      <c r="F237" s="21">
        <v>0</v>
      </c>
      <c r="G237" s="19">
        <v>2793637.0899999994</v>
      </c>
      <c r="H237" s="19">
        <v>0</v>
      </c>
      <c r="I237" s="19">
        <v>7688589.0299999975</v>
      </c>
      <c r="J237" s="19">
        <v>0</v>
      </c>
      <c r="K237" s="19">
        <v>871093.25</v>
      </c>
      <c r="L237" s="19">
        <v>0</v>
      </c>
      <c r="M237" s="19">
        <v>0</v>
      </c>
      <c r="N237" s="19">
        <v>0</v>
      </c>
      <c r="O237" s="22"/>
      <c r="P237" s="19"/>
      <c r="Q237" s="23">
        <v>666598.41000000015</v>
      </c>
      <c r="R237" s="22">
        <v>0</v>
      </c>
      <c r="S237" s="20">
        <v>147651.86000000034</v>
      </c>
      <c r="T237" s="24">
        <v>0</v>
      </c>
      <c r="U237" s="19">
        <v>3275991.0900000003</v>
      </c>
      <c r="V237" s="19"/>
      <c r="W237" s="20">
        <v>1146523.2800000003</v>
      </c>
      <c r="X237" s="21">
        <v>0</v>
      </c>
      <c r="Y237" s="19">
        <v>782636.78</v>
      </c>
      <c r="Z237" s="19">
        <v>0</v>
      </c>
      <c r="AA237" s="20">
        <v>2182469.9200000018</v>
      </c>
      <c r="AB237" s="21">
        <v>0</v>
      </c>
      <c r="AC237" s="20">
        <v>3039471.3600000003</v>
      </c>
      <c r="AD237" s="21">
        <v>0</v>
      </c>
      <c r="AE237" s="19">
        <v>1626848.28</v>
      </c>
      <c r="AF237" s="19">
        <v>0</v>
      </c>
      <c r="AG237" s="20">
        <v>6695954.3800000008</v>
      </c>
      <c r="AH237" s="21">
        <v>0</v>
      </c>
      <c r="AI237" s="20">
        <v>3113925.3499999982</v>
      </c>
      <c r="AJ237" s="21">
        <v>0</v>
      </c>
      <c r="AK237" s="20">
        <v>775356.81</v>
      </c>
      <c r="AL237" s="21">
        <v>0</v>
      </c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>
        <v>0</v>
      </c>
      <c r="BB237" s="19">
        <v>0</v>
      </c>
      <c r="BC237" s="19"/>
      <c r="BD237" s="19"/>
      <c r="BE237" s="19"/>
      <c r="BF237" s="19"/>
      <c r="BG237" s="16">
        <f t="shared" si="12"/>
        <v>36078334.230000004</v>
      </c>
      <c r="BH237" s="16">
        <f t="shared" si="12"/>
        <v>0</v>
      </c>
      <c r="BI237" s="51">
        <f t="shared" si="13"/>
        <v>36078334.230000004</v>
      </c>
      <c r="BJ237" s="51">
        <f t="shared" si="14"/>
        <v>0</v>
      </c>
      <c r="BK237" s="18">
        <f t="shared" si="15"/>
        <v>2182469.9200000018</v>
      </c>
    </row>
    <row r="238" spans="1:66" x14ac:dyDescent="0.3">
      <c r="A238" s="12">
        <v>14.1427</v>
      </c>
      <c r="B238" s="13" t="s">
        <v>232</v>
      </c>
      <c r="C238" s="19"/>
      <c r="D238" s="19"/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2"/>
      <c r="P238" s="19"/>
      <c r="Q238" s="22">
        <v>0</v>
      </c>
      <c r="R238" s="22">
        <v>0</v>
      </c>
      <c r="S238" s="19">
        <v>0</v>
      </c>
      <c r="T238" s="19">
        <v>0</v>
      </c>
      <c r="U238" s="19"/>
      <c r="V238" s="19"/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0</v>
      </c>
      <c r="AL238" s="19">
        <v>0</v>
      </c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>
        <v>0</v>
      </c>
      <c r="BB238" s="19">
        <v>0</v>
      </c>
      <c r="BC238" s="19"/>
      <c r="BD238" s="19"/>
      <c r="BE238" s="19"/>
      <c r="BF238" s="19"/>
      <c r="BG238" s="16">
        <f t="shared" si="12"/>
        <v>0</v>
      </c>
      <c r="BH238" s="16">
        <f t="shared" si="12"/>
        <v>0</v>
      </c>
      <c r="BI238" s="51">
        <f t="shared" si="13"/>
        <v>0</v>
      </c>
      <c r="BJ238" s="51">
        <f t="shared" si="14"/>
        <v>0</v>
      </c>
      <c r="BK238" s="18">
        <f t="shared" si="15"/>
        <v>0</v>
      </c>
    </row>
    <row r="239" spans="1:66" ht="31.5" x14ac:dyDescent="0.3">
      <c r="A239" s="12">
        <v>14.143700000000001</v>
      </c>
      <c r="B239" s="13" t="s">
        <v>233</v>
      </c>
      <c r="C239" s="19"/>
      <c r="D239" s="19"/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22"/>
      <c r="P239" s="19"/>
      <c r="Q239" s="22">
        <v>0</v>
      </c>
      <c r="R239" s="22">
        <v>0</v>
      </c>
      <c r="S239" s="19">
        <v>0</v>
      </c>
      <c r="T239" s="19">
        <v>0</v>
      </c>
      <c r="U239" s="19"/>
      <c r="V239" s="19"/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19">
        <v>0</v>
      </c>
      <c r="AI239" s="19">
        <v>0</v>
      </c>
      <c r="AJ239" s="19">
        <v>0</v>
      </c>
      <c r="AK239" s="19">
        <v>0</v>
      </c>
      <c r="AL239" s="19">
        <v>0</v>
      </c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>
        <v>0</v>
      </c>
      <c r="BB239" s="19">
        <v>0</v>
      </c>
      <c r="BC239" s="19"/>
      <c r="BD239" s="19"/>
      <c r="BE239" s="19"/>
      <c r="BF239" s="19"/>
      <c r="BG239" s="16">
        <f t="shared" si="12"/>
        <v>0</v>
      </c>
      <c r="BH239" s="16">
        <f t="shared" si="12"/>
        <v>0</v>
      </c>
      <c r="BI239" s="51">
        <f t="shared" si="13"/>
        <v>0</v>
      </c>
      <c r="BJ239" s="51">
        <f t="shared" si="14"/>
        <v>0</v>
      </c>
      <c r="BK239" s="18">
        <f t="shared" si="15"/>
        <v>0</v>
      </c>
    </row>
    <row r="240" spans="1:66" ht="31.5" x14ac:dyDescent="0.3">
      <c r="A240" s="12">
        <v>14.143800000000001</v>
      </c>
      <c r="B240" s="13" t="s">
        <v>234</v>
      </c>
      <c r="C240" s="19"/>
      <c r="D240" s="19"/>
      <c r="E240" s="19">
        <v>0</v>
      </c>
      <c r="F240" s="19">
        <v>0</v>
      </c>
      <c r="G240" s="19">
        <v>0</v>
      </c>
      <c r="H240" s="19">
        <v>0</v>
      </c>
      <c r="I240" s="19"/>
      <c r="J240" s="19"/>
      <c r="K240" s="19">
        <v>0</v>
      </c>
      <c r="L240" s="19">
        <v>0</v>
      </c>
      <c r="M240" s="19">
        <v>0</v>
      </c>
      <c r="N240" s="19">
        <v>0</v>
      </c>
      <c r="O240" s="22"/>
      <c r="P240" s="19"/>
      <c r="Q240" s="22">
        <v>0</v>
      </c>
      <c r="R240" s="22">
        <v>0</v>
      </c>
      <c r="S240" s="19">
        <v>0</v>
      </c>
      <c r="T240" s="19">
        <v>0</v>
      </c>
      <c r="U240" s="19"/>
      <c r="V240" s="19"/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>
        <v>0</v>
      </c>
      <c r="BB240" s="19">
        <v>0</v>
      </c>
      <c r="BC240" s="19"/>
      <c r="BD240" s="19"/>
      <c r="BE240" s="19"/>
      <c r="BF240" s="19"/>
      <c r="BG240" s="16">
        <f t="shared" si="12"/>
        <v>0</v>
      </c>
      <c r="BH240" s="16">
        <f t="shared" si="12"/>
        <v>0</v>
      </c>
      <c r="BI240" s="51">
        <f t="shared" si="13"/>
        <v>0</v>
      </c>
      <c r="BJ240" s="51">
        <f t="shared" si="14"/>
        <v>0</v>
      </c>
      <c r="BK240" s="18">
        <f t="shared" si="15"/>
        <v>0</v>
      </c>
    </row>
    <row r="241" spans="1:63" x14ac:dyDescent="0.3">
      <c r="A241" s="12">
        <v>14.1447</v>
      </c>
      <c r="B241" s="13" t="s">
        <v>235</v>
      </c>
      <c r="C241" s="19"/>
      <c r="D241" s="19"/>
      <c r="E241" s="20">
        <v>179178</v>
      </c>
      <c r="F241" s="21">
        <v>0</v>
      </c>
      <c r="G241" s="19">
        <v>991583.33999999985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23">
        <v>20333407</v>
      </c>
      <c r="P241" s="22"/>
      <c r="Q241" s="23">
        <v>1450030</v>
      </c>
      <c r="R241" s="22">
        <v>0</v>
      </c>
      <c r="S241" s="19">
        <v>0</v>
      </c>
      <c r="T241" s="19">
        <v>0</v>
      </c>
      <c r="U241" s="19">
        <v>4026127</v>
      </c>
      <c r="V241" s="19"/>
      <c r="W241" s="19">
        <v>0</v>
      </c>
      <c r="X241" s="19">
        <v>0</v>
      </c>
      <c r="Y241" s="19">
        <v>561702</v>
      </c>
      <c r="Z241" s="19">
        <v>0</v>
      </c>
      <c r="AA241" s="19">
        <v>0</v>
      </c>
      <c r="AB241" s="19">
        <v>0</v>
      </c>
      <c r="AC241" s="20">
        <v>243314</v>
      </c>
      <c r="AD241" s="21">
        <v>0</v>
      </c>
      <c r="AE241" s="19">
        <v>2191985</v>
      </c>
      <c r="AF241" s="19">
        <v>0</v>
      </c>
      <c r="AG241" s="20">
        <v>7904</v>
      </c>
      <c r="AH241" s="21">
        <v>0</v>
      </c>
      <c r="AI241" s="20">
        <v>351453</v>
      </c>
      <c r="AJ241" s="21">
        <v>0</v>
      </c>
      <c r="AK241" s="20">
        <v>442956</v>
      </c>
      <c r="AL241" s="21">
        <v>0</v>
      </c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>
        <v>28586</v>
      </c>
      <c r="AZ241" s="19"/>
      <c r="BA241" s="19">
        <v>0</v>
      </c>
      <c r="BB241" s="19">
        <v>0</v>
      </c>
      <c r="BC241" s="19"/>
      <c r="BD241" s="19"/>
      <c r="BE241" s="19"/>
      <c r="BF241" s="19"/>
      <c r="BG241" s="16">
        <f t="shared" si="12"/>
        <v>30808225.34</v>
      </c>
      <c r="BH241" s="16">
        <f t="shared" si="12"/>
        <v>0</v>
      </c>
      <c r="BI241" s="51">
        <f t="shared" si="13"/>
        <v>30808225.34</v>
      </c>
      <c r="BJ241" s="51">
        <f t="shared" si="14"/>
        <v>0</v>
      </c>
      <c r="BK241" s="18">
        <f t="shared" si="15"/>
        <v>0</v>
      </c>
    </row>
    <row r="242" spans="1:63" x14ac:dyDescent="0.3">
      <c r="A242" s="12">
        <v>14.1457</v>
      </c>
      <c r="B242" s="13" t="s">
        <v>236</v>
      </c>
      <c r="C242" s="19"/>
      <c r="D242" s="19"/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22"/>
      <c r="P242" s="19"/>
      <c r="Q242" s="22">
        <v>0</v>
      </c>
      <c r="R242" s="22">
        <v>0</v>
      </c>
      <c r="S242" s="19">
        <v>0</v>
      </c>
      <c r="T242" s="19">
        <v>0</v>
      </c>
      <c r="U242" s="19">
        <v>31269</v>
      </c>
      <c r="V242" s="19"/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19">
        <v>0</v>
      </c>
      <c r="AI242" s="19">
        <v>0</v>
      </c>
      <c r="AJ242" s="19">
        <v>0</v>
      </c>
      <c r="AK242" s="19">
        <v>0</v>
      </c>
      <c r="AL242" s="19">
        <v>0</v>
      </c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>
        <v>156680061</v>
      </c>
      <c r="AZ242" s="19"/>
      <c r="BA242" s="19">
        <v>0</v>
      </c>
      <c r="BB242" s="19">
        <v>0</v>
      </c>
      <c r="BC242" s="19"/>
      <c r="BD242" s="19"/>
      <c r="BE242" s="19"/>
      <c r="BF242" s="19"/>
      <c r="BG242" s="16">
        <f t="shared" si="12"/>
        <v>156711330</v>
      </c>
      <c r="BH242" s="16">
        <f t="shared" si="12"/>
        <v>0</v>
      </c>
      <c r="BI242" s="51">
        <f t="shared" si="13"/>
        <v>156711330</v>
      </c>
      <c r="BJ242" s="51">
        <f t="shared" si="14"/>
        <v>0</v>
      </c>
      <c r="BK242" s="18">
        <f t="shared" si="15"/>
        <v>0</v>
      </c>
    </row>
    <row r="243" spans="1:63" ht="31.5" x14ac:dyDescent="0.3">
      <c r="A243" s="12">
        <v>14.145799999999999</v>
      </c>
      <c r="B243" s="13" t="s">
        <v>237</v>
      </c>
      <c r="C243" s="19">
        <v>86547174</v>
      </c>
      <c r="D243" s="19">
        <v>0</v>
      </c>
      <c r="E243" s="20">
        <v>40081752</v>
      </c>
      <c r="F243" s="21">
        <v>0</v>
      </c>
      <c r="G243" s="19">
        <v>11722521</v>
      </c>
      <c r="H243" s="19">
        <v>0</v>
      </c>
      <c r="I243" s="19">
        <v>11939967.309999999</v>
      </c>
      <c r="J243" s="19">
        <v>0</v>
      </c>
      <c r="K243" s="19">
        <v>6337553.6900000004</v>
      </c>
      <c r="L243" s="19">
        <v>0</v>
      </c>
      <c r="M243" s="20">
        <v>9834698</v>
      </c>
      <c r="N243" s="21">
        <v>0</v>
      </c>
      <c r="O243" s="23">
        <v>9901300.9199999981</v>
      </c>
      <c r="P243" s="22"/>
      <c r="Q243" s="23">
        <v>9863324</v>
      </c>
      <c r="R243" s="22">
        <v>0</v>
      </c>
      <c r="S243" s="20">
        <v>22473271</v>
      </c>
      <c r="T243" s="24">
        <v>0</v>
      </c>
      <c r="U243" s="19">
        <v>7531268.7199999997</v>
      </c>
      <c r="V243" s="19"/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>
        <v>18887421</v>
      </c>
      <c r="AD243" s="21">
        <v>0</v>
      </c>
      <c r="AE243" s="19">
        <v>0</v>
      </c>
      <c r="AF243" s="19">
        <v>0</v>
      </c>
      <c r="AG243" s="19">
        <v>0</v>
      </c>
      <c r="AH243" s="19">
        <v>0</v>
      </c>
      <c r="AI243" s="20">
        <v>14312227.790000001</v>
      </c>
      <c r="AJ243" s="21">
        <v>0</v>
      </c>
      <c r="AK243" s="20">
        <v>9106985</v>
      </c>
      <c r="AL243" s="21">
        <v>0</v>
      </c>
      <c r="AM243" s="19">
        <v>2127766</v>
      </c>
      <c r="AN243" s="19"/>
      <c r="AO243" s="19">
        <v>1234204</v>
      </c>
      <c r="AP243" s="19"/>
      <c r="AQ243" s="19"/>
      <c r="AR243" s="19"/>
      <c r="AS243" s="19"/>
      <c r="AT243" s="19"/>
      <c r="AU243" s="19">
        <v>1240986.43</v>
      </c>
      <c r="AV243" s="19">
        <v>0</v>
      </c>
      <c r="AW243" s="19">
        <v>6090237</v>
      </c>
      <c r="AX243" s="19"/>
      <c r="AY243" s="19"/>
      <c r="AZ243" s="19"/>
      <c r="BA243" s="19">
        <v>0</v>
      </c>
      <c r="BB243" s="19">
        <v>0</v>
      </c>
      <c r="BC243" s="19"/>
      <c r="BD243" s="19"/>
      <c r="BE243" s="19"/>
      <c r="BF243" s="19"/>
      <c r="BG243" s="16">
        <f t="shared" si="12"/>
        <v>269232657.86000001</v>
      </c>
      <c r="BH243" s="16">
        <f t="shared" si="12"/>
        <v>0</v>
      </c>
      <c r="BI243" s="51">
        <f t="shared" si="13"/>
        <v>269232657.86000001</v>
      </c>
      <c r="BJ243" s="51">
        <f t="shared" si="14"/>
        <v>0</v>
      </c>
      <c r="BK243" s="18">
        <f t="shared" si="15"/>
        <v>0</v>
      </c>
    </row>
    <row r="244" spans="1:63" ht="31.5" x14ac:dyDescent="0.3">
      <c r="A244" s="12">
        <v>14.146699999999999</v>
      </c>
      <c r="B244" s="13" t="s">
        <v>238</v>
      </c>
      <c r="C244" s="19"/>
      <c r="D244" s="19"/>
      <c r="E244" s="19">
        <v>0</v>
      </c>
      <c r="F244" s="19">
        <v>0</v>
      </c>
      <c r="G244" s="19">
        <v>0</v>
      </c>
      <c r="H244" s="19">
        <v>0</v>
      </c>
      <c r="I244" s="19"/>
      <c r="J244" s="19"/>
      <c r="K244" s="19">
        <v>0</v>
      </c>
      <c r="L244" s="19">
        <v>0</v>
      </c>
      <c r="M244" s="19">
        <v>0</v>
      </c>
      <c r="N244" s="19">
        <v>0</v>
      </c>
      <c r="O244" s="22"/>
      <c r="P244" s="19"/>
      <c r="Q244" s="22">
        <v>0</v>
      </c>
      <c r="R244" s="22">
        <v>0</v>
      </c>
      <c r="S244" s="19">
        <v>0</v>
      </c>
      <c r="T244" s="19">
        <v>0</v>
      </c>
      <c r="U244" s="19"/>
      <c r="V244" s="19"/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>
        <v>0</v>
      </c>
      <c r="BB244" s="19">
        <v>0</v>
      </c>
      <c r="BC244" s="19"/>
      <c r="BD244" s="19"/>
      <c r="BE244" s="19"/>
      <c r="BF244" s="19"/>
      <c r="BG244" s="16">
        <f t="shared" si="12"/>
        <v>0</v>
      </c>
      <c r="BH244" s="16">
        <f t="shared" si="12"/>
        <v>0</v>
      </c>
      <c r="BI244" s="51">
        <f t="shared" si="13"/>
        <v>0</v>
      </c>
      <c r="BJ244" s="51">
        <f t="shared" si="14"/>
        <v>0</v>
      </c>
      <c r="BK244" s="18">
        <f t="shared" si="15"/>
        <v>0</v>
      </c>
    </row>
    <row r="245" spans="1:63" ht="31.5" x14ac:dyDescent="0.3">
      <c r="A245" s="12">
        <v>14.146800000000001</v>
      </c>
      <c r="B245" s="13" t="s">
        <v>239</v>
      </c>
      <c r="C245" s="19">
        <v>850450523</v>
      </c>
      <c r="D245" s="19">
        <v>0</v>
      </c>
      <c r="E245" s="20">
        <v>825651915</v>
      </c>
      <c r="F245" s="21">
        <v>0</v>
      </c>
      <c r="G245" s="19">
        <v>42971766</v>
      </c>
      <c r="H245" s="19">
        <v>0</v>
      </c>
      <c r="I245" s="19">
        <v>14960437</v>
      </c>
      <c r="J245" s="19">
        <v>0</v>
      </c>
      <c r="K245" s="19">
        <v>16004311</v>
      </c>
      <c r="L245" s="19">
        <v>0</v>
      </c>
      <c r="M245" s="20">
        <v>38832319.68</v>
      </c>
      <c r="N245" s="21">
        <v>0</v>
      </c>
      <c r="O245" s="23">
        <v>23430264</v>
      </c>
      <c r="P245" s="22"/>
      <c r="Q245" s="23">
        <v>69714471</v>
      </c>
      <c r="R245" s="22">
        <v>0</v>
      </c>
      <c r="S245" s="20">
        <v>50717769</v>
      </c>
      <c r="T245" s="24">
        <v>0</v>
      </c>
      <c r="U245" s="19">
        <v>23621782</v>
      </c>
      <c r="V245" s="19"/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>
        <v>87850821</v>
      </c>
      <c r="AD245" s="21">
        <v>0</v>
      </c>
      <c r="AE245" s="19">
        <v>0</v>
      </c>
      <c r="AF245" s="19">
        <v>0</v>
      </c>
      <c r="AG245" s="19">
        <v>0</v>
      </c>
      <c r="AH245" s="19">
        <v>0</v>
      </c>
      <c r="AI245" s="20">
        <v>31171168</v>
      </c>
      <c r="AJ245" s="21">
        <v>0</v>
      </c>
      <c r="AK245" s="20">
        <v>41119014</v>
      </c>
      <c r="AL245" s="21">
        <v>0</v>
      </c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>
        <v>0</v>
      </c>
      <c r="BB245" s="19">
        <v>0</v>
      </c>
      <c r="BC245" s="19"/>
      <c r="BD245" s="19"/>
      <c r="BE245" s="19"/>
      <c r="BF245" s="19"/>
      <c r="BG245" s="16">
        <f t="shared" si="12"/>
        <v>2116496560.6800001</v>
      </c>
      <c r="BH245" s="16">
        <f t="shared" si="12"/>
        <v>0</v>
      </c>
      <c r="BI245" s="51">
        <f t="shared" si="13"/>
        <v>2116496560.6800001</v>
      </c>
      <c r="BJ245" s="51">
        <f t="shared" si="14"/>
        <v>0</v>
      </c>
      <c r="BK245" s="18">
        <f t="shared" si="15"/>
        <v>0</v>
      </c>
    </row>
    <row r="246" spans="1:63" x14ac:dyDescent="0.3">
      <c r="A246" s="12">
        <v>14.148899999999999</v>
      </c>
      <c r="B246" s="13" t="s">
        <v>240</v>
      </c>
      <c r="C246" s="19"/>
      <c r="D246" s="19"/>
      <c r="E246" s="20">
        <v>278616452</v>
      </c>
      <c r="F246" s="21">
        <v>0</v>
      </c>
      <c r="G246" s="19">
        <v>0</v>
      </c>
      <c r="H246" s="19">
        <v>0</v>
      </c>
      <c r="I246" s="19"/>
      <c r="J246" s="19"/>
      <c r="K246" s="19">
        <v>0</v>
      </c>
      <c r="L246" s="19">
        <v>0</v>
      </c>
      <c r="M246" s="19">
        <v>0</v>
      </c>
      <c r="N246" s="19">
        <v>0</v>
      </c>
      <c r="O246" s="22"/>
      <c r="P246" s="19"/>
      <c r="Q246" s="22">
        <v>0</v>
      </c>
      <c r="R246" s="22">
        <v>0</v>
      </c>
      <c r="S246" s="19">
        <v>0</v>
      </c>
      <c r="T246" s="19">
        <v>0</v>
      </c>
      <c r="U246" s="19"/>
      <c r="V246" s="19"/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>
        <v>0</v>
      </c>
      <c r="BB246" s="19">
        <v>0</v>
      </c>
      <c r="BC246" s="19"/>
      <c r="BD246" s="19"/>
      <c r="BE246" s="19"/>
      <c r="BF246" s="19"/>
      <c r="BG246" s="16">
        <f t="shared" si="12"/>
        <v>278616452</v>
      </c>
      <c r="BH246" s="16">
        <f t="shared" si="12"/>
        <v>0</v>
      </c>
      <c r="BI246" s="51">
        <f t="shared" si="13"/>
        <v>278616452</v>
      </c>
      <c r="BJ246" s="51">
        <f t="shared" si="14"/>
        <v>0</v>
      </c>
      <c r="BK246" s="18">
        <f t="shared" si="15"/>
        <v>0</v>
      </c>
    </row>
    <row r="247" spans="1:63" ht="31.5" x14ac:dyDescent="0.3">
      <c r="A247" s="12">
        <v>14.150600000000001</v>
      </c>
      <c r="B247" s="29" t="s">
        <v>241</v>
      </c>
      <c r="C247" s="19"/>
      <c r="D247" s="19"/>
      <c r="E247" s="19">
        <v>0</v>
      </c>
      <c r="F247" s="19">
        <v>0</v>
      </c>
      <c r="G247" s="19">
        <v>0</v>
      </c>
      <c r="H247" s="19">
        <v>0</v>
      </c>
      <c r="I247" s="19"/>
      <c r="J247" s="19"/>
      <c r="K247" s="19">
        <v>0</v>
      </c>
      <c r="L247" s="19">
        <v>0</v>
      </c>
      <c r="M247" s="19">
        <v>0</v>
      </c>
      <c r="N247" s="19">
        <v>0</v>
      </c>
      <c r="O247" s="22"/>
      <c r="P247" s="19"/>
      <c r="Q247" s="22">
        <v>0</v>
      </c>
      <c r="R247" s="22">
        <v>0</v>
      </c>
      <c r="S247" s="19">
        <v>0</v>
      </c>
      <c r="T247" s="19">
        <v>0</v>
      </c>
      <c r="U247" s="19"/>
      <c r="V247" s="19"/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>
        <v>0</v>
      </c>
      <c r="BB247" s="19">
        <v>0</v>
      </c>
      <c r="BC247" s="19"/>
      <c r="BD247" s="19"/>
      <c r="BE247" s="19"/>
      <c r="BF247" s="19"/>
      <c r="BG247" s="16">
        <f t="shared" si="12"/>
        <v>0</v>
      </c>
      <c r="BH247" s="16">
        <f t="shared" si="12"/>
        <v>0</v>
      </c>
      <c r="BI247" s="51">
        <f t="shared" si="13"/>
        <v>0</v>
      </c>
      <c r="BJ247" s="51">
        <f t="shared" si="14"/>
        <v>0</v>
      </c>
      <c r="BK247" s="18">
        <f t="shared" si="15"/>
        <v>0</v>
      </c>
    </row>
    <row r="248" spans="1:63" x14ac:dyDescent="0.3">
      <c r="A248" s="12">
        <v>14.150700000000001</v>
      </c>
      <c r="B248" s="13" t="s">
        <v>242</v>
      </c>
      <c r="C248" s="19">
        <v>1391960.6999999981</v>
      </c>
      <c r="D248" s="19">
        <v>0</v>
      </c>
      <c r="E248" s="20">
        <v>22339644.59</v>
      </c>
      <c r="F248" s="21">
        <v>0</v>
      </c>
      <c r="G248" s="19">
        <v>17581955.530000012</v>
      </c>
      <c r="H248" s="19">
        <v>0</v>
      </c>
      <c r="I248" s="19">
        <v>2061598.4299999718</v>
      </c>
      <c r="J248" s="19">
        <v>0</v>
      </c>
      <c r="K248" s="19">
        <v>13138279.32</v>
      </c>
      <c r="L248" s="19">
        <v>0</v>
      </c>
      <c r="M248" s="20">
        <v>26581546.64000003</v>
      </c>
      <c r="N248" s="21">
        <v>0</v>
      </c>
      <c r="O248" s="23">
        <v>16994885.480000012</v>
      </c>
      <c r="P248" s="22"/>
      <c r="Q248" s="23">
        <v>24266102.959999986</v>
      </c>
      <c r="R248" s="22">
        <v>0</v>
      </c>
      <c r="S248" s="20">
        <v>3449662.37</v>
      </c>
      <c r="T248" s="24">
        <v>0</v>
      </c>
      <c r="U248" s="19">
        <v>41855427.840000004</v>
      </c>
      <c r="V248" s="19"/>
      <c r="W248" s="20">
        <v>7557906.0800000001</v>
      </c>
      <c r="X248" s="21">
        <v>0</v>
      </c>
      <c r="Y248" s="19">
        <v>19099456.559999995</v>
      </c>
      <c r="Z248" s="19">
        <v>0</v>
      </c>
      <c r="AA248" s="20">
        <v>21499606.359999999</v>
      </c>
      <c r="AB248" s="21">
        <v>0</v>
      </c>
      <c r="AC248" s="20">
        <v>5205976.5999999996</v>
      </c>
      <c r="AD248" s="21">
        <v>0</v>
      </c>
      <c r="AE248" s="19">
        <v>3392990.9999999981</v>
      </c>
      <c r="AF248" s="19">
        <v>0</v>
      </c>
      <c r="AG248" s="20">
        <v>2747563.6800000016</v>
      </c>
      <c r="AH248" s="21">
        <v>0</v>
      </c>
      <c r="AI248" s="20">
        <v>35696314.720000014</v>
      </c>
      <c r="AJ248" s="21">
        <v>0</v>
      </c>
      <c r="AK248" s="20">
        <v>866696.55000000028</v>
      </c>
      <c r="AL248" s="21">
        <v>0</v>
      </c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>
        <v>0</v>
      </c>
      <c r="BB248" s="19">
        <v>0</v>
      </c>
      <c r="BC248" s="19"/>
      <c r="BD248" s="19"/>
      <c r="BE248" s="19"/>
      <c r="BF248" s="19"/>
      <c r="BG248" s="16">
        <f t="shared" si="12"/>
        <v>265727575.41000003</v>
      </c>
      <c r="BH248" s="16">
        <f t="shared" si="12"/>
        <v>0</v>
      </c>
      <c r="BI248" s="51">
        <f t="shared" si="13"/>
        <v>265727575.41000003</v>
      </c>
      <c r="BJ248" s="51">
        <f t="shared" si="14"/>
        <v>0</v>
      </c>
      <c r="BK248" s="18">
        <f t="shared" si="15"/>
        <v>21499606.359999999</v>
      </c>
    </row>
    <row r="249" spans="1:63" ht="31.5" x14ac:dyDescent="0.3">
      <c r="A249" s="12">
        <v>14.1508</v>
      </c>
      <c r="B249" s="13" t="s">
        <v>243</v>
      </c>
      <c r="C249" s="19"/>
      <c r="D249" s="19"/>
      <c r="E249" s="19">
        <v>0</v>
      </c>
      <c r="F249" s="19">
        <v>0</v>
      </c>
      <c r="G249" s="19">
        <v>0</v>
      </c>
      <c r="H249" s="19">
        <v>0</v>
      </c>
      <c r="I249" s="19"/>
      <c r="J249" s="19"/>
      <c r="K249" s="19">
        <v>0</v>
      </c>
      <c r="L249" s="19">
        <v>0</v>
      </c>
      <c r="M249" s="19">
        <v>0</v>
      </c>
      <c r="N249" s="19">
        <v>0</v>
      </c>
      <c r="O249" s="22"/>
      <c r="P249" s="19"/>
      <c r="Q249" s="22">
        <v>0</v>
      </c>
      <c r="R249" s="22">
        <v>0</v>
      </c>
      <c r="S249" s="19">
        <v>0</v>
      </c>
      <c r="T249" s="19">
        <v>0</v>
      </c>
      <c r="U249" s="19"/>
      <c r="V249" s="19"/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>
        <v>0</v>
      </c>
      <c r="BB249" s="19">
        <v>0</v>
      </c>
      <c r="BC249" s="19"/>
      <c r="BD249" s="19"/>
      <c r="BE249" s="19"/>
      <c r="BF249" s="19"/>
      <c r="BG249" s="16">
        <f t="shared" si="12"/>
        <v>0</v>
      </c>
      <c r="BH249" s="16">
        <f t="shared" si="12"/>
        <v>0</v>
      </c>
      <c r="BI249" s="51">
        <f t="shared" si="13"/>
        <v>0</v>
      </c>
      <c r="BJ249" s="51">
        <f t="shared" si="14"/>
        <v>0</v>
      </c>
      <c r="BK249" s="18">
        <f t="shared" si="15"/>
        <v>0</v>
      </c>
    </row>
    <row r="250" spans="1:63" x14ac:dyDescent="0.3">
      <c r="A250" s="12">
        <v>14.1517</v>
      </c>
      <c r="B250" s="13" t="s">
        <v>244</v>
      </c>
      <c r="C250" s="19"/>
      <c r="D250" s="19"/>
      <c r="E250" s="19">
        <v>0</v>
      </c>
      <c r="F250" s="19">
        <v>0</v>
      </c>
      <c r="G250" s="19">
        <v>0</v>
      </c>
      <c r="H250" s="19">
        <v>0</v>
      </c>
      <c r="I250" s="19"/>
      <c r="J250" s="19"/>
      <c r="K250" s="19">
        <v>0</v>
      </c>
      <c r="L250" s="19">
        <v>0</v>
      </c>
      <c r="M250" s="19">
        <v>0</v>
      </c>
      <c r="N250" s="19">
        <v>0</v>
      </c>
      <c r="O250" s="22"/>
      <c r="P250" s="19"/>
      <c r="Q250" s="22">
        <v>0</v>
      </c>
      <c r="R250" s="22">
        <v>0</v>
      </c>
      <c r="S250" s="19">
        <v>0</v>
      </c>
      <c r="T250" s="19">
        <v>0</v>
      </c>
      <c r="U250" s="19"/>
      <c r="V250" s="19"/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>
        <v>0</v>
      </c>
      <c r="BB250" s="19">
        <v>0</v>
      </c>
      <c r="BC250" s="19"/>
      <c r="BD250" s="19"/>
      <c r="BE250" s="19"/>
      <c r="BF250" s="19"/>
      <c r="BG250" s="16">
        <f t="shared" si="12"/>
        <v>0</v>
      </c>
      <c r="BH250" s="16">
        <f t="shared" si="12"/>
        <v>0</v>
      </c>
      <c r="BI250" s="51">
        <f t="shared" si="13"/>
        <v>0</v>
      </c>
      <c r="BJ250" s="51">
        <f t="shared" si="14"/>
        <v>0</v>
      </c>
      <c r="BK250" s="18">
        <f t="shared" si="15"/>
        <v>0</v>
      </c>
    </row>
    <row r="251" spans="1:63" ht="31.5" x14ac:dyDescent="0.3">
      <c r="A251" s="12">
        <v>14.152699999999999</v>
      </c>
      <c r="B251" s="13" t="s">
        <v>245</v>
      </c>
      <c r="C251" s="19"/>
      <c r="D251" s="19"/>
      <c r="E251" s="19">
        <v>0</v>
      </c>
      <c r="F251" s="19">
        <v>0</v>
      </c>
      <c r="G251" s="19">
        <v>137923.72999999998</v>
      </c>
      <c r="H251" s="19">
        <v>0</v>
      </c>
      <c r="I251" s="19">
        <v>7.4505805969238281E-9</v>
      </c>
      <c r="J251" s="19">
        <v>0</v>
      </c>
      <c r="K251" s="19">
        <v>4963247.76</v>
      </c>
      <c r="L251" s="19">
        <v>0</v>
      </c>
      <c r="M251" s="20">
        <v>1125285.21</v>
      </c>
      <c r="N251" s="21">
        <v>0</v>
      </c>
      <c r="O251" s="23">
        <v>1612792.13</v>
      </c>
      <c r="P251" s="22"/>
      <c r="Q251" s="22">
        <v>0</v>
      </c>
      <c r="R251" s="22">
        <v>0</v>
      </c>
      <c r="S251" s="24">
        <v>0</v>
      </c>
      <c r="T251" s="24">
        <v>0</v>
      </c>
      <c r="U251" s="19"/>
      <c r="V251" s="19"/>
      <c r="W251" s="20">
        <v>7590431.8300000019</v>
      </c>
      <c r="X251" s="21">
        <v>0</v>
      </c>
      <c r="Y251" s="19">
        <v>11750751.010000002</v>
      </c>
      <c r="Z251" s="19">
        <v>0</v>
      </c>
      <c r="AA251" s="19">
        <v>0</v>
      </c>
      <c r="AB251" s="19">
        <v>0</v>
      </c>
      <c r="AC251" s="20">
        <v>549703.11999999988</v>
      </c>
      <c r="AD251" s="21">
        <v>0</v>
      </c>
      <c r="AE251" s="19">
        <v>2215592.7400000007</v>
      </c>
      <c r="AF251" s="19">
        <v>0</v>
      </c>
      <c r="AG251" s="19">
        <v>0</v>
      </c>
      <c r="AH251" s="19">
        <v>0</v>
      </c>
      <c r="AI251" s="20">
        <v>6904723.3099999996</v>
      </c>
      <c r="AJ251" s="21">
        <v>0</v>
      </c>
      <c r="AK251" s="20">
        <v>1038352.7099999997</v>
      </c>
      <c r="AL251" s="21">
        <v>0</v>
      </c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>
        <v>0</v>
      </c>
      <c r="BB251" s="19">
        <v>0</v>
      </c>
      <c r="BC251" s="19"/>
      <c r="BD251" s="19"/>
      <c r="BE251" s="19"/>
      <c r="BF251" s="19"/>
      <c r="BG251" s="16">
        <f t="shared" si="12"/>
        <v>37888803.550000012</v>
      </c>
      <c r="BH251" s="16">
        <f t="shared" si="12"/>
        <v>0</v>
      </c>
      <c r="BI251" s="51">
        <f t="shared" si="13"/>
        <v>37888803.550000012</v>
      </c>
      <c r="BJ251" s="51">
        <f t="shared" si="14"/>
        <v>0</v>
      </c>
      <c r="BK251" s="18">
        <f t="shared" si="15"/>
        <v>0</v>
      </c>
    </row>
    <row r="252" spans="1:63" x14ac:dyDescent="0.3">
      <c r="A252" s="12">
        <v>14.1547</v>
      </c>
      <c r="B252" s="13" t="s">
        <v>246</v>
      </c>
      <c r="C252" s="19"/>
      <c r="D252" s="19"/>
      <c r="E252" s="19">
        <v>0</v>
      </c>
      <c r="F252" s="19">
        <v>0</v>
      </c>
      <c r="G252" s="19">
        <v>0</v>
      </c>
      <c r="H252" s="19">
        <v>0</v>
      </c>
      <c r="I252" s="19"/>
      <c r="J252" s="19"/>
      <c r="K252" s="19">
        <v>0</v>
      </c>
      <c r="L252" s="19">
        <v>0</v>
      </c>
      <c r="M252" s="19">
        <v>0</v>
      </c>
      <c r="N252" s="19">
        <v>0</v>
      </c>
      <c r="O252" s="22"/>
      <c r="P252" s="19"/>
      <c r="Q252" s="22">
        <v>0</v>
      </c>
      <c r="R252" s="22">
        <v>0</v>
      </c>
      <c r="S252" s="19">
        <v>0</v>
      </c>
      <c r="T252" s="19">
        <v>0</v>
      </c>
      <c r="U252" s="19"/>
      <c r="V252" s="19"/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19">
        <v>0</v>
      </c>
      <c r="AI252" s="19">
        <v>0</v>
      </c>
      <c r="AJ252" s="19">
        <v>0</v>
      </c>
      <c r="AK252" s="19">
        <v>0</v>
      </c>
      <c r="AL252" s="19">
        <v>0</v>
      </c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>
        <v>0</v>
      </c>
      <c r="BB252" s="19">
        <v>0</v>
      </c>
      <c r="BC252" s="19"/>
      <c r="BD252" s="19"/>
      <c r="BE252" s="19"/>
      <c r="BF252" s="19"/>
      <c r="BG252" s="16">
        <f t="shared" si="12"/>
        <v>0</v>
      </c>
      <c r="BH252" s="16">
        <f t="shared" si="12"/>
        <v>0</v>
      </c>
      <c r="BI252" s="51">
        <f t="shared" si="13"/>
        <v>0</v>
      </c>
      <c r="BJ252" s="51">
        <f t="shared" si="14"/>
        <v>0</v>
      </c>
      <c r="BK252" s="18">
        <f t="shared" si="15"/>
        <v>0</v>
      </c>
    </row>
    <row r="253" spans="1:63" x14ac:dyDescent="0.3">
      <c r="A253" s="12">
        <v>14.1557</v>
      </c>
      <c r="B253" s="13" t="s">
        <v>247</v>
      </c>
      <c r="C253" s="19"/>
      <c r="D253" s="19"/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22"/>
      <c r="P253" s="19"/>
      <c r="Q253" s="22">
        <v>0</v>
      </c>
      <c r="R253" s="22">
        <v>0</v>
      </c>
      <c r="S253" s="19">
        <v>0</v>
      </c>
      <c r="T253" s="19">
        <v>0</v>
      </c>
      <c r="U253" s="19"/>
      <c r="V253" s="19"/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19">
        <v>0</v>
      </c>
      <c r="AI253" s="19">
        <v>0</v>
      </c>
      <c r="AJ253" s="19">
        <v>0</v>
      </c>
      <c r="AK253" s="19">
        <v>0</v>
      </c>
      <c r="AL253" s="19">
        <v>0</v>
      </c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>
        <v>0</v>
      </c>
      <c r="BB253" s="19">
        <v>0</v>
      </c>
      <c r="BC253" s="19"/>
      <c r="BD253" s="19"/>
      <c r="BE253" s="19"/>
      <c r="BF253" s="19"/>
      <c r="BG253" s="16">
        <f t="shared" si="12"/>
        <v>0</v>
      </c>
      <c r="BH253" s="16">
        <f t="shared" si="12"/>
        <v>0</v>
      </c>
      <c r="BI253" s="51">
        <f t="shared" si="13"/>
        <v>0</v>
      </c>
      <c r="BJ253" s="51">
        <f t="shared" si="14"/>
        <v>0</v>
      </c>
      <c r="BK253" s="18">
        <f t="shared" si="15"/>
        <v>0</v>
      </c>
    </row>
    <row r="254" spans="1:63" x14ac:dyDescent="0.3">
      <c r="A254" s="12">
        <v>14.1587</v>
      </c>
      <c r="B254" s="13" t="s">
        <v>248</v>
      </c>
      <c r="C254" s="19"/>
      <c r="D254" s="19"/>
      <c r="E254" s="19">
        <v>0</v>
      </c>
      <c r="F254" s="19">
        <v>0</v>
      </c>
      <c r="G254" s="19">
        <v>0</v>
      </c>
      <c r="H254" s="19">
        <v>0</v>
      </c>
      <c r="I254" s="19"/>
      <c r="J254" s="19"/>
      <c r="K254" s="19">
        <v>0</v>
      </c>
      <c r="L254" s="19">
        <v>0</v>
      </c>
      <c r="M254" s="19">
        <v>0</v>
      </c>
      <c r="N254" s="19">
        <v>0</v>
      </c>
      <c r="O254" s="22"/>
      <c r="P254" s="19"/>
      <c r="Q254" s="22">
        <v>0</v>
      </c>
      <c r="R254" s="22">
        <v>0</v>
      </c>
      <c r="S254" s="19">
        <v>0</v>
      </c>
      <c r="T254" s="19">
        <v>0</v>
      </c>
      <c r="U254" s="19"/>
      <c r="V254" s="19"/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>
        <v>0</v>
      </c>
      <c r="BB254" s="19">
        <v>0</v>
      </c>
      <c r="BC254" s="19"/>
      <c r="BD254" s="19"/>
      <c r="BE254" s="19"/>
      <c r="BF254" s="19"/>
      <c r="BG254" s="16">
        <f t="shared" si="12"/>
        <v>0</v>
      </c>
      <c r="BH254" s="16">
        <f t="shared" si="12"/>
        <v>0</v>
      </c>
      <c r="BI254" s="51">
        <f t="shared" si="13"/>
        <v>0</v>
      </c>
      <c r="BJ254" s="51">
        <f t="shared" si="14"/>
        <v>0</v>
      </c>
      <c r="BK254" s="18">
        <f t="shared" si="15"/>
        <v>0</v>
      </c>
    </row>
    <row r="255" spans="1:63" x14ac:dyDescent="0.3">
      <c r="A255" s="12">
        <v>14.1607</v>
      </c>
      <c r="B255" s="13" t="s">
        <v>249</v>
      </c>
      <c r="C255" s="19">
        <v>1782419.0400000003</v>
      </c>
      <c r="D255" s="19">
        <v>0</v>
      </c>
      <c r="E255" s="20">
        <v>2667633.79</v>
      </c>
      <c r="F255" s="21">
        <v>0</v>
      </c>
      <c r="G255" s="19">
        <v>0</v>
      </c>
      <c r="H255" s="19">
        <v>0</v>
      </c>
      <c r="I255" s="19">
        <v>7584795.2499999944</v>
      </c>
      <c r="J255" s="19">
        <v>0</v>
      </c>
      <c r="K255" s="19">
        <v>685583.14999999991</v>
      </c>
      <c r="L255" s="19">
        <v>0</v>
      </c>
      <c r="M255" s="20">
        <v>415809.7</v>
      </c>
      <c r="N255" s="21">
        <v>0</v>
      </c>
      <c r="O255" s="23">
        <v>279989.99999999965</v>
      </c>
      <c r="P255" s="22"/>
      <c r="Q255" s="22">
        <v>0</v>
      </c>
      <c r="R255" s="22">
        <v>0</v>
      </c>
      <c r="S255" s="20">
        <v>3910768.5200000009</v>
      </c>
      <c r="T255" s="24">
        <v>0</v>
      </c>
      <c r="U255" s="19">
        <v>14357717.479999999</v>
      </c>
      <c r="V255" s="19"/>
      <c r="W255" s="20">
        <v>14813578.109999999</v>
      </c>
      <c r="X255" s="21">
        <v>0</v>
      </c>
      <c r="Y255" s="19">
        <v>35009158.719999991</v>
      </c>
      <c r="Z255" s="19">
        <v>0</v>
      </c>
      <c r="AA255" s="20">
        <v>4073290.0699999994</v>
      </c>
      <c r="AB255" s="21">
        <v>0</v>
      </c>
      <c r="AC255" s="20">
        <v>2871719.3099999996</v>
      </c>
      <c r="AD255" s="21">
        <v>0</v>
      </c>
      <c r="AE255" s="19">
        <v>10175586.439999999</v>
      </c>
      <c r="AF255" s="19">
        <v>0</v>
      </c>
      <c r="AG255" s="20">
        <v>14375738.439999986</v>
      </c>
      <c r="AH255" s="21">
        <v>0</v>
      </c>
      <c r="AI255" s="20">
        <v>1330914.5499999905</v>
      </c>
      <c r="AJ255" s="21">
        <v>0</v>
      </c>
      <c r="AK255" s="20">
        <v>4469802.0500000017</v>
      </c>
      <c r="AL255" s="21">
        <v>0</v>
      </c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>
        <v>0</v>
      </c>
      <c r="BB255" s="19">
        <v>0</v>
      </c>
      <c r="BC255" s="19"/>
      <c r="BD255" s="19"/>
      <c r="BE255" s="19"/>
      <c r="BF255" s="19"/>
      <c r="BG255" s="16">
        <f t="shared" si="12"/>
        <v>118804504.61999996</v>
      </c>
      <c r="BH255" s="16">
        <f t="shared" si="12"/>
        <v>0</v>
      </c>
      <c r="BI255" s="51">
        <f t="shared" si="13"/>
        <v>118804504.61999996</v>
      </c>
      <c r="BJ255" s="51">
        <f t="shared" si="14"/>
        <v>0</v>
      </c>
      <c r="BK255" s="18">
        <f t="shared" si="15"/>
        <v>4073290.0699999994</v>
      </c>
    </row>
    <row r="256" spans="1:63" x14ac:dyDescent="0.3">
      <c r="A256" s="12">
        <v>14.165699999999999</v>
      </c>
      <c r="B256" s="13" t="s">
        <v>250</v>
      </c>
      <c r="C256" s="19"/>
      <c r="D256" s="19"/>
      <c r="E256" s="19">
        <v>0</v>
      </c>
      <c r="F256" s="19">
        <v>0</v>
      </c>
      <c r="G256" s="19">
        <v>0</v>
      </c>
      <c r="H256" s="19">
        <v>0</v>
      </c>
      <c r="I256" s="19"/>
      <c r="J256" s="19"/>
      <c r="K256" s="19">
        <v>0</v>
      </c>
      <c r="L256" s="19">
        <v>0</v>
      </c>
      <c r="M256" s="19">
        <v>0</v>
      </c>
      <c r="N256" s="19">
        <v>0</v>
      </c>
      <c r="O256" s="22"/>
      <c r="P256" s="19"/>
      <c r="Q256" s="22">
        <v>0</v>
      </c>
      <c r="R256" s="22">
        <v>0</v>
      </c>
      <c r="S256" s="19">
        <v>0</v>
      </c>
      <c r="T256" s="19">
        <v>0</v>
      </c>
      <c r="U256" s="19"/>
      <c r="V256" s="19"/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>
        <v>0</v>
      </c>
      <c r="BB256" s="19">
        <v>0</v>
      </c>
      <c r="BC256" s="19"/>
      <c r="BD256" s="19"/>
      <c r="BE256" s="19"/>
      <c r="BF256" s="19"/>
      <c r="BG256" s="16">
        <f t="shared" si="12"/>
        <v>0</v>
      </c>
      <c r="BH256" s="16">
        <f t="shared" si="12"/>
        <v>0</v>
      </c>
      <c r="BI256" s="51">
        <f t="shared" si="13"/>
        <v>0</v>
      </c>
      <c r="BJ256" s="51">
        <f t="shared" si="14"/>
        <v>0</v>
      </c>
      <c r="BK256" s="18">
        <f t="shared" si="15"/>
        <v>0</v>
      </c>
    </row>
    <row r="257" spans="1:63" x14ac:dyDescent="0.3">
      <c r="A257" s="12">
        <v>14.1706</v>
      </c>
      <c r="B257" s="13" t="s">
        <v>251</v>
      </c>
      <c r="C257" s="19"/>
      <c r="D257" s="19"/>
      <c r="E257" s="19">
        <v>0</v>
      </c>
      <c r="F257" s="19">
        <v>0</v>
      </c>
      <c r="G257" s="19">
        <v>0</v>
      </c>
      <c r="H257" s="19">
        <v>0</v>
      </c>
      <c r="I257" s="19"/>
      <c r="J257" s="19"/>
      <c r="K257" s="19">
        <v>0</v>
      </c>
      <c r="L257" s="19">
        <v>0</v>
      </c>
      <c r="M257" s="19">
        <v>0</v>
      </c>
      <c r="N257" s="19">
        <v>0</v>
      </c>
      <c r="O257" s="22"/>
      <c r="P257" s="19"/>
      <c r="Q257" s="22">
        <v>0</v>
      </c>
      <c r="R257" s="22">
        <v>0</v>
      </c>
      <c r="S257" s="19">
        <v>0</v>
      </c>
      <c r="T257" s="19">
        <v>0</v>
      </c>
      <c r="U257" s="19"/>
      <c r="V257" s="19"/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>
        <v>0</v>
      </c>
      <c r="BB257" s="19">
        <v>0</v>
      </c>
      <c r="BC257" s="19"/>
      <c r="BD257" s="19"/>
      <c r="BE257" s="19"/>
      <c r="BF257" s="19"/>
      <c r="BG257" s="16">
        <f t="shared" si="12"/>
        <v>0</v>
      </c>
      <c r="BH257" s="16">
        <f t="shared" si="12"/>
        <v>0</v>
      </c>
      <c r="BI257" s="51">
        <f t="shared" si="13"/>
        <v>0</v>
      </c>
      <c r="BJ257" s="51">
        <f t="shared" si="14"/>
        <v>0</v>
      </c>
      <c r="BK257" s="18">
        <f t="shared" si="15"/>
        <v>0</v>
      </c>
    </row>
    <row r="258" spans="1:63" x14ac:dyDescent="0.3">
      <c r="A258" s="12">
        <v>14.1707</v>
      </c>
      <c r="B258" s="13" t="s">
        <v>251</v>
      </c>
      <c r="C258" s="19">
        <v>1828007.1700000002</v>
      </c>
      <c r="D258" s="19">
        <v>0</v>
      </c>
      <c r="E258" s="20">
        <v>349517.07000000088</v>
      </c>
      <c r="F258" s="21">
        <v>0</v>
      </c>
      <c r="G258" s="19">
        <v>6444588.799999997</v>
      </c>
      <c r="H258" s="19">
        <v>0</v>
      </c>
      <c r="I258" s="19">
        <v>8147915.9499999993</v>
      </c>
      <c r="J258" s="19">
        <v>0</v>
      </c>
      <c r="K258" s="19">
        <v>4190831.5500000007</v>
      </c>
      <c r="L258" s="19">
        <v>0</v>
      </c>
      <c r="M258" s="20">
        <v>2042256.7699999921</v>
      </c>
      <c r="N258" s="21">
        <v>0</v>
      </c>
      <c r="O258" s="23">
        <v>7799211.7399999946</v>
      </c>
      <c r="P258" s="22"/>
      <c r="Q258" s="23">
        <v>1998920.6600000029</v>
      </c>
      <c r="R258" s="22">
        <v>0</v>
      </c>
      <c r="S258" s="20">
        <v>1426026.209999999</v>
      </c>
      <c r="T258" s="24">
        <v>0</v>
      </c>
      <c r="U258" s="19">
        <v>21306234.069999997</v>
      </c>
      <c r="V258" s="19"/>
      <c r="W258" s="20">
        <v>481107.48000000138</v>
      </c>
      <c r="X258" s="21">
        <v>0</v>
      </c>
      <c r="Y258" s="19">
        <v>13842995.640000002</v>
      </c>
      <c r="Z258" s="19">
        <v>0</v>
      </c>
      <c r="AA258" s="20">
        <v>1135958.8099999977</v>
      </c>
      <c r="AB258" s="21">
        <v>0</v>
      </c>
      <c r="AC258" s="20">
        <v>3126749.5999999996</v>
      </c>
      <c r="AD258" s="21">
        <v>0</v>
      </c>
      <c r="AE258" s="19">
        <v>9233567.9600000046</v>
      </c>
      <c r="AF258" s="19">
        <v>0</v>
      </c>
      <c r="AG258" s="20">
        <v>2659961.6700000018</v>
      </c>
      <c r="AH258" s="21">
        <v>0</v>
      </c>
      <c r="AI258" s="20">
        <v>19584676.870000001</v>
      </c>
      <c r="AJ258" s="21">
        <v>0</v>
      </c>
      <c r="AK258" s="20">
        <v>7271054.9400000004</v>
      </c>
      <c r="AL258" s="21">
        <v>0</v>
      </c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>
        <v>0</v>
      </c>
      <c r="BB258" s="19">
        <v>0</v>
      </c>
      <c r="BC258" s="19"/>
      <c r="BD258" s="19"/>
      <c r="BE258" s="19"/>
      <c r="BF258" s="19"/>
      <c r="BG258" s="16">
        <f t="shared" si="12"/>
        <v>112869582.95999999</v>
      </c>
      <c r="BH258" s="16">
        <f t="shared" si="12"/>
        <v>0</v>
      </c>
      <c r="BI258" s="51">
        <f t="shared" si="13"/>
        <v>112869582.95999999</v>
      </c>
      <c r="BJ258" s="51">
        <f t="shared" si="14"/>
        <v>0</v>
      </c>
      <c r="BK258" s="18">
        <f t="shared" si="15"/>
        <v>1135958.8099999977</v>
      </c>
    </row>
    <row r="259" spans="1:63" x14ac:dyDescent="0.3">
      <c r="A259" s="12">
        <v>14.1717</v>
      </c>
      <c r="B259" s="13" t="s">
        <v>252</v>
      </c>
      <c r="C259" s="19"/>
      <c r="D259" s="19"/>
      <c r="E259" s="19">
        <v>0</v>
      </c>
      <c r="F259" s="19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2"/>
      <c r="P259" s="19"/>
      <c r="Q259" s="22">
        <v>0</v>
      </c>
      <c r="R259" s="22">
        <v>0</v>
      </c>
      <c r="S259" s="19">
        <v>0</v>
      </c>
      <c r="T259" s="19">
        <v>0</v>
      </c>
      <c r="U259" s="19">
        <v>777425</v>
      </c>
      <c r="V259" s="19"/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>
        <v>0</v>
      </c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>
        <v>0</v>
      </c>
      <c r="BB259" s="19">
        <v>0</v>
      </c>
      <c r="BC259" s="19"/>
      <c r="BD259" s="19"/>
      <c r="BE259" s="19"/>
      <c r="BF259" s="19"/>
      <c r="BG259" s="16">
        <f t="shared" si="12"/>
        <v>777425</v>
      </c>
      <c r="BH259" s="16">
        <f t="shared" si="12"/>
        <v>0</v>
      </c>
      <c r="BI259" s="51">
        <f t="shared" si="13"/>
        <v>777425</v>
      </c>
      <c r="BJ259" s="51">
        <f t="shared" si="14"/>
        <v>0</v>
      </c>
      <c r="BK259" s="18">
        <f t="shared" si="15"/>
        <v>0</v>
      </c>
    </row>
    <row r="260" spans="1:63" x14ac:dyDescent="0.3">
      <c r="A260" s="46">
        <v>14.172700000000001</v>
      </c>
      <c r="B260" s="29" t="s">
        <v>253</v>
      </c>
      <c r="C260" s="19"/>
      <c r="D260" s="19"/>
      <c r="E260" s="19">
        <v>0</v>
      </c>
      <c r="F260" s="19">
        <v>0</v>
      </c>
      <c r="G260" s="19">
        <v>0</v>
      </c>
      <c r="H260" s="19">
        <v>0</v>
      </c>
      <c r="I260" s="19"/>
      <c r="J260" s="19"/>
      <c r="K260" s="19">
        <v>0</v>
      </c>
      <c r="L260" s="19">
        <v>0</v>
      </c>
      <c r="M260" s="19">
        <v>0</v>
      </c>
      <c r="N260" s="19">
        <v>0</v>
      </c>
      <c r="O260" s="22"/>
      <c r="P260" s="19"/>
      <c r="Q260" s="22">
        <v>0</v>
      </c>
      <c r="R260" s="22">
        <v>0</v>
      </c>
      <c r="S260" s="19">
        <v>0</v>
      </c>
      <c r="T260" s="19">
        <v>0</v>
      </c>
      <c r="U260" s="19"/>
      <c r="V260" s="19"/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>
        <v>0</v>
      </c>
      <c r="BB260" s="19">
        <v>0</v>
      </c>
      <c r="BC260" s="19"/>
      <c r="BD260" s="19"/>
      <c r="BE260" s="19"/>
      <c r="BF260" s="19"/>
      <c r="BG260" s="16">
        <f t="shared" si="12"/>
        <v>0</v>
      </c>
      <c r="BH260" s="16">
        <f t="shared" si="12"/>
        <v>0</v>
      </c>
      <c r="BI260" s="51">
        <f t="shared" si="13"/>
        <v>0</v>
      </c>
      <c r="BJ260" s="51">
        <f t="shared" si="14"/>
        <v>0</v>
      </c>
      <c r="BK260" s="18">
        <f t="shared" si="15"/>
        <v>0</v>
      </c>
    </row>
    <row r="261" spans="1:63" x14ac:dyDescent="0.3">
      <c r="A261" s="46">
        <v>14.1737</v>
      </c>
      <c r="B261" s="29" t="s">
        <v>254</v>
      </c>
      <c r="C261" s="19"/>
      <c r="D261" s="19"/>
      <c r="E261" s="19">
        <v>0</v>
      </c>
      <c r="F261" s="19">
        <v>0</v>
      </c>
      <c r="G261" s="19">
        <v>0</v>
      </c>
      <c r="H261" s="19">
        <v>0</v>
      </c>
      <c r="I261" s="19"/>
      <c r="J261" s="19"/>
      <c r="K261" s="19">
        <v>0</v>
      </c>
      <c r="L261" s="19">
        <v>0</v>
      </c>
      <c r="M261" s="19" t="s">
        <v>73</v>
      </c>
      <c r="N261" s="19" t="s">
        <v>73</v>
      </c>
      <c r="O261" s="22"/>
      <c r="P261" s="19"/>
      <c r="Q261" s="22">
        <v>0</v>
      </c>
      <c r="R261" s="22">
        <v>0</v>
      </c>
      <c r="S261" s="19">
        <v>0</v>
      </c>
      <c r="T261" s="19">
        <v>0</v>
      </c>
      <c r="U261" s="19"/>
      <c r="V261" s="19"/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19">
        <v>0</v>
      </c>
      <c r="AI261" s="19">
        <v>0</v>
      </c>
      <c r="AJ261" s="19">
        <v>0</v>
      </c>
      <c r="AK261" s="19">
        <v>0</v>
      </c>
      <c r="AL261" s="19">
        <v>0</v>
      </c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>
        <v>0</v>
      </c>
      <c r="BB261" s="19">
        <v>0</v>
      </c>
      <c r="BC261" s="19"/>
      <c r="BD261" s="19"/>
      <c r="BE261" s="19"/>
      <c r="BF261" s="19"/>
      <c r="BG261" s="16">
        <f t="shared" si="12"/>
        <v>0</v>
      </c>
      <c r="BH261" s="16">
        <f t="shared" si="12"/>
        <v>0</v>
      </c>
      <c r="BI261" s="51">
        <f t="shared" si="13"/>
        <v>0</v>
      </c>
      <c r="BJ261" s="51">
        <f t="shared" si="14"/>
        <v>0</v>
      </c>
      <c r="BK261" s="18">
        <f t="shared" si="15"/>
        <v>0</v>
      </c>
    </row>
    <row r="262" spans="1:63" x14ac:dyDescent="0.3">
      <c r="A262" s="12">
        <v>14.200699999999999</v>
      </c>
      <c r="B262" s="13" t="s">
        <v>255</v>
      </c>
      <c r="C262" s="19"/>
      <c r="D262" s="19"/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22"/>
      <c r="P262" s="19"/>
      <c r="Q262" s="22">
        <v>0</v>
      </c>
      <c r="R262" s="22">
        <v>0</v>
      </c>
      <c r="S262" s="19">
        <v>0</v>
      </c>
      <c r="T262" s="19">
        <v>0</v>
      </c>
      <c r="U262" s="19"/>
      <c r="V262" s="19"/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>
        <v>0</v>
      </c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>
        <v>0</v>
      </c>
      <c r="BB262" s="19">
        <v>0</v>
      </c>
      <c r="BC262" s="19"/>
      <c r="BD262" s="19"/>
      <c r="BE262" s="19"/>
      <c r="BF262" s="19"/>
      <c r="BG262" s="16">
        <f t="shared" ref="BG262:BH325" si="16">C262+E262+G262+I262+K262+M262+O262+Q262+S262+U262+W262+Y262+AA262+AC262+AE262+AG262+AI262+AK262+AM262+AO262+AQ262+AS262+AU262+AW262+AY262+BA262+BC262+BE262</f>
        <v>0</v>
      </c>
      <c r="BH262" s="16">
        <f t="shared" si="16"/>
        <v>0</v>
      </c>
      <c r="BI262" s="51">
        <f t="shared" ref="BI262:BI325" si="17">IF(BG262-BH262&gt;0,BG262-BH262,0)</f>
        <v>0</v>
      </c>
      <c r="BJ262" s="51">
        <f t="shared" ref="BJ262:BJ325" si="18">IF(BH262-BG262&gt;0,BH262-BG262,0)</f>
        <v>0</v>
      </c>
      <c r="BK262" s="18">
        <f t="shared" ref="BK262:BK325" si="19">AA262+AB262</f>
        <v>0</v>
      </c>
    </row>
    <row r="263" spans="1:63" x14ac:dyDescent="0.3">
      <c r="A263" s="12">
        <v>14.220700000000001</v>
      </c>
      <c r="B263" s="13" t="s">
        <v>256</v>
      </c>
      <c r="C263" s="19"/>
      <c r="D263" s="19"/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22"/>
      <c r="P263" s="19"/>
      <c r="Q263" s="22">
        <v>0</v>
      </c>
      <c r="R263" s="22">
        <v>0</v>
      </c>
      <c r="S263" s="19">
        <v>0</v>
      </c>
      <c r="T263" s="19">
        <v>0</v>
      </c>
      <c r="U263" s="19">
        <v>2022343.9</v>
      </c>
      <c r="V263" s="19"/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0</v>
      </c>
      <c r="AL263" s="19">
        <v>0</v>
      </c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>
        <v>0</v>
      </c>
      <c r="BB263" s="19">
        <v>0</v>
      </c>
      <c r="BC263" s="19"/>
      <c r="BD263" s="19"/>
      <c r="BE263" s="19"/>
      <c r="BF263" s="19"/>
      <c r="BG263" s="16">
        <f t="shared" si="16"/>
        <v>2022343.9</v>
      </c>
      <c r="BH263" s="16">
        <f t="shared" si="16"/>
        <v>0</v>
      </c>
      <c r="BI263" s="51">
        <f t="shared" si="17"/>
        <v>2022343.9</v>
      </c>
      <c r="BJ263" s="51">
        <f t="shared" si="18"/>
        <v>0</v>
      </c>
      <c r="BK263" s="18">
        <f t="shared" si="19"/>
        <v>0</v>
      </c>
    </row>
    <row r="264" spans="1:63" x14ac:dyDescent="0.3">
      <c r="A264" s="12">
        <v>14.2407</v>
      </c>
      <c r="B264" s="13" t="s">
        <v>257</v>
      </c>
      <c r="C264" s="19"/>
      <c r="D264" s="19"/>
      <c r="E264" s="19">
        <v>0</v>
      </c>
      <c r="F264" s="19">
        <v>0</v>
      </c>
      <c r="G264" s="19">
        <v>0</v>
      </c>
      <c r="H264" s="19">
        <v>0</v>
      </c>
      <c r="I264" s="19"/>
      <c r="J264" s="19"/>
      <c r="K264" s="19">
        <v>0</v>
      </c>
      <c r="L264" s="19">
        <v>0</v>
      </c>
      <c r="M264" s="19">
        <v>0</v>
      </c>
      <c r="N264" s="19">
        <v>0</v>
      </c>
      <c r="O264" s="22"/>
      <c r="P264" s="19"/>
      <c r="Q264" s="22">
        <v>0</v>
      </c>
      <c r="R264" s="22">
        <v>0</v>
      </c>
      <c r="S264" s="19">
        <v>0</v>
      </c>
      <c r="T264" s="19">
        <v>0</v>
      </c>
      <c r="U264" s="19"/>
      <c r="V264" s="19"/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21">
        <v>0</v>
      </c>
      <c r="AH264" s="21">
        <v>2.9802322387695313E-8</v>
      </c>
      <c r="AI264" s="19">
        <v>0</v>
      </c>
      <c r="AJ264" s="19">
        <v>0</v>
      </c>
      <c r="AK264" s="19">
        <v>0</v>
      </c>
      <c r="AL264" s="19">
        <v>0</v>
      </c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>
        <v>0</v>
      </c>
      <c r="BB264" s="19">
        <v>0</v>
      </c>
      <c r="BC264" s="19"/>
      <c r="BD264" s="19"/>
      <c r="BE264" s="19"/>
      <c r="BF264" s="19"/>
      <c r="BG264" s="16">
        <f t="shared" si="16"/>
        <v>0</v>
      </c>
      <c r="BH264" s="16">
        <f t="shared" si="16"/>
        <v>2.9802322387695313E-8</v>
      </c>
      <c r="BI264" s="51">
        <f t="shared" si="17"/>
        <v>0</v>
      </c>
      <c r="BJ264" s="51">
        <f t="shared" si="18"/>
        <v>2.9802322387695313E-8</v>
      </c>
      <c r="BK264" s="18">
        <f t="shared" si="19"/>
        <v>0</v>
      </c>
    </row>
    <row r="265" spans="1:63" x14ac:dyDescent="0.3">
      <c r="A265" s="12">
        <v>14.2507</v>
      </c>
      <c r="B265" s="13" t="s">
        <v>258</v>
      </c>
      <c r="C265" s="19"/>
      <c r="D265" s="19"/>
      <c r="E265" s="20">
        <v>0</v>
      </c>
      <c r="F265" s="21">
        <v>0</v>
      </c>
      <c r="G265" s="19">
        <v>0</v>
      </c>
      <c r="H265" s="19">
        <v>0</v>
      </c>
      <c r="I265" s="19">
        <v>8.8824890553951263E-8</v>
      </c>
      <c r="J265" s="19">
        <v>0</v>
      </c>
      <c r="K265" s="19">
        <v>0</v>
      </c>
      <c r="L265" s="19">
        <v>0</v>
      </c>
      <c r="M265" s="20">
        <v>13983383.080000002</v>
      </c>
      <c r="N265" s="21">
        <v>0</v>
      </c>
      <c r="O265" s="23">
        <v>9245940.1900000013</v>
      </c>
      <c r="P265" s="22"/>
      <c r="Q265" s="22">
        <v>0</v>
      </c>
      <c r="R265" s="22">
        <v>0</v>
      </c>
      <c r="S265" s="19">
        <v>0</v>
      </c>
      <c r="T265" s="19">
        <v>0</v>
      </c>
      <c r="U265" s="19">
        <v>25790181.350000001</v>
      </c>
      <c r="V265" s="19"/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21">
        <v>0</v>
      </c>
      <c r="AH265" s="21">
        <v>2.9802322387695313E-8</v>
      </c>
      <c r="AI265" s="19">
        <v>0</v>
      </c>
      <c r="AJ265" s="19">
        <v>0</v>
      </c>
      <c r="AK265" s="20">
        <v>67372038.570000008</v>
      </c>
      <c r="AL265" s="21">
        <v>0</v>
      </c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>
        <v>29108</v>
      </c>
      <c r="AZ265" s="19"/>
      <c r="BA265" s="19">
        <v>0</v>
      </c>
      <c r="BB265" s="19">
        <v>0</v>
      </c>
      <c r="BC265" s="19"/>
      <c r="BD265" s="19"/>
      <c r="BE265" s="19"/>
      <c r="BF265" s="19"/>
      <c r="BG265" s="16">
        <f t="shared" si="16"/>
        <v>116420651.1900001</v>
      </c>
      <c r="BH265" s="16">
        <f t="shared" si="16"/>
        <v>2.9802322387695313E-8</v>
      </c>
      <c r="BI265" s="51">
        <f t="shared" si="17"/>
        <v>116420651.19000007</v>
      </c>
      <c r="BJ265" s="51">
        <f t="shared" si="18"/>
        <v>0</v>
      </c>
      <c r="BK265" s="18">
        <f t="shared" si="19"/>
        <v>0</v>
      </c>
    </row>
    <row r="266" spans="1:63" x14ac:dyDescent="0.3">
      <c r="A266" s="12">
        <v>14.2517</v>
      </c>
      <c r="B266" s="13" t="s">
        <v>259</v>
      </c>
      <c r="C266" s="19"/>
      <c r="D266" s="19"/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22"/>
      <c r="P266" s="19"/>
      <c r="Q266" s="22">
        <v>0</v>
      </c>
      <c r="R266" s="22">
        <v>0</v>
      </c>
      <c r="S266" s="19">
        <v>0</v>
      </c>
      <c r="T266" s="19">
        <v>0</v>
      </c>
      <c r="U266" s="19"/>
      <c r="V266" s="19"/>
      <c r="W266" s="20">
        <v>1424133.8499999996</v>
      </c>
      <c r="X266" s="21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20">
        <v>4248465</v>
      </c>
      <c r="AJ266" s="21">
        <v>0</v>
      </c>
      <c r="AK266" s="19">
        <v>0</v>
      </c>
      <c r="AL266" s="19">
        <v>0</v>
      </c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>
        <v>0</v>
      </c>
      <c r="BB266" s="19">
        <v>0</v>
      </c>
      <c r="BC266" s="19"/>
      <c r="BD266" s="19"/>
      <c r="BE266" s="19"/>
      <c r="BF266" s="19"/>
      <c r="BG266" s="16">
        <f t="shared" si="16"/>
        <v>5672598.8499999996</v>
      </c>
      <c r="BH266" s="16">
        <f t="shared" si="16"/>
        <v>0</v>
      </c>
      <c r="BI266" s="51">
        <f t="shared" si="17"/>
        <v>5672598.8499999996</v>
      </c>
      <c r="BJ266" s="51">
        <f t="shared" si="18"/>
        <v>0</v>
      </c>
      <c r="BK266" s="18">
        <f t="shared" si="19"/>
        <v>0</v>
      </c>
    </row>
    <row r="267" spans="1:63" x14ac:dyDescent="0.3">
      <c r="A267" s="12">
        <v>14.300700000000001</v>
      </c>
      <c r="B267" s="13" t="s">
        <v>260</v>
      </c>
      <c r="C267" s="19"/>
      <c r="D267" s="19"/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5.8207660913467407E-11</v>
      </c>
      <c r="K267" s="19">
        <v>0</v>
      </c>
      <c r="L267" s="19">
        <v>0</v>
      </c>
      <c r="M267" s="19">
        <v>0</v>
      </c>
      <c r="N267" s="19">
        <v>0</v>
      </c>
      <c r="O267" s="22"/>
      <c r="P267" s="19"/>
      <c r="Q267" s="22">
        <v>0</v>
      </c>
      <c r="R267" s="22">
        <v>0</v>
      </c>
      <c r="S267" s="19">
        <v>0</v>
      </c>
      <c r="T267" s="19">
        <v>0</v>
      </c>
      <c r="U267" s="19">
        <v>570331.09</v>
      </c>
      <c r="V267" s="19"/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>
        <v>0</v>
      </c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>
        <v>0</v>
      </c>
      <c r="BB267" s="19">
        <v>0</v>
      </c>
      <c r="BC267" s="19"/>
      <c r="BD267" s="19"/>
      <c r="BE267" s="19"/>
      <c r="BF267" s="19"/>
      <c r="BG267" s="16">
        <f t="shared" si="16"/>
        <v>570331.09</v>
      </c>
      <c r="BH267" s="16">
        <f t="shared" si="16"/>
        <v>5.8207660913467407E-11</v>
      </c>
      <c r="BI267" s="51">
        <f t="shared" si="17"/>
        <v>570331.08999999985</v>
      </c>
      <c r="BJ267" s="51">
        <f t="shared" si="18"/>
        <v>0</v>
      </c>
      <c r="BK267" s="18">
        <f t="shared" si="19"/>
        <v>0</v>
      </c>
    </row>
    <row r="268" spans="1:63" x14ac:dyDescent="0.3">
      <c r="A268" s="12">
        <v>14.3017</v>
      </c>
      <c r="B268" s="13" t="s">
        <v>261</v>
      </c>
      <c r="C268" s="19"/>
      <c r="D268" s="19"/>
      <c r="E268" s="19">
        <v>0</v>
      </c>
      <c r="F268" s="19">
        <v>0</v>
      </c>
      <c r="G268" s="19">
        <v>0</v>
      </c>
      <c r="H268" s="19">
        <v>0</v>
      </c>
      <c r="I268" s="19"/>
      <c r="J268" s="19"/>
      <c r="K268" s="19">
        <v>0</v>
      </c>
      <c r="L268" s="19">
        <v>0</v>
      </c>
      <c r="M268" s="19">
        <v>0</v>
      </c>
      <c r="N268" s="19">
        <v>0</v>
      </c>
      <c r="O268" s="22"/>
      <c r="P268" s="19"/>
      <c r="Q268" s="22">
        <v>0</v>
      </c>
      <c r="R268" s="22">
        <v>0</v>
      </c>
      <c r="S268" s="19">
        <v>0</v>
      </c>
      <c r="T268" s="19">
        <v>0</v>
      </c>
      <c r="U268" s="19"/>
      <c r="V268" s="19"/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>
        <v>0</v>
      </c>
      <c r="BB268" s="19">
        <v>0</v>
      </c>
      <c r="BC268" s="19"/>
      <c r="BD268" s="19"/>
      <c r="BE268" s="19"/>
      <c r="BF268" s="19"/>
      <c r="BG268" s="16">
        <f t="shared" si="16"/>
        <v>0</v>
      </c>
      <c r="BH268" s="16">
        <f t="shared" si="16"/>
        <v>0</v>
      </c>
      <c r="BI268" s="51">
        <f t="shared" si="17"/>
        <v>0</v>
      </c>
      <c r="BJ268" s="51">
        <f t="shared" si="18"/>
        <v>0</v>
      </c>
      <c r="BK268" s="18">
        <f t="shared" si="19"/>
        <v>0</v>
      </c>
    </row>
    <row r="269" spans="1:63" x14ac:dyDescent="0.3">
      <c r="A269" s="12">
        <v>14.3027</v>
      </c>
      <c r="B269" s="13" t="s">
        <v>262</v>
      </c>
      <c r="C269" s="19"/>
      <c r="D269" s="19"/>
      <c r="E269" s="19">
        <v>0</v>
      </c>
      <c r="F269" s="19">
        <v>0</v>
      </c>
      <c r="G269" s="19">
        <v>0</v>
      </c>
      <c r="H269" s="19">
        <v>0</v>
      </c>
      <c r="I269" s="19"/>
      <c r="J269" s="19"/>
      <c r="K269" s="19">
        <v>0</v>
      </c>
      <c r="L269" s="19">
        <v>0</v>
      </c>
      <c r="M269" s="19">
        <v>0</v>
      </c>
      <c r="N269" s="19">
        <v>0</v>
      </c>
      <c r="O269" s="22"/>
      <c r="P269" s="19"/>
      <c r="Q269" s="22">
        <v>0</v>
      </c>
      <c r="R269" s="22">
        <v>0</v>
      </c>
      <c r="S269" s="19">
        <v>0</v>
      </c>
      <c r="T269" s="19">
        <v>0</v>
      </c>
      <c r="U269" s="19"/>
      <c r="V269" s="19"/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>
        <v>0</v>
      </c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>
        <v>0</v>
      </c>
      <c r="BB269" s="19">
        <v>0</v>
      </c>
      <c r="BC269" s="19"/>
      <c r="BD269" s="19"/>
      <c r="BE269" s="19"/>
      <c r="BF269" s="19"/>
      <c r="BG269" s="16">
        <f t="shared" si="16"/>
        <v>0</v>
      </c>
      <c r="BH269" s="16">
        <f t="shared" si="16"/>
        <v>0</v>
      </c>
      <c r="BI269" s="51">
        <f t="shared" si="17"/>
        <v>0</v>
      </c>
      <c r="BJ269" s="51">
        <f t="shared" si="18"/>
        <v>0</v>
      </c>
      <c r="BK269" s="18">
        <f t="shared" si="19"/>
        <v>0</v>
      </c>
    </row>
    <row r="270" spans="1:63" x14ac:dyDescent="0.3">
      <c r="A270" s="12">
        <v>14.303700000000001</v>
      </c>
      <c r="B270" s="13" t="s">
        <v>263</v>
      </c>
      <c r="C270" s="19"/>
      <c r="D270" s="19"/>
      <c r="E270" s="19">
        <v>0</v>
      </c>
      <c r="F270" s="19">
        <v>0</v>
      </c>
      <c r="G270" s="19">
        <v>0</v>
      </c>
      <c r="H270" s="19">
        <v>0</v>
      </c>
      <c r="I270" s="19"/>
      <c r="J270" s="19"/>
      <c r="K270" s="19">
        <v>0</v>
      </c>
      <c r="L270" s="19">
        <v>0</v>
      </c>
      <c r="M270" s="19">
        <v>0</v>
      </c>
      <c r="N270" s="19">
        <v>0</v>
      </c>
      <c r="O270" s="22"/>
      <c r="P270" s="19"/>
      <c r="Q270" s="22">
        <v>0</v>
      </c>
      <c r="R270" s="22">
        <v>0</v>
      </c>
      <c r="S270" s="19">
        <v>0</v>
      </c>
      <c r="T270" s="19">
        <v>0</v>
      </c>
      <c r="U270" s="19"/>
      <c r="V270" s="19"/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>
        <v>0</v>
      </c>
      <c r="BB270" s="19">
        <v>0</v>
      </c>
      <c r="BC270" s="19"/>
      <c r="BD270" s="19"/>
      <c r="BE270" s="19"/>
      <c r="BF270" s="19"/>
      <c r="BG270" s="16">
        <f t="shared" si="16"/>
        <v>0</v>
      </c>
      <c r="BH270" s="16">
        <f t="shared" si="16"/>
        <v>0</v>
      </c>
      <c r="BI270" s="51">
        <f t="shared" si="17"/>
        <v>0</v>
      </c>
      <c r="BJ270" s="51">
        <f t="shared" si="18"/>
        <v>0</v>
      </c>
      <c r="BK270" s="18">
        <f t="shared" si="19"/>
        <v>0</v>
      </c>
    </row>
    <row r="271" spans="1:63" x14ac:dyDescent="0.3">
      <c r="A271" s="12">
        <v>14.3157</v>
      </c>
      <c r="B271" s="13" t="s">
        <v>264</v>
      </c>
      <c r="C271" s="19"/>
      <c r="D271" s="19"/>
      <c r="E271" s="19">
        <v>0</v>
      </c>
      <c r="F271" s="19">
        <v>0</v>
      </c>
      <c r="G271" s="19">
        <v>0</v>
      </c>
      <c r="H271" s="19">
        <v>0</v>
      </c>
      <c r="I271" s="19"/>
      <c r="J271" s="19"/>
      <c r="K271" s="19">
        <v>0</v>
      </c>
      <c r="L271" s="19">
        <v>0</v>
      </c>
      <c r="M271" s="19">
        <v>0</v>
      </c>
      <c r="N271" s="19">
        <v>0</v>
      </c>
      <c r="O271" s="22"/>
      <c r="P271" s="19"/>
      <c r="Q271" s="22">
        <v>0</v>
      </c>
      <c r="R271" s="22">
        <v>0</v>
      </c>
      <c r="S271" s="19">
        <v>0</v>
      </c>
      <c r="T271" s="19">
        <v>0</v>
      </c>
      <c r="U271" s="19"/>
      <c r="V271" s="19"/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>
        <v>0</v>
      </c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>
        <v>0</v>
      </c>
      <c r="BB271" s="19">
        <v>0</v>
      </c>
      <c r="BC271" s="19"/>
      <c r="BD271" s="19"/>
      <c r="BE271" s="19"/>
      <c r="BF271" s="19"/>
      <c r="BG271" s="16">
        <f t="shared" si="16"/>
        <v>0</v>
      </c>
      <c r="BH271" s="16">
        <f t="shared" si="16"/>
        <v>0</v>
      </c>
      <c r="BI271" s="51">
        <f t="shared" si="17"/>
        <v>0</v>
      </c>
      <c r="BJ271" s="51">
        <f t="shared" si="18"/>
        <v>0</v>
      </c>
      <c r="BK271" s="18">
        <f t="shared" si="19"/>
        <v>0</v>
      </c>
    </row>
    <row r="272" spans="1:63" ht="31.5" x14ac:dyDescent="0.3">
      <c r="A272" s="12">
        <v>14.3177</v>
      </c>
      <c r="B272" s="13" t="s">
        <v>265</v>
      </c>
      <c r="C272" s="19"/>
      <c r="D272" s="19"/>
      <c r="E272" s="19">
        <v>0</v>
      </c>
      <c r="F272" s="19">
        <v>0</v>
      </c>
      <c r="G272" s="19">
        <v>0</v>
      </c>
      <c r="H272" s="19">
        <v>0</v>
      </c>
      <c r="I272" s="19"/>
      <c r="J272" s="19"/>
      <c r="K272" s="19">
        <v>0</v>
      </c>
      <c r="L272" s="19">
        <v>0</v>
      </c>
      <c r="M272" s="19" t="s">
        <v>73</v>
      </c>
      <c r="N272" s="19" t="s">
        <v>73</v>
      </c>
      <c r="O272" s="22"/>
      <c r="P272" s="19"/>
      <c r="Q272" s="22">
        <v>0</v>
      </c>
      <c r="R272" s="22">
        <v>0</v>
      </c>
      <c r="S272" s="52">
        <v>235545.71000000002</v>
      </c>
      <c r="T272" s="53">
        <v>0</v>
      </c>
      <c r="U272" s="19"/>
      <c r="V272" s="19"/>
      <c r="W272" s="20">
        <v>1180602.04</v>
      </c>
      <c r="X272" s="21">
        <v>0</v>
      </c>
      <c r="Y272" s="19">
        <v>1539566.81</v>
      </c>
      <c r="Z272" s="19">
        <v>0</v>
      </c>
      <c r="AA272" s="21">
        <v>1127274.8600000001</v>
      </c>
      <c r="AB272" s="21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410675.16</v>
      </c>
      <c r="AH272" s="19">
        <v>0</v>
      </c>
      <c r="AI272" s="19">
        <v>0</v>
      </c>
      <c r="AJ272" s="19">
        <v>0</v>
      </c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>
        <v>0</v>
      </c>
      <c r="BB272" s="19">
        <v>0</v>
      </c>
      <c r="BC272" s="19"/>
      <c r="BD272" s="19"/>
      <c r="BE272" s="19"/>
      <c r="BF272" s="19"/>
      <c r="BG272" s="16">
        <f t="shared" si="16"/>
        <v>4493664.58</v>
      </c>
      <c r="BH272" s="16">
        <f t="shared" si="16"/>
        <v>0</v>
      </c>
      <c r="BI272" s="51">
        <f t="shared" si="17"/>
        <v>4493664.58</v>
      </c>
      <c r="BJ272" s="51">
        <f t="shared" si="18"/>
        <v>0</v>
      </c>
      <c r="BK272" s="18">
        <f t="shared" si="19"/>
        <v>1127274.8600000001</v>
      </c>
    </row>
    <row r="273" spans="1:63" ht="31.5" x14ac:dyDescent="0.3">
      <c r="A273" s="12">
        <v>14.3187</v>
      </c>
      <c r="B273" s="13" t="s">
        <v>266</v>
      </c>
      <c r="C273" s="19"/>
      <c r="D273" s="19"/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20">
        <v>99514.540000000037</v>
      </c>
      <c r="N273" s="21">
        <v>0</v>
      </c>
      <c r="O273" s="23">
        <v>1436266.73</v>
      </c>
      <c r="P273" s="22"/>
      <c r="Q273" s="22">
        <v>0</v>
      </c>
      <c r="R273" s="22">
        <v>0</v>
      </c>
      <c r="S273" s="19">
        <v>0</v>
      </c>
      <c r="T273" s="19">
        <v>0</v>
      </c>
      <c r="U273" s="19">
        <v>192762</v>
      </c>
      <c r="V273" s="19"/>
      <c r="W273" s="20">
        <v>369163.22</v>
      </c>
      <c r="X273" s="21">
        <v>0</v>
      </c>
      <c r="Y273" s="19">
        <v>6803888.0999999996</v>
      </c>
      <c r="Z273" s="19">
        <v>0</v>
      </c>
      <c r="AA273" s="21">
        <v>3830461.9000000004</v>
      </c>
      <c r="AB273" s="21">
        <v>0</v>
      </c>
      <c r="AC273" s="19">
        <v>0</v>
      </c>
      <c r="AD273" s="19">
        <v>0</v>
      </c>
      <c r="AE273" s="19">
        <v>548935.71</v>
      </c>
      <c r="AF273" s="19">
        <v>0</v>
      </c>
      <c r="AG273" s="19">
        <v>4302790.43</v>
      </c>
      <c r="AH273" s="19">
        <v>0</v>
      </c>
      <c r="AI273" s="20">
        <v>2990282.48</v>
      </c>
      <c r="AJ273" s="21">
        <v>0</v>
      </c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>
        <v>0</v>
      </c>
      <c r="BB273" s="19">
        <v>0</v>
      </c>
      <c r="BC273" s="19"/>
      <c r="BD273" s="19"/>
      <c r="BE273" s="19"/>
      <c r="BF273" s="19"/>
      <c r="BG273" s="16">
        <f t="shared" si="16"/>
        <v>20574065.109999999</v>
      </c>
      <c r="BH273" s="16">
        <f t="shared" si="16"/>
        <v>0</v>
      </c>
      <c r="BI273" s="51">
        <f t="shared" si="17"/>
        <v>20574065.109999999</v>
      </c>
      <c r="BJ273" s="51">
        <f t="shared" si="18"/>
        <v>0</v>
      </c>
      <c r="BK273" s="18">
        <f t="shared" si="19"/>
        <v>3830461.9000000004</v>
      </c>
    </row>
    <row r="274" spans="1:63" x14ac:dyDescent="0.3">
      <c r="A274" s="12">
        <v>14.319699999999999</v>
      </c>
      <c r="B274" s="13" t="s">
        <v>267</v>
      </c>
      <c r="C274" s="19"/>
      <c r="D274" s="19"/>
      <c r="E274" s="19">
        <v>0</v>
      </c>
      <c r="F274" s="19">
        <v>0</v>
      </c>
      <c r="G274" s="19">
        <v>0</v>
      </c>
      <c r="H274" s="19">
        <v>0</v>
      </c>
      <c r="I274" s="19"/>
      <c r="J274" s="19"/>
      <c r="K274" s="19">
        <v>0</v>
      </c>
      <c r="L274" s="19">
        <v>0</v>
      </c>
      <c r="M274" s="19" t="s">
        <v>73</v>
      </c>
      <c r="N274" s="19" t="s">
        <v>73</v>
      </c>
      <c r="O274" s="22"/>
      <c r="P274" s="19"/>
      <c r="Q274" s="22">
        <v>0</v>
      </c>
      <c r="R274" s="22">
        <v>0</v>
      </c>
      <c r="S274" s="19">
        <v>0</v>
      </c>
      <c r="T274" s="19">
        <v>0</v>
      </c>
      <c r="U274" s="19"/>
      <c r="V274" s="19"/>
      <c r="W274" s="20">
        <v>14653.589999999967</v>
      </c>
      <c r="X274" s="21">
        <v>0</v>
      </c>
      <c r="Y274" s="19">
        <v>507121.18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15783</v>
      </c>
      <c r="AH274" s="19">
        <v>0</v>
      </c>
      <c r="AI274" s="19">
        <v>0</v>
      </c>
      <c r="AJ274" s="19">
        <v>0</v>
      </c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>
        <v>0</v>
      </c>
      <c r="BB274" s="19">
        <v>0</v>
      </c>
      <c r="BC274" s="19"/>
      <c r="BD274" s="19"/>
      <c r="BE274" s="19"/>
      <c r="BF274" s="19"/>
      <c r="BG274" s="16">
        <f t="shared" si="16"/>
        <v>537557.77</v>
      </c>
      <c r="BH274" s="16">
        <f t="shared" si="16"/>
        <v>0</v>
      </c>
      <c r="BI274" s="51">
        <f t="shared" si="17"/>
        <v>537557.77</v>
      </c>
      <c r="BJ274" s="51">
        <f t="shared" si="18"/>
        <v>0</v>
      </c>
      <c r="BK274" s="18">
        <f t="shared" si="19"/>
        <v>0</v>
      </c>
    </row>
    <row r="275" spans="1:63" x14ac:dyDescent="0.3">
      <c r="A275" s="12">
        <v>14.3207</v>
      </c>
      <c r="B275" s="13" t="s">
        <v>268</v>
      </c>
      <c r="C275" s="19"/>
      <c r="D275" s="19"/>
      <c r="E275" s="19">
        <v>0</v>
      </c>
      <c r="F275" s="19">
        <v>0</v>
      </c>
      <c r="G275" s="19">
        <v>0</v>
      </c>
      <c r="H275" s="19">
        <v>0</v>
      </c>
      <c r="I275" s="19">
        <v>6904739.7799999695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2"/>
      <c r="P275" s="19"/>
      <c r="Q275" s="23">
        <v>7933331.4999999981</v>
      </c>
      <c r="R275" s="22">
        <v>0</v>
      </c>
      <c r="S275" s="24">
        <v>0</v>
      </c>
      <c r="T275" s="24">
        <v>0</v>
      </c>
      <c r="U275" s="19">
        <v>634973.13</v>
      </c>
      <c r="V275" s="19"/>
      <c r="W275" s="19">
        <v>0</v>
      </c>
      <c r="X275" s="19">
        <v>0</v>
      </c>
      <c r="Y275" s="19">
        <v>0</v>
      </c>
      <c r="Z275" s="19">
        <v>0</v>
      </c>
      <c r="AA275" s="20">
        <v>1145849.7999999998</v>
      </c>
      <c r="AB275" s="21">
        <v>0</v>
      </c>
      <c r="AC275" s="19">
        <v>0</v>
      </c>
      <c r="AD275" s="19">
        <v>0</v>
      </c>
      <c r="AE275" s="19">
        <v>16292516.620000001</v>
      </c>
      <c r="AF275" s="19">
        <v>0</v>
      </c>
      <c r="AG275" s="21">
        <v>5.3842086344957352E-10</v>
      </c>
      <c r="AH275" s="21">
        <v>0</v>
      </c>
      <c r="AI275" s="19">
        <v>0</v>
      </c>
      <c r="AJ275" s="19">
        <v>0</v>
      </c>
      <c r="AK275" s="19">
        <v>0</v>
      </c>
      <c r="AL275" s="19">
        <v>0</v>
      </c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>
        <v>0</v>
      </c>
      <c r="BB275" s="19">
        <v>0</v>
      </c>
      <c r="BC275" s="19"/>
      <c r="BD275" s="19"/>
      <c r="BE275" s="19"/>
      <c r="BF275" s="19"/>
      <c r="BG275" s="16">
        <f t="shared" si="16"/>
        <v>32911410.829999968</v>
      </c>
      <c r="BH275" s="16">
        <f t="shared" si="16"/>
        <v>0</v>
      </c>
      <c r="BI275" s="51">
        <f t="shared" si="17"/>
        <v>32911410.829999968</v>
      </c>
      <c r="BJ275" s="51">
        <f t="shared" si="18"/>
        <v>0</v>
      </c>
      <c r="BK275" s="18">
        <f t="shared" si="19"/>
        <v>1145849.7999999998</v>
      </c>
    </row>
    <row r="276" spans="1:63" x14ac:dyDescent="0.3">
      <c r="A276" s="12">
        <v>14.3217</v>
      </c>
      <c r="B276" s="13" t="s">
        <v>269</v>
      </c>
      <c r="C276" s="19"/>
      <c r="D276" s="19"/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22"/>
      <c r="P276" s="19"/>
      <c r="Q276" s="22">
        <v>0</v>
      </c>
      <c r="R276" s="22">
        <v>0</v>
      </c>
      <c r="S276" s="19">
        <v>0</v>
      </c>
      <c r="T276" s="19">
        <v>0</v>
      </c>
      <c r="U276" s="19"/>
      <c r="V276" s="19"/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>
        <v>0</v>
      </c>
      <c r="BB276" s="19">
        <v>0</v>
      </c>
      <c r="BC276" s="19"/>
      <c r="BD276" s="19"/>
      <c r="BE276" s="19"/>
      <c r="BF276" s="19"/>
      <c r="BG276" s="16">
        <f t="shared" si="16"/>
        <v>0</v>
      </c>
      <c r="BH276" s="16">
        <f t="shared" si="16"/>
        <v>0</v>
      </c>
      <c r="BI276" s="51">
        <f t="shared" si="17"/>
        <v>0</v>
      </c>
      <c r="BJ276" s="51">
        <f t="shared" si="18"/>
        <v>0</v>
      </c>
      <c r="BK276" s="18">
        <f t="shared" si="19"/>
        <v>0</v>
      </c>
    </row>
    <row r="277" spans="1:63" ht="47.25" x14ac:dyDescent="0.3">
      <c r="A277" s="12">
        <v>14.322699999999999</v>
      </c>
      <c r="B277" s="13" t="s">
        <v>270</v>
      </c>
      <c r="C277" s="19"/>
      <c r="D277" s="19"/>
      <c r="E277" s="19">
        <v>0</v>
      </c>
      <c r="F277" s="19">
        <v>0</v>
      </c>
      <c r="G277" s="19">
        <v>0</v>
      </c>
      <c r="H277" s="19">
        <v>0</v>
      </c>
      <c r="I277" s="19"/>
      <c r="J277" s="19"/>
      <c r="K277" s="19">
        <v>0</v>
      </c>
      <c r="L277" s="19">
        <v>0</v>
      </c>
      <c r="M277" s="19">
        <v>0</v>
      </c>
      <c r="N277" s="19">
        <v>0</v>
      </c>
      <c r="O277" s="22"/>
      <c r="P277" s="19"/>
      <c r="Q277" s="22">
        <v>0</v>
      </c>
      <c r="R277" s="22">
        <v>0</v>
      </c>
      <c r="S277" s="19">
        <v>0</v>
      </c>
      <c r="T277" s="19">
        <v>0</v>
      </c>
      <c r="U277" s="19"/>
      <c r="V277" s="19"/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19">
        <v>0</v>
      </c>
      <c r="AI277" s="19">
        <v>0</v>
      </c>
      <c r="AJ277" s="19">
        <v>0</v>
      </c>
      <c r="AK277" s="19">
        <v>0</v>
      </c>
      <c r="AL277" s="19">
        <v>0</v>
      </c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>
        <v>0</v>
      </c>
      <c r="BB277" s="19">
        <v>0</v>
      </c>
      <c r="BC277" s="19"/>
      <c r="BD277" s="19"/>
      <c r="BE277" s="19"/>
      <c r="BF277" s="19"/>
      <c r="BG277" s="16">
        <f t="shared" si="16"/>
        <v>0</v>
      </c>
      <c r="BH277" s="16">
        <f t="shared" si="16"/>
        <v>0</v>
      </c>
      <c r="BI277" s="51">
        <f t="shared" si="17"/>
        <v>0</v>
      </c>
      <c r="BJ277" s="51">
        <f t="shared" si="18"/>
        <v>0</v>
      </c>
      <c r="BK277" s="18">
        <f t="shared" si="19"/>
        <v>0</v>
      </c>
    </row>
    <row r="278" spans="1:63" x14ac:dyDescent="0.3">
      <c r="A278" s="12">
        <v>14.323700000000001</v>
      </c>
      <c r="B278" s="13" t="s">
        <v>271</v>
      </c>
      <c r="C278" s="19"/>
      <c r="D278" s="19"/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22"/>
      <c r="P278" s="19"/>
      <c r="Q278" s="22">
        <v>0</v>
      </c>
      <c r="R278" s="22">
        <v>0</v>
      </c>
      <c r="S278" s="19">
        <v>0</v>
      </c>
      <c r="T278" s="19">
        <v>0</v>
      </c>
      <c r="U278" s="19"/>
      <c r="V278" s="19"/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>
        <v>0</v>
      </c>
      <c r="BB278" s="19">
        <v>0</v>
      </c>
      <c r="BC278" s="19"/>
      <c r="BD278" s="19"/>
      <c r="BE278" s="19"/>
      <c r="BF278" s="19"/>
      <c r="BG278" s="16">
        <f t="shared" si="16"/>
        <v>0</v>
      </c>
      <c r="BH278" s="16">
        <f t="shared" si="16"/>
        <v>0</v>
      </c>
      <c r="BI278" s="51">
        <f t="shared" si="17"/>
        <v>0</v>
      </c>
      <c r="BJ278" s="51">
        <f t="shared" si="18"/>
        <v>0</v>
      </c>
      <c r="BK278" s="18">
        <f t="shared" si="19"/>
        <v>0</v>
      </c>
    </row>
    <row r="279" spans="1:63" x14ac:dyDescent="0.3">
      <c r="A279" s="12">
        <v>14.325699999999999</v>
      </c>
      <c r="B279" s="13" t="s">
        <v>271</v>
      </c>
      <c r="C279" s="19"/>
      <c r="D279" s="19"/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2"/>
      <c r="P279" s="19"/>
      <c r="Q279" s="23">
        <v>5492270.410000002</v>
      </c>
      <c r="R279" s="22">
        <v>0</v>
      </c>
      <c r="S279" s="19">
        <v>0</v>
      </c>
      <c r="T279" s="19">
        <v>0</v>
      </c>
      <c r="U279" s="19">
        <v>464501.87</v>
      </c>
      <c r="V279" s="19"/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>
        <v>0</v>
      </c>
      <c r="BB279" s="19">
        <v>0</v>
      </c>
      <c r="BC279" s="19"/>
      <c r="BD279" s="19"/>
      <c r="BE279" s="19"/>
      <c r="BF279" s="19"/>
      <c r="BG279" s="16">
        <f t="shared" si="16"/>
        <v>5956772.2800000021</v>
      </c>
      <c r="BH279" s="16">
        <f t="shared" si="16"/>
        <v>0</v>
      </c>
      <c r="BI279" s="51">
        <f t="shared" si="17"/>
        <v>5956772.2800000021</v>
      </c>
      <c r="BJ279" s="51">
        <f t="shared" si="18"/>
        <v>0</v>
      </c>
      <c r="BK279" s="18">
        <f t="shared" si="19"/>
        <v>0</v>
      </c>
    </row>
    <row r="280" spans="1:63" x14ac:dyDescent="0.3">
      <c r="A280" s="12">
        <v>14.326700000000001</v>
      </c>
      <c r="B280" s="13" t="s">
        <v>272</v>
      </c>
      <c r="C280" s="19"/>
      <c r="D280" s="19"/>
      <c r="E280" s="19">
        <v>0</v>
      </c>
      <c r="F280" s="19">
        <v>0</v>
      </c>
      <c r="G280" s="19">
        <v>389388.23999999929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23">
        <v>1771988</v>
      </c>
      <c r="P280" s="22"/>
      <c r="Q280" s="22">
        <v>0</v>
      </c>
      <c r="R280" s="22">
        <v>0</v>
      </c>
      <c r="S280" s="19">
        <v>0</v>
      </c>
      <c r="T280" s="19">
        <v>0</v>
      </c>
      <c r="U280" s="19">
        <v>8479551</v>
      </c>
      <c r="V280" s="19"/>
      <c r="W280" s="19">
        <v>0</v>
      </c>
      <c r="X280" s="19">
        <v>0</v>
      </c>
      <c r="Y280" s="19">
        <v>553626.94000000134</v>
      </c>
      <c r="Z280" s="19">
        <v>0</v>
      </c>
      <c r="AA280" s="19">
        <v>0</v>
      </c>
      <c r="AB280" s="19">
        <v>0</v>
      </c>
      <c r="AC280" s="20">
        <v>18095170</v>
      </c>
      <c r="AD280" s="21">
        <v>0</v>
      </c>
      <c r="AE280" s="19">
        <v>14877351.919999998</v>
      </c>
      <c r="AF280" s="19">
        <v>0</v>
      </c>
      <c r="AG280" s="19">
        <v>0</v>
      </c>
      <c r="AH280" s="19">
        <v>0</v>
      </c>
      <c r="AI280" s="20">
        <v>1525700.6800000072</v>
      </c>
      <c r="AJ280" s="21">
        <v>0</v>
      </c>
      <c r="AK280" s="19">
        <v>0</v>
      </c>
      <c r="AL280" s="19">
        <v>0</v>
      </c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>
        <v>0</v>
      </c>
      <c r="BB280" s="19">
        <v>0</v>
      </c>
      <c r="BC280" s="19"/>
      <c r="BD280" s="19"/>
      <c r="BE280" s="19"/>
      <c r="BF280" s="19"/>
      <c r="BG280" s="16">
        <f t="shared" si="16"/>
        <v>45692776.780000001</v>
      </c>
      <c r="BH280" s="16">
        <f t="shared" si="16"/>
        <v>0</v>
      </c>
      <c r="BI280" s="51">
        <f t="shared" si="17"/>
        <v>45692776.780000001</v>
      </c>
      <c r="BJ280" s="51">
        <f t="shared" si="18"/>
        <v>0</v>
      </c>
      <c r="BK280" s="18">
        <f t="shared" si="19"/>
        <v>0</v>
      </c>
    </row>
    <row r="281" spans="1:63" x14ac:dyDescent="0.3">
      <c r="A281" s="12">
        <v>14.3277</v>
      </c>
      <c r="B281" s="13" t="s">
        <v>273</v>
      </c>
      <c r="C281" s="19"/>
      <c r="D281" s="19"/>
      <c r="E281" s="19">
        <v>0</v>
      </c>
      <c r="F281" s="19">
        <v>0</v>
      </c>
      <c r="G281" s="19">
        <v>0</v>
      </c>
      <c r="H281" s="19">
        <v>0</v>
      </c>
      <c r="I281" s="19"/>
      <c r="J281" s="19"/>
      <c r="K281" s="19">
        <v>0</v>
      </c>
      <c r="L281" s="19">
        <v>0</v>
      </c>
      <c r="M281" s="19">
        <v>0</v>
      </c>
      <c r="N281" s="19">
        <v>0</v>
      </c>
      <c r="O281" s="22"/>
      <c r="P281" s="19"/>
      <c r="Q281" s="22">
        <v>0</v>
      </c>
      <c r="R281" s="22">
        <v>0</v>
      </c>
      <c r="S281" s="19">
        <v>0</v>
      </c>
      <c r="T281" s="19">
        <v>0</v>
      </c>
      <c r="U281" s="19"/>
      <c r="V281" s="19"/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>
        <v>0</v>
      </c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>
        <v>0</v>
      </c>
      <c r="BB281" s="19">
        <v>0</v>
      </c>
      <c r="BC281" s="19"/>
      <c r="BD281" s="19"/>
      <c r="BE281" s="19"/>
      <c r="BF281" s="19"/>
      <c r="BG281" s="16">
        <f t="shared" si="16"/>
        <v>0</v>
      </c>
      <c r="BH281" s="16">
        <f t="shared" si="16"/>
        <v>0</v>
      </c>
      <c r="BI281" s="51">
        <f t="shared" si="17"/>
        <v>0</v>
      </c>
      <c r="BJ281" s="51">
        <f t="shared" si="18"/>
        <v>0</v>
      </c>
      <c r="BK281" s="18">
        <f t="shared" si="19"/>
        <v>0</v>
      </c>
    </row>
    <row r="282" spans="1:63" x14ac:dyDescent="0.3">
      <c r="A282" s="12">
        <v>14.3407</v>
      </c>
      <c r="B282" s="13" t="s">
        <v>274</v>
      </c>
      <c r="C282" s="19"/>
      <c r="D282" s="19"/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22"/>
      <c r="P282" s="19"/>
      <c r="Q282" s="22">
        <v>0</v>
      </c>
      <c r="R282" s="22">
        <v>0</v>
      </c>
      <c r="S282" s="19">
        <v>0</v>
      </c>
      <c r="T282" s="19">
        <v>0</v>
      </c>
      <c r="U282" s="19"/>
      <c r="V282" s="19"/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>
        <v>0</v>
      </c>
      <c r="BB282" s="19">
        <v>0</v>
      </c>
      <c r="BC282" s="19"/>
      <c r="BD282" s="19"/>
      <c r="BE282" s="19"/>
      <c r="BF282" s="19"/>
      <c r="BG282" s="16">
        <f t="shared" si="16"/>
        <v>0</v>
      </c>
      <c r="BH282" s="16">
        <f t="shared" si="16"/>
        <v>0</v>
      </c>
      <c r="BI282" s="51">
        <f t="shared" si="17"/>
        <v>0</v>
      </c>
      <c r="BJ282" s="51">
        <f t="shared" si="18"/>
        <v>0</v>
      </c>
      <c r="BK282" s="18">
        <f t="shared" si="19"/>
        <v>0</v>
      </c>
    </row>
    <row r="283" spans="1:63" x14ac:dyDescent="0.3">
      <c r="A283" s="12">
        <v>14.3507</v>
      </c>
      <c r="B283" s="13" t="s">
        <v>275</v>
      </c>
      <c r="C283" s="19"/>
      <c r="D283" s="19"/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22"/>
      <c r="P283" s="19"/>
      <c r="Q283" s="22">
        <v>0</v>
      </c>
      <c r="R283" s="22">
        <v>0</v>
      </c>
      <c r="S283" s="19">
        <v>0</v>
      </c>
      <c r="T283" s="19">
        <v>0</v>
      </c>
      <c r="U283" s="19"/>
      <c r="V283" s="19"/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19">
        <v>0</v>
      </c>
      <c r="AI283" s="19">
        <v>0</v>
      </c>
      <c r="AJ283" s="19">
        <v>0</v>
      </c>
      <c r="AK283" s="19">
        <v>0</v>
      </c>
      <c r="AL283" s="19">
        <v>0</v>
      </c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>
        <v>0</v>
      </c>
      <c r="BB283" s="19">
        <v>0</v>
      </c>
      <c r="BC283" s="19"/>
      <c r="BD283" s="19"/>
      <c r="BE283" s="19"/>
      <c r="BF283" s="19"/>
      <c r="BG283" s="16">
        <f t="shared" si="16"/>
        <v>0</v>
      </c>
      <c r="BH283" s="16">
        <f t="shared" si="16"/>
        <v>0</v>
      </c>
      <c r="BI283" s="51">
        <f t="shared" si="17"/>
        <v>0</v>
      </c>
      <c r="BJ283" s="51">
        <f t="shared" si="18"/>
        <v>0</v>
      </c>
      <c r="BK283" s="18">
        <f t="shared" si="19"/>
        <v>0</v>
      </c>
    </row>
    <row r="284" spans="1:63" x14ac:dyDescent="0.3">
      <c r="A284" s="12">
        <v>14.351700000000001</v>
      </c>
      <c r="B284" s="13" t="s">
        <v>276</v>
      </c>
      <c r="C284" s="19"/>
      <c r="D284" s="19"/>
      <c r="E284" s="19">
        <v>0</v>
      </c>
      <c r="F284" s="19">
        <v>0</v>
      </c>
      <c r="G284" s="19">
        <v>0</v>
      </c>
      <c r="H284" s="19">
        <v>0</v>
      </c>
      <c r="I284" s="19"/>
      <c r="J284" s="19"/>
      <c r="K284" s="19">
        <v>0</v>
      </c>
      <c r="L284" s="19">
        <v>0</v>
      </c>
      <c r="M284" s="19">
        <v>0</v>
      </c>
      <c r="N284" s="19">
        <v>0</v>
      </c>
      <c r="O284" s="22"/>
      <c r="P284" s="19"/>
      <c r="Q284" s="22">
        <v>0</v>
      </c>
      <c r="R284" s="22">
        <v>0</v>
      </c>
      <c r="S284" s="19">
        <v>0</v>
      </c>
      <c r="T284" s="19">
        <v>0</v>
      </c>
      <c r="U284" s="19"/>
      <c r="V284" s="19"/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>
        <v>0</v>
      </c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>
        <v>0</v>
      </c>
      <c r="BB284" s="19">
        <v>0</v>
      </c>
      <c r="BC284" s="19"/>
      <c r="BD284" s="19"/>
      <c r="BE284" s="19"/>
      <c r="BF284" s="19"/>
      <c r="BG284" s="16">
        <f t="shared" si="16"/>
        <v>0</v>
      </c>
      <c r="BH284" s="16">
        <f t="shared" si="16"/>
        <v>0</v>
      </c>
      <c r="BI284" s="51">
        <f t="shared" si="17"/>
        <v>0</v>
      </c>
      <c r="BJ284" s="51">
        <f t="shared" si="18"/>
        <v>0</v>
      </c>
      <c r="BK284" s="18">
        <f t="shared" si="19"/>
        <v>0</v>
      </c>
    </row>
    <row r="285" spans="1:63" x14ac:dyDescent="0.3">
      <c r="A285" s="12">
        <v>14.3607</v>
      </c>
      <c r="B285" s="13" t="s">
        <v>264</v>
      </c>
      <c r="C285" s="19"/>
      <c r="D285" s="19"/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22"/>
      <c r="P285" s="19"/>
      <c r="Q285" s="22">
        <v>0</v>
      </c>
      <c r="R285" s="22">
        <v>0</v>
      </c>
      <c r="S285" s="19">
        <v>0</v>
      </c>
      <c r="T285" s="19">
        <v>0</v>
      </c>
      <c r="U285" s="19"/>
      <c r="V285" s="19"/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>
        <v>0</v>
      </c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>
        <v>0</v>
      </c>
      <c r="BB285" s="19">
        <v>0</v>
      </c>
      <c r="BC285" s="19"/>
      <c r="BD285" s="19"/>
      <c r="BE285" s="19"/>
      <c r="BF285" s="19"/>
      <c r="BG285" s="16">
        <f t="shared" si="16"/>
        <v>0</v>
      </c>
      <c r="BH285" s="16">
        <f t="shared" si="16"/>
        <v>0</v>
      </c>
      <c r="BI285" s="51">
        <f t="shared" si="17"/>
        <v>0</v>
      </c>
      <c r="BJ285" s="51">
        <f t="shared" si="18"/>
        <v>0</v>
      </c>
      <c r="BK285" s="18">
        <f t="shared" si="19"/>
        <v>0</v>
      </c>
    </row>
    <row r="286" spans="1:63" x14ac:dyDescent="0.3">
      <c r="A286" s="12">
        <v>14.361700000000001</v>
      </c>
      <c r="B286" s="13" t="s">
        <v>277</v>
      </c>
      <c r="C286" s="19"/>
      <c r="D286" s="19"/>
      <c r="E286" s="19">
        <v>0</v>
      </c>
      <c r="F286" s="19">
        <v>0</v>
      </c>
      <c r="G286" s="19">
        <v>0</v>
      </c>
      <c r="H286" s="19">
        <v>0</v>
      </c>
      <c r="I286" s="19"/>
      <c r="J286" s="19"/>
      <c r="K286" s="19">
        <v>0</v>
      </c>
      <c r="L286" s="19">
        <v>0</v>
      </c>
      <c r="M286" s="19">
        <v>0</v>
      </c>
      <c r="N286" s="19">
        <v>0</v>
      </c>
      <c r="O286" s="22"/>
      <c r="P286" s="19"/>
      <c r="Q286" s="22">
        <v>0</v>
      </c>
      <c r="R286" s="22">
        <v>0</v>
      </c>
      <c r="S286" s="19">
        <v>0</v>
      </c>
      <c r="T286" s="19">
        <v>0</v>
      </c>
      <c r="U286" s="19"/>
      <c r="V286" s="19"/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5916195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>
        <v>0</v>
      </c>
      <c r="BB286" s="19">
        <v>0</v>
      </c>
      <c r="BC286" s="19"/>
      <c r="BD286" s="19"/>
      <c r="BE286" s="19"/>
      <c r="BF286" s="19"/>
      <c r="BG286" s="16">
        <f t="shared" si="16"/>
        <v>5916195</v>
      </c>
      <c r="BH286" s="16">
        <f t="shared" si="16"/>
        <v>0</v>
      </c>
      <c r="BI286" s="51">
        <f t="shared" si="17"/>
        <v>5916195</v>
      </c>
      <c r="BJ286" s="51">
        <f t="shared" si="18"/>
        <v>0</v>
      </c>
      <c r="BK286" s="18">
        <f t="shared" si="19"/>
        <v>0</v>
      </c>
    </row>
    <row r="287" spans="1:63" x14ac:dyDescent="0.3">
      <c r="A287" s="12">
        <v>14.370699999999999</v>
      </c>
      <c r="B287" s="13" t="s">
        <v>278</v>
      </c>
      <c r="C287" s="19"/>
      <c r="D287" s="19"/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22"/>
      <c r="P287" s="19"/>
      <c r="Q287" s="22">
        <v>0</v>
      </c>
      <c r="R287" s="22">
        <v>0</v>
      </c>
      <c r="S287" s="19">
        <v>0</v>
      </c>
      <c r="T287" s="19">
        <v>0</v>
      </c>
      <c r="U287" s="19"/>
      <c r="V287" s="19"/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19">
        <v>0</v>
      </c>
      <c r="AI287" s="19">
        <v>0</v>
      </c>
      <c r="AJ287" s="19">
        <v>0</v>
      </c>
      <c r="AK287" s="19">
        <v>0</v>
      </c>
      <c r="AL287" s="19">
        <v>0</v>
      </c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>
        <v>0</v>
      </c>
      <c r="BB287" s="19">
        <v>0</v>
      </c>
      <c r="BC287" s="19"/>
      <c r="BD287" s="19"/>
      <c r="BE287" s="19"/>
      <c r="BF287" s="19"/>
      <c r="BG287" s="16">
        <f t="shared" si="16"/>
        <v>0</v>
      </c>
      <c r="BH287" s="16">
        <f t="shared" si="16"/>
        <v>0</v>
      </c>
      <c r="BI287" s="51">
        <f t="shared" si="17"/>
        <v>0</v>
      </c>
      <c r="BJ287" s="51">
        <f t="shared" si="18"/>
        <v>0</v>
      </c>
      <c r="BK287" s="18">
        <f t="shared" si="19"/>
        <v>0</v>
      </c>
    </row>
    <row r="288" spans="1:63" x14ac:dyDescent="0.3">
      <c r="A288" s="12">
        <v>14.3767</v>
      </c>
      <c r="B288" s="13" t="s">
        <v>279</v>
      </c>
      <c r="C288" s="19"/>
      <c r="D288" s="19"/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22"/>
      <c r="P288" s="19"/>
      <c r="Q288" s="22">
        <v>0</v>
      </c>
      <c r="R288" s="22">
        <v>0</v>
      </c>
      <c r="S288" s="19">
        <v>0</v>
      </c>
      <c r="T288" s="19">
        <v>0</v>
      </c>
      <c r="U288" s="19"/>
      <c r="V288" s="19"/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19">
        <v>0</v>
      </c>
      <c r="AI288" s="19">
        <v>0</v>
      </c>
      <c r="AJ288" s="19">
        <v>0</v>
      </c>
      <c r="AK288" s="19">
        <v>0</v>
      </c>
      <c r="AL288" s="19">
        <v>0</v>
      </c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>
        <v>0</v>
      </c>
      <c r="BB288" s="19">
        <v>0</v>
      </c>
      <c r="BC288" s="19"/>
      <c r="BD288" s="19"/>
      <c r="BE288" s="19"/>
      <c r="BF288" s="19"/>
      <c r="BG288" s="16">
        <f t="shared" si="16"/>
        <v>0</v>
      </c>
      <c r="BH288" s="16">
        <f t="shared" si="16"/>
        <v>0</v>
      </c>
      <c r="BI288" s="51">
        <f t="shared" si="17"/>
        <v>0</v>
      </c>
      <c r="BJ288" s="51">
        <f t="shared" si="18"/>
        <v>0</v>
      </c>
      <c r="BK288" s="18">
        <f t="shared" si="19"/>
        <v>0</v>
      </c>
    </row>
    <row r="289" spans="1:63" ht="31.5" x14ac:dyDescent="0.3">
      <c r="A289" s="12">
        <v>14.390700000000001</v>
      </c>
      <c r="B289" s="13" t="s">
        <v>280</v>
      </c>
      <c r="C289" s="19"/>
      <c r="D289" s="19"/>
      <c r="E289" s="20">
        <v>3815625</v>
      </c>
      <c r="F289" s="21">
        <v>0</v>
      </c>
      <c r="G289" s="19">
        <v>94771202</v>
      </c>
      <c r="H289" s="19">
        <v>0</v>
      </c>
      <c r="I289" s="19">
        <v>59764411</v>
      </c>
      <c r="J289" s="19">
        <v>0</v>
      </c>
      <c r="K289" s="19">
        <v>0</v>
      </c>
      <c r="L289" s="19">
        <v>0</v>
      </c>
      <c r="M289" s="20">
        <v>5993371</v>
      </c>
      <c r="N289" s="21">
        <v>0</v>
      </c>
      <c r="O289" s="23">
        <v>58156401</v>
      </c>
      <c r="P289" s="22"/>
      <c r="Q289" s="23">
        <v>21344920</v>
      </c>
      <c r="R289" s="22">
        <v>0</v>
      </c>
      <c r="S289" s="20">
        <v>45315414</v>
      </c>
      <c r="T289" s="24">
        <v>0</v>
      </c>
      <c r="U289" s="19">
        <v>86831154</v>
      </c>
      <c r="V289" s="19"/>
      <c r="W289" s="20">
        <v>62248160</v>
      </c>
      <c r="X289" s="21">
        <v>0</v>
      </c>
      <c r="Y289" s="19">
        <v>12915216</v>
      </c>
      <c r="Z289" s="19">
        <v>0</v>
      </c>
      <c r="AA289" s="20">
        <v>21379436</v>
      </c>
      <c r="AB289" s="21">
        <v>0</v>
      </c>
      <c r="AC289" s="20">
        <v>22780385</v>
      </c>
      <c r="AD289" s="21">
        <v>0</v>
      </c>
      <c r="AE289" s="19">
        <v>15845740</v>
      </c>
      <c r="AF289" s="19">
        <v>0</v>
      </c>
      <c r="AG289" s="20">
        <v>14518871</v>
      </c>
      <c r="AH289" s="21">
        <v>0</v>
      </c>
      <c r="AI289" s="20">
        <v>9804931</v>
      </c>
      <c r="AJ289" s="21">
        <v>0</v>
      </c>
      <c r="AK289" s="20">
        <v>5831428</v>
      </c>
      <c r="AL289" s="21">
        <v>0</v>
      </c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>
        <v>3250712</v>
      </c>
      <c r="AZ289" s="19"/>
      <c r="BA289" s="19">
        <v>0</v>
      </c>
      <c r="BB289" s="19">
        <v>0</v>
      </c>
      <c r="BC289" s="19"/>
      <c r="BD289" s="19"/>
      <c r="BE289" s="19"/>
      <c r="BF289" s="19"/>
      <c r="BG289" s="16">
        <f t="shared" si="16"/>
        <v>544567377</v>
      </c>
      <c r="BH289" s="16">
        <f t="shared" si="16"/>
        <v>0</v>
      </c>
      <c r="BI289" s="51">
        <f t="shared" si="17"/>
        <v>544567377</v>
      </c>
      <c r="BJ289" s="51">
        <f t="shared" si="18"/>
        <v>0</v>
      </c>
      <c r="BK289" s="18">
        <f t="shared" si="19"/>
        <v>21379436</v>
      </c>
    </row>
    <row r="290" spans="1:63" ht="31.5" x14ac:dyDescent="0.3">
      <c r="A290" s="12">
        <v>14.3917</v>
      </c>
      <c r="B290" s="13" t="s">
        <v>281</v>
      </c>
      <c r="C290" s="19">
        <v>0</v>
      </c>
      <c r="D290" s="19">
        <v>0</v>
      </c>
      <c r="E290" s="20">
        <v>322921.5</v>
      </c>
      <c r="F290" s="21">
        <v>0</v>
      </c>
      <c r="G290" s="19">
        <v>44758845</v>
      </c>
      <c r="H290" s="19">
        <v>0</v>
      </c>
      <c r="I290" s="19">
        <v>82713584</v>
      </c>
      <c r="J290" s="19">
        <v>0</v>
      </c>
      <c r="K290" s="19">
        <v>52034.040000000037</v>
      </c>
      <c r="L290" s="19">
        <v>0</v>
      </c>
      <c r="M290" s="20">
        <v>138199302</v>
      </c>
      <c r="N290" s="21">
        <v>0</v>
      </c>
      <c r="O290" s="23">
        <v>3440427</v>
      </c>
      <c r="P290" s="22"/>
      <c r="Q290" s="23">
        <v>44022814</v>
      </c>
      <c r="R290" s="22">
        <v>0</v>
      </c>
      <c r="S290" s="20">
        <v>12752407</v>
      </c>
      <c r="T290" s="24">
        <v>0</v>
      </c>
      <c r="U290" s="19">
        <v>47622919</v>
      </c>
      <c r="V290" s="19"/>
      <c r="W290" s="20">
        <v>58227388</v>
      </c>
      <c r="X290" s="21">
        <v>0</v>
      </c>
      <c r="Y290" s="19">
        <v>30869591</v>
      </c>
      <c r="Z290" s="19">
        <v>0</v>
      </c>
      <c r="AA290" s="20">
        <v>263843028</v>
      </c>
      <c r="AB290" s="21">
        <v>0</v>
      </c>
      <c r="AC290" s="20">
        <v>2321400</v>
      </c>
      <c r="AD290" s="21">
        <v>0</v>
      </c>
      <c r="AE290" s="19">
        <v>6761787</v>
      </c>
      <c r="AF290" s="19">
        <v>0</v>
      </c>
      <c r="AG290" s="20">
        <v>11737123</v>
      </c>
      <c r="AH290" s="21">
        <v>0</v>
      </c>
      <c r="AI290" s="20">
        <v>3114546</v>
      </c>
      <c r="AJ290" s="21">
        <v>0</v>
      </c>
      <c r="AK290" s="25">
        <v>7386777</v>
      </c>
      <c r="AL290" s="21">
        <v>0</v>
      </c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>
        <v>596918</v>
      </c>
      <c r="AZ290" s="19"/>
      <c r="BA290" s="19">
        <v>0</v>
      </c>
      <c r="BB290" s="19">
        <v>0</v>
      </c>
      <c r="BC290" s="19"/>
      <c r="BD290" s="19"/>
      <c r="BE290" s="19"/>
      <c r="BF290" s="19"/>
      <c r="BG290" s="16">
        <f t="shared" si="16"/>
        <v>758743811.53999996</v>
      </c>
      <c r="BH290" s="16">
        <f t="shared" si="16"/>
        <v>0</v>
      </c>
      <c r="BI290" s="51">
        <f t="shared" si="17"/>
        <v>758743811.53999996</v>
      </c>
      <c r="BJ290" s="51">
        <f t="shared" si="18"/>
        <v>0</v>
      </c>
      <c r="BK290" s="18">
        <f t="shared" si="19"/>
        <v>263843028</v>
      </c>
    </row>
    <row r="291" spans="1:63" x14ac:dyDescent="0.3">
      <c r="A291" s="12">
        <v>14.400700000000001</v>
      </c>
      <c r="B291" s="13" t="s">
        <v>282</v>
      </c>
      <c r="C291" s="19">
        <v>1542294.3300000003</v>
      </c>
      <c r="D291" s="19">
        <v>0</v>
      </c>
      <c r="E291" s="20">
        <v>17133927.739999998</v>
      </c>
      <c r="F291" s="21">
        <v>0</v>
      </c>
      <c r="G291" s="19">
        <v>4470635.5399999972</v>
      </c>
      <c r="H291" s="19">
        <v>0</v>
      </c>
      <c r="I291" s="19">
        <v>6863217.9800000461</v>
      </c>
      <c r="J291" s="19">
        <v>0</v>
      </c>
      <c r="K291" s="19">
        <v>5747713.7000000002</v>
      </c>
      <c r="L291" s="19">
        <v>0</v>
      </c>
      <c r="M291" s="20">
        <v>6971099.2599999961</v>
      </c>
      <c r="N291" s="21">
        <v>0</v>
      </c>
      <c r="O291" s="23">
        <v>11679397.429999996</v>
      </c>
      <c r="P291" s="22"/>
      <c r="Q291" s="23">
        <v>15231751.679999998</v>
      </c>
      <c r="R291" s="22">
        <v>0</v>
      </c>
      <c r="S291" s="20">
        <v>4277906.9000000004</v>
      </c>
      <c r="T291" s="24">
        <v>0</v>
      </c>
      <c r="U291" s="19">
        <v>16392902.370000001</v>
      </c>
      <c r="V291" s="19"/>
      <c r="W291" s="20">
        <v>11754306.480000004</v>
      </c>
      <c r="X291" s="21">
        <v>0</v>
      </c>
      <c r="Y291" s="19">
        <v>7934410.3799999999</v>
      </c>
      <c r="Z291" s="19">
        <v>0</v>
      </c>
      <c r="AA291" s="20">
        <v>10044300.859999998</v>
      </c>
      <c r="AB291" s="21">
        <v>0</v>
      </c>
      <c r="AC291" s="20">
        <v>2363705.9999999972</v>
      </c>
      <c r="AD291" s="21">
        <v>0</v>
      </c>
      <c r="AE291" s="19">
        <v>19040812.050000004</v>
      </c>
      <c r="AF291" s="19">
        <v>0</v>
      </c>
      <c r="AG291" s="20">
        <v>6150548.6700000148</v>
      </c>
      <c r="AH291" s="21">
        <v>0</v>
      </c>
      <c r="AI291" s="20">
        <v>11069189.470000003</v>
      </c>
      <c r="AJ291" s="21">
        <v>0</v>
      </c>
      <c r="AK291" s="20">
        <v>6274652.0800000001</v>
      </c>
      <c r="AL291" s="21">
        <v>0</v>
      </c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>
        <v>0</v>
      </c>
      <c r="BB291" s="19">
        <v>0</v>
      </c>
      <c r="BC291" s="19"/>
      <c r="BD291" s="19"/>
      <c r="BE291" s="19"/>
      <c r="BF291" s="19"/>
      <c r="BG291" s="16">
        <f t="shared" si="16"/>
        <v>164942772.92000008</v>
      </c>
      <c r="BH291" s="16">
        <f t="shared" si="16"/>
        <v>0</v>
      </c>
      <c r="BI291" s="51">
        <f t="shared" si="17"/>
        <v>164942772.92000008</v>
      </c>
      <c r="BJ291" s="51">
        <f t="shared" si="18"/>
        <v>0</v>
      </c>
      <c r="BK291" s="18">
        <f t="shared" si="19"/>
        <v>10044300.859999998</v>
      </c>
    </row>
    <row r="292" spans="1:63" x14ac:dyDescent="0.3">
      <c r="A292" s="12">
        <v>14.4017</v>
      </c>
      <c r="B292" s="13" t="s">
        <v>283</v>
      </c>
      <c r="C292" s="19"/>
      <c r="D292" s="19"/>
      <c r="E292" s="20">
        <v>676388</v>
      </c>
      <c r="F292" s="21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22"/>
      <c r="P292" s="19"/>
      <c r="Q292" s="22">
        <v>0</v>
      </c>
      <c r="R292" s="22">
        <v>0</v>
      </c>
      <c r="S292" s="19">
        <v>0</v>
      </c>
      <c r="T292" s="19">
        <v>0</v>
      </c>
      <c r="U292" s="19"/>
      <c r="V292" s="19"/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>
        <v>0</v>
      </c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>
        <v>0</v>
      </c>
      <c r="BB292" s="19">
        <v>0</v>
      </c>
      <c r="BC292" s="19"/>
      <c r="BD292" s="19"/>
      <c r="BE292" s="19"/>
      <c r="BF292" s="19"/>
      <c r="BG292" s="16">
        <f t="shared" si="16"/>
        <v>676388</v>
      </c>
      <c r="BH292" s="16">
        <f t="shared" si="16"/>
        <v>0</v>
      </c>
      <c r="BI292" s="51">
        <f t="shared" si="17"/>
        <v>676388</v>
      </c>
      <c r="BJ292" s="51">
        <f t="shared" si="18"/>
        <v>0</v>
      </c>
      <c r="BK292" s="18">
        <f t="shared" si="19"/>
        <v>0</v>
      </c>
    </row>
    <row r="293" spans="1:63" x14ac:dyDescent="0.3">
      <c r="A293" s="26">
        <v>14.402699999999999</v>
      </c>
      <c r="B293" s="13" t="s">
        <v>284</v>
      </c>
      <c r="C293" s="19"/>
      <c r="D293" s="19"/>
      <c r="E293" s="19">
        <v>0</v>
      </c>
      <c r="F293" s="19">
        <v>0</v>
      </c>
      <c r="G293" s="19">
        <v>0</v>
      </c>
      <c r="H293" s="19">
        <v>0</v>
      </c>
      <c r="I293" s="19"/>
      <c r="J293" s="19"/>
      <c r="K293" s="19">
        <v>0</v>
      </c>
      <c r="L293" s="19">
        <v>0</v>
      </c>
      <c r="M293" s="19" t="s">
        <v>73</v>
      </c>
      <c r="N293" s="19" t="s">
        <v>73</v>
      </c>
      <c r="O293" s="22"/>
      <c r="P293" s="19"/>
      <c r="Q293" s="22">
        <v>0</v>
      </c>
      <c r="R293" s="22">
        <v>0</v>
      </c>
      <c r="S293" s="19">
        <v>0</v>
      </c>
      <c r="T293" s="19">
        <v>0</v>
      </c>
      <c r="U293" s="19"/>
      <c r="V293" s="19"/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21">
        <v>9.276845958083868E-11</v>
      </c>
      <c r="AH293" s="21">
        <v>0</v>
      </c>
      <c r="AI293" s="19">
        <v>0</v>
      </c>
      <c r="AJ293" s="19">
        <v>0</v>
      </c>
      <c r="AK293" s="19">
        <v>0</v>
      </c>
      <c r="AL293" s="19">
        <v>0</v>
      </c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>
        <v>0</v>
      </c>
      <c r="BB293" s="19">
        <v>0</v>
      </c>
      <c r="BC293" s="19"/>
      <c r="BD293" s="19"/>
      <c r="BE293" s="19"/>
      <c r="BF293" s="19"/>
      <c r="BG293" s="16">
        <f t="shared" si="16"/>
        <v>9.276845958083868E-11</v>
      </c>
      <c r="BH293" s="16">
        <f t="shared" si="16"/>
        <v>0</v>
      </c>
      <c r="BI293" s="51">
        <f t="shared" si="17"/>
        <v>9.276845958083868E-11</v>
      </c>
      <c r="BJ293" s="51">
        <f t="shared" si="18"/>
        <v>0</v>
      </c>
      <c r="BK293" s="18">
        <f t="shared" si="19"/>
        <v>0</v>
      </c>
    </row>
    <row r="294" spans="1:63" ht="31.5" x14ac:dyDescent="0.3">
      <c r="A294" s="12">
        <v>14.4107</v>
      </c>
      <c r="B294" s="13" t="s">
        <v>285</v>
      </c>
      <c r="C294" s="19"/>
      <c r="D294" s="19"/>
      <c r="E294" s="20">
        <v>55800</v>
      </c>
      <c r="F294" s="21">
        <v>0</v>
      </c>
      <c r="G294" s="19">
        <v>520160.00999999954</v>
      </c>
      <c r="H294" s="19">
        <v>0</v>
      </c>
      <c r="I294" s="19">
        <v>193590.01999999862</v>
      </c>
      <c r="J294" s="19">
        <v>0</v>
      </c>
      <c r="K294" s="19">
        <v>0</v>
      </c>
      <c r="L294" s="19">
        <v>0</v>
      </c>
      <c r="M294" s="20">
        <v>320770</v>
      </c>
      <c r="N294" s="21">
        <v>0</v>
      </c>
      <c r="O294" s="23">
        <v>2847549</v>
      </c>
      <c r="P294" s="22"/>
      <c r="Q294" s="23">
        <v>8679.5500000000466</v>
      </c>
      <c r="R294" s="22">
        <v>0</v>
      </c>
      <c r="S294" s="19">
        <v>0</v>
      </c>
      <c r="T294" s="19">
        <v>0</v>
      </c>
      <c r="U294" s="19">
        <v>372916</v>
      </c>
      <c r="V294" s="19"/>
      <c r="W294" s="20">
        <v>2380362.66</v>
      </c>
      <c r="X294" s="21">
        <v>0</v>
      </c>
      <c r="Y294" s="19">
        <v>576326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6330400</v>
      </c>
      <c r="AF294" s="19">
        <v>0</v>
      </c>
      <c r="AG294" s="19">
        <v>4570787</v>
      </c>
      <c r="AH294" s="19">
        <v>0</v>
      </c>
      <c r="AI294" s="20">
        <v>12174.540000000037</v>
      </c>
      <c r="AJ294" s="21">
        <v>0</v>
      </c>
      <c r="AK294" s="19">
        <v>0</v>
      </c>
      <c r="AL294" s="19">
        <v>0</v>
      </c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>
        <v>0</v>
      </c>
      <c r="BB294" s="19">
        <v>0</v>
      </c>
      <c r="BC294" s="19"/>
      <c r="BD294" s="19"/>
      <c r="BE294" s="19"/>
      <c r="BF294" s="19"/>
      <c r="BG294" s="16">
        <f t="shared" si="16"/>
        <v>18189514.779999997</v>
      </c>
      <c r="BH294" s="16">
        <f t="shared" si="16"/>
        <v>0</v>
      </c>
      <c r="BI294" s="51">
        <f t="shared" si="17"/>
        <v>18189514.779999997</v>
      </c>
      <c r="BJ294" s="51">
        <f t="shared" si="18"/>
        <v>0</v>
      </c>
      <c r="BK294" s="18">
        <f t="shared" si="19"/>
        <v>0</v>
      </c>
    </row>
    <row r="295" spans="1:63" ht="31.5" x14ac:dyDescent="0.3">
      <c r="A295" s="12">
        <v>14.4207</v>
      </c>
      <c r="B295" s="13" t="s">
        <v>286</v>
      </c>
      <c r="C295" s="19"/>
      <c r="D295" s="19"/>
      <c r="E295" s="20">
        <v>15500</v>
      </c>
      <c r="F295" s="21">
        <v>0</v>
      </c>
      <c r="G295" s="19">
        <v>528147.26000000164</v>
      </c>
      <c r="H295" s="19">
        <v>0</v>
      </c>
      <c r="I295" s="19">
        <v>15303.13000000082</v>
      </c>
      <c r="J295" s="19">
        <v>0</v>
      </c>
      <c r="K295" s="19">
        <v>0</v>
      </c>
      <c r="L295" s="19">
        <v>0</v>
      </c>
      <c r="M295" s="20">
        <v>328624.83999999985</v>
      </c>
      <c r="N295" s="21">
        <v>0</v>
      </c>
      <c r="O295" s="23">
        <v>2905406.1899999995</v>
      </c>
      <c r="P295" s="22"/>
      <c r="Q295" s="22">
        <v>1.0913936421275139E-11</v>
      </c>
      <c r="R295" s="22">
        <v>0</v>
      </c>
      <c r="S295" s="19">
        <v>0</v>
      </c>
      <c r="T295" s="19">
        <v>0</v>
      </c>
      <c r="U295" s="19">
        <v>0</v>
      </c>
      <c r="V295" s="19"/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432788</v>
      </c>
      <c r="AF295" s="19">
        <v>0</v>
      </c>
      <c r="AG295" s="19">
        <v>0</v>
      </c>
      <c r="AH295" s="19">
        <v>0</v>
      </c>
      <c r="AI295" s="19">
        <v>0</v>
      </c>
      <c r="AJ295" s="19">
        <v>0</v>
      </c>
      <c r="AK295" s="19">
        <v>0</v>
      </c>
      <c r="AL295" s="19">
        <v>0</v>
      </c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>
        <v>0</v>
      </c>
      <c r="BB295" s="19">
        <v>0</v>
      </c>
      <c r="BC295" s="19"/>
      <c r="BD295" s="19"/>
      <c r="BE295" s="19"/>
      <c r="BF295" s="19"/>
      <c r="BG295" s="16">
        <f t="shared" si="16"/>
        <v>4225769.4200000018</v>
      </c>
      <c r="BH295" s="16">
        <f t="shared" si="16"/>
        <v>0</v>
      </c>
      <c r="BI295" s="51">
        <f t="shared" si="17"/>
        <v>4225769.4200000018</v>
      </c>
      <c r="BJ295" s="51">
        <f t="shared" si="18"/>
        <v>0</v>
      </c>
      <c r="BK295" s="18">
        <f t="shared" si="19"/>
        <v>0</v>
      </c>
    </row>
    <row r="296" spans="1:63" ht="31.5" x14ac:dyDescent="0.3">
      <c r="A296" s="12">
        <v>14.4307</v>
      </c>
      <c r="B296" s="13" t="s">
        <v>287</v>
      </c>
      <c r="C296" s="19"/>
      <c r="D296" s="19"/>
      <c r="E296" s="20">
        <v>18600</v>
      </c>
      <c r="F296" s="21">
        <v>0</v>
      </c>
      <c r="G296" s="19">
        <v>887300.20999999903</v>
      </c>
      <c r="H296" s="19">
        <v>0</v>
      </c>
      <c r="I296" s="19">
        <v>78449</v>
      </c>
      <c r="J296" s="19">
        <v>0</v>
      </c>
      <c r="K296" s="19">
        <v>0</v>
      </c>
      <c r="L296" s="19">
        <v>0</v>
      </c>
      <c r="M296" s="20">
        <v>277520.62000000011</v>
      </c>
      <c r="N296" s="21">
        <v>0</v>
      </c>
      <c r="O296" s="23">
        <v>2126087.86</v>
      </c>
      <c r="P296" s="22"/>
      <c r="Q296" s="22">
        <v>0</v>
      </c>
      <c r="R296" s="22">
        <v>0</v>
      </c>
      <c r="S296" s="20">
        <v>219081.68</v>
      </c>
      <c r="T296" s="24">
        <v>0</v>
      </c>
      <c r="U296" s="19">
        <v>0</v>
      </c>
      <c r="V296" s="19"/>
      <c r="W296" s="20">
        <v>2099036.91</v>
      </c>
      <c r="X296" s="21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1894888.9</v>
      </c>
      <c r="AF296" s="19">
        <v>0</v>
      </c>
      <c r="AG296" s="20">
        <v>580612.61000000045</v>
      </c>
      <c r="AH296" s="21">
        <v>0</v>
      </c>
      <c r="AI296" s="20">
        <v>14391.419999999925</v>
      </c>
      <c r="AJ296" s="21">
        <v>0</v>
      </c>
      <c r="AK296" s="19">
        <v>0</v>
      </c>
      <c r="AL296" s="19">
        <v>0</v>
      </c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>
        <v>0</v>
      </c>
      <c r="BB296" s="19">
        <v>0</v>
      </c>
      <c r="BC296" s="19"/>
      <c r="BD296" s="19"/>
      <c r="BE296" s="19"/>
      <c r="BF296" s="19"/>
      <c r="BG296" s="16">
        <f t="shared" si="16"/>
        <v>8195969.21</v>
      </c>
      <c r="BH296" s="16">
        <f t="shared" si="16"/>
        <v>0</v>
      </c>
      <c r="BI296" s="51">
        <f t="shared" si="17"/>
        <v>8195969.21</v>
      </c>
      <c r="BJ296" s="51">
        <f t="shared" si="18"/>
        <v>0</v>
      </c>
      <c r="BK296" s="18">
        <f t="shared" si="19"/>
        <v>0</v>
      </c>
    </row>
    <row r="297" spans="1:63" ht="47.25" x14ac:dyDescent="0.3">
      <c r="A297" s="12">
        <v>14.4407</v>
      </c>
      <c r="B297" s="13" t="s">
        <v>288</v>
      </c>
      <c r="C297" s="19"/>
      <c r="D297" s="19"/>
      <c r="E297" s="19">
        <v>0</v>
      </c>
      <c r="F297" s="19">
        <v>0</v>
      </c>
      <c r="G297" s="19">
        <v>6.5483618527650833E-11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20">
        <v>4438.0000000004657</v>
      </c>
      <c r="N297" s="21">
        <v>0</v>
      </c>
      <c r="O297" s="23">
        <v>1618310.0000000002</v>
      </c>
      <c r="P297" s="22"/>
      <c r="Q297" s="22">
        <v>0</v>
      </c>
      <c r="R297" s="22">
        <v>0</v>
      </c>
      <c r="S297" s="19">
        <v>0</v>
      </c>
      <c r="T297" s="19">
        <v>0</v>
      </c>
      <c r="U297" s="19"/>
      <c r="V297" s="19"/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295051</v>
      </c>
      <c r="AF297" s="19">
        <v>0</v>
      </c>
      <c r="AG297" s="19">
        <v>145672</v>
      </c>
      <c r="AH297" s="19">
        <v>0</v>
      </c>
      <c r="AI297" s="20">
        <v>52205.46</v>
      </c>
      <c r="AJ297" s="21">
        <v>0</v>
      </c>
      <c r="AK297" s="19">
        <v>0</v>
      </c>
      <c r="AL297" s="19">
        <v>0</v>
      </c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>
        <v>0</v>
      </c>
      <c r="BB297" s="19">
        <v>0</v>
      </c>
      <c r="BC297" s="19"/>
      <c r="BD297" s="19"/>
      <c r="BE297" s="19"/>
      <c r="BF297" s="19"/>
      <c r="BG297" s="16">
        <f t="shared" si="16"/>
        <v>2115676.4600000009</v>
      </c>
      <c r="BH297" s="16">
        <f t="shared" si="16"/>
        <v>0</v>
      </c>
      <c r="BI297" s="51">
        <f t="shared" si="17"/>
        <v>2115676.4600000009</v>
      </c>
      <c r="BJ297" s="51">
        <f t="shared" si="18"/>
        <v>0</v>
      </c>
      <c r="BK297" s="18">
        <f t="shared" si="19"/>
        <v>0</v>
      </c>
    </row>
    <row r="298" spans="1:63" ht="47.25" x14ac:dyDescent="0.3">
      <c r="A298" s="12">
        <v>14.441700000000001</v>
      </c>
      <c r="B298" s="13" t="s">
        <v>289</v>
      </c>
      <c r="C298" s="19"/>
      <c r="D298" s="19"/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178669</v>
      </c>
      <c r="L298" s="19">
        <v>0</v>
      </c>
      <c r="M298" s="19">
        <v>0</v>
      </c>
      <c r="N298" s="19">
        <v>0</v>
      </c>
      <c r="O298" s="22"/>
      <c r="P298" s="19"/>
      <c r="Q298" s="22">
        <v>0</v>
      </c>
      <c r="R298" s="22">
        <v>0</v>
      </c>
      <c r="S298" s="19">
        <v>0</v>
      </c>
      <c r="T298" s="19">
        <v>0</v>
      </c>
      <c r="U298" s="19"/>
      <c r="V298" s="19"/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>
        <v>0</v>
      </c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>
        <v>0</v>
      </c>
      <c r="BB298" s="19">
        <v>0</v>
      </c>
      <c r="BC298" s="19"/>
      <c r="BD298" s="19"/>
      <c r="BE298" s="19"/>
      <c r="BF298" s="19"/>
      <c r="BG298" s="16">
        <f t="shared" si="16"/>
        <v>178669</v>
      </c>
      <c r="BH298" s="16">
        <f t="shared" si="16"/>
        <v>0</v>
      </c>
      <c r="BI298" s="51">
        <f t="shared" si="17"/>
        <v>178669</v>
      </c>
      <c r="BJ298" s="51">
        <f t="shared" si="18"/>
        <v>0</v>
      </c>
      <c r="BK298" s="18">
        <f t="shared" si="19"/>
        <v>0</v>
      </c>
    </row>
    <row r="299" spans="1:63" ht="31.5" x14ac:dyDescent="0.3">
      <c r="A299" s="12">
        <v>14.450699999999999</v>
      </c>
      <c r="B299" s="13" t="s">
        <v>290</v>
      </c>
      <c r="C299" s="19"/>
      <c r="D299" s="19"/>
      <c r="E299" s="19">
        <v>0</v>
      </c>
      <c r="F299" s="19">
        <v>0</v>
      </c>
      <c r="G299" s="19">
        <v>163212.32</v>
      </c>
      <c r="H299" s="19">
        <v>0</v>
      </c>
      <c r="I299" s="19">
        <v>3750.1699999999255</v>
      </c>
      <c r="J299" s="19">
        <v>0</v>
      </c>
      <c r="K299" s="19">
        <v>54724.560000000056</v>
      </c>
      <c r="L299" s="19">
        <v>0</v>
      </c>
      <c r="M299" s="20">
        <v>2950370.7300000004</v>
      </c>
      <c r="N299" s="21">
        <v>0</v>
      </c>
      <c r="O299" s="23">
        <v>1163293.18</v>
      </c>
      <c r="P299" s="22"/>
      <c r="Q299" s="22">
        <v>0</v>
      </c>
      <c r="R299" s="22">
        <v>0</v>
      </c>
      <c r="S299" s="19">
        <v>0</v>
      </c>
      <c r="T299" s="19">
        <v>0</v>
      </c>
      <c r="U299" s="19"/>
      <c r="V299" s="19"/>
      <c r="W299" s="19">
        <v>0</v>
      </c>
      <c r="X299" s="19">
        <v>0</v>
      </c>
      <c r="Y299" s="19">
        <v>3100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19">
        <v>0</v>
      </c>
      <c r="AI299" s="19">
        <v>0</v>
      </c>
      <c r="AJ299" s="19">
        <v>0</v>
      </c>
      <c r="AK299" s="19">
        <v>0</v>
      </c>
      <c r="AL299" s="19">
        <v>0</v>
      </c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>
        <v>0</v>
      </c>
      <c r="BB299" s="19">
        <v>0</v>
      </c>
      <c r="BC299" s="19"/>
      <c r="BD299" s="19"/>
      <c r="BE299" s="19"/>
      <c r="BF299" s="19"/>
      <c r="BG299" s="16">
        <f t="shared" si="16"/>
        <v>4338450.96</v>
      </c>
      <c r="BH299" s="16">
        <f t="shared" si="16"/>
        <v>0</v>
      </c>
      <c r="BI299" s="51">
        <f t="shared" si="17"/>
        <v>4338450.96</v>
      </c>
      <c r="BJ299" s="51">
        <f t="shared" si="18"/>
        <v>0</v>
      </c>
      <c r="BK299" s="18">
        <f t="shared" si="19"/>
        <v>0</v>
      </c>
    </row>
    <row r="300" spans="1:63" ht="31.5" x14ac:dyDescent="0.3">
      <c r="A300" s="12">
        <v>14.460699999999999</v>
      </c>
      <c r="B300" s="13" t="s">
        <v>291</v>
      </c>
      <c r="C300" s="19"/>
      <c r="D300" s="19"/>
      <c r="E300" s="19">
        <v>0</v>
      </c>
      <c r="F300" s="19">
        <v>0</v>
      </c>
      <c r="G300" s="19">
        <v>0</v>
      </c>
      <c r="H300" s="19">
        <v>0</v>
      </c>
      <c r="I300" s="19"/>
      <c r="J300" s="19"/>
      <c r="K300" s="19">
        <v>0</v>
      </c>
      <c r="L300" s="19">
        <v>0</v>
      </c>
      <c r="M300" s="21">
        <v>10445.83</v>
      </c>
      <c r="N300" s="21">
        <v>0</v>
      </c>
      <c r="O300" s="22"/>
      <c r="P300" s="19"/>
      <c r="Q300" s="22">
        <v>0</v>
      </c>
      <c r="R300" s="22">
        <v>0</v>
      </c>
      <c r="S300" s="19">
        <v>0</v>
      </c>
      <c r="T300" s="19">
        <v>0</v>
      </c>
      <c r="U300" s="19"/>
      <c r="V300" s="19"/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0</v>
      </c>
      <c r="AL300" s="19">
        <v>0</v>
      </c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>
        <v>0</v>
      </c>
      <c r="BB300" s="19">
        <v>0</v>
      </c>
      <c r="BC300" s="19"/>
      <c r="BD300" s="19"/>
      <c r="BE300" s="19"/>
      <c r="BF300" s="19"/>
      <c r="BG300" s="16">
        <f t="shared" si="16"/>
        <v>10445.83</v>
      </c>
      <c r="BH300" s="16">
        <f t="shared" si="16"/>
        <v>0</v>
      </c>
      <c r="BI300" s="51">
        <f t="shared" si="17"/>
        <v>10445.83</v>
      </c>
      <c r="BJ300" s="51">
        <f t="shared" si="18"/>
        <v>0</v>
      </c>
      <c r="BK300" s="18">
        <f t="shared" si="19"/>
        <v>0</v>
      </c>
    </row>
    <row r="301" spans="1:63" x14ac:dyDescent="0.3">
      <c r="A301" s="12">
        <v>14.502599999999999</v>
      </c>
      <c r="B301" s="13" t="s">
        <v>292</v>
      </c>
      <c r="C301" s="19"/>
      <c r="D301" s="19"/>
      <c r="E301" s="19">
        <v>0</v>
      </c>
      <c r="F301" s="19">
        <v>0</v>
      </c>
      <c r="G301" s="19">
        <v>0</v>
      </c>
      <c r="H301" s="19">
        <v>0</v>
      </c>
      <c r="I301" s="19"/>
      <c r="J301" s="19"/>
      <c r="K301" s="19">
        <v>0</v>
      </c>
      <c r="L301" s="19">
        <v>0</v>
      </c>
      <c r="M301" s="19">
        <v>0</v>
      </c>
      <c r="N301" s="19">
        <v>0</v>
      </c>
      <c r="O301" s="22"/>
      <c r="P301" s="19"/>
      <c r="Q301" s="22">
        <v>0</v>
      </c>
      <c r="R301" s="22">
        <v>0</v>
      </c>
      <c r="S301" s="19">
        <v>0</v>
      </c>
      <c r="T301" s="19">
        <v>0</v>
      </c>
      <c r="U301" s="19"/>
      <c r="V301" s="19"/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19">
        <v>0</v>
      </c>
      <c r="AI301" s="19">
        <v>0</v>
      </c>
      <c r="AJ301" s="19">
        <v>0</v>
      </c>
      <c r="AK301" s="19">
        <v>0</v>
      </c>
      <c r="AL301" s="19">
        <v>0</v>
      </c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>
        <v>0</v>
      </c>
      <c r="BB301" s="19">
        <v>0</v>
      </c>
      <c r="BC301" s="19"/>
      <c r="BD301" s="19"/>
      <c r="BE301" s="19"/>
      <c r="BF301" s="19"/>
      <c r="BG301" s="16">
        <f t="shared" si="16"/>
        <v>0</v>
      </c>
      <c r="BH301" s="16">
        <f t="shared" si="16"/>
        <v>0</v>
      </c>
      <c r="BI301" s="51">
        <f t="shared" si="17"/>
        <v>0</v>
      </c>
      <c r="BJ301" s="51">
        <f t="shared" si="18"/>
        <v>0</v>
      </c>
      <c r="BK301" s="18">
        <f t="shared" si="19"/>
        <v>0</v>
      </c>
    </row>
    <row r="302" spans="1:63" x14ac:dyDescent="0.3">
      <c r="A302" s="12">
        <v>14.502700000000001</v>
      </c>
      <c r="B302" s="13" t="s">
        <v>292</v>
      </c>
      <c r="C302" s="19">
        <v>4281814</v>
      </c>
      <c r="D302" s="19">
        <v>0</v>
      </c>
      <c r="E302" s="20">
        <v>0</v>
      </c>
      <c r="F302" s="21">
        <v>0</v>
      </c>
      <c r="G302" s="19">
        <v>30664443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20">
        <v>2343712</v>
      </c>
      <c r="N302" s="21">
        <v>0</v>
      </c>
      <c r="O302" s="22">
        <v>0</v>
      </c>
      <c r="P302" s="19"/>
      <c r="Q302" s="22">
        <v>0</v>
      </c>
      <c r="R302" s="22">
        <v>0</v>
      </c>
      <c r="S302" s="19">
        <v>0</v>
      </c>
      <c r="T302" s="19">
        <v>0</v>
      </c>
      <c r="U302" s="19">
        <v>541597.89999999991</v>
      </c>
      <c r="V302" s="19"/>
      <c r="W302" s="19">
        <v>0</v>
      </c>
      <c r="X302" s="19">
        <v>0</v>
      </c>
      <c r="Y302" s="19">
        <v>1700451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29200434</v>
      </c>
      <c r="AF302" s="19">
        <v>0</v>
      </c>
      <c r="AG302" s="20">
        <v>4770107</v>
      </c>
      <c r="AH302" s="21">
        <v>0</v>
      </c>
      <c r="AI302" s="19">
        <v>0</v>
      </c>
      <c r="AJ302" s="19">
        <v>0</v>
      </c>
      <c r="AK302" s="19">
        <v>0</v>
      </c>
      <c r="AL302" s="19">
        <v>0</v>
      </c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>
        <v>0</v>
      </c>
      <c r="BB302" s="19">
        <v>0</v>
      </c>
      <c r="BC302" s="19"/>
      <c r="BD302" s="19"/>
      <c r="BE302" s="19"/>
      <c r="BF302" s="19"/>
      <c r="BG302" s="16">
        <f t="shared" si="16"/>
        <v>73502558.900000006</v>
      </c>
      <c r="BH302" s="16">
        <f t="shared" si="16"/>
        <v>0</v>
      </c>
      <c r="BI302" s="51">
        <f t="shared" si="17"/>
        <v>73502558.900000006</v>
      </c>
      <c r="BJ302" s="51">
        <f t="shared" si="18"/>
        <v>0</v>
      </c>
      <c r="BK302" s="18">
        <f t="shared" si="19"/>
        <v>0</v>
      </c>
    </row>
    <row r="303" spans="1:63" x14ac:dyDescent="0.3">
      <c r="A303" s="12">
        <v>14.607699999999999</v>
      </c>
      <c r="B303" s="13" t="s">
        <v>293</v>
      </c>
      <c r="C303" s="19"/>
      <c r="D303" s="19"/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22"/>
      <c r="P303" s="19"/>
      <c r="Q303" s="22">
        <v>0</v>
      </c>
      <c r="R303" s="22">
        <v>0</v>
      </c>
      <c r="S303" s="19">
        <v>0</v>
      </c>
      <c r="T303" s="19">
        <v>0</v>
      </c>
      <c r="U303" s="19"/>
      <c r="V303" s="19"/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0</v>
      </c>
      <c r="AL303" s="19">
        <v>0</v>
      </c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>
        <v>0</v>
      </c>
      <c r="BB303" s="19">
        <v>0</v>
      </c>
      <c r="BC303" s="19"/>
      <c r="BD303" s="19"/>
      <c r="BE303" s="19"/>
      <c r="BF303" s="19"/>
      <c r="BG303" s="16">
        <f t="shared" si="16"/>
        <v>0</v>
      </c>
      <c r="BH303" s="16">
        <f t="shared" si="16"/>
        <v>0</v>
      </c>
      <c r="BI303" s="51">
        <f t="shared" si="17"/>
        <v>0</v>
      </c>
      <c r="BJ303" s="51">
        <f t="shared" si="18"/>
        <v>0</v>
      </c>
      <c r="BK303" s="18">
        <f t="shared" si="19"/>
        <v>0</v>
      </c>
    </row>
    <row r="304" spans="1:63" x14ac:dyDescent="0.3">
      <c r="A304" s="12">
        <v>14.7087</v>
      </c>
      <c r="B304" s="13" t="s">
        <v>294</v>
      </c>
      <c r="C304" s="19">
        <v>0</v>
      </c>
      <c r="D304" s="19">
        <v>0</v>
      </c>
      <c r="E304" s="20">
        <v>60383.630000000005</v>
      </c>
      <c r="F304" s="21">
        <v>0</v>
      </c>
      <c r="G304" s="19">
        <v>24770.710000000014</v>
      </c>
      <c r="H304" s="19">
        <v>0</v>
      </c>
      <c r="I304" s="19">
        <v>0</v>
      </c>
      <c r="J304" s="19">
        <v>0</v>
      </c>
      <c r="K304" s="19">
        <v>54539.599999999977</v>
      </c>
      <c r="L304" s="19">
        <v>0</v>
      </c>
      <c r="M304" s="19">
        <v>0</v>
      </c>
      <c r="N304" s="19">
        <v>0</v>
      </c>
      <c r="O304" s="22"/>
      <c r="P304" s="19"/>
      <c r="Q304" s="23">
        <v>19705.989999999976</v>
      </c>
      <c r="R304" s="22">
        <v>0</v>
      </c>
      <c r="S304" s="19">
        <v>0</v>
      </c>
      <c r="T304" s="19">
        <v>0</v>
      </c>
      <c r="U304" s="19"/>
      <c r="V304" s="19"/>
      <c r="W304" s="20">
        <v>5775</v>
      </c>
      <c r="X304" s="21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21">
        <v>32850</v>
      </c>
      <c r="AH304" s="21">
        <v>0</v>
      </c>
      <c r="AI304" s="19">
        <v>0</v>
      </c>
      <c r="AJ304" s="19">
        <v>0</v>
      </c>
      <c r="AK304" s="20">
        <v>26365.559999999998</v>
      </c>
      <c r="AL304" s="21">
        <v>0</v>
      </c>
      <c r="AM304" s="19"/>
      <c r="AN304" s="19"/>
      <c r="AO304" s="19"/>
      <c r="AP304" s="19"/>
      <c r="AQ304" s="19">
        <v>0</v>
      </c>
      <c r="AR304" s="19">
        <v>0</v>
      </c>
      <c r="AS304" s="19"/>
      <c r="AT304" s="19"/>
      <c r="AU304" s="19"/>
      <c r="AV304" s="19"/>
      <c r="AW304" s="19"/>
      <c r="AX304" s="19"/>
      <c r="AY304" s="19"/>
      <c r="AZ304" s="19"/>
      <c r="BA304" s="19">
        <v>0</v>
      </c>
      <c r="BB304" s="19">
        <v>0</v>
      </c>
      <c r="BC304" s="19"/>
      <c r="BD304" s="19"/>
      <c r="BE304" s="19"/>
      <c r="BF304" s="19"/>
      <c r="BG304" s="16">
        <f t="shared" si="16"/>
        <v>224390.49</v>
      </c>
      <c r="BH304" s="16">
        <f t="shared" si="16"/>
        <v>0</v>
      </c>
      <c r="BI304" s="51">
        <f t="shared" si="17"/>
        <v>224390.49</v>
      </c>
      <c r="BJ304" s="51">
        <f t="shared" si="18"/>
        <v>0</v>
      </c>
      <c r="BK304" s="18">
        <f t="shared" si="19"/>
        <v>0</v>
      </c>
    </row>
    <row r="305" spans="1:63" x14ac:dyDescent="0.3">
      <c r="A305" s="12">
        <v>14.7088</v>
      </c>
      <c r="B305" s="13" t="s">
        <v>295</v>
      </c>
      <c r="C305" s="19"/>
      <c r="D305" s="19"/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2"/>
      <c r="P305" s="19"/>
      <c r="Q305" s="22">
        <v>0</v>
      </c>
      <c r="R305" s="22">
        <v>0</v>
      </c>
      <c r="S305" s="19">
        <v>0</v>
      </c>
      <c r="T305" s="19">
        <v>0</v>
      </c>
      <c r="U305" s="19"/>
      <c r="V305" s="19"/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>
        <v>0</v>
      </c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>
        <v>0</v>
      </c>
      <c r="BB305" s="19">
        <v>0</v>
      </c>
      <c r="BC305" s="19"/>
      <c r="BD305" s="19"/>
      <c r="BE305" s="19"/>
      <c r="BF305" s="19"/>
      <c r="BG305" s="16">
        <f t="shared" si="16"/>
        <v>0</v>
      </c>
      <c r="BH305" s="16">
        <f t="shared" si="16"/>
        <v>0</v>
      </c>
      <c r="BI305" s="51">
        <f t="shared" si="17"/>
        <v>0</v>
      </c>
      <c r="BJ305" s="51">
        <f t="shared" si="18"/>
        <v>0</v>
      </c>
      <c r="BK305" s="18">
        <f t="shared" si="19"/>
        <v>0</v>
      </c>
    </row>
    <row r="306" spans="1:63" x14ac:dyDescent="0.3">
      <c r="A306" s="12">
        <v>14.809699999999999</v>
      </c>
      <c r="B306" s="13" t="s">
        <v>296</v>
      </c>
      <c r="C306" s="19">
        <v>283321.34000000003</v>
      </c>
      <c r="D306" s="19">
        <v>0</v>
      </c>
      <c r="E306" s="20">
        <v>27252.449999999997</v>
      </c>
      <c r="F306" s="21">
        <v>0</v>
      </c>
      <c r="G306" s="19">
        <v>79795.429999999862</v>
      </c>
      <c r="H306" s="19">
        <v>0</v>
      </c>
      <c r="I306" s="19">
        <v>0</v>
      </c>
      <c r="J306" s="19">
        <v>4.3655745685100555E-11</v>
      </c>
      <c r="K306" s="19">
        <v>73000</v>
      </c>
      <c r="L306" s="19">
        <v>0</v>
      </c>
      <c r="M306" s="19">
        <v>0</v>
      </c>
      <c r="N306" s="19">
        <v>0</v>
      </c>
      <c r="O306" s="22"/>
      <c r="P306" s="19"/>
      <c r="Q306" s="23">
        <v>11325</v>
      </c>
      <c r="R306" s="22">
        <v>0</v>
      </c>
      <c r="S306" s="19">
        <v>0</v>
      </c>
      <c r="T306" s="19">
        <v>0</v>
      </c>
      <c r="U306" s="19"/>
      <c r="V306" s="19"/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20">
        <v>24950</v>
      </c>
      <c r="AD306" s="21">
        <v>0</v>
      </c>
      <c r="AE306" s="19">
        <v>174649.96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>
        <v>0</v>
      </c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>
        <v>0</v>
      </c>
      <c r="BB306" s="19">
        <v>0</v>
      </c>
      <c r="BC306" s="19"/>
      <c r="BD306" s="19"/>
      <c r="BE306" s="19"/>
      <c r="BF306" s="19"/>
      <c r="BG306" s="16">
        <f t="shared" si="16"/>
        <v>674294.17999999993</v>
      </c>
      <c r="BH306" s="16">
        <f t="shared" si="16"/>
        <v>4.3655745685100555E-11</v>
      </c>
      <c r="BI306" s="51">
        <f t="shared" si="17"/>
        <v>674294.17999999993</v>
      </c>
      <c r="BJ306" s="51">
        <f t="shared" si="18"/>
        <v>0</v>
      </c>
      <c r="BK306" s="18">
        <f t="shared" si="19"/>
        <v>0</v>
      </c>
    </row>
    <row r="307" spans="1:63" x14ac:dyDescent="0.3">
      <c r="A307" s="12">
        <v>14.809799999999999</v>
      </c>
      <c r="B307" s="13" t="s">
        <v>297</v>
      </c>
      <c r="C307" s="19"/>
      <c r="D307" s="19"/>
      <c r="E307" s="19">
        <v>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22"/>
      <c r="P307" s="19"/>
      <c r="Q307" s="22">
        <v>0</v>
      </c>
      <c r="R307" s="22">
        <v>0</v>
      </c>
      <c r="S307" s="19">
        <v>0</v>
      </c>
      <c r="T307" s="19">
        <v>0</v>
      </c>
      <c r="U307" s="19"/>
      <c r="V307" s="19"/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>
        <v>0</v>
      </c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>
        <v>0</v>
      </c>
      <c r="BB307" s="19">
        <v>0</v>
      </c>
      <c r="BC307" s="19"/>
      <c r="BD307" s="19"/>
      <c r="BE307" s="19"/>
      <c r="BF307" s="19"/>
      <c r="BG307" s="16">
        <f t="shared" si="16"/>
        <v>0</v>
      </c>
      <c r="BH307" s="16">
        <f t="shared" si="16"/>
        <v>0</v>
      </c>
      <c r="BI307" s="51">
        <f t="shared" si="17"/>
        <v>0</v>
      </c>
      <c r="BJ307" s="51">
        <f t="shared" si="18"/>
        <v>0</v>
      </c>
      <c r="BK307" s="18">
        <f t="shared" si="19"/>
        <v>0</v>
      </c>
    </row>
    <row r="308" spans="1:63" x14ac:dyDescent="0.3">
      <c r="A308" s="12">
        <v>14.810700000000001</v>
      </c>
      <c r="B308" s="13" t="s">
        <v>298</v>
      </c>
      <c r="C308" s="19">
        <v>0</v>
      </c>
      <c r="D308" s="19">
        <v>0</v>
      </c>
      <c r="E308" s="20">
        <v>196222.6</v>
      </c>
      <c r="F308" s="21">
        <v>0</v>
      </c>
      <c r="G308" s="19">
        <v>264985.84000000003</v>
      </c>
      <c r="H308" s="19">
        <v>0</v>
      </c>
      <c r="I308" s="19">
        <v>1.4551915228366852E-11</v>
      </c>
      <c r="J308" s="19">
        <v>0</v>
      </c>
      <c r="K308" s="19">
        <v>523263.28999999992</v>
      </c>
      <c r="L308" s="19">
        <v>0</v>
      </c>
      <c r="M308" s="20">
        <v>546984.19999999553</v>
      </c>
      <c r="N308" s="21">
        <v>0</v>
      </c>
      <c r="O308" s="23">
        <v>141599.99999999965</v>
      </c>
      <c r="P308" s="22"/>
      <c r="Q308" s="23">
        <v>719311.29999999993</v>
      </c>
      <c r="R308" s="22">
        <v>0</v>
      </c>
      <c r="S308" s="19">
        <v>0</v>
      </c>
      <c r="T308" s="19">
        <v>0</v>
      </c>
      <c r="U308" s="19">
        <v>265435.92</v>
      </c>
      <c r="V308" s="19"/>
      <c r="W308" s="20">
        <v>6402.9000000000524</v>
      </c>
      <c r="X308" s="21">
        <v>0</v>
      </c>
      <c r="Y308" s="19">
        <v>294181.84000000003</v>
      </c>
      <c r="Z308" s="19">
        <v>0</v>
      </c>
      <c r="AA308" s="20">
        <v>368963.02</v>
      </c>
      <c r="AB308" s="21">
        <v>0</v>
      </c>
      <c r="AC308" s="20">
        <v>156002.02000000002</v>
      </c>
      <c r="AD308" s="21">
        <v>0</v>
      </c>
      <c r="AE308" s="19">
        <v>193830.02000000002</v>
      </c>
      <c r="AF308" s="19">
        <v>0</v>
      </c>
      <c r="AG308" s="20">
        <v>233690.96999999971</v>
      </c>
      <c r="AH308" s="21">
        <v>0</v>
      </c>
      <c r="AI308" s="20">
        <v>444901.82999999973</v>
      </c>
      <c r="AJ308" s="21">
        <v>0</v>
      </c>
      <c r="AK308" s="20">
        <v>111859</v>
      </c>
      <c r="AL308" s="21">
        <v>0</v>
      </c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>
        <v>0</v>
      </c>
      <c r="BB308" s="19">
        <v>0</v>
      </c>
      <c r="BC308" s="19"/>
      <c r="BD308" s="19"/>
      <c r="BE308" s="19"/>
      <c r="BF308" s="19"/>
      <c r="BG308" s="16">
        <f t="shared" si="16"/>
        <v>4467634.7499999944</v>
      </c>
      <c r="BH308" s="16">
        <f t="shared" si="16"/>
        <v>0</v>
      </c>
      <c r="BI308" s="51">
        <f t="shared" si="17"/>
        <v>4467634.7499999944</v>
      </c>
      <c r="BJ308" s="51">
        <f t="shared" si="18"/>
        <v>0</v>
      </c>
      <c r="BK308" s="18">
        <f t="shared" si="19"/>
        <v>368963.02</v>
      </c>
    </row>
    <row r="309" spans="1:63" x14ac:dyDescent="0.3">
      <c r="A309" s="26">
        <v>14.8117</v>
      </c>
      <c r="B309" s="13" t="s">
        <v>85</v>
      </c>
      <c r="C309" s="19"/>
      <c r="D309" s="19"/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22"/>
      <c r="P309" s="19"/>
      <c r="Q309" s="22">
        <v>0</v>
      </c>
      <c r="R309" s="22">
        <v>0</v>
      </c>
      <c r="S309" s="19">
        <v>0</v>
      </c>
      <c r="T309" s="19">
        <v>0</v>
      </c>
      <c r="U309" s="19"/>
      <c r="V309" s="19"/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>
        <v>0</v>
      </c>
      <c r="AL309" s="19">
        <v>0</v>
      </c>
      <c r="AM309" s="19"/>
      <c r="AN309" s="19"/>
      <c r="AO309" s="19"/>
      <c r="AP309" s="19"/>
      <c r="AQ309" s="19">
        <v>0</v>
      </c>
      <c r="AR309" s="19">
        <v>0</v>
      </c>
      <c r="AS309" s="19"/>
      <c r="AT309" s="19"/>
      <c r="AU309" s="19"/>
      <c r="AV309" s="19"/>
      <c r="AW309" s="19"/>
      <c r="AX309" s="19"/>
      <c r="AY309" s="19"/>
      <c r="AZ309" s="19"/>
      <c r="BA309" s="19">
        <v>0</v>
      </c>
      <c r="BB309" s="19">
        <v>0</v>
      </c>
      <c r="BC309" s="19"/>
      <c r="BD309" s="19"/>
      <c r="BE309" s="19"/>
      <c r="BF309" s="19"/>
      <c r="BG309" s="16">
        <f t="shared" si="16"/>
        <v>0</v>
      </c>
      <c r="BH309" s="16">
        <f t="shared" si="16"/>
        <v>0</v>
      </c>
      <c r="BI309" s="51">
        <f t="shared" si="17"/>
        <v>0</v>
      </c>
      <c r="BJ309" s="51">
        <f t="shared" si="18"/>
        <v>0</v>
      </c>
      <c r="BK309" s="18">
        <f t="shared" si="19"/>
        <v>0</v>
      </c>
    </row>
    <row r="310" spans="1:63" x14ac:dyDescent="0.3">
      <c r="A310" s="26">
        <v>14.902699999999999</v>
      </c>
      <c r="B310" s="13" t="s">
        <v>299</v>
      </c>
      <c r="C310" s="19"/>
      <c r="D310" s="19"/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22"/>
      <c r="P310" s="19"/>
      <c r="Q310" s="22">
        <v>0</v>
      </c>
      <c r="R310" s="22">
        <v>0</v>
      </c>
      <c r="S310" s="19">
        <v>0</v>
      </c>
      <c r="T310" s="19">
        <v>0</v>
      </c>
      <c r="U310" s="19"/>
      <c r="V310" s="19"/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>
        <v>0</v>
      </c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>
        <v>0</v>
      </c>
      <c r="BB310" s="19">
        <v>0</v>
      </c>
      <c r="BC310" s="19"/>
      <c r="BD310" s="19"/>
      <c r="BE310" s="19"/>
      <c r="BF310" s="19"/>
      <c r="BG310" s="16">
        <f t="shared" si="16"/>
        <v>0</v>
      </c>
      <c r="BH310" s="16">
        <f t="shared" si="16"/>
        <v>0</v>
      </c>
      <c r="BI310" s="51">
        <f t="shared" si="17"/>
        <v>0</v>
      </c>
      <c r="BJ310" s="51">
        <f t="shared" si="18"/>
        <v>0</v>
      </c>
      <c r="BK310" s="18">
        <f t="shared" si="19"/>
        <v>0</v>
      </c>
    </row>
    <row r="311" spans="1:63" ht="31.5" x14ac:dyDescent="0.3">
      <c r="A311" s="26">
        <v>14.9107</v>
      </c>
      <c r="B311" s="13" t="s">
        <v>300</v>
      </c>
      <c r="C311" s="19"/>
      <c r="D311" s="19"/>
      <c r="E311" s="19">
        <v>0</v>
      </c>
      <c r="F311" s="19">
        <v>0</v>
      </c>
      <c r="G311" s="19">
        <v>0</v>
      </c>
      <c r="H311" s="19">
        <v>0</v>
      </c>
      <c r="I311" s="19"/>
      <c r="J311" s="19"/>
      <c r="K311" s="19">
        <v>0</v>
      </c>
      <c r="L311" s="19">
        <v>0</v>
      </c>
      <c r="M311" s="19">
        <v>0</v>
      </c>
      <c r="N311" s="19">
        <v>0</v>
      </c>
      <c r="O311" s="22"/>
      <c r="P311" s="19"/>
      <c r="Q311" s="22">
        <v>0</v>
      </c>
      <c r="R311" s="22">
        <v>0</v>
      </c>
      <c r="S311" s="19">
        <v>0</v>
      </c>
      <c r="T311" s="19">
        <v>0</v>
      </c>
      <c r="U311" s="19"/>
      <c r="V311" s="19"/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19">
        <v>0</v>
      </c>
      <c r="AI311" s="19">
        <v>0</v>
      </c>
      <c r="AJ311" s="19">
        <v>0</v>
      </c>
      <c r="AK311" s="19">
        <v>0</v>
      </c>
      <c r="AL311" s="19">
        <v>0</v>
      </c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>
        <v>0</v>
      </c>
      <c r="BB311" s="19">
        <v>0</v>
      </c>
      <c r="BC311" s="19"/>
      <c r="BD311" s="19"/>
      <c r="BE311" s="19"/>
      <c r="BF311" s="19"/>
      <c r="BG311" s="16">
        <f t="shared" si="16"/>
        <v>0</v>
      </c>
      <c r="BH311" s="16">
        <f t="shared" si="16"/>
        <v>0</v>
      </c>
      <c r="BI311" s="51">
        <f t="shared" si="17"/>
        <v>0</v>
      </c>
      <c r="BJ311" s="51">
        <f t="shared" si="18"/>
        <v>0</v>
      </c>
      <c r="BK311" s="18">
        <f t="shared" si="19"/>
        <v>0</v>
      </c>
    </row>
    <row r="312" spans="1:63" ht="47.25" x14ac:dyDescent="0.3">
      <c r="A312" s="12">
        <v>14.9458</v>
      </c>
      <c r="B312" s="13" t="s">
        <v>301</v>
      </c>
      <c r="C312" s="19">
        <v>0</v>
      </c>
      <c r="D312" s="19">
        <v>86547174</v>
      </c>
      <c r="E312" s="21">
        <v>0</v>
      </c>
      <c r="F312" s="20">
        <v>40093897</v>
      </c>
      <c r="G312" s="19">
        <v>0</v>
      </c>
      <c r="H312" s="19">
        <v>11722521</v>
      </c>
      <c r="I312" s="19">
        <v>0</v>
      </c>
      <c r="J312" s="19">
        <v>11939967.309999999</v>
      </c>
      <c r="K312" s="19">
        <v>0</v>
      </c>
      <c r="L312" s="19">
        <v>6337553.6900000004</v>
      </c>
      <c r="M312" s="21">
        <v>0</v>
      </c>
      <c r="N312" s="20">
        <v>9834698</v>
      </c>
      <c r="O312" s="22"/>
      <c r="P312" s="23">
        <v>9901300.9199999981</v>
      </c>
      <c r="Q312" s="22">
        <v>0</v>
      </c>
      <c r="R312" s="23">
        <v>9863324</v>
      </c>
      <c r="S312" s="24">
        <v>0</v>
      </c>
      <c r="T312" s="20">
        <v>22473271</v>
      </c>
      <c r="U312" s="19"/>
      <c r="V312" s="19">
        <v>7531268.7199999997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1">
        <v>0</v>
      </c>
      <c r="AD312" s="20">
        <v>18887421</v>
      </c>
      <c r="AE312" s="19">
        <v>0</v>
      </c>
      <c r="AF312" s="19">
        <v>0</v>
      </c>
      <c r="AG312" s="19">
        <v>0</v>
      </c>
      <c r="AH312" s="19">
        <v>0</v>
      </c>
      <c r="AI312" s="21">
        <v>0</v>
      </c>
      <c r="AJ312" s="20">
        <v>14312227.789999999</v>
      </c>
      <c r="AK312" s="21">
        <v>0</v>
      </c>
      <c r="AL312" s="20">
        <v>9106985</v>
      </c>
      <c r="AM312" s="19"/>
      <c r="AN312" s="19">
        <v>2127766</v>
      </c>
      <c r="AO312" s="19"/>
      <c r="AP312" s="19">
        <v>1234204</v>
      </c>
      <c r="AQ312" s="19"/>
      <c r="AR312" s="19"/>
      <c r="AS312" s="19"/>
      <c r="AT312" s="19"/>
      <c r="AU312" s="19">
        <v>0</v>
      </c>
      <c r="AV312" s="19">
        <v>1240986.43</v>
      </c>
      <c r="AW312" s="19"/>
      <c r="AX312" s="19">
        <v>6090237</v>
      </c>
      <c r="AY312" s="19"/>
      <c r="AZ312" s="19"/>
      <c r="BA312" s="19">
        <v>0</v>
      </c>
      <c r="BB312" s="19">
        <v>0</v>
      </c>
      <c r="BC312" s="19"/>
      <c r="BD312" s="19"/>
      <c r="BE312" s="19"/>
      <c r="BF312" s="19"/>
      <c r="BG312" s="16">
        <f t="shared" si="16"/>
        <v>0</v>
      </c>
      <c r="BH312" s="16">
        <f t="shared" si="16"/>
        <v>269244802.86000001</v>
      </c>
      <c r="BI312" s="51">
        <f t="shared" si="17"/>
        <v>0</v>
      </c>
      <c r="BJ312" s="51">
        <f t="shared" si="18"/>
        <v>269244802.86000001</v>
      </c>
      <c r="BK312" s="18">
        <f t="shared" si="19"/>
        <v>0</v>
      </c>
    </row>
    <row r="313" spans="1:63" ht="47.25" x14ac:dyDescent="0.3">
      <c r="A313" s="12">
        <v>14.9468</v>
      </c>
      <c r="B313" s="13" t="s">
        <v>302</v>
      </c>
      <c r="C313" s="19">
        <v>0</v>
      </c>
      <c r="D313" s="19">
        <v>850450523</v>
      </c>
      <c r="E313" s="21">
        <v>0</v>
      </c>
      <c r="F313" s="20">
        <v>825639770</v>
      </c>
      <c r="G313" s="19">
        <v>0</v>
      </c>
      <c r="H313" s="19">
        <v>42971766</v>
      </c>
      <c r="I313" s="19">
        <v>0</v>
      </c>
      <c r="J313" s="19">
        <v>14960437</v>
      </c>
      <c r="K313" s="19">
        <v>0</v>
      </c>
      <c r="L313" s="19">
        <v>16004311</v>
      </c>
      <c r="M313" s="21">
        <v>0</v>
      </c>
      <c r="N313" s="20">
        <v>38832319.68</v>
      </c>
      <c r="O313" s="22"/>
      <c r="P313" s="23">
        <v>23430264</v>
      </c>
      <c r="Q313" s="22">
        <v>0</v>
      </c>
      <c r="R313" s="23">
        <v>69714471</v>
      </c>
      <c r="S313" s="24">
        <v>0</v>
      </c>
      <c r="T313" s="20">
        <v>50717769</v>
      </c>
      <c r="U313" s="19"/>
      <c r="V313" s="19">
        <v>23621782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21">
        <v>0</v>
      </c>
      <c r="AD313" s="20">
        <v>87850821</v>
      </c>
      <c r="AE313" s="19">
        <v>0</v>
      </c>
      <c r="AF313" s="19">
        <v>0</v>
      </c>
      <c r="AG313" s="19">
        <v>0</v>
      </c>
      <c r="AH313" s="19">
        <v>0</v>
      </c>
      <c r="AI313" s="21">
        <v>0</v>
      </c>
      <c r="AJ313" s="20">
        <v>31171168</v>
      </c>
      <c r="AK313" s="21">
        <v>0</v>
      </c>
      <c r="AL313" s="20">
        <v>41119014</v>
      </c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>
        <v>0</v>
      </c>
      <c r="BB313" s="19">
        <v>0</v>
      </c>
      <c r="BC313" s="19"/>
      <c r="BD313" s="19"/>
      <c r="BE313" s="19"/>
      <c r="BF313" s="19"/>
      <c r="BG313" s="16">
        <f t="shared" si="16"/>
        <v>0</v>
      </c>
      <c r="BH313" s="16">
        <f t="shared" si="16"/>
        <v>2116484415.6800001</v>
      </c>
      <c r="BI313" s="51">
        <f t="shared" si="17"/>
        <v>0</v>
      </c>
      <c r="BJ313" s="51">
        <f t="shared" si="18"/>
        <v>2116484415.6800001</v>
      </c>
      <c r="BK313" s="18">
        <f t="shared" si="19"/>
        <v>0</v>
      </c>
    </row>
    <row r="314" spans="1:63" ht="31.5" x14ac:dyDescent="0.3">
      <c r="A314" s="12">
        <v>14.9489</v>
      </c>
      <c r="B314" s="13" t="s">
        <v>303</v>
      </c>
      <c r="C314" s="19"/>
      <c r="D314" s="19"/>
      <c r="E314" s="21">
        <v>0</v>
      </c>
      <c r="F314" s="20">
        <v>258895056</v>
      </c>
      <c r="G314" s="19">
        <v>0</v>
      </c>
      <c r="H314" s="19">
        <v>0</v>
      </c>
      <c r="I314" s="19"/>
      <c r="J314" s="19"/>
      <c r="K314" s="19">
        <v>0</v>
      </c>
      <c r="L314" s="19">
        <v>0</v>
      </c>
      <c r="M314" s="19">
        <v>0</v>
      </c>
      <c r="N314" s="19">
        <v>0</v>
      </c>
      <c r="O314" s="22"/>
      <c r="P314" s="19"/>
      <c r="Q314" s="22">
        <v>0</v>
      </c>
      <c r="R314" s="22">
        <v>0</v>
      </c>
      <c r="S314" s="19">
        <v>0</v>
      </c>
      <c r="T314" s="19">
        <v>0</v>
      </c>
      <c r="U314" s="19"/>
      <c r="V314" s="19"/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19">
        <v>0</v>
      </c>
      <c r="AI314" s="19">
        <v>0</v>
      </c>
      <c r="AJ314" s="19">
        <v>0</v>
      </c>
      <c r="AK314" s="19">
        <v>0</v>
      </c>
      <c r="AL314" s="19">
        <v>0</v>
      </c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>
        <v>0</v>
      </c>
      <c r="BB314" s="19">
        <v>0</v>
      </c>
      <c r="BC314" s="19"/>
      <c r="BD314" s="19"/>
      <c r="BE314" s="19"/>
      <c r="BF314" s="19"/>
      <c r="BG314" s="16">
        <f t="shared" si="16"/>
        <v>0</v>
      </c>
      <c r="BH314" s="16">
        <f t="shared" si="16"/>
        <v>258895056</v>
      </c>
      <c r="BI314" s="51">
        <f t="shared" si="17"/>
        <v>0</v>
      </c>
      <c r="BJ314" s="51">
        <f t="shared" si="18"/>
        <v>258895056</v>
      </c>
      <c r="BK314" s="18">
        <f t="shared" si="19"/>
        <v>0</v>
      </c>
    </row>
    <row r="315" spans="1:63" ht="31.5" x14ac:dyDescent="0.3">
      <c r="A315" s="26">
        <v>14.9907</v>
      </c>
      <c r="B315" s="54" t="s">
        <v>280</v>
      </c>
      <c r="C315" s="19"/>
      <c r="D315" s="19"/>
      <c r="E315" s="19">
        <v>0</v>
      </c>
      <c r="F315" s="19">
        <v>0</v>
      </c>
      <c r="G315" s="19">
        <v>0</v>
      </c>
      <c r="H315" s="19">
        <v>94771202</v>
      </c>
      <c r="I315" s="19">
        <v>0</v>
      </c>
      <c r="J315" s="19">
        <v>59764411</v>
      </c>
      <c r="K315" s="19">
        <v>0</v>
      </c>
      <c r="L315" s="19">
        <v>0</v>
      </c>
      <c r="M315" s="21">
        <v>0</v>
      </c>
      <c r="N315" s="20">
        <v>4415000</v>
      </c>
      <c r="O315" s="22"/>
      <c r="P315" s="23">
        <v>57418546</v>
      </c>
      <c r="Q315" s="22">
        <v>0</v>
      </c>
      <c r="R315" s="23">
        <v>19614206</v>
      </c>
      <c r="S315" s="24">
        <v>0</v>
      </c>
      <c r="T315" s="20">
        <v>45315414</v>
      </c>
      <c r="U315" s="19"/>
      <c r="V315" s="19">
        <v>86831154</v>
      </c>
      <c r="W315" s="21">
        <v>0</v>
      </c>
      <c r="X315" s="20">
        <v>62248160</v>
      </c>
      <c r="Y315" s="19">
        <v>0</v>
      </c>
      <c r="Z315" s="19">
        <v>12915216</v>
      </c>
      <c r="AA315" s="21">
        <v>0</v>
      </c>
      <c r="AB315" s="20">
        <v>20243434</v>
      </c>
      <c r="AC315" s="21">
        <v>0</v>
      </c>
      <c r="AD315" s="20">
        <v>22071880</v>
      </c>
      <c r="AE315" s="19">
        <v>0</v>
      </c>
      <c r="AF315" s="19">
        <v>13245000</v>
      </c>
      <c r="AG315" s="21">
        <v>0</v>
      </c>
      <c r="AH315" s="20">
        <v>13686500</v>
      </c>
      <c r="AI315" s="21">
        <v>0</v>
      </c>
      <c r="AJ315" s="20">
        <v>9713003</v>
      </c>
      <c r="AK315" s="21">
        <v>0</v>
      </c>
      <c r="AL315" s="20">
        <v>5799723</v>
      </c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>
        <v>0</v>
      </c>
      <c r="BB315" s="19">
        <v>0</v>
      </c>
      <c r="BC315" s="19"/>
      <c r="BD315" s="19"/>
      <c r="BE315" s="19"/>
      <c r="BF315" s="19"/>
      <c r="BG315" s="16">
        <f t="shared" si="16"/>
        <v>0</v>
      </c>
      <c r="BH315" s="16">
        <f t="shared" si="16"/>
        <v>528052849</v>
      </c>
      <c r="BI315" s="51">
        <f t="shared" si="17"/>
        <v>0</v>
      </c>
      <c r="BJ315" s="51">
        <f t="shared" si="18"/>
        <v>528052849</v>
      </c>
      <c r="BK315" s="18">
        <f t="shared" si="19"/>
        <v>20243434</v>
      </c>
    </row>
    <row r="316" spans="1:63" ht="31.5" x14ac:dyDescent="0.3">
      <c r="A316" s="26">
        <v>14.9917</v>
      </c>
      <c r="B316" s="54" t="s">
        <v>304</v>
      </c>
      <c r="C316" s="19"/>
      <c r="D316" s="19"/>
      <c r="E316" s="19">
        <v>0</v>
      </c>
      <c r="F316" s="19">
        <v>0</v>
      </c>
      <c r="G316" s="19">
        <v>0</v>
      </c>
      <c r="H316" s="19">
        <v>44758845</v>
      </c>
      <c r="I316" s="19">
        <v>0</v>
      </c>
      <c r="J316" s="19">
        <v>82713584</v>
      </c>
      <c r="K316" s="19">
        <v>0</v>
      </c>
      <c r="L316" s="19">
        <v>0</v>
      </c>
      <c r="M316" s="21">
        <v>0</v>
      </c>
      <c r="N316" s="21">
        <v>134831238</v>
      </c>
      <c r="O316" s="22"/>
      <c r="P316" s="19"/>
      <c r="Q316" s="22">
        <v>0</v>
      </c>
      <c r="R316" s="23">
        <v>41821130</v>
      </c>
      <c r="S316" s="24">
        <v>0</v>
      </c>
      <c r="T316" s="20">
        <v>12752407</v>
      </c>
      <c r="U316" s="19"/>
      <c r="V316" s="19">
        <v>47622919</v>
      </c>
      <c r="W316" s="21">
        <v>0</v>
      </c>
      <c r="X316" s="20">
        <v>58227388</v>
      </c>
      <c r="Y316" s="19">
        <v>0</v>
      </c>
      <c r="Z316" s="19">
        <v>30869591</v>
      </c>
      <c r="AA316" s="21">
        <v>0</v>
      </c>
      <c r="AB316" s="20">
        <v>53978820</v>
      </c>
      <c r="AC316" s="21">
        <v>0</v>
      </c>
      <c r="AD316" s="20">
        <v>1619454.66</v>
      </c>
      <c r="AE316" s="19">
        <v>0</v>
      </c>
      <c r="AF316" s="19">
        <v>1474200</v>
      </c>
      <c r="AG316" s="19">
        <v>0</v>
      </c>
      <c r="AH316" s="19">
        <v>0</v>
      </c>
      <c r="AI316" s="21">
        <v>0</v>
      </c>
      <c r="AJ316" s="20">
        <v>2030394</v>
      </c>
      <c r="AK316" s="21">
        <v>0</v>
      </c>
      <c r="AL316" s="20">
        <v>3312379</v>
      </c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>
        <v>0</v>
      </c>
      <c r="BB316" s="19">
        <v>0</v>
      </c>
      <c r="BC316" s="19"/>
      <c r="BD316" s="19"/>
      <c r="BE316" s="19"/>
      <c r="BF316" s="19"/>
      <c r="BG316" s="16">
        <f t="shared" si="16"/>
        <v>0</v>
      </c>
      <c r="BH316" s="16">
        <f t="shared" si="16"/>
        <v>516012349.66000003</v>
      </c>
      <c r="BI316" s="51">
        <f t="shared" si="17"/>
        <v>0</v>
      </c>
      <c r="BJ316" s="51">
        <f t="shared" si="18"/>
        <v>516012349.66000003</v>
      </c>
      <c r="BK316" s="18">
        <f t="shared" si="19"/>
        <v>53978820</v>
      </c>
    </row>
    <row r="317" spans="1:63" x14ac:dyDescent="0.3">
      <c r="A317" s="12">
        <v>15.1287</v>
      </c>
      <c r="B317" s="13" t="s">
        <v>305</v>
      </c>
      <c r="C317" s="19">
        <v>12006159</v>
      </c>
      <c r="D317" s="19">
        <v>0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22"/>
      <c r="P317" s="19"/>
      <c r="Q317" s="23">
        <v>27433528</v>
      </c>
      <c r="R317" s="22">
        <v>0</v>
      </c>
      <c r="S317" s="19">
        <v>0</v>
      </c>
      <c r="T317" s="19">
        <v>0</v>
      </c>
      <c r="U317" s="19"/>
      <c r="V317" s="19"/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19">
        <v>0</v>
      </c>
      <c r="AI317" s="19">
        <v>0</v>
      </c>
      <c r="AJ317" s="19">
        <v>0</v>
      </c>
      <c r="AK317" s="19">
        <v>0</v>
      </c>
      <c r="AL317" s="19">
        <v>0</v>
      </c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>
        <v>0</v>
      </c>
      <c r="BB317" s="19">
        <v>0</v>
      </c>
      <c r="BC317" s="19"/>
      <c r="BD317" s="19"/>
      <c r="BE317" s="19"/>
      <c r="BF317" s="19"/>
      <c r="BG317" s="16">
        <f t="shared" si="16"/>
        <v>39439687</v>
      </c>
      <c r="BH317" s="16">
        <f t="shared" si="16"/>
        <v>0</v>
      </c>
      <c r="BI317" s="51">
        <f t="shared" si="17"/>
        <v>39439687</v>
      </c>
      <c r="BJ317" s="51">
        <f t="shared" si="18"/>
        <v>0</v>
      </c>
      <c r="BK317" s="18">
        <f t="shared" si="19"/>
        <v>0</v>
      </c>
    </row>
    <row r="318" spans="1:63" x14ac:dyDescent="0.3">
      <c r="A318" s="12">
        <v>15.1297</v>
      </c>
      <c r="B318" s="13" t="s">
        <v>306</v>
      </c>
      <c r="C318" s="19"/>
      <c r="D318" s="19"/>
      <c r="E318" s="19">
        <v>0</v>
      </c>
      <c r="F318" s="19">
        <v>0</v>
      </c>
      <c r="G318" s="19">
        <v>0</v>
      </c>
      <c r="H318" s="19">
        <v>0</v>
      </c>
      <c r="I318" s="19"/>
      <c r="J318" s="19"/>
      <c r="K318" s="19">
        <v>0</v>
      </c>
      <c r="L318" s="19">
        <v>0</v>
      </c>
      <c r="M318" s="19">
        <v>0</v>
      </c>
      <c r="N318" s="19">
        <v>0</v>
      </c>
      <c r="O318" s="22"/>
      <c r="P318" s="19"/>
      <c r="Q318" s="22">
        <v>0</v>
      </c>
      <c r="R318" s="22">
        <v>0</v>
      </c>
      <c r="S318" s="19">
        <v>0</v>
      </c>
      <c r="T318" s="19">
        <v>0</v>
      </c>
      <c r="U318" s="19"/>
      <c r="V318" s="19"/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>
        <v>0</v>
      </c>
      <c r="BB318" s="19">
        <v>0</v>
      </c>
      <c r="BC318" s="19"/>
      <c r="BD318" s="19"/>
      <c r="BE318" s="19"/>
      <c r="BF318" s="19"/>
      <c r="BG318" s="16">
        <f t="shared" si="16"/>
        <v>0</v>
      </c>
      <c r="BH318" s="16">
        <f t="shared" si="16"/>
        <v>0</v>
      </c>
      <c r="BI318" s="51">
        <f t="shared" si="17"/>
        <v>0</v>
      </c>
      <c r="BJ318" s="51">
        <f t="shared" si="18"/>
        <v>0</v>
      </c>
      <c r="BK318" s="18">
        <f t="shared" si="19"/>
        <v>0</v>
      </c>
    </row>
    <row r="319" spans="1:63" x14ac:dyDescent="0.3">
      <c r="A319" s="12">
        <v>15.5007</v>
      </c>
      <c r="B319" s="13" t="s">
        <v>307</v>
      </c>
      <c r="C319" s="19"/>
      <c r="D319" s="19"/>
      <c r="E319" s="20">
        <v>6328123</v>
      </c>
      <c r="F319" s="21">
        <v>0</v>
      </c>
      <c r="G319" s="19">
        <v>0</v>
      </c>
      <c r="H319" s="19">
        <v>0</v>
      </c>
      <c r="I319" s="19">
        <v>1485324</v>
      </c>
      <c r="J319" s="19">
        <v>0</v>
      </c>
      <c r="K319" s="19">
        <v>778772</v>
      </c>
      <c r="L319" s="19">
        <v>0</v>
      </c>
      <c r="M319" s="20">
        <v>1712018</v>
      </c>
      <c r="N319" s="21">
        <v>0</v>
      </c>
      <c r="O319" s="23">
        <v>30557479</v>
      </c>
      <c r="P319" s="22"/>
      <c r="Q319" s="22">
        <v>0</v>
      </c>
      <c r="R319" s="22">
        <v>0</v>
      </c>
      <c r="S319" s="19">
        <v>0</v>
      </c>
      <c r="T319" s="19">
        <v>0</v>
      </c>
      <c r="U319" s="19"/>
      <c r="V319" s="19"/>
      <c r="W319" s="20">
        <v>5363297</v>
      </c>
      <c r="X319" s="21">
        <v>0</v>
      </c>
      <c r="Y319" s="19">
        <v>0</v>
      </c>
      <c r="Z319" s="19">
        <v>0</v>
      </c>
      <c r="AA319" s="19">
        <v>0</v>
      </c>
      <c r="AB319" s="19">
        <v>0</v>
      </c>
      <c r="AC319" s="20">
        <v>8413655</v>
      </c>
      <c r="AD319" s="21">
        <v>0</v>
      </c>
      <c r="AE319" s="19">
        <v>0</v>
      </c>
      <c r="AF319" s="19">
        <v>0</v>
      </c>
      <c r="AG319" s="20">
        <v>42228981</v>
      </c>
      <c r="AH319" s="21">
        <v>0</v>
      </c>
      <c r="AI319" s="20">
        <v>4017747</v>
      </c>
      <c r="AJ319" s="21">
        <v>0</v>
      </c>
      <c r="AK319" s="20">
        <v>4377932</v>
      </c>
      <c r="AL319" s="21">
        <v>0</v>
      </c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>
        <v>0</v>
      </c>
      <c r="BB319" s="19">
        <v>0</v>
      </c>
      <c r="BC319" s="19"/>
      <c r="BD319" s="19"/>
      <c r="BE319" s="19"/>
      <c r="BF319" s="19"/>
      <c r="BG319" s="16">
        <f t="shared" si="16"/>
        <v>105263328</v>
      </c>
      <c r="BH319" s="16">
        <f t="shared" si="16"/>
        <v>0</v>
      </c>
      <c r="BI319" s="51">
        <f t="shared" si="17"/>
        <v>105263328</v>
      </c>
      <c r="BJ319" s="51">
        <f t="shared" si="18"/>
        <v>0</v>
      </c>
      <c r="BK319" s="18">
        <f t="shared" si="19"/>
        <v>0</v>
      </c>
    </row>
    <row r="320" spans="1:63" x14ac:dyDescent="0.3">
      <c r="A320" s="12">
        <v>15.5008</v>
      </c>
      <c r="B320" s="13" t="s">
        <v>308</v>
      </c>
      <c r="C320" s="19"/>
      <c r="D320" s="19"/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22"/>
      <c r="P320" s="19"/>
      <c r="Q320" s="22">
        <v>0</v>
      </c>
      <c r="R320" s="22">
        <v>0</v>
      </c>
      <c r="S320" s="19">
        <v>0</v>
      </c>
      <c r="T320" s="19">
        <v>0</v>
      </c>
      <c r="U320" s="19"/>
      <c r="V320" s="19"/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>
        <v>0</v>
      </c>
      <c r="BB320" s="19">
        <v>0</v>
      </c>
      <c r="BC320" s="19"/>
      <c r="BD320" s="19"/>
      <c r="BE320" s="19"/>
      <c r="BF320" s="19"/>
      <c r="BG320" s="16">
        <f t="shared" si="16"/>
        <v>0</v>
      </c>
      <c r="BH320" s="16">
        <f t="shared" si="16"/>
        <v>0</v>
      </c>
      <c r="BI320" s="51">
        <f t="shared" si="17"/>
        <v>0</v>
      </c>
      <c r="BJ320" s="51">
        <f t="shared" si="18"/>
        <v>0</v>
      </c>
      <c r="BK320" s="18">
        <f t="shared" si="19"/>
        <v>0</v>
      </c>
    </row>
    <row r="321" spans="1:63" x14ac:dyDescent="0.3">
      <c r="A321" s="12">
        <v>16.105699999999999</v>
      </c>
      <c r="B321" s="13" t="s">
        <v>309</v>
      </c>
      <c r="C321" s="19">
        <v>1509164.4900000009</v>
      </c>
      <c r="D321" s="19">
        <v>0</v>
      </c>
      <c r="E321" s="20">
        <v>1520001</v>
      </c>
      <c r="F321" s="21">
        <v>0</v>
      </c>
      <c r="G321" s="19">
        <v>517283.74</v>
      </c>
      <c r="H321" s="19">
        <v>0</v>
      </c>
      <c r="I321" s="19">
        <v>813156</v>
      </c>
      <c r="J321" s="19">
        <v>0</v>
      </c>
      <c r="K321" s="19">
        <v>60993.09</v>
      </c>
      <c r="L321" s="19">
        <v>0</v>
      </c>
      <c r="M321" s="19">
        <v>0</v>
      </c>
      <c r="N321" s="19">
        <v>0</v>
      </c>
      <c r="O321" s="23">
        <v>4136914.5900000003</v>
      </c>
      <c r="P321" s="22"/>
      <c r="Q321" s="23">
        <v>809517.93000000017</v>
      </c>
      <c r="R321" s="22">
        <v>0</v>
      </c>
      <c r="S321" s="20">
        <v>100259.97</v>
      </c>
      <c r="T321" s="24">
        <v>0</v>
      </c>
      <c r="U321" s="19">
        <v>191225.60000000001</v>
      </c>
      <c r="V321" s="19"/>
      <c r="W321" s="20">
        <v>15447809.130000003</v>
      </c>
      <c r="X321" s="21">
        <v>0</v>
      </c>
      <c r="Y321" s="19">
        <v>0</v>
      </c>
      <c r="Z321" s="19">
        <v>0</v>
      </c>
      <c r="AA321" s="20">
        <v>349085.91</v>
      </c>
      <c r="AB321" s="21">
        <v>0</v>
      </c>
      <c r="AC321" s="20">
        <v>1079827</v>
      </c>
      <c r="AD321" s="21">
        <v>0</v>
      </c>
      <c r="AE321" s="19">
        <v>533317.33000000007</v>
      </c>
      <c r="AF321" s="19">
        <v>0</v>
      </c>
      <c r="AG321" s="20">
        <v>1429155</v>
      </c>
      <c r="AH321" s="21">
        <v>0</v>
      </c>
      <c r="AI321" s="20">
        <v>1934460.9299999997</v>
      </c>
      <c r="AJ321" s="21">
        <v>0</v>
      </c>
      <c r="AK321" s="20">
        <v>1786594.6199999996</v>
      </c>
      <c r="AL321" s="21">
        <v>0</v>
      </c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>
        <v>0</v>
      </c>
      <c r="BB321" s="19">
        <v>0</v>
      </c>
      <c r="BC321" s="19"/>
      <c r="BD321" s="19"/>
      <c r="BE321" s="19"/>
      <c r="BF321" s="19"/>
      <c r="BG321" s="16">
        <f t="shared" si="16"/>
        <v>32218766.330000009</v>
      </c>
      <c r="BH321" s="16">
        <f t="shared" si="16"/>
        <v>0</v>
      </c>
      <c r="BI321" s="16">
        <f t="shared" si="17"/>
        <v>32218766.330000009</v>
      </c>
      <c r="BJ321" s="16">
        <f t="shared" si="18"/>
        <v>0</v>
      </c>
      <c r="BK321" s="18">
        <f t="shared" si="19"/>
        <v>349085.91</v>
      </c>
    </row>
    <row r="322" spans="1:63" x14ac:dyDescent="0.3">
      <c r="A322" s="12">
        <v>16.1067</v>
      </c>
      <c r="B322" s="13" t="s">
        <v>310</v>
      </c>
      <c r="C322" s="19">
        <v>5308266.0100000007</v>
      </c>
      <c r="D322" s="19">
        <v>0</v>
      </c>
      <c r="E322" s="20">
        <v>4622473.629999999</v>
      </c>
      <c r="F322" s="21">
        <v>0</v>
      </c>
      <c r="G322" s="19">
        <v>5712223.4199999971</v>
      </c>
      <c r="H322" s="19">
        <v>0</v>
      </c>
      <c r="I322" s="19">
        <v>3799909.79</v>
      </c>
      <c r="J322" s="19">
        <v>0</v>
      </c>
      <c r="K322" s="19">
        <v>649140</v>
      </c>
      <c r="L322" s="19">
        <v>0</v>
      </c>
      <c r="M322" s="20">
        <v>8802259.9900000002</v>
      </c>
      <c r="N322" s="21">
        <v>0</v>
      </c>
      <c r="O322" s="23">
        <v>1617932.5999999992</v>
      </c>
      <c r="P322" s="22"/>
      <c r="Q322" s="23">
        <v>8693.7800000000007</v>
      </c>
      <c r="R322" s="22">
        <v>0</v>
      </c>
      <c r="S322" s="20">
        <v>6994</v>
      </c>
      <c r="T322" s="24">
        <v>0</v>
      </c>
      <c r="U322" s="19">
        <v>15308.38</v>
      </c>
      <c r="V322" s="19"/>
      <c r="W322" s="20">
        <v>2145839.41</v>
      </c>
      <c r="X322" s="21">
        <v>0</v>
      </c>
      <c r="Y322" s="19">
        <v>120790</v>
      </c>
      <c r="Z322" s="19">
        <v>0</v>
      </c>
      <c r="AA322" s="20">
        <v>1173738.5</v>
      </c>
      <c r="AB322" s="21">
        <v>0</v>
      </c>
      <c r="AC322" s="20">
        <v>2855743.5799999996</v>
      </c>
      <c r="AD322" s="21">
        <v>0</v>
      </c>
      <c r="AE322" s="19">
        <v>67368.820000000065</v>
      </c>
      <c r="AF322" s="19">
        <v>0</v>
      </c>
      <c r="AG322" s="20">
        <v>2614756.29</v>
      </c>
      <c r="AH322" s="21">
        <v>0</v>
      </c>
      <c r="AI322" s="20">
        <v>2152024.7099999995</v>
      </c>
      <c r="AJ322" s="21">
        <v>0</v>
      </c>
      <c r="AK322" s="19">
        <v>0</v>
      </c>
      <c r="AL322" s="19">
        <v>0</v>
      </c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>
        <v>0</v>
      </c>
      <c r="BB322" s="19">
        <v>0</v>
      </c>
      <c r="BC322" s="19"/>
      <c r="BD322" s="19"/>
      <c r="BE322" s="19"/>
      <c r="BF322" s="19"/>
      <c r="BG322" s="16">
        <f t="shared" si="16"/>
        <v>41673462.909999989</v>
      </c>
      <c r="BH322" s="16">
        <f t="shared" si="16"/>
        <v>0</v>
      </c>
      <c r="BI322" s="16">
        <f t="shared" si="17"/>
        <v>41673462.909999989</v>
      </c>
      <c r="BJ322" s="16">
        <f t="shared" si="18"/>
        <v>0</v>
      </c>
      <c r="BK322" s="18">
        <f t="shared" si="19"/>
        <v>1173738.5</v>
      </c>
    </row>
    <row r="323" spans="1:63" x14ac:dyDescent="0.3">
      <c r="A323" s="12">
        <v>16.107700000000001</v>
      </c>
      <c r="B323" s="13" t="s">
        <v>311</v>
      </c>
      <c r="C323" s="19">
        <v>47509.259999999995</v>
      </c>
      <c r="D323" s="19">
        <v>0</v>
      </c>
      <c r="E323" s="20">
        <v>22035.3</v>
      </c>
      <c r="F323" s="21">
        <v>0</v>
      </c>
      <c r="G323" s="19">
        <v>51020.46</v>
      </c>
      <c r="H323" s="19">
        <v>0</v>
      </c>
      <c r="I323" s="19">
        <v>104.00000000001455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23">
        <v>101383.66</v>
      </c>
      <c r="P323" s="22"/>
      <c r="Q323" s="23">
        <v>20025.2</v>
      </c>
      <c r="R323" s="22">
        <v>0</v>
      </c>
      <c r="S323" s="19">
        <v>0</v>
      </c>
      <c r="T323" s="19">
        <v>0</v>
      </c>
      <c r="U323" s="19">
        <v>47276</v>
      </c>
      <c r="V323" s="19"/>
      <c r="W323" s="20">
        <v>35661.360000000001</v>
      </c>
      <c r="X323" s="21">
        <v>0</v>
      </c>
      <c r="Y323" s="19">
        <v>0</v>
      </c>
      <c r="Z323" s="19">
        <v>0</v>
      </c>
      <c r="AA323" s="20">
        <v>10121.299999999999</v>
      </c>
      <c r="AB323" s="21">
        <v>0</v>
      </c>
      <c r="AC323" s="19">
        <v>0</v>
      </c>
      <c r="AD323" s="19">
        <v>0</v>
      </c>
      <c r="AE323" s="19">
        <v>0</v>
      </c>
      <c r="AF323" s="19">
        <v>0</v>
      </c>
      <c r="AG323" s="20">
        <v>22035</v>
      </c>
      <c r="AH323" s="21">
        <v>0</v>
      </c>
      <c r="AI323" s="20">
        <v>68289.61</v>
      </c>
      <c r="AJ323" s="21">
        <v>0</v>
      </c>
      <c r="AK323" s="19">
        <v>0</v>
      </c>
      <c r="AL323" s="19">
        <v>0</v>
      </c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>
        <v>0</v>
      </c>
      <c r="BB323" s="19">
        <v>0</v>
      </c>
      <c r="BC323" s="19"/>
      <c r="BD323" s="19"/>
      <c r="BE323" s="19"/>
      <c r="BF323" s="19"/>
      <c r="BG323" s="16">
        <f t="shared" si="16"/>
        <v>425461.14999999997</v>
      </c>
      <c r="BH323" s="16">
        <f t="shared" si="16"/>
        <v>0</v>
      </c>
      <c r="BI323" s="16">
        <f t="shared" si="17"/>
        <v>425461.14999999997</v>
      </c>
      <c r="BJ323" s="16">
        <f t="shared" si="18"/>
        <v>0</v>
      </c>
      <c r="BK323" s="18">
        <f t="shared" si="19"/>
        <v>10121.299999999999</v>
      </c>
    </row>
    <row r="324" spans="1:63" x14ac:dyDescent="0.3">
      <c r="A324" s="12">
        <v>16.108699999999999</v>
      </c>
      <c r="B324" s="13" t="s">
        <v>312</v>
      </c>
      <c r="C324" s="19">
        <v>13934</v>
      </c>
      <c r="D324" s="19">
        <v>0</v>
      </c>
      <c r="E324" s="19">
        <v>0</v>
      </c>
      <c r="F324" s="19">
        <v>0</v>
      </c>
      <c r="G324" s="19">
        <v>0</v>
      </c>
      <c r="H324" s="19">
        <v>0</v>
      </c>
      <c r="I324" s="19"/>
      <c r="J324" s="19"/>
      <c r="K324" s="19">
        <v>0</v>
      </c>
      <c r="L324" s="19">
        <v>0</v>
      </c>
      <c r="M324" s="20">
        <v>26557.55</v>
      </c>
      <c r="N324" s="21">
        <v>0</v>
      </c>
      <c r="O324" s="22"/>
      <c r="P324" s="19"/>
      <c r="Q324" s="22">
        <v>0</v>
      </c>
      <c r="R324" s="22">
        <v>0</v>
      </c>
      <c r="S324" s="19">
        <v>0</v>
      </c>
      <c r="T324" s="19">
        <v>0</v>
      </c>
      <c r="U324" s="19"/>
      <c r="V324" s="19"/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19">
        <v>0</v>
      </c>
      <c r="AI324" s="20">
        <v>2203</v>
      </c>
      <c r="AJ324" s="21">
        <v>0</v>
      </c>
      <c r="AK324" s="19">
        <v>0</v>
      </c>
      <c r="AL324" s="19">
        <v>0</v>
      </c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>
        <v>0</v>
      </c>
      <c r="BB324" s="19">
        <v>0</v>
      </c>
      <c r="BC324" s="19"/>
      <c r="BD324" s="19"/>
      <c r="BE324" s="19"/>
      <c r="BF324" s="19"/>
      <c r="BG324" s="16">
        <f t="shared" si="16"/>
        <v>42694.55</v>
      </c>
      <c r="BH324" s="16">
        <f t="shared" si="16"/>
        <v>0</v>
      </c>
      <c r="BI324" s="16">
        <f t="shared" si="17"/>
        <v>42694.55</v>
      </c>
      <c r="BJ324" s="16">
        <f t="shared" si="18"/>
        <v>0</v>
      </c>
      <c r="BK324" s="18">
        <f t="shared" si="19"/>
        <v>0</v>
      </c>
    </row>
    <row r="325" spans="1:63" x14ac:dyDescent="0.3">
      <c r="A325" s="12">
        <v>16.1097</v>
      </c>
      <c r="B325" s="13" t="s">
        <v>313</v>
      </c>
      <c r="C325" s="19">
        <v>146819.91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19">
        <v>4573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22"/>
      <c r="P325" s="19"/>
      <c r="Q325" s="23">
        <v>3015.7</v>
      </c>
      <c r="R325" s="22">
        <v>0</v>
      </c>
      <c r="S325" s="20">
        <v>23533.95</v>
      </c>
      <c r="T325" s="24">
        <v>0</v>
      </c>
      <c r="U325" s="19"/>
      <c r="V325" s="19"/>
      <c r="W325" s="20">
        <v>104763</v>
      </c>
      <c r="X325" s="21">
        <v>0</v>
      </c>
      <c r="Y325" s="19">
        <v>0</v>
      </c>
      <c r="Z325" s="19">
        <v>0</v>
      </c>
      <c r="AA325" s="20">
        <v>150</v>
      </c>
      <c r="AB325" s="21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19">
        <v>0</v>
      </c>
      <c r="AI325" s="20">
        <v>16765.399999999998</v>
      </c>
      <c r="AJ325" s="21">
        <v>0</v>
      </c>
      <c r="AK325" s="19">
        <v>0</v>
      </c>
      <c r="AL325" s="19">
        <v>0</v>
      </c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>
        <v>0</v>
      </c>
      <c r="BB325" s="19">
        <v>0</v>
      </c>
      <c r="BC325" s="19"/>
      <c r="BD325" s="19"/>
      <c r="BE325" s="19"/>
      <c r="BF325" s="19"/>
      <c r="BG325" s="16">
        <f t="shared" si="16"/>
        <v>299620.96000000008</v>
      </c>
      <c r="BH325" s="16">
        <f t="shared" si="16"/>
        <v>0</v>
      </c>
      <c r="BI325" s="16">
        <f t="shared" si="17"/>
        <v>299620.96000000008</v>
      </c>
      <c r="BJ325" s="16">
        <f t="shared" si="18"/>
        <v>0</v>
      </c>
      <c r="BK325" s="18">
        <f t="shared" si="19"/>
        <v>150</v>
      </c>
    </row>
    <row r="326" spans="1:63" ht="31.5" x14ac:dyDescent="0.3">
      <c r="A326" s="12">
        <v>16.205699999999997</v>
      </c>
      <c r="B326" s="13" t="s">
        <v>314</v>
      </c>
      <c r="C326" s="19">
        <v>7363141.1100000013</v>
      </c>
      <c r="D326" s="19">
        <v>0</v>
      </c>
      <c r="E326" s="20">
        <v>7914018.6900000004</v>
      </c>
      <c r="F326" s="21">
        <v>0</v>
      </c>
      <c r="G326" s="19">
        <v>12361477.909993317</v>
      </c>
      <c r="H326" s="19">
        <v>0</v>
      </c>
      <c r="I326" s="19">
        <v>5395846.4999999981</v>
      </c>
      <c r="J326" s="19">
        <v>0</v>
      </c>
      <c r="K326" s="19">
        <v>3183787.3100000005</v>
      </c>
      <c r="L326" s="19">
        <v>0</v>
      </c>
      <c r="M326" s="20">
        <v>10361797.84999999</v>
      </c>
      <c r="N326" s="21">
        <v>0</v>
      </c>
      <c r="O326" s="23">
        <v>16513892.279999997</v>
      </c>
      <c r="P326" s="22"/>
      <c r="Q326" s="23">
        <v>1848988.5200000014</v>
      </c>
      <c r="R326" s="22">
        <v>0</v>
      </c>
      <c r="S326" s="20">
        <v>2076425.82</v>
      </c>
      <c r="T326" s="24">
        <v>0</v>
      </c>
      <c r="U326" s="19">
        <v>9751551.6600000001</v>
      </c>
      <c r="V326" s="19"/>
      <c r="W326" s="20">
        <v>11134017.859999996</v>
      </c>
      <c r="X326" s="21">
        <v>0</v>
      </c>
      <c r="Y326" s="19">
        <v>5624978.9400000023</v>
      </c>
      <c r="Z326" s="19">
        <v>0</v>
      </c>
      <c r="AA326" s="20">
        <v>3688203.6900000023</v>
      </c>
      <c r="AB326" s="21">
        <v>0</v>
      </c>
      <c r="AC326" s="20">
        <v>31070174.699999981</v>
      </c>
      <c r="AD326" s="21">
        <v>0</v>
      </c>
      <c r="AE326" s="19">
        <v>6538715.0199999958</v>
      </c>
      <c r="AF326" s="19">
        <v>0</v>
      </c>
      <c r="AG326" s="20">
        <v>10064326.270000003</v>
      </c>
      <c r="AH326" s="21">
        <v>0</v>
      </c>
      <c r="AI326" s="20">
        <v>11185229.249999994</v>
      </c>
      <c r="AJ326" s="21">
        <v>0</v>
      </c>
      <c r="AK326" s="20">
        <v>12059301.949999992</v>
      </c>
      <c r="AL326" s="21">
        <v>0</v>
      </c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>
        <v>0</v>
      </c>
      <c r="BB326" s="19">
        <v>0</v>
      </c>
      <c r="BC326" s="19"/>
      <c r="BD326" s="19"/>
      <c r="BE326" s="19"/>
      <c r="BF326" s="19"/>
      <c r="BG326" s="16">
        <f t="shared" ref="BG326:BH389" si="20">C326+E326+G326+I326+K326+M326+O326+Q326+S326+U326+W326+Y326+AA326+AC326+AE326+AG326+AI326+AK326+AM326+AO326+AQ326+AS326+AU326+AW326+AY326+BA326+BC326+BE326</f>
        <v>168135875.32999328</v>
      </c>
      <c r="BH326" s="16">
        <f t="shared" si="20"/>
        <v>0</v>
      </c>
      <c r="BI326" s="16">
        <f t="shared" ref="BI326:BI389" si="21">IF(BG326-BH326&gt;0,BG326-BH326,0)</f>
        <v>168135875.32999328</v>
      </c>
      <c r="BJ326" s="16">
        <f t="shared" ref="BJ326:BJ389" si="22">IF(BH326-BG326&gt;0,BH326-BG326,0)</f>
        <v>0</v>
      </c>
      <c r="BK326" s="18">
        <f t="shared" ref="BK326:BK389" si="23">AA326+AB326</f>
        <v>3688203.6900000023</v>
      </c>
    </row>
    <row r="327" spans="1:63" x14ac:dyDescent="0.3">
      <c r="A327" s="12">
        <v>16.206699999999998</v>
      </c>
      <c r="B327" s="13" t="s">
        <v>315</v>
      </c>
      <c r="C327" s="19">
        <v>40450</v>
      </c>
      <c r="D327" s="19">
        <v>0</v>
      </c>
      <c r="E327" s="20">
        <v>3959289.22</v>
      </c>
      <c r="F327" s="21">
        <v>0</v>
      </c>
      <c r="G327" s="19">
        <v>0</v>
      </c>
      <c r="H327" s="19">
        <v>0</v>
      </c>
      <c r="I327" s="19">
        <v>1771223.99</v>
      </c>
      <c r="J327" s="19">
        <v>0</v>
      </c>
      <c r="K327" s="19">
        <v>44722.970000000008</v>
      </c>
      <c r="L327" s="19">
        <v>0</v>
      </c>
      <c r="M327" s="19">
        <v>0</v>
      </c>
      <c r="N327" s="19">
        <v>0</v>
      </c>
      <c r="O327" s="22"/>
      <c r="P327" s="19"/>
      <c r="Q327" s="23">
        <v>343921.12</v>
      </c>
      <c r="R327" s="22">
        <v>0</v>
      </c>
      <c r="S327" s="20">
        <v>41</v>
      </c>
      <c r="T327" s="24">
        <v>0</v>
      </c>
      <c r="U327" s="19"/>
      <c r="V327" s="19"/>
      <c r="W327" s="20">
        <v>106141.80000000005</v>
      </c>
      <c r="X327" s="21">
        <v>0</v>
      </c>
      <c r="Y327" s="19">
        <v>648937.02</v>
      </c>
      <c r="Z327" s="19">
        <v>0</v>
      </c>
      <c r="AA327" s="20">
        <v>532321.32000000007</v>
      </c>
      <c r="AB327" s="21">
        <v>0</v>
      </c>
      <c r="AC327" s="20">
        <v>1628891.9100000001</v>
      </c>
      <c r="AD327" s="21">
        <v>0</v>
      </c>
      <c r="AE327" s="19">
        <v>81164.600000000093</v>
      </c>
      <c r="AF327" s="19">
        <v>0</v>
      </c>
      <c r="AG327" s="20">
        <v>292957.23</v>
      </c>
      <c r="AH327" s="21">
        <v>0</v>
      </c>
      <c r="AI327" s="20">
        <v>9806010.1500000004</v>
      </c>
      <c r="AJ327" s="21">
        <v>0</v>
      </c>
      <c r="AK327" s="19">
        <v>0</v>
      </c>
      <c r="AL327" s="19">
        <v>0</v>
      </c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>
        <v>0</v>
      </c>
      <c r="BB327" s="19">
        <v>0</v>
      </c>
      <c r="BC327" s="19"/>
      <c r="BD327" s="19"/>
      <c r="BE327" s="19"/>
      <c r="BF327" s="19"/>
      <c r="BG327" s="16">
        <f t="shared" si="20"/>
        <v>19256072.329999998</v>
      </c>
      <c r="BH327" s="16">
        <f t="shared" si="20"/>
        <v>0</v>
      </c>
      <c r="BI327" s="16">
        <f t="shared" si="21"/>
        <v>19256072.329999998</v>
      </c>
      <c r="BJ327" s="16">
        <f t="shared" si="22"/>
        <v>0</v>
      </c>
      <c r="BK327" s="18">
        <f t="shared" si="23"/>
        <v>532321.32000000007</v>
      </c>
    </row>
    <row r="328" spans="1:63" x14ac:dyDescent="0.3">
      <c r="A328" s="12">
        <v>16.207699999999999</v>
      </c>
      <c r="B328" s="13" t="s">
        <v>316</v>
      </c>
      <c r="C328" s="19"/>
      <c r="D328" s="19"/>
      <c r="E328" s="19">
        <v>0</v>
      </c>
      <c r="F328" s="19">
        <v>0</v>
      </c>
      <c r="G328" s="19">
        <v>0</v>
      </c>
      <c r="H328" s="19">
        <v>0</v>
      </c>
      <c r="I328" s="19"/>
      <c r="J328" s="19"/>
      <c r="K328" s="19">
        <v>0</v>
      </c>
      <c r="L328" s="19">
        <v>0</v>
      </c>
      <c r="M328" s="19">
        <v>0</v>
      </c>
      <c r="N328" s="19">
        <v>0</v>
      </c>
      <c r="O328" s="22"/>
      <c r="P328" s="19"/>
      <c r="Q328" s="22">
        <v>0</v>
      </c>
      <c r="R328" s="22">
        <v>0</v>
      </c>
      <c r="S328" s="20">
        <v>5919</v>
      </c>
      <c r="T328" s="24">
        <v>0</v>
      </c>
      <c r="U328" s="19"/>
      <c r="V328" s="19"/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>
        <v>0</v>
      </c>
      <c r="BB328" s="19">
        <v>0</v>
      </c>
      <c r="BC328" s="19"/>
      <c r="BD328" s="19"/>
      <c r="BE328" s="19"/>
      <c r="BF328" s="19"/>
      <c r="BG328" s="16">
        <f t="shared" si="20"/>
        <v>5919</v>
      </c>
      <c r="BH328" s="16">
        <f t="shared" si="20"/>
        <v>0</v>
      </c>
      <c r="BI328" s="16">
        <f t="shared" si="21"/>
        <v>5919</v>
      </c>
      <c r="BJ328" s="16">
        <f t="shared" si="22"/>
        <v>0</v>
      </c>
      <c r="BK328" s="18">
        <f t="shared" si="23"/>
        <v>0</v>
      </c>
    </row>
    <row r="329" spans="1:63" ht="31.5" x14ac:dyDescent="0.3">
      <c r="A329" s="12">
        <v>16.209700000000002</v>
      </c>
      <c r="B329" s="13" t="s">
        <v>317</v>
      </c>
      <c r="C329" s="19"/>
      <c r="D329" s="19"/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22"/>
      <c r="P329" s="19"/>
      <c r="Q329" s="22">
        <v>0</v>
      </c>
      <c r="R329" s="22">
        <v>0</v>
      </c>
      <c r="S329" s="20">
        <v>71000</v>
      </c>
      <c r="T329" s="24">
        <v>0</v>
      </c>
      <c r="U329" s="19">
        <v>23532.99</v>
      </c>
      <c r="V329" s="19"/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>
        <v>0</v>
      </c>
      <c r="BB329" s="19">
        <v>0</v>
      </c>
      <c r="BC329" s="19"/>
      <c r="BD329" s="19"/>
      <c r="BE329" s="19"/>
      <c r="BF329" s="19"/>
      <c r="BG329" s="16">
        <f t="shared" si="20"/>
        <v>94532.99</v>
      </c>
      <c r="BH329" s="16">
        <f t="shared" si="20"/>
        <v>0</v>
      </c>
      <c r="BI329" s="16">
        <f t="shared" si="21"/>
        <v>94532.99</v>
      </c>
      <c r="BJ329" s="16">
        <f t="shared" si="22"/>
        <v>0</v>
      </c>
      <c r="BK329" s="18">
        <f t="shared" si="23"/>
        <v>0</v>
      </c>
    </row>
    <row r="330" spans="1:63" x14ac:dyDescent="0.3">
      <c r="A330" s="12">
        <v>17.3017</v>
      </c>
      <c r="B330" s="13" t="s">
        <v>318</v>
      </c>
      <c r="C330" s="19"/>
      <c r="D330" s="19"/>
      <c r="E330" s="19">
        <v>0</v>
      </c>
      <c r="F330" s="19">
        <v>0</v>
      </c>
      <c r="G330" s="19">
        <v>0</v>
      </c>
      <c r="H330" s="19">
        <v>0</v>
      </c>
      <c r="I330" s="19"/>
      <c r="J330" s="19"/>
      <c r="K330" s="19">
        <v>0</v>
      </c>
      <c r="L330" s="19">
        <v>0</v>
      </c>
      <c r="M330" s="19">
        <v>0</v>
      </c>
      <c r="N330" s="19">
        <v>0</v>
      </c>
      <c r="O330" s="22"/>
      <c r="P330" s="19"/>
      <c r="Q330" s="22">
        <v>0</v>
      </c>
      <c r="R330" s="22">
        <v>0</v>
      </c>
      <c r="S330" s="19">
        <v>0</v>
      </c>
      <c r="T330" s="19">
        <v>0</v>
      </c>
      <c r="U330" s="19"/>
      <c r="V330" s="19"/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0</v>
      </c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>
        <v>0</v>
      </c>
      <c r="BB330" s="19">
        <v>0</v>
      </c>
      <c r="BC330" s="19"/>
      <c r="BD330" s="19"/>
      <c r="BE330" s="19"/>
      <c r="BF330" s="19"/>
      <c r="BG330" s="16">
        <f t="shared" si="20"/>
        <v>0</v>
      </c>
      <c r="BH330" s="16">
        <f t="shared" si="20"/>
        <v>0</v>
      </c>
      <c r="BI330" s="16">
        <f t="shared" si="21"/>
        <v>0</v>
      </c>
      <c r="BJ330" s="16">
        <f t="shared" si="22"/>
        <v>0</v>
      </c>
      <c r="BK330" s="18">
        <f t="shared" si="23"/>
        <v>0</v>
      </c>
    </row>
    <row r="331" spans="1:63" x14ac:dyDescent="0.3">
      <c r="A331" s="12">
        <v>17.3047</v>
      </c>
      <c r="B331" s="13" t="s">
        <v>318</v>
      </c>
      <c r="C331" s="19"/>
      <c r="D331" s="19"/>
      <c r="E331" s="19">
        <v>0</v>
      </c>
      <c r="F331" s="19">
        <v>0</v>
      </c>
      <c r="G331" s="19">
        <v>0</v>
      </c>
      <c r="H331" s="19">
        <v>0</v>
      </c>
      <c r="I331" s="19"/>
      <c r="J331" s="19"/>
      <c r="K331" s="19">
        <v>0</v>
      </c>
      <c r="L331" s="19">
        <v>0</v>
      </c>
      <c r="M331" s="19">
        <v>0</v>
      </c>
      <c r="N331" s="19">
        <v>0</v>
      </c>
      <c r="O331" s="22"/>
      <c r="P331" s="19"/>
      <c r="Q331" s="22">
        <v>0</v>
      </c>
      <c r="R331" s="22">
        <v>0</v>
      </c>
      <c r="S331" s="19">
        <v>0</v>
      </c>
      <c r="T331" s="19">
        <v>0</v>
      </c>
      <c r="U331" s="19"/>
      <c r="V331" s="19"/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>
        <v>0</v>
      </c>
      <c r="BB331" s="19">
        <v>0</v>
      </c>
      <c r="BC331" s="19"/>
      <c r="BD331" s="19"/>
      <c r="BE331" s="19"/>
      <c r="BF331" s="19"/>
      <c r="BG331" s="16">
        <f t="shared" si="20"/>
        <v>0</v>
      </c>
      <c r="BH331" s="16">
        <f t="shared" si="20"/>
        <v>0</v>
      </c>
      <c r="BI331" s="16">
        <f t="shared" si="21"/>
        <v>0</v>
      </c>
      <c r="BJ331" s="16">
        <f t="shared" si="22"/>
        <v>0</v>
      </c>
      <c r="BK331" s="18">
        <f t="shared" si="23"/>
        <v>0</v>
      </c>
    </row>
    <row r="332" spans="1:63" ht="31.5" x14ac:dyDescent="0.3">
      <c r="A332" s="12">
        <v>18.1007</v>
      </c>
      <c r="B332" s="13" t="s">
        <v>319</v>
      </c>
      <c r="C332" s="19"/>
      <c r="D332" s="19"/>
      <c r="E332" s="19">
        <v>0</v>
      </c>
      <c r="F332" s="19">
        <v>0</v>
      </c>
      <c r="G332" s="19">
        <v>0</v>
      </c>
      <c r="H332" s="19">
        <v>0</v>
      </c>
      <c r="I332" s="19"/>
      <c r="J332" s="19"/>
      <c r="K332" s="19">
        <v>0</v>
      </c>
      <c r="L332" s="19">
        <v>0</v>
      </c>
      <c r="M332" s="19">
        <v>0</v>
      </c>
      <c r="N332" s="19">
        <v>0</v>
      </c>
      <c r="O332" s="22"/>
      <c r="P332" s="19"/>
      <c r="Q332" s="22">
        <v>0</v>
      </c>
      <c r="R332" s="22">
        <v>0</v>
      </c>
      <c r="S332" s="19">
        <v>0</v>
      </c>
      <c r="T332" s="19">
        <v>0</v>
      </c>
      <c r="U332" s="19"/>
      <c r="V332" s="19"/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1350000</v>
      </c>
      <c r="AN332" s="19"/>
      <c r="AO332" s="19"/>
      <c r="AP332" s="19"/>
      <c r="AQ332" s="19"/>
      <c r="AR332" s="19"/>
      <c r="AS332" s="19"/>
      <c r="AT332" s="19"/>
      <c r="AU332" s="19"/>
      <c r="AV332" s="19"/>
      <c r="AW332" s="19">
        <v>93327867</v>
      </c>
      <c r="AX332" s="19"/>
      <c r="AY332" s="19"/>
      <c r="AZ332" s="19"/>
      <c r="BA332" s="19">
        <v>0</v>
      </c>
      <c r="BB332" s="19">
        <v>0</v>
      </c>
      <c r="BC332" s="19"/>
      <c r="BD332" s="19"/>
      <c r="BE332" s="19"/>
      <c r="BF332" s="19"/>
      <c r="BG332" s="16">
        <f t="shared" si="20"/>
        <v>94677867</v>
      </c>
      <c r="BH332" s="16">
        <f t="shared" si="20"/>
        <v>0</v>
      </c>
      <c r="BI332" s="16">
        <f t="shared" si="21"/>
        <v>94677867</v>
      </c>
      <c r="BJ332" s="16">
        <f t="shared" si="22"/>
        <v>0</v>
      </c>
      <c r="BK332" s="18">
        <f t="shared" si="23"/>
        <v>0</v>
      </c>
    </row>
    <row r="333" spans="1:63" ht="31.5" x14ac:dyDescent="0.3">
      <c r="A333" s="12">
        <v>18.1008</v>
      </c>
      <c r="B333" s="13" t="s">
        <v>320</v>
      </c>
      <c r="C333" s="19">
        <v>24087887</v>
      </c>
      <c r="D333" s="19">
        <v>0</v>
      </c>
      <c r="E333" s="20">
        <v>6703637</v>
      </c>
      <c r="F333" s="21">
        <v>0</v>
      </c>
      <c r="G333" s="19">
        <v>2975420.23</v>
      </c>
      <c r="H333" s="19">
        <v>0</v>
      </c>
      <c r="I333" s="19">
        <v>2924846</v>
      </c>
      <c r="J333" s="19">
        <v>0</v>
      </c>
      <c r="K333" s="19">
        <v>0</v>
      </c>
      <c r="L333" s="19">
        <v>0</v>
      </c>
      <c r="M333" s="20">
        <v>525841</v>
      </c>
      <c r="N333" s="21">
        <v>0</v>
      </c>
      <c r="O333" s="23">
        <v>188302</v>
      </c>
      <c r="P333" s="22"/>
      <c r="Q333" s="23">
        <v>1403502</v>
      </c>
      <c r="R333" s="22">
        <v>0</v>
      </c>
      <c r="S333" s="20">
        <v>1092661</v>
      </c>
      <c r="T333" s="24">
        <v>0</v>
      </c>
      <c r="U333" s="19">
        <v>488931</v>
      </c>
      <c r="V333" s="19"/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0">
        <v>3310556</v>
      </c>
      <c r="AD333" s="21">
        <v>0</v>
      </c>
      <c r="AE333" s="19">
        <v>0</v>
      </c>
      <c r="AF333" s="19">
        <v>0</v>
      </c>
      <c r="AG333" s="19">
        <v>0</v>
      </c>
      <c r="AH333" s="19">
        <v>0</v>
      </c>
      <c r="AI333" s="20">
        <v>235115</v>
      </c>
      <c r="AJ333" s="21">
        <v>0</v>
      </c>
      <c r="AK333" s="20">
        <v>2261901</v>
      </c>
      <c r="AL333" s="21">
        <v>0</v>
      </c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>
        <v>0</v>
      </c>
      <c r="BB333" s="19">
        <v>0</v>
      </c>
      <c r="BC333" s="19"/>
      <c r="BD333" s="19"/>
      <c r="BE333" s="19"/>
      <c r="BF333" s="19"/>
      <c r="BG333" s="16">
        <f t="shared" si="20"/>
        <v>46198599.229999997</v>
      </c>
      <c r="BH333" s="16">
        <f t="shared" si="20"/>
        <v>0</v>
      </c>
      <c r="BI333" s="16">
        <f t="shared" si="21"/>
        <v>46198599.229999997</v>
      </c>
      <c r="BJ333" s="16">
        <f t="shared" si="22"/>
        <v>0</v>
      </c>
      <c r="BK333" s="18">
        <f t="shared" si="23"/>
        <v>0</v>
      </c>
    </row>
    <row r="334" spans="1:63" x14ac:dyDescent="0.3">
      <c r="A334" s="12">
        <v>18.101700000000001</v>
      </c>
      <c r="B334" s="13" t="s">
        <v>321</v>
      </c>
      <c r="C334" s="19"/>
      <c r="D334" s="19"/>
      <c r="E334" s="19">
        <v>0</v>
      </c>
      <c r="F334" s="19">
        <v>0</v>
      </c>
      <c r="G334" s="19">
        <v>0</v>
      </c>
      <c r="H334" s="19">
        <v>0</v>
      </c>
      <c r="I334" s="19"/>
      <c r="J334" s="19"/>
      <c r="K334" s="19">
        <v>0</v>
      </c>
      <c r="L334" s="19">
        <v>0</v>
      </c>
      <c r="M334" s="19">
        <v>0</v>
      </c>
      <c r="N334" s="19">
        <v>0</v>
      </c>
      <c r="O334" s="22"/>
      <c r="P334" s="19"/>
      <c r="Q334" s="22">
        <v>0</v>
      </c>
      <c r="R334" s="22">
        <v>0</v>
      </c>
      <c r="S334" s="19">
        <v>0</v>
      </c>
      <c r="T334" s="19">
        <v>0</v>
      </c>
      <c r="U334" s="19"/>
      <c r="V334" s="19"/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>
        <v>330900</v>
      </c>
      <c r="AX334" s="19"/>
      <c r="AY334" s="19"/>
      <c r="AZ334" s="19"/>
      <c r="BA334" s="19">
        <v>0</v>
      </c>
      <c r="BB334" s="19">
        <v>0</v>
      </c>
      <c r="BC334" s="19"/>
      <c r="BD334" s="19"/>
      <c r="BE334" s="19"/>
      <c r="BF334" s="19"/>
      <c r="BG334" s="16">
        <f t="shared" si="20"/>
        <v>330900</v>
      </c>
      <c r="BH334" s="16">
        <f t="shared" si="20"/>
        <v>0</v>
      </c>
      <c r="BI334" s="16">
        <f t="shared" si="21"/>
        <v>330900</v>
      </c>
      <c r="BJ334" s="16">
        <f t="shared" si="22"/>
        <v>0</v>
      </c>
      <c r="BK334" s="18">
        <f t="shared" si="23"/>
        <v>0</v>
      </c>
    </row>
    <row r="335" spans="1:63" x14ac:dyDescent="0.3">
      <c r="A335" s="12">
        <v>18.171700000000001</v>
      </c>
      <c r="B335" s="13" t="s">
        <v>322</v>
      </c>
      <c r="C335" s="19"/>
      <c r="D335" s="19"/>
      <c r="E335" s="19">
        <v>0</v>
      </c>
      <c r="F335" s="19">
        <v>0</v>
      </c>
      <c r="G335" s="19">
        <v>0</v>
      </c>
      <c r="H335" s="19">
        <v>0</v>
      </c>
      <c r="I335" s="19"/>
      <c r="J335" s="19"/>
      <c r="K335" s="19">
        <v>0</v>
      </c>
      <c r="L335" s="19">
        <v>0</v>
      </c>
      <c r="M335" s="19">
        <v>0</v>
      </c>
      <c r="N335" s="19">
        <v>0</v>
      </c>
      <c r="O335" s="22"/>
      <c r="P335" s="19"/>
      <c r="Q335" s="22">
        <v>0</v>
      </c>
      <c r="R335" s="22">
        <v>0</v>
      </c>
      <c r="S335" s="19">
        <v>0</v>
      </c>
      <c r="T335" s="19">
        <v>0</v>
      </c>
      <c r="U335" s="19"/>
      <c r="V335" s="19"/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>
        <v>44160000</v>
      </c>
      <c r="AX335" s="19"/>
      <c r="AY335" s="19"/>
      <c r="AZ335" s="19"/>
      <c r="BA335" s="19">
        <v>0</v>
      </c>
      <c r="BB335" s="19">
        <v>0</v>
      </c>
      <c r="BC335" s="19"/>
      <c r="BD335" s="19"/>
      <c r="BE335" s="19"/>
      <c r="BF335" s="19"/>
      <c r="BG335" s="16">
        <f t="shared" si="20"/>
        <v>44160000</v>
      </c>
      <c r="BH335" s="16">
        <f t="shared" si="20"/>
        <v>0</v>
      </c>
      <c r="BI335" s="16">
        <f t="shared" si="21"/>
        <v>44160000</v>
      </c>
      <c r="BJ335" s="16">
        <f t="shared" si="22"/>
        <v>0</v>
      </c>
      <c r="BK335" s="18">
        <f t="shared" si="23"/>
        <v>0</v>
      </c>
    </row>
    <row r="336" spans="1:63" x14ac:dyDescent="0.3">
      <c r="A336" s="12">
        <v>18.1737</v>
      </c>
      <c r="B336" s="13" t="s">
        <v>323</v>
      </c>
      <c r="C336" s="19"/>
      <c r="D336" s="19"/>
      <c r="E336" s="19">
        <v>0</v>
      </c>
      <c r="F336" s="19">
        <v>0</v>
      </c>
      <c r="G336" s="19">
        <v>0</v>
      </c>
      <c r="H336" s="19">
        <v>0</v>
      </c>
      <c r="I336" s="19"/>
      <c r="J336" s="19"/>
      <c r="K336" s="19">
        <v>0</v>
      </c>
      <c r="L336" s="19">
        <v>0</v>
      </c>
      <c r="M336" s="19" t="s">
        <v>73</v>
      </c>
      <c r="N336" s="19" t="s">
        <v>73</v>
      </c>
      <c r="O336" s="22"/>
      <c r="P336" s="19"/>
      <c r="Q336" s="22">
        <v>0</v>
      </c>
      <c r="R336" s="22">
        <v>0</v>
      </c>
      <c r="S336" s="19">
        <v>0</v>
      </c>
      <c r="T336" s="19">
        <v>0</v>
      </c>
      <c r="U336" s="19"/>
      <c r="V336" s="19"/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>
        <v>37975000</v>
      </c>
      <c r="AX336" s="19"/>
      <c r="AY336" s="19"/>
      <c r="AZ336" s="19"/>
      <c r="BA336" s="19">
        <v>0</v>
      </c>
      <c r="BB336" s="19">
        <v>0</v>
      </c>
      <c r="BC336" s="19"/>
      <c r="BD336" s="19"/>
      <c r="BE336" s="19"/>
      <c r="BF336" s="19"/>
      <c r="BG336" s="16">
        <f t="shared" si="20"/>
        <v>37975000</v>
      </c>
      <c r="BH336" s="16">
        <f t="shared" si="20"/>
        <v>0</v>
      </c>
      <c r="BI336" s="16">
        <f t="shared" si="21"/>
        <v>37975000</v>
      </c>
      <c r="BJ336" s="16">
        <f t="shared" si="22"/>
        <v>0</v>
      </c>
      <c r="BK336" s="18">
        <f t="shared" si="23"/>
        <v>0</v>
      </c>
    </row>
    <row r="337" spans="1:63" x14ac:dyDescent="0.3">
      <c r="A337" s="12">
        <v>20.271699999999999</v>
      </c>
      <c r="B337" s="13" t="s">
        <v>324</v>
      </c>
      <c r="C337" s="19"/>
      <c r="D337" s="19"/>
      <c r="E337" s="19">
        <v>0</v>
      </c>
      <c r="F337" s="19">
        <v>0</v>
      </c>
      <c r="G337" s="19">
        <v>0</v>
      </c>
      <c r="H337" s="19">
        <v>0</v>
      </c>
      <c r="I337" s="19"/>
      <c r="J337" s="19"/>
      <c r="K337" s="19">
        <v>0</v>
      </c>
      <c r="L337" s="19">
        <v>0</v>
      </c>
      <c r="M337" s="19">
        <v>0</v>
      </c>
      <c r="N337" s="19">
        <v>0</v>
      </c>
      <c r="O337" s="22"/>
      <c r="P337" s="19"/>
      <c r="Q337" s="22">
        <v>0</v>
      </c>
      <c r="R337" s="22">
        <v>0</v>
      </c>
      <c r="S337" s="19">
        <v>0</v>
      </c>
      <c r="T337" s="19">
        <v>0</v>
      </c>
      <c r="U337" s="19"/>
      <c r="V337" s="19"/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>
        <v>100000</v>
      </c>
      <c r="AX337" s="19"/>
      <c r="AY337" s="19"/>
      <c r="AZ337" s="19"/>
      <c r="BA337" s="19">
        <v>0</v>
      </c>
      <c r="BB337" s="19">
        <v>0</v>
      </c>
      <c r="BC337" s="19"/>
      <c r="BD337" s="19"/>
      <c r="BE337" s="19"/>
      <c r="BF337" s="19"/>
      <c r="BG337" s="16">
        <f t="shared" si="20"/>
        <v>100000</v>
      </c>
      <c r="BH337" s="16">
        <f t="shared" si="20"/>
        <v>0</v>
      </c>
      <c r="BI337" s="55">
        <f t="shared" si="21"/>
        <v>100000</v>
      </c>
      <c r="BJ337" s="55">
        <f t="shared" si="22"/>
        <v>0</v>
      </c>
      <c r="BK337" s="18">
        <f t="shared" si="23"/>
        <v>0</v>
      </c>
    </row>
    <row r="338" spans="1:63" x14ac:dyDescent="0.3">
      <c r="A338" s="12">
        <v>20.2807</v>
      </c>
      <c r="B338" s="13" t="s">
        <v>325</v>
      </c>
      <c r="C338" s="19"/>
      <c r="D338" s="19"/>
      <c r="E338" s="19">
        <v>0</v>
      </c>
      <c r="F338" s="19">
        <v>0</v>
      </c>
      <c r="G338" s="19">
        <v>0</v>
      </c>
      <c r="H338" s="19">
        <v>0</v>
      </c>
      <c r="I338" s="19"/>
      <c r="J338" s="19"/>
      <c r="K338" s="19">
        <v>0</v>
      </c>
      <c r="L338" s="19">
        <v>0</v>
      </c>
      <c r="M338" s="19">
        <v>0</v>
      </c>
      <c r="N338" s="19">
        <v>0</v>
      </c>
      <c r="O338" s="22"/>
      <c r="P338" s="19"/>
      <c r="Q338" s="22">
        <v>0</v>
      </c>
      <c r="R338" s="22">
        <v>0</v>
      </c>
      <c r="S338" s="19">
        <v>0</v>
      </c>
      <c r="T338" s="19">
        <v>0</v>
      </c>
      <c r="U338" s="19"/>
      <c r="V338" s="19"/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>
        <v>549947734.49999976</v>
      </c>
      <c r="AZ338" s="19"/>
      <c r="BA338" s="19">
        <v>0</v>
      </c>
      <c r="BB338" s="19">
        <v>0</v>
      </c>
      <c r="BC338" s="19"/>
      <c r="BD338" s="19"/>
      <c r="BE338" s="19"/>
      <c r="BF338" s="19"/>
      <c r="BG338" s="16">
        <f t="shared" si="20"/>
        <v>549947734.49999976</v>
      </c>
      <c r="BH338" s="16">
        <f t="shared" si="20"/>
        <v>0</v>
      </c>
      <c r="BI338" s="56">
        <f t="shared" si="21"/>
        <v>549947734.49999976</v>
      </c>
      <c r="BJ338" s="56">
        <f t="shared" si="22"/>
        <v>0</v>
      </c>
      <c r="BK338" s="18">
        <f t="shared" si="23"/>
        <v>0</v>
      </c>
    </row>
    <row r="339" spans="1:63" x14ac:dyDescent="0.3">
      <c r="A339" s="12">
        <v>22.210699999999999</v>
      </c>
      <c r="B339" s="13" t="s">
        <v>326</v>
      </c>
      <c r="C339" s="19"/>
      <c r="D339" s="19"/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22"/>
      <c r="P339" s="19"/>
      <c r="Q339" s="22">
        <v>2.9802322387695313E-8</v>
      </c>
      <c r="R339" s="22">
        <v>0</v>
      </c>
      <c r="S339" s="19">
        <v>0</v>
      </c>
      <c r="T339" s="19">
        <v>0</v>
      </c>
      <c r="U339" s="19">
        <v>0</v>
      </c>
      <c r="V339" s="19"/>
      <c r="W339" s="19">
        <v>0</v>
      </c>
      <c r="X339" s="19">
        <v>0</v>
      </c>
      <c r="Y339" s="19">
        <v>1819610.0000000075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21">
        <v>4.4703483581542969E-8</v>
      </c>
      <c r="AH339" s="21">
        <v>0</v>
      </c>
      <c r="AI339" s="21">
        <v>0</v>
      </c>
      <c r="AJ339" s="21">
        <v>7.4505805969238281E-9</v>
      </c>
      <c r="AK339" s="21">
        <v>0</v>
      </c>
      <c r="AL339" s="21">
        <v>1.4901161193847656E-8</v>
      </c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>
        <v>0</v>
      </c>
      <c r="BB339" s="19">
        <v>0</v>
      </c>
      <c r="BC339" s="19"/>
      <c r="BD339" s="19"/>
      <c r="BE339" s="19"/>
      <c r="BF339" s="19"/>
      <c r="BG339" s="16">
        <f t="shared" si="20"/>
        <v>1819610.000000082</v>
      </c>
      <c r="BH339" s="16">
        <f t="shared" si="20"/>
        <v>2.2351741790771484E-8</v>
      </c>
      <c r="BI339" s="16">
        <f t="shared" si="21"/>
        <v>1819610.0000000596</v>
      </c>
      <c r="BJ339" s="16">
        <f t="shared" si="22"/>
        <v>0</v>
      </c>
      <c r="BK339" s="18">
        <f t="shared" si="23"/>
        <v>0</v>
      </c>
    </row>
    <row r="340" spans="1:63" x14ac:dyDescent="0.3">
      <c r="A340" s="12">
        <v>22.310700000000001</v>
      </c>
      <c r="B340" s="13" t="s">
        <v>327</v>
      </c>
      <c r="C340" s="19"/>
      <c r="D340" s="19"/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2"/>
      <c r="P340" s="19"/>
      <c r="Q340" s="22">
        <v>0</v>
      </c>
      <c r="R340" s="22">
        <v>0</v>
      </c>
      <c r="S340" s="19">
        <v>0</v>
      </c>
      <c r="T340" s="19">
        <v>0</v>
      </c>
      <c r="U340" s="19"/>
      <c r="V340" s="19">
        <v>0</v>
      </c>
      <c r="W340" s="21">
        <v>0</v>
      </c>
      <c r="X340" s="21">
        <v>1.4901161193847656E-8</v>
      </c>
      <c r="Y340" s="19">
        <v>0</v>
      </c>
      <c r="Z340" s="19">
        <v>0.39999999850988388</v>
      </c>
      <c r="AA340" s="21">
        <v>7.4505805969238281E-9</v>
      </c>
      <c r="AB340" s="21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21">
        <v>0</v>
      </c>
      <c r="AL340" s="21">
        <v>1.4901161193847656E-8</v>
      </c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>
        <v>0</v>
      </c>
      <c r="BB340" s="19">
        <v>0</v>
      </c>
      <c r="BC340" s="19"/>
      <c r="BD340" s="19"/>
      <c r="BE340" s="19"/>
      <c r="BF340" s="19"/>
      <c r="BG340" s="16">
        <f t="shared" si="20"/>
        <v>7.4505805969238281E-9</v>
      </c>
      <c r="BH340" s="16">
        <f t="shared" si="20"/>
        <v>0.40000002831220627</v>
      </c>
      <c r="BI340" s="16">
        <f t="shared" si="21"/>
        <v>0</v>
      </c>
      <c r="BJ340" s="16">
        <f t="shared" si="22"/>
        <v>0.40000002086162567</v>
      </c>
      <c r="BK340" s="18">
        <f t="shared" si="23"/>
        <v>7.4505805969238281E-9</v>
      </c>
    </row>
    <row r="341" spans="1:63" x14ac:dyDescent="0.3">
      <c r="A341" s="12">
        <v>22.311699999999998</v>
      </c>
      <c r="B341" s="13" t="s">
        <v>328</v>
      </c>
      <c r="C341" s="19"/>
      <c r="D341" s="19"/>
      <c r="E341" s="19">
        <v>0</v>
      </c>
      <c r="F341" s="19">
        <v>0</v>
      </c>
      <c r="G341" s="19">
        <v>0</v>
      </c>
      <c r="H341" s="19">
        <v>0</v>
      </c>
      <c r="I341" s="19"/>
      <c r="J341" s="19"/>
      <c r="K341" s="19">
        <v>0</v>
      </c>
      <c r="L341" s="19">
        <v>0</v>
      </c>
      <c r="M341" s="19">
        <v>0</v>
      </c>
      <c r="N341" s="19">
        <v>0</v>
      </c>
      <c r="O341" s="22"/>
      <c r="P341" s="19"/>
      <c r="Q341" s="22">
        <v>0</v>
      </c>
      <c r="R341" s="22">
        <v>0</v>
      </c>
      <c r="S341" s="19">
        <v>0</v>
      </c>
      <c r="T341" s="19">
        <v>0</v>
      </c>
      <c r="U341" s="19"/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19">
        <v>0</v>
      </c>
      <c r="AI341" s="19">
        <v>0</v>
      </c>
      <c r="AJ341" s="19">
        <v>0</v>
      </c>
      <c r="AK341" s="19">
        <v>0</v>
      </c>
      <c r="AL341" s="19">
        <v>0</v>
      </c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>
        <v>0</v>
      </c>
      <c r="BB341" s="19">
        <v>0</v>
      </c>
      <c r="BC341" s="19"/>
      <c r="BD341" s="19"/>
      <c r="BE341" s="19"/>
      <c r="BF341" s="19"/>
      <c r="BG341" s="16">
        <f t="shared" si="20"/>
        <v>0</v>
      </c>
      <c r="BH341" s="16">
        <f t="shared" si="20"/>
        <v>0</v>
      </c>
      <c r="BI341" s="16">
        <f t="shared" si="21"/>
        <v>0</v>
      </c>
      <c r="BJ341" s="16">
        <f t="shared" si="22"/>
        <v>0</v>
      </c>
      <c r="BK341" s="18">
        <f t="shared" si="23"/>
        <v>0</v>
      </c>
    </row>
    <row r="342" spans="1:63" x14ac:dyDescent="0.3">
      <c r="A342" s="12">
        <v>22.320699999999999</v>
      </c>
      <c r="B342" s="13" t="s">
        <v>329</v>
      </c>
      <c r="C342" s="19"/>
      <c r="D342" s="19"/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22"/>
      <c r="P342" s="19"/>
      <c r="Q342" s="22">
        <v>0</v>
      </c>
      <c r="R342" s="22">
        <v>0</v>
      </c>
      <c r="S342" s="19">
        <v>0</v>
      </c>
      <c r="T342" s="19">
        <v>0</v>
      </c>
      <c r="U342" s="19"/>
      <c r="V342" s="19">
        <v>0</v>
      </c>
      <c r="W342" s="21">
        <v>0</v>
      </c>
      <c r="X342" s="21">
        <v>1.862645149230957E-9</v>
      </c>
      <c r="Y342" s="19">
        <v>470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21">
        <v>0</v>
      </c>
      <c r="AH342" s="21">
        <v>7.4505805969238281E-9</v>
      </c>
      <c r="AI342" s="21">
        <v>0</v>
      </c>
      <c r="AJ342" s="21">
        <v>1.862645149230957E-9</v>
      </c>
      <c r="AK342" s="19">
        <v>0</v>
      </c>
      <c r="AL342" s="19">
        <v>0</v>
      </c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>
        <v>0</v>
      </c>
      <c r="BB342" s="19">
        <v>0</v>
      </c>
      <c r="BC342" s="19"/>
      <c r="BD342" s="19"/>
      <c r="BE342" s="19"/>
      <c r="BF342" s="19"/>
      <c r="BG342" s="16">
        <f t="shared" si="20"/>
        <v>470</v>
      </c>
      <c r="BH342" s="16">
        <f t="shared" si="20"/>
        <v>1.1175870895385742E-8</v>
      </c>
      <c r="BI342" s="16">
        <f t="shared" si="21"/>
        <v>469.99999998882413</v>
      </c>
      <c r="BJ342" s="16">
        <f t="shared" si="22"/>
        <v>0</v>
      </c>
      <c r="BK342" s="18">
        <f t="shared" si="23"/>
        <v>0</v>
      </c>
    </row>
    <row r="343" spans="1:63" x14ac:dyDescent="0.3">
      <c r="A343" s="12">
        <v>22.340699999999998</v>
      </c>
      <c r="B343" s="13" t="s">
        <v>330</v>
      </c>
      <c r="C343" s="19"/>
      <c r="D343" s="19"/>
      <c r="E343" s="19">
        <v>0</v>
      </c>
      <c r="F343" s="19">
        <v>0</v>
      </c>
      <c r="G343" s="19">
        <v>0</v>
      </c>
      <c r="H343" s="19">
        <v>0</v>
      </c>
      <c r="I343" s="19"/>
      <c r="J343" s="19"/>
      <c r="K343" s="19">
        <v>0</v>
      </c>
      <c r="L343" s="19">
        <v>0</v>
      </c>
      <c r="M343" s="19">
        <v>0</v>
      </c>
      <c r="N343" s="19">
        <v>0</v>
      </c>
      <c r="O343" s="22"/>
      <c r="P343" s="19"/>
      <c r="Q343" s="22">
        <v>0</v>
      </c>
      <c r="R343" s="22">
        <v>0</v>
      </c>
      <c r="S343" s="19">
        <v>0</v>
      </c>
      <c r="T343" s="19">
        <v>0</v>
      </c>
      <c r="U343" s="19"/>
      <c r="V343" s="19"/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>
        <v>0</v>
      </c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>
        <v>0</v>
      </c>
      <c r="BB343" s="19">
        <v>0</v>
      </c>
      <c r="BC343" s="19"/>
      <c r="BD343" s="19"/>
      <c r="BE343" s="19"/>
      <c r="BF343" s="19"/>
      <c r="BG343" s="16">
        <f t="shared" si="20"/>
        <v>0</v>
      </c>
      <c r="BH343" s="16">
        <f t="shared" si="20"/>
        <v>0</v>
      </c>
      <c r="BI343" s="16">
        <f t="shared" si="21"/>
        <v>0</v>
      </c>
      <c r="BJ343" s="16">
        <f t="shared" si="22"/>
        <v>0</v>
      </c>
      <c r="BK343" s="18">
        <f t="shared" si="23"/>
        <v>0</v>
      </c>
    </row>
    <row r="344" spans="1:63" x14ac:dyDescent="0.3">
      <c r="A344" s="12">
        <v>22.360700000000001</v>
      </c>
      <c r="B344" s="13" t="s">
        <v>331</v>
      </c>
      <c r="C344" s="19"/>
      <c r="D344" s="19"/>
      <c r="E344" s="19">
        <v>0</v>
      </c>
      <c r="F344" s="19">
        <v>0</v>
      </c>
      <c r="G344" s="19">
        <v>0</v>
      </c>
      <c r="H344" s="19">
        <v>0</v>
      </c>
      <c r="I344" s="19">
        <v>3.7398422136902809E-9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22"/>
      <c r="P344" s="19"/>
      <c r="Q344" s="22">
        <v>0</v>
      </c>
      <c r="R344" s="22">
        <v>0</v>
      </c>
      <c r="S344" s="19">
        <v>0</v>
      </c>
      <c r="T344" s="19">
        <v>0</v>
      </c>
      <c r="U344" s="19"/>
      <c r="V344" s="19"/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21">
        <v>0</v>
      </c>
      <c r="AH344" s="21">
        <v>2.3283064365386963E-10</v>
      </c>
      <c r="AI344" s="19">
        <v>0</v>
      </c>
      <c r="AJ344" s="19">
        <v>0</v>
      </c>
      <c r="AK344" s="21">
        <v>0</v>
      </c>
      <c r="AL344" s="21">
        <v>2.3283064365386963E-10</v>
      </c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>
        <v>0</v>
      </c>
      <c r="BB344" s="19">
        <v>0</v>
      </c>
      <c r="BC344" s="19"/>
      <c r="BD344" s="19"/>
      <c r="BE344" s="19"/>
      <c r="BF344" s="19"/>
      <c r="BG344" s="16">
        <f t="shared" si="20"/>
        <v>3.7398422136902809E-9</v>
      </c>
      <c r="BH344" s="16">
        <f t="shared" si="20"/>
        <v>4.6566128730773926E-10</v>
      </c>
      <c r="BI344" s="16">
        <f t="shared" si="21"/>
        <v>3.2741809263825417E-9</v>
      </c>
      <c r="BJ344" s="16">
        <f t="shared" si="22"/>
        <v>0</v>
      </c>
      <c r="BK344" s="18">
        <f t="shared" si="23"/>
        <v>0</v>
      </c>
    </row>
    <row r="345" spans="1:63" x14ac:dyDescent="0.3">
      <c r="A345" s="12">
        <v>22.370699999999999</v>
      </c>
      <c r="B345" s="13" t="s">
        <v>332</v>
      </c>
      <c r="C345" s="19"/>
      <c r="D345" s="19"/>
      <c r="E345" s="19">
        <v>0</v>
      </c>
      <c r="F345" s="19">
        <v>0</v>
      </c>
      <c r="G345" s="19">
        <v>558206</v>
      </c>
      <c r="H345" s="19">
        <v>0</v>
      </c>
      <c r="I345" s="19">
        <v>0</v>
      </c>
      <c r="J345" s="19">
        <v>2.3283064365386963E-10</v>
      </c>
      <c r="K345" s="19">
        <v>0</v>
      </c>
      <c r="L345" s="19">
        <v>0</v>
      </c>
      <c r="M345" s="19">
        <v>0</v>
      </c>
      <c r="N345" s="19">
        <v>0</v>
      </c>
      <c r="O345" s="22"/>
      <c r="P345" s="19"/>
      <c r="Q345" s="22">
        <v>0</v>
      </c>
      <c r="R345" s="22">
        <v>0</v>
      </c>
      <c r="S345" s="19">
        <v>0</v>
      </c>
      <c r="T345" s="19">
        <v>0</v>
      </c>
      <c r="U345" s="19">
        <v>0</v>
      </c>
      <c r="V345" s="19"/>
      <c r="W345" s="19">
        <v>0</v>
      </c>
      <c r="X345" s="19">
        <v>0</v>
      </c>
      <c r="Y345" s="19">
        <v>2458.0800000000017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21">
        <v>0</v>
      </c>
      <c r="AH345" s="21">
        <v>5.8207660913467407E-10</v>
      </c>
      <c r="AI345" s="19">
        <v>0</v>
      </c>
      <c r="AJ345" s="19">
        <v>0</v>
      </c>
      <c r="AK345" s="19">
        <v>0</v>
      </c>
      <c r="AL345" s="19">
        <v>0</v>
      </c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>
        <v>0</v>
      </c>
      <c r="BB345" s="19">
        <v>0</v>
      </c>
      <c r="BC345" s="19"/>
      <c r="BD345" s="19"/>
      <c r="BE345" s="19"/>
      <c r="BF345" s="19"/>
      <c r="BG345" s="16">
        <f t="shared" si="20"/>
        <v>560664.07999999996</v>
      </c>
      <c r="BH345" s="16">
        <f t="shared" si="20"/>
        <v>8.149072527885437E-10</v>
      </c>
      <c r="BI345" s="16">
        <f t="shared" si="21"/>
        <v>560664.07999999914</v>
      </c>
      <c r="BJ345" s="16">
        <f t="shared" si="22"/>
        <v>0</v>
      </c>
      <c r="BK345" s="18">
        <f t="shared" si="23"/>
        <v>0</v>
      </c>
    </row>
    <row r="346" spans="1:63" x14ac:dyDescent="0.3">
      <c r="A346" s="12">
        <v>22.410699999999999</v>
      </c>
      <c r="B346" s="13" t="s">
        <v>333</v>
      </c>
      <c r="C346" s="19"/>
      <c r="D346" s="19"/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22"/>
      <c r="P346" s="19"/>
      <c r="Q346" s="22">
        <v>0</v>
      </c>
      <c r="R346" s="22">
        <v>1.862645149230957E-9</v>
      </c>
      <c r="S346" s="19">
        <v>0</v>
      </c>
      <c r="T346" s="19">
        <v>0</v>
      </c>
      <c r="U346" s="19">
        <v>0</v>
      </c>
      <c r="V346" s="19"/>
      <c r="W346" s="21">
        <v>0</v>
      </c>
      <c r="X346" s="21">
        <v>3.7252902984619141E-9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19">
        <v>0</v>
      </c>
      <c r="AI346" s="21">
        <v>3.7252902984619141E-9</v>
      </c>
      <c r="AJ346" s="21">
        <v>0</v>
      </c>
      <c r="AK346" s="21">
        <v>0</v>
      </c>
      <c r="AL346" s="21">
        <v>5.5879354476928711E-9</v>
      </c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>
        <v>0</v>
      </c>
      <c r="BB346" s="19">
        <v>0</v>
      </c>
      <c r="BC346" s="19"/>
      <c r="BD346" s="19"/>
      <c r="BE346" s="19"/>
      <c r="BF346" s="19"/>
      <c r="BG346" s="16">
        <f t="shared" si="20"/>
        <v>3.7252902984619141E-9</v>
      </c>
      <c r="BH346" s="16">
        <f t="shared" si="20"/>
        <v>1.1175870895385742E-8</v>
      </c>
      <c r="BI346" s="16">
        <f t="shared" si="21"/>
        <v>0</v>
      </c>
      <c r="BJ346" s="16">
        <f t="shared" si="22"/>
        <v>7.4505805969238281E-9</v>
      </c>
      <c r="BK346" s="18">
        <f t="shared" si="23"/>
        <v>0</v>
      </c>
    </row>
    <row r="347" spans="1:63" x14ac:dyDescent="0.3">
      <c r="A347" s="12">
        <v>22.4117</v>
      </c>
      <c r="B347" s="13" t="s">
        <v>334</v>
      </c>
      <c r="C347" s="19"/>
      <c r="D347" s="19"/>
      <c r="E347" s="19">
        <v>0</v>
      </c>
      <c r="F347" s="19">
        <v>0</v>
      </c>
      <c r="G347" s="19">
        <v>0</v>
      </c>
      <c r="H347" s="19">
        <v>0</v>
      </c>
      <c r="I347" s="19"/>
      <c r="J347" s="19"/>
      <c r="K347" s="19">
        <v>0</v>
      </c>
      <c r="L347" s="19">
        <v>0</v>
      </c>
      <c r="M347" s="19">
        <v>0</v>
      </c>
      <c r="N347" s="19">
        <v>0</v>
      </c>
      <c r="O347" s="22"/>
      <c r="P347" s="19"/>
      <c r="Q347" s="22">
        <v>0</v>
      </c>
      <c r="R347" s="22">
        <v>0</v>
      </c>
      <c r="S347" s="19">
        <v>0</v>
      </c>
      <c r="T347" s="19">
        <v>0</v>
      </c>
      <c r="U347" s="19"/>
      <c r="V347" s="19"/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19">
        <v>0</v>
      </c>
      <c r="AI347" s="19">
        <v>0</v>
      </c>
      <c r="AJ347" s="19">
        <v>0</v>
      </c>
      <c r="AK347" s="19">
        <v>0</v>
      </c>
      <c r="AL347" s="19">
        <v>0</v>
      </c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>
        <v>0</v>
      </c>
      <c r="BB347" s="19">
        <v>0</v>
      </c>
      <c r="BC347" s="19"/>
      <c r="BD347" s="19"/>
      <c r="BE347" s="19"/>
      <c r="BF347" s="19"/>
      <c r="BG347" s="16">
        <f t="shared" si="20"/>
        <v>0</v>
      </c>
      <c r="BH347" s="16">
        <f t="shared" si="20"/>
        <v>0</v>
      </c>
      <c r="BI347" s="16">
        <f t="shared" si="21"/>
        <v>0</v>
      </c>
      <c r="BJ347" s="16">
        <f t="shared" si="22"/>
        <v>0</v>
      </c>
      <c r="BK347" s="18">
        <f t="shared" si="23"/>
        <v>0</v>
      </c>
    </row>
    <row r="348" spans="1:63" x14ac:dyDescent="0.3">
      <c r="A348" s="12">
        <v>22.412700000000001</v>
      </c>
      <c r="B348" s="13" t="s">
        <v>335</v>
      </c>
      <c r="C348" s="19"/>
      <c r="D348" s="19"/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22"/>
      <c r="P348" s="19"/>
      <c r="Q348" s="22">
        <v>0</v>
      </c>
      <c r="R348" s="22">
        <v>0</v>
      </c>
      <c r="S348" s="19">
        <v>0</v>
      </c>
      <c r="T348" s="19">
        <v>0</v>
      </c>
      <c r="U348" s="19"/>
      <c r="V348" s="19"/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19">
        <v>0</v>
      </c>
      <c r="AI348" s="19">
        <v>0</v>
      </c>
      <c r="AJ348" s="19">
        <v>0</v>
      </c>
      <c r="AK348" s="19">
        <v>0</v>
      </c>
      <c r="AL348" s="19">
        <v>0</v>
      </c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>
        <v>0</v>
      </c>
      <c r="BB348" s="19">
        <v>0</v>
      </c>
      <c r="BC348" s="19"/>
      <c r="BD348" s="19"/>
      <c r="BE348" s="19"/>
      <c r="BF348" s="19"/>
      <c r="BG348" s="16">
        <f t="shared" si="20"/>
        <v>0</v>
      </c>
      <c r="BH348" s="16">
        <f t="shared" si="20"/>
        <v>0</v>
      </c>
      <c r="BI348" s="16">
        <f t="shared" si="21"/>
        <v>0</v>
      </c>
      <c r="BJ348" s="16">
        <f t="shared" si="22"/>
        <v>0</v>
      </c>
      <c r="BK348" s="18">
        <f t="shared" si="23"/>
        <v>0</v>
      </c>
    </row>
    <row r="349" spans="1:63" x14ac:dyDescent="0.3">
      <c r="A349" s="12">
        <v>22.4207</v>
      </c>
      <c r="B349" s="13" t="s">
        <v>336</v>
      </c>
      <c r="C349" s="19"/>
      <c r="D349" s="19"/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22"/>
      <c r="P349" s="19"/>
      <c r="Q349" s="22">
        <v>0</v>
      </c>
      <c r="R349" s="22">
        <v>0</v>
      </c>
      <c r="S349" s="19">
        <v>0</v>
      </c>
      <c r="T349" s="19">
        <v>0</v>
      </c>
      <c r="U349" s="19"/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4.6566128730773926E-10</v>
      </c>
      <c r="AG349" s="19">
        <v>0</v>
      </c>
      <c r="AH349" s="19">
        <v>0</v>
      </c>
      <c r="AI349" s="19">
        <v>0</v>
      </c>
      <c r="AJ349" s="19">
        <v>0</v>
      </c>
      <c r="AK349" s="21">
        <v>9.3132257461547852E-10</v>
      </c>
      <c r="AL349" s="21">
        <v>0</v>
      </c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>
        <v>0</v>
      </c>
      <c r="BB349" s="19">
        <v>0</v>
      </c>
      <c r="BC349" s="19"/>
      <c r="BD349" s="19"/>
      <c r="BE349" s="19"/>
      <c r="BF349" s="19"/>
      <c r="BG349" s="16">
        <f t="shared" si="20"/>
        <v>9.3132257461547852E-10</v>
      </c>
      <c r="BH349" s="16">
        <f t="shared" si="20"/>
        <v>4.6566128730773926E-10</v>
      </c>
      <c r="BI349" s="16">
        <f t="shared" si="21"/>
        <v>4.6566128730773926E-10</v>
      </c>
      <c r="BJ349" s="16">
        <f t="shared" si="22"/>
        <v>0</v>
      </c>
      <c r="BK349" s="18">
        <f t="shared" si="23"/>
        <v>0</v>
      </c>
    </row>
    <row r="350" spans="1:63" x14ac:dyDescent="0.3">
      <c r="A350" s="12">
        <v>22.421700000000001</v>
      </c>
      <c r="B350" s="13" t="s">
        <v>337</v>
      </c>
      <c r="C350" s="19"/>
      <c r="D350" s="19"/>
      <c r="E350" s="19">
        <v>0</v>
      </c>
      <c r="F350" s="19">
        <v>0</v>
      </c>
      <c r="G350" s="19">
        <v>0</v>
      </c>
      <c r="H350" s="19">
        <v>0</v>
      </c>
      <c r="I350" s="19"/>
      <c r="J350" s="19"/>
      <c r="K350" s="19">
        <v>0</v>
      </c>
      <c r="L350" s="19">
        <v>0</v>
      </c>
      <c r="M350" s="19">
        <v>0</v>
      </c>
      <c r="N350" s="19">
        <v>0</v>
      </c>
      <c r="O350" s="22"/>
      <c r="P350" s="19"/>
      <c r="Q350" s="22">
        <v>0</v>
      </c>
      <c r="R350" s="22">
        <v>0</v>
      </c>
      <c r="S350" s="19">
        <v>0</v>
      </c>
      <c r="T350" s="19">
        <v>0</v>
      </c>
      <c r="U350" s="19"/>
      <c r="V350" s="19"/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>
        <v>0</v>
      </c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>
        <v>0</v>
      </c>
      <c r="BB350" s="19">
        <v>0</v>
      </c>
      <c r="BC350" s="19"/>
      <c r="BD350" s="19"/>
      <c r="BE350" s="19"/>
      <c r="BF350" s="19"/>
      <c r="BG350" s="16">
        <f t="shared" si="20"/>
        <v>0</v>
      </c>
      <c r="BH350" s="16">
        <f t="shared" si="20"/>
        <v>0</v>
      </c>
      <c r="BI350" s="16">
        <f t="shared" si="21"/>
        <v>0</v>
      </c>
      <c r="BJ350" s="16">
        <f t="shared" si="22"/>
        <v>0</v>
      </c>
      <c r="BK350" s="18">
        <f t="shared" si="23"/>
        <v>0</v>
      </c>
    </row>
    <row r="351" spans="1:63" x14ac:dyDescent="0.3">
      <c r="A351" s="12">
        <v>22.422699999999999</v>
      </c>
      <c r="B351" s="13" t="s">
        <v>338</v>
      </c>
      <c r="C351" s="19"/>
      <c r="D351" s="19"/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22"/>
      <c r="P351" s="19"/>
      <c r="Q351" s="22">
        <v>0</v>
      </c>
      <c r="R351" s="22">
        <v>0</v>
      </c>
      <c r="S351" s="19">
        <v>0</v>
      </c>
      <c r="T351" s="19">
        <v>0</v>
      </c>
      <c r="U351" s="19"/>
      <c r="V351" s="19"/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19">
        <v>0</v>
      </c>
      <c r="AI351" s="19">
        <v>0</v>
      </c>
      <c r="AJ351" s="19">
        <v>0</v>
      </c>
      <c r="AK351" s="19">
        <v>0</v>
      </c>
      <c r="AL351" s="19">
        <v>0</v>
      </c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>
        <v>0</v>
      </c>
      <c r="BB351" s="19">
        <v>0</v>
      </c>
      <c r="BC351" s="19"/>
      <c r="BD351" s="19"/>
      <c r="BE351" s="19"/>
      <c r="BF351" s="19"/>
      <c r="BG351" s="16">
        <f t="shared" si="20"/>
        <v>0</v>
      </c>
      <c r="BH351" s="16">
        <f t="shared" si="20"/>
        <v>0</v>
      </c>
      <c r="BI351" s="16">
        <f t="shared" si="21"/>
        <v>0</v>
      </c>
      <c r="BJ351" s="16">
        <f t="shared" si="22"/>
        <v>0</v>
      </c>
      <c r="BK351" s="18">
        <f t="shared" si="23"/>
        <v>0</v>
      </c>
    </row>
    <row r="352" spans="1:63" x14ac:dyDescent="0.3">
      <c r="A352" s="12">
        <v>22.450700000000001</v>
      </c>
      <c r="B352" s="13" t="s">
        <v>339</v>
      </c>
      <c r="C352" s="19"/>
      <c r="D352" s="19"/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22"/>
      <c r="P352" s="19"/>
      <c r="Q352" s="22">
        <v>0</v>
      </c>
      <c r="R352" s="22">
        <v>0</v>
      </c>
      <c r="S352" s="19">
        <v>0</v>
      </c>
      <c r="T352" s="19">
        <v>0</v>
      </c>
      <c r="U352" s="19"/>
      <c r="V352" s="19"/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19">
        <v>0</v>
      </c>
      <c r="AI352" s="19">
        <v>0</v>
      </c>
      <c r="AJ352" s="19">
        <v>0</v>
      </c>
      <c r="AK352" s="19">
        <v>0</v>
      </c>
      <c r="AL352" s="19">
        <v>0</v>
      </c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>
        <v>0</v>
      </c>
      <c r="BB352" s="19">
        <v>0</v>
      </c>
      <c r="BC352" s="19"/>
      <c r="BD352" s="19"/>
      <c r="BE352" s="19"/>
      <c r="BF352" s="19"/>
      <c r="BG352" s="16">
        <f t="shared" si="20"/>
        <v>0</v>
      </c>
      <c r="BH352" s="16">
        <f t="shared" si="20"/>
        <v>0</v>
      </c>
      <c r="BI352" s="16">
        <f t="shared" si="21"/>
        <v>0</v>
      </c>
      <c r="BJ352" s="16">
        <f t="shared" si="22"/>
        <v>0</v>
      </c>
      <c r="BK352" s="18">
        <f t="shared" si="23"/>
        <v>0</v>
      </c>
    </row>
    <row r="353" spans="1:63" x14ac:dyDescent="0.3">
      <c r="A353" s="12">
        <v>22.5107</v>
      </c>
      <c r="B353" s="13" t="s">
        <v>340</v>
      </c>
      <c r="C353" s="19"/>
      <c r="D353" s="19"/>
      <c r="E353" s="19">
        <v>0</v>
      </c>
      <c r="F353" s="19">
        <v>0</v>
      </c>
      <c r="G353" s="19">
        <v>0</v>
      </c>
      <c r="H353" s="19">
        <v>0</v>
      </c>
      <c r="I353" s="19">
        <v>1.4551915228366852E-11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22"/>
      <c r="P353" s="19"/>
      <c r="Q353" s="22">
        <v>0</v>
      </c>
      <c r="R353" s="22">
        <v>0</v>
      </c>
      <c r="S353" s="19">
        <v>0</v>
      </c>
      <c r="T353" s="19">
        <v>0</v>
      </c>
      <c r="U353" s="19"/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19">
        <v>0</v>
      </c>
      <c r="AI353" s="19">
        <v>0</v>
      </c>
      <c r="AJ353" s="19">
        <v>0</v>
      </c>
      <c r="AK353" s="19">
        <v>0</v>
      </c>
      <c r="AL353" s="19">
        <v>0</v>
      </c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>
        <v>0</v>
      </c>
      <c r="BB353" s="19">
        <v>0</v>
      </c>
      <c r="BC353" s="19"/>
      <c r="BD353" s="19"/>
      <c r="BE353" s="19"/>
      <c r="BF353" s="19"/>
      <c r="BG353" s="16">
        <f t="shared" si="20"/>
        <v>1.4551915228366852E-11</v>
      </c>
      <c r="BH353" s="16">
        <f t="shared" si="20"/>
        <v>0</v>
      </c>
      <c r="BI353" s="16">
        <f t="shared" si="21"/>
        <v>1.4551915228366852E-11</v>
      </c>
      <c r="BJ353" s="16">
        <f t="shared" si="22"/>
        <v>0</v>
      </c>
      <c r="BK353" s="18">
        <f t="shared" si="23"/>
        <v>0</v>
      </c>
    </row>
    <row r="354" spans="1:63" x14ac:dyDescent="0.3">
      <c r="A354" s="12">
        <v>22.610699999999998</v>
      </c>
      <c r="B354" s="13" t="s">
        <v>341</v>
      </c>
      <c r="C354" s="19">
        <v>37754812.140000001</v>
      </c>
      <c r="D354" s="19">
        <v>0</v>
      </c>
      <c r="E354" s="20">
        <v>14030370.260000002</v>
      </c>
      <c r="F354" s="21">
        <v>0</v>
      </c>
      <c r="G354" s="19">
        <v>10559539.789999926</v>
      </c>
      <c r="H354" s="19">
        <v>0</v>
      </c>
      <c r="I354" s="19">
        <v>19994916.539999962</v>
      </c>
      <c r="J354" s="19">
        <v>0</v>
      </c>
      <c r="K354" s="19">
        <v>12719881.479999997</v>
      </c>
      <c r="L354" s="19">
        <v>0</v>
      </c>
      <c r="M354" s="21">
        <v>33955199.728000075</v>
      </c>
      <c r="N354" s="21">
        <v>0</v>
      </c>
      <c r="O354" s="23">
        <v>4704102.2799999993</v>
      </c>
      <c r="P354" s="22"/>
      <c r="Q354" s="23">
        <v>21866470.229999989</v>
      </c>
      <c r="R354" s="22">
        <v>0</v>
      </c>
      <c r="S354" s="20">
        <v>46114230.910000011</v>
      </c>
      <c r="T354" s="24">
        <v>0</v>
      </c>
      <c r="U354" s="19">
        <v>24594458.359999999</v>
      </c>
      <c r="V354" s="19"/>
      <c r="W354" s="20">
        <v>10089875.209999995</v>
      </c>
      <c r="X354" s="21">
        <v>0</v>
      </c>
      <c r="Y354" s="19">
        <v>8248466.3200000003</v>
      </c>
      <c r="Z354" s="19">
        <v>0</v>
      </c>
      <c r="AA354" s="20">
        <v>12462839.460000003</v>
      </c>
      <c r="AB354" s="21">
        <v>0</v>
      </c>
      <c r="AC354" s="20">
        <v>58255159.159999892</v>
      </c>
      <c r="AD354" s="21">
        <v>0</v>
      </c>
      <c r="AE354" s="19">
        <v>13780873.090000033</v>
      </c>
      <c r="AF354" s="19">
        <v>0</v>
      </c>
      <c r="AG354" s="20">
        <v>38167070.88000001</v>
      </c>
      <c r="AH354" s="21">
        <v>0</v>
      </c>
      <c r="AI354" s="20">
        <v>18956516.689999986</v>
      </c>
      <c r="AJ354" s="21">
        <v>0</v>
      </c>
      <c r="AK354" s="20">
        <v>35470356.519999996</v>
      </c>
      <c r="AL354" s="21">
        <v>0</v>
      </c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>
        <v>0</v>
      </c>
      <c r="BB354" s="19">
        <v>0</v>
      </c>
      <c r="BC354" s="19"/>
      <c r="BD354" s="19"/>
      <c r="BE354" s="19"/>
      <c r="BF354" s="19"/>
      <c r="BG354" s="16">
        <f t="shared" si="20"/>
        <v>421725139.04799992</v>
      </c>
      <c r="BH354" s="16">
        <f t="shared" si="20"/>
        <v>0</v>
      </c>
      <c r="BI354" s="57">
        <f t="shared" si="21"/>
        <v>421725139.04799992</v>
      </c>
      <c r="BJ354" s="57">
        <f t="shared" si="22"/>
        <v>0</v>
      </c>
      <c r="BK354" s="18">
        <f t="shared" si="23"/>
        <v>12462839.460000003</v>
      </c>
    </row>
    <row r="355" spans="1:63" x14ac:dyDescent="0.3">
      <c r="A355" s="12">
        <v>22.641699999999997</v>
      </c>
      <c r="B355" s="13" t="s">
        <v>342</v>
      </c>
      <c r="C355" s="19">
        <v>348326</v>
      </c>
      <c r="D355" s="19">
        <v>0</v>
      </c>
      <c r="E355" s="19">
        <v>0</v>
      </c>
      <c r="F355" s="19">
        <v>0</v>
      </c>
      <c r="G355" s="19">
        <v>0</v>
      </c>
      <c r="H355" s="19">
        <v>0</v>
      </c>
      <c r="I355" s="19"/>
      <c r="J355" s="19"/>
      <c r="K355" s="19">
        <v>0</v>
      </c>
      <c r="L355" s="19">
        <v>0</v>
      </c>
      <c r="M355" s="19">
        <v>0</v>
      </c>
      <c r="N355" s="19">
        <v>0</v>
      </c>
      <c r="O355" s="22"/>
      <c r="P355" s="19"/>
      <c r="Q355" s="22">
        <v>0</v>
      </c>
      <c r="R355" s="22">
        <v>0</v>
      </c>
      <c r="S355" s="19">
        <v>0</v>
      </c>
      <c r="T355" s="19">
        <v>0</v>
      </c>
      <c r="U355" s="19"/>
      <c r="V355" s="19"/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>
        <v>0</v>
      </c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>
        <v>0</v>
      </c>
      <c r="BB355" s="19">
        <v>0</v>
      </c>
      <c r="BC355" s="19"/>
      <c r="BD355" s="19"/>
      <c r="BE355" s="19"/>
      <c r="BF355" s="19"/>
      <c r="BG355" s="16">
        <f t="shared" si="20"/>
        <v>348326</v>
      </c>
      <c r="BH355" s="16">
        <f t="shared" si="20"/>
        <v>0</v>
      </c>
      <c r="BI355" s="57">
        <f t="shared" si="21"/>
        <v>348326</v>
      </c>
      <c r="BJ355" s="57">
        <f t="shared" si="22"/>
        <v>0</v>
      </c>
      <c r="BK355" s="18">
        <f t="shared" si="23"/>
        <v>0</v>
      </c>
    </row>
    <row r="356" spans="1:63" x14ac:dyDescent="0.3">
      <c r="A356" s="12">
        <v>22.660699999999999</v>
      </c>
      <c r="B356" s="13" t="s">
        <v>343</v>
      </c>
      <c r="C356" s="19"/>
      <c r="D356" s="19"/>
      <c r="E356" s="19">
        <v>0</v>
      </c>
      <c r="F356" s="19">
        <v>0</v>
      </c>
      <c r="G356" s="19">
        <v>0</v>
      </c>
      <c r="H356" s="19">
        <v>0</v>
      </c>
      <c r="I356" s="19"/>
      <c r="J356" s="19"/>
      <c r="K356" s="19">
        <v>0</v>
      </c>
      <c r="L356" s="19">
        <v>0</v>
      </c>
      <c r="M356" s="19">
        <v>0</v>
      </c>
      <c r="N356" s="19">
        <v>0</v>
      </c>
      <c r="O356" s="22"/>
      <c r="P356" s="19"/>
      <c r="Q356" s="22">
        <v>0</v>
      </c>
      <c r="R356" s="22">
        <v>0</v>
      </c>
      <c r="S356" s="19">
        <v>0</v>
      </c>
      <c r="T356" s="19">
        <v>0</v>
      </c>
      <c r="U356" s="19"/>
      <c r="V356" s="19"/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19">
        <v>0</v>
      </c>
      <c r="AI356" s="19">
        <v>0</v>
      </c>
      <c r="AJ356" s="19">
        <v>0</v>
      </c>
      <c r="AK356" s="19">
        <v>0</v>
      </c>
      <c r="AL356" s="19">
        <v>0</v>
      </c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>
        <v>0</v>
      </c>
      <c r="BB356" s="19">
        <v>0</v>
      </c>
      <c r="BC356" s="19"/>
      <c r="BD356" s="19"/>
      <c r="BE356" s="19"/>
      <c r="BF356" s="19"/>
      <c r="BG356" s="16">
        <f t="shared" si="20"/>
        <v>0</v>
      </c>
      <c r="BH356" s="16">
        <f t="shared" si="20"/>
        <v>0</v>
      </c>
      <c r="BI356" s="57">
        <f t="shared" si="21"/>
        <v>0</v>
      </c>
      <c r="BJ356" s="57">
        <f t="shared" si="22"/>
        <v>0</v>
      </c>
      <c r="BK356" s="18">
        <f t="shared" si="23"/>
        <v>0</v>
      </c>
    </row>
    <row r="357" spans="1:63" x14ac:dyDescent="0.3">
      <c r="A357" s="12">
        <v>22.680699999999998</v>
      </c>
      <c r="B357" s="13" t="s">
        <v>344</v>
      </c>
      <c r="C357" s="19"/>
      <c r="D357" s="19"/>
      <c r="E357" s="19">
        <v>0</v>
      </c>
      <c r="F357" s="19">
        <v>0</v>
      </c>
      <c r="G357" s="19">
        <v>0</v>
      </c>
      <c r="H357" s="19">
        <v>0</v>
      </c>
      <c r="I357" s="19"/>
      <c r="J357" s="19"/>
      <c r="K357" s="19">
        <v>0</v>
      </c>
      <c r="L357" s="19">
        <v>0</v>
      </c>
      <c r="M357" s="19">
        <v>0</v>
      </c>
      <c r="N357" s="19">
        <v>0</v>
      </c>
      <c r="O357" s="22"/>
      <c r="P357" s="19"/>
      <c r="Q357" s="22">
        <v>0</v>
      </c>
      <c r="R357" s="22">
        <v>0</v>
      </c>
      <c r="S357" s="19">
        <v>0</v>
      </c>
      <c r="T357" s="19">
        <v>0</v>
      </c>
      <c r="U357" s="19"/>
      <c r="V357" s="19"/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19">
        <v>0</v>
      </c>
      <c r="AI357" s="19">
        <v>0</v>
      </c>
      <c r="AJ357" s="19">
        <v>0</v>
      </c>
      <c r="AK357" s="19">
        <v>0</v>
      </c>
      <c r="AL357" s="19">
        <v>0</v>
      </c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>
        <v>0</v>
      </c>
      <c r="BB357" s="19">
        <v>0</v>
      </c>
      <c r="BC357" s="19"/>
      <c r="BD357" s="19"/>
      <c r="BE357" s="19"/>
      <c r="BF357" s="19"/>
      <c r="BG357" s="16">
        <f t="shared" si="20"/>
        <v>0</v>
      </c>
      <c r="BH357" s="16">
        <f t="shared" si="20"/>
        <v>0</v>
      </c>
      <c r="BI357" s="57">
        <f t="shared" si="21"/>
        <v>0</v>
      </c>
      <c r="BJ357" s="57">
        <f t="shared" si="22"/>
        <v>0</v>
      </c>
      <c r="BK357" s="18">
        <f t="shared" si="23"/>
        <v>0</v>
      </c>
    </row>
    <row r="358" spans="1:63" x14ac:dyDescent="0.3">
      <c r="A358" s="12">
        <v>22.710699999999999</v>
      </c>
      <c r="B358" s="13" t="s">
        <v>345</v>
      </c>
      <c r="C358" s="19"/>
      <c r="D358" s="19"/>
      <c r="E358" s="19">
        <v>0</v>
      </c>
      <c r="F358" s="19">
        <v>0</v>
      </c>
      <c r="G358" s="19">
        <v>0</v>
      </c>
      <c r="H358" s="19">
        <v>0</v>
      </c>
      <c r="I358" s="19"/>
      <c r="J358" s="19"/>
      <c r="K358" s="19">
        <v>0</v>
      </c>
      <c r="L358" s="19">
        <v>0</v>
      </c>
      <c r="M358" s="19">
        <v>0</v>
      </c>
      <c r="N358" s="19">
        <v>0</v>
      </c>
      <c r="O358" s="22"/>
      <c r="P358" s="19"/>
      <c r="Q358" s="22">
        <v>0</v>
      </c>
      <c r="R358" s="22">
        <v>0</v>
      </c>
      <c r="S358" s="19">
        <v>0</v>
      </c>
      <c r="T358" s="19">
        <v>0</v>
      </c>
      <c r="U358" s="19"/>
      <c r="V358" s="19"/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19">
        <v>0</v>
      </c>
      <c r="AI358" s="19">
        <v>0</v>
      </c>
      <c r="AJ358" s="19">
        <v>0</v>
      </c>
      <c r="AK358" s="19">
        <v>0</v>
      </c>
      <c r="AL358" s="19">
        <v>0</v>
      </c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>
        <v>0</v>
      </c>
      <c r="BB358" s="19">
        <v>0</v>
      </c>
      <c r="BC358" s="19"/>
      <c r="BD358" s="19"/>
      <c r="BE358" s="19"/>
      <c r="BF358" s="19"/>
      <c r="BG358" s="16">
        <f t="shared" si="20"/>
        <v>0</v>
      </c>
      <c r="BH358" s="16">
        <f t="shared" si="20"/>
        <v>0</v>
      </c>
      <c r="BI358" s="16">
        <f t="shared" si="21"/>
        <v>0</v>
      </c>
      <c r="BJ358" s="16">
        <f t="shared" si="22"/>
        <v>0</v>
      </c>
      <c r="BK358" s="18">
        <f t="shared" si="23"/>
        <v>0</v>
      </c>
    </row>
    <row r="359" spans="1:63" x14ac:dyDescent="0.3">
      <c r="A359" s="12">
        <v>22.720699999999997</v>
      </c>
      <c r="B359" s="13" t="s">
        <v>346</v>
      </c>
      <c r="C359" s="19"/>
      <c r="D359" s="19"/>
      <c r="E359" s="19">
        <v>0</v>
      </c>
      <c r="F359" s="19">
        <v>0</v>
      </c>
      <c r="G359" s="19">
        <v>0</v>
      </c>
      <c r="H359" s="19">
        <v>0</v>
      </c>
      <c r="I359" s="19"/>
      <c r="J359" s="19"/>
      <c r="K359" s="19">
        <v>0</v>
      </c>
      <c r="L359" s="19">
        <v>0</v>
      </c>
      <c r="M359" s="19">
        <v>0</v>
      </c>
      <c r="N359" s="19">
        <v>0</v>
      </c>
      <c r="O359" s="22"/>
      <c r="P359" s="19"/>
      <c r="Q359" s="22">
        <v>0</v>
      </c>
      <c r="R359" s="22">
        <v>0</v>
      </c>
      <c r="S359" s="19">
        <v>0</v>
      </c>
      <c r="T359" s="19">
        <v>0</v>
      </c>
      <c r="U359" s="19"/>
      <c r="V359" s="19"/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>
        <v>0</v>
      </c>
      <c r="AL359" s="19">
        <v>0</v>
      </c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>
        <v>0</v>
      </c>
      <c r="BB359" s="19">
        <v>0</v>
      </c>
      <c r="BC359" s="19"/>
      <c r="BD359" s="19"/>
      <c r="BE359" s="19"/>
      <c r="BF359" s="19"/>
      <c r="BG359" s="16">
        <f t="shared" si="20"/>
        <v>0</v>
      </c>
      <c r="BH359" s="16">
        <f t="shared" si="20"/>
        <v>0</v>
      </c>
      <c r="BI359" s="57">
        <f t="shared" si="21"/>
        <v>0</v>
      </c>
      <c r="BJ359" s="57">
        <f t="shared" si="22"/>
        <v>0</v>
      </c>
      <c r="BK359" s="18">
        <f t="shared" si="23"/>
        <v>0</v>
      </c>
    </row>
    <row r="360" spans="1:63" x14ac:dyDescent="0.3">
      <c r="A360" s="12">
        <v>22.730699999999999</v>
      </c>
      <c r="B360" s="13" t="s">
        <v>347</v>
      </c>
      <c r="C360" s="19"/>
      <c r="D360" s="19"/>
      <c r="E360" s="19">
        <v>0</v>
      </c>
      <c r="F360" s="19">
        <v>0</v>
      </c>
      <c r="G360" s="19">
        <v>0</v>
      </c>
      <c r="H360" s="19">
        <v>0</v>
      </c>
      <c r="I360" s="19"/>
      <c r="J360" s="19"/>
      <c r="K360" s="19">
        <v>0</v>
      </c>
      <c r="L360" s="19">
        <v>0</v>
      </c>
      <c r="M360" s="19">
        <v>0</v>
      </c>
      <c r="N360" s="19">
        <v>0</v>
      </c>
      <c r="O360" s="22"/>
      <c r="P360" s="19"/>
      <c r="Q360" s="22">
        <v>0</v>
      </c>
      <c r="R360" s="22">
        <v>0</v>
      </c>
      <c r="S360" s="19">
        <v>0</v>
      </c>
      <c r="T360" s="19">
        <v>0</v>
      </c>
      <c r="U360" s="19"/>
      <c r="V360" s="19"/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>
        <v>0</v>
      </c>
      <c r="AL360" s="19">
        <v>0</v>
      </c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>
        <v>0</v>
      </c>
      <c r="BB360" s="19">
        <v>0</v>
      </c>
      <c r="BC360" s="19"/>
      <c r="BD360" s="19"/>
      <c r="BE360" s="19"/>
      <c r="BF360" s="19"/>
      <c r="BG360" s="16">
        <f t="shared" si="20"/>
        <v>0</v>
      </c>
      <c r="BH360" s="16">
        <f t="shared" si="20"/>
        <v>0</v>
      </c>
      <c r="BI360" s="57">
        <f t="shared" si="21"/>
        <v>0</v>
      </c>
      <c r="BJ360" s="57">
        <f t="shared" si="22"/>
        <v>0</v>
      </c>
      <c r="BK360" s="18">
        <f t="shared" si="23"/>
        <v>0</v>
      </c>
    </row>
    <row r="361" spans="1:63" x14ac:dyDescent="0.3">
      <c r="A361" s="12">
        <v>22.7317</v>
      </c>
      <c r="B361" s="13" t="s">
        <v>348</v>
      </c>
      <c r="C361" s="19"/>
      <c r="D361" s="19"/>
      <c r="E361" s="19">
        <v>0</v>
      </c>
      <c r="F361" s="19">
        <v>0</v>
      </c>
      <c r="G361" s="19">
        <v>0</v>
      </c>
      <c r="H361" s="19">
        <v>0</v>
      </c>
      <c r="I361" s="19">
        <v>0</v>
      </c>
      <c r="J361" s="19">
        <v>5.8207660913467407E-11</v>
      </c>
      <c r="K361" s="19">
        <v>0</v>
      </c>
      <c r="L361" s="19">
        <v>0</v>
      </c>
      <c r="M361" s="19">
        <v>0</v>
      </c>
      <c r="N361" s="19">
        <v>0</v>
      </c>
      <c r="O361" s="22"/>
      <c r="P361" s="19"/>
      <c r="Q361" s="22">
        <v>0</v>
      </c>
      <c r="R361" s="22">
        <v>0</v>
      </c>
      <c r="S361" s="19">
        <v>0</v>
      </c>
      <c r="T361" s="19">
        <v>0</v>
      </c>
      <c r="U361" s="19"/>
      <c r="V361" s="19"/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0">
        <v>207260.86</v>
      </c>
      <c r="AD361" s="21">
        <v>0</v>
      </c>
      <c r="AE361" s="19">
        <v>0</v>
      </c>
      <c r="AF361" s="19">
        <v>0</v>
      </c>
      <c r="AG361" s="19">
        <v>0</v>
      </c>
      <c r="AH361" s="19">
        <v>0</v>
      </c>
      <c r="AI361" s="20">
        <v>214423.55000000005</v>
      </c>
      <c r="AJ361" s="21">
        <v>0</v>
      </c>
      <c r="AK361" s="19">
        <v>0</v>
      </c>
      <c r="AL361" s="19">
        <v>0</v>
      </c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>
        <v>0</v>
      </c>
      <c r="BB361" s="19">
        <v>0</v>
      </c>
      <c r="BC361" s="19"/>
      <c r="BD361" s="19"/>
      <c r="BE361" s="19"/>
      <c r="BF361" s="19"/>
      <c r="BG361" s="16">
        <f t="shared" si="20"/>
        <v>421684.41000000003</v>
      </c>
      <c r="BH361" s="16">
        <f t="shared" si="20"/>
        <v>5.8207660913467407E-11</v>
      </c>
      <c r="BI361" s="57">
        <f t="shared" si="21"/>
        <v>421684.41</v>
      </c>
      <c r="BJ361" s="57">
        <f t="shared" si="22"/>
        <v>0</v>
      </c>
      <c r="BK361" s="18">
        <f t="shared" si="23"/>
        <v>0</v>
      </c>
    </row>
    <row r="362" spans="1:63" x14ac:dyDescent="0.3">
      <c r="A362" s="12">
        <v>22.7607</v>
      </c>
      <c r="B362" s="13" t="s">
        <v>349</v>
      </c>
      <c r="C362" s="19"/>
      <c r="D362" s="19"/>
      <c r="E362" s="19">
        <v>0</v>
      </c>
      <c r="F362" s="19">
        <v>0</v>
      </c>
      <c r="G362" s="19">
        <v>0</v>
      </c>
      <c r="H362" s="19">
        <v>0</v>
      </c>
      <c r="I362" s="19"/>
      <c r="J362" s="19"/>
      <c r="K362" s="19">
        <v>0</v>
      </c>
      <c r="L362" s="19">
        <v>0</v>
      </c>
      <c r="M362" s="19">
        <v>0</v>
      </c>
      <c r="N362" s="19">
        <v>0</v>
      </c>
      <c r="O362" s="22"/>
      <c r="P362" s="19"/>
      <c r="Q362" s="22">
        <v>0</v>
      </c>
      <c r="R362" s="22">
        <v>0</v>
      </c>
      <c r="S362" s="19">
        <v>0</v>
      </c>
      <c r="T362" s="19">
        <v>0</v>
      </c>
      <c r="U362" s="19"/>
      <c r="V362" s="19"/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19">
        <v>0</v>
      </c>
      <c r="AI362" s="19">
        <v>0</v>
      </c>
      <c r="AJ362" s="19">
        <v>0</v>
      </c>
      <c r="AK362" s="19">
        <v>0</v>
      </c>
      <c r="AL362" s="19">
        <v>0</v>
      </c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>
        <v>0</v>
      </c>
      <c r="BB362" s="19">
        <v>0</v>
      </c>
      <c r="BC362" s="19"/>
      <c r="BD362" s="19"/>
      <c r="BE362" s="19"/>
      <c r="BF362" s="19"/>
      <c r="BG362" s="16">
        <f t="shared" si="20"/>
        <v>0</v>
      </c>
      <c r="BH362" s="16">
        <f t="shared" si="20"/>
        <v>0</v>
      </c>
      <c r="BI362" s="57">
        <f t="shared" si="21"/>
        <v>0</v>
      </c>
      <c r="BJ362" s="57">
        <f t="shared" si="22"/>
        <v>0</v>
      </c>
      <c r="BK362" s="18">
        <f t="shared" si="23"/>
        <v>0</v>
      </c>
    </row>
    <row r="363" spans="1:63" x14ac:dyDescent="0.3">
      <c r="A363" s="12">
        <v>22.810699999999997</v>
      </c>
      <c r="B363" s="13" t="s">
        <v>350</v>
      </c>
      <c r="C363" s="19"/>
      <c r="D363" s="19"/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22"/>
      <c r="P363" s="19"/>
      <c r="Q363" s="22">
        <v>0</v>
      </c>
      <c r="R363" s="22">
        <v>7.2747363688563382E-14</v>
      </c>
      <c r="S363" s="19">
        <v>0</v>
      </c>
      <c r="T363" s="19">
        <v>0</v>
      </c>
      <c r="U363" s="19"/>
      <c r="V363" s="19">
        <v>340082.56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>
        <v>0</v>
      </c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>
        <v>0</v>
      </c>
      <c r="BB363" s="19">
        <v>0</v>
      </c>
      <c r="BC363" s="19"/>
      <c r="BD363" s="19"/>
      <c r="BE363" s="19"/>
      <c r="BF363" s="19"/>
      <c r="BG363" s="16">
        <f t="shared" si="20"/>
        <v>0</v>
      </c>
      <c r="BH363" s="16">
        <f t="shared" si="20"/>
        <v>340082.56</v>
      </c>
      <c r="BI363" s="16">
        <f t="shared" si="21"/>
        <v>0</v>
      </c>
      <c r="BJ363" s="16">
        <f t="shared" si="22"/>
        <v>340082.56</v>
      </c>
      <c r="BK363" s="18">
        <f t="shared" si="23"/>
        <v>0</v>
      </c>
    </row>
    <row r="364" spans="1:63" x14ac:dyDescent="0.3">
      <c r="A364" s="12">
        <v>22.820699999999999</v>
      </c>
      <c r="B364" s="13" t="s">
        <v>351</v>
      </c>
      <c r="C364" s="19"/>
      <c r="D364" s="19"/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22"/>
      <c r="P364" s="19"/>
      <c r="Q364" s="22">
        <v>0</v>
      </c>
      <c r="R364" s="22">
        <v>0</v>
      </c>
      <c r="S364" s="19">
        <v>0</v>
      </c>
      <c r="T364" s="19">
        <v>0</v>
      </c>
      <c r="U364" s="19"/>
      <c r="V364" s="19"/>
      <c r="W364" s="20">
        <v>6361687.5999999996</v>
      </c>
      <c r="X364" s="21">
        <v>0</v>
      </c>
      <c r="Y364" s="19">
        <v>0</v>
      </c>
      <c r="Z364" s="19">
        <v>0</v>
      </c>
      <c r="AA364" s="20">
        <v>520000</v>
      </c>
      <c r="AB364" s="21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0</v>
      </c>
      <c r="AL364" s="19">
        <v>0</v>
      </c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>
        <v>0</v>
      </c>
      <c r="BB364" s="19">
        <v>0</v>
      </c>
      <c r="BC364" s="19"/>
      <c r="BD364" s="19"/>
      <c r="BE364" s="19"/>
      <c r="BF364" s="19"/>
      <c r="BG364" s="16">
        <f t="shared" si="20"/>
        <v>6881687.5999999996</v>
      </c>
      <c r="BH364" s="16">
        <f t="shared" si="20"/>
        <v>0</v>
      </c>
      <c r="BI364" s="57">
        <f t="shared" si="21"/>
        <v>6881687.5999999996</v>
      </c>
      <c r="BJ364" s="57">
        <f t="shared" si="22"/>
        <v>0</v>
      </c>
      <c r="BK364" s="18">
        <f t="shared" si="23"/>
        <v>520000</v>
      </c>
    </row>
    <row r="365" spans="1:63" x14ac:dyDescent="0.3">
      <c r="A365" s="12">
        <v>23.101699999999997</v>
      </c>
      <c r="B365" s="13" t="s">
        <v>352</v>
      </c>
      <c r="C365" s="19">
        <v>15214663.389999999</v>
      </c>
      <c r="D365" s="19">
        <v>0</v>
      </c>
      <c r="E365" s="21">
        <v>0</v>
      </c>
      <c r="F365" s="20">
        <v>66030.649999999994</v>
      </c>
      <c r="G365" s="19">
        <v>140870486.52000001</v>
      </c>
      <c r="H365" s="19">
        <v>0</v>
      </c>
      <c r="I365" s="19">
        <v>53024143.140000068</v>
      </c>
      <c r="J365" s="19">
        <v>0</v>
      </c>
      <c r="K365" s="19">
        <v>11093222.339999998</v>
      </c>
      <c r="L365" s="19">
        <v>0</v>
      </c>
      <c r="M365" s="20">
        <v>123531505.38999999</v>
      </c>
      <c r="N365" s="21">
        <v>0</v>
      </c>
      <c r="O365" s="23">
        <v>44240803.889999978</v>
      </c>
      <c r="P365" s="22"/>
      <c r="Q365" s="23">
        <v>7179165.1199999992</v>
      </c>
      <c r="R365" s="22">
        <v>0</v>
      </c>
      <c r="S365" s="20">
        <v>25150848.93999999</v>
      </c>
      <c r="T365" s="24">
        <v>0</v>
      </c>
      <c r="U365" s="19">
        <v>33050764.84</v>
      </c>
      <c r="V365" s="19"/>
      <c r="W365" s="20">
        <v>55180107.169999994</v>
      </c>
      <c r="X365" s="21">
        <v>0</v>
      </c>
      <c r="Y365" s="19">
        <v>14108952.489999996</v>
      </c>
      <c r="Z365" s="19">
        <v>0</v>
      </c>
      <c r="AA365" s="20">
        <v>12100908.419999994</v>
      </c>
      <c r="AB365" s="21">
        <v>0</v>
      </c>
      <c r="AC365" s="20">
        <v>3883795.1100000124</v>
      </c>
      <c r="AD365" s="21">
        <v>0</v>
      </c>
      <c r="AE365" s="19">
        <v>19271990.699999999</v>
      </c>
      <c r="AF365" s="19">
        <v>0</v>
      </c>
      <c r="AG365" s="20">
        <v>22570634.019999988</v>
      </c>
      <c r="AH365" s="21">
        <v>0</v>
      </c>
      <c r="AI365" s="20">
        <v>9875135.0499999933</v>
      </c>
      <c r="AJ365" s="21">
        <v>0</v>
      </c>
      <c r="AK365" s="20">
        <v>16145319.949999994</v>
      </c>
      <c r="AL365" s="21">
        <v>0</v>
      </c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>
        <v>0</v>
      </c>
      <c r="BB365" s="19">
        <v>0</v>
      </c>
      <c r="BC365" s="19"/>
      <c r="BD365" s="19"/>
      <c r="BE365" s="19"/>
      <c r="BF365" s="19"/>
      <c r="BG365" s="16">
        <f t="shared" si="20"/>
        <v>606492446.48000014</v>
      </c>
      <c r="BH365" s="16">
        <f t="shared" si="20"/>
        <v>66030.649999999994</v>
      </c>
      <c r="BI365" s="58">
        <f t="shared" si="21"/>
        <v>606426415.83000016</v>
      </c>
      <c r="BJ365" s="58">
        <f t="shared" si="22"/>
        <v>0</v>
      </c>
      <c r="BK365" s="18">
        <f t="shared" si="23"/>
        <v>12100908.419999994</v>
      </c>
    </row>
    <row r="366" spans="1:63" ht="31.5" x14ac:dyDescent="0.3">
      <c r="A366" s="12">
        <v>23.102699999999999</v>
      </c>
      <c r="B366" s="13" t="s">
        <v>353</v>
      </c>
      <c r="C366" s="19">
        <v>102140505.84999998</v>
      </c>
      <c r="D366" s="19">
        <v>0</v>
      </c>
      <c r="E366" s="21">
        <v>0</v>
      </c>
      <c r="F366" s="20">
        <v>9161695.9700000007</v>
      </c>
      <c r="G366" s="19">
        <v>4701963.1800000006</v>
      </c>
      <c r="H366" s="19">
        <v>0</v>
      </c>
      <c r="I366" s="19">
        <v>5312572.2700000117</v>
      </c>
      <c r="J366" s="19">
        <v>0</v>
      </c>
      <c r="K366" s="19">
        <v>0</v>
      </c>
      <c r="L366" s="19">
        <v>3940922.7499999972</v>
      </c>
      <c r="M366" s="25">
        <v>16386547.729999997</v>
      </c>
      <c r="N366" s="21">
        <v>0</v>
      </c>
      <c r="O366" s="23">
        <v>36281450.100000016</v>
      </c>
      <c r="P366" s="22"/>
      <c r="Q366" s="23">
        <v>3798057.3500000052</v>
      </c>
      <c r="R366" s="22">
        <v>0</v>
      </c>
      <c r="S366" s="24">
        <v>0</v>
      </c>
      <c r="T366" s="20">
        <v>9538990.849999994</v>
      </c>
      <c r="U366" s="19"/>
      <c r="V366" s="19">
        <v>1158254.04</v>
      </c>
      <c r="W366" s="20">
        <v>18810883.999999993</v>
      </c>
      <c r="X366" s="21">
        <v>0</v>
      </c>
      <c r="Y366" s="19">
        <v>1570056.5000000019</v>
      </c>
      <c r="Z366" s="19">
        <v>0</v>
      </c>
      <c r="AA366" s="20">
        <v>736854.69000000041</v>
      </c>
      <c r="AB366" s="21">
        <v>0</v>
      </c>
      <c r="AC366" s="20">
        <v>18980676.560000047</v>
      </c>
      <c r="AD366" s="21">
        <v>0</v>
      </c>
      <c r="AE366" s="19">
        <v>1779438.160000002</v>
      </c>
      <c r="AF366" s="19">
        <v>0</v>
      </c>
      <c r="AG366" s="20">
        <v>8270114.9999999963</v>
      </c>
      <c r="AH366" s="21">
        <v>0</v>
      </c>
      <c r="AI366" s="20">
        <v>10693032.709999999</v>
      </c>
      <c r="AJ366" s="21">
        <v>0</v>
      </c>
      <c r="AK366" s="20">
        <v>2352923.3500000052</v>
      </c>
      <c r="AL366" s="21">
        <v>0</v>
      </c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>
        <v>0</v>
      </c>
      <c r="BB366" s="19">
        <v>0</v>
      </c>
      <c r="BC366" s="19"/>
      <c r="BD366" s="19"/>
      <c r="BE366" s="19"/>
      <c r="BF366" s="19"/>
      <c r="BG366" s="16">
        <f t="shared" si="20"/>
        <v>231815077.45000008</v>
      </c>
      <c r="BH366" s="16">
        <f t="shared" si="20"/>
        <v>23799863.609999992</v>
      </c>
      <c r="BI366" s="58">
        <f t="shared" si="21"/>
        <v>208015213.84000009</v>
      </c>
      <c r="BJ366" s="58">
        <f t="shared" si="22"/>
        <v>0</v>
      </c>
      <c r="BK366" s="18">
        <f t="shared" si="23"/>
        <v>736854.69000000041</v>
      </c>
    </row>
    <row r="367" spans="1:63" ht="31.5" x14ac:dyDescent="0.3">
      <c r="A367" s="12">
        <v>23.1037</v>
      </c>
      <c r="B367" s="13" t="s">
        <v>354</v>
      </c>
      <c r="C367" s="19">
        <v>20560517.620000001</v>
      </c>
      <c r="D367" s="19">
        <v>0</v>
      </c>
      <c r="E367" s="20">
        <v>6734140.9299999997</v>
      </c>
      <c r="F367" s="21">
        <v>0</v>
      </c>
      <c r="G367" s="19">
        <v>24439438.230000004</v>
      </c>
      <c r="H367" s="19">
        <v>0</v>
      </c>
      <c r="I367" s="19">
        <v>22224338.360000007</v>
      </c>
      <c r="J367" s="19">
        <v>0</v>
      </c>
      <c r="K367" s="19">
        <v>22556916.560000002</v>
      </c>
      <c r="L367" s="19">
        <v>0</v>
      </c>
      <c r="M367" s="20">
        <v>63827038.900000006</v>
      </c>
      <c r="N367" s="21">
        <v>0</v>
      </c>
      <c r="O367" s="23">
        <v>104980815.60999997</v>
      </c>
      <c r="P367" s="22"/>
      <c r="Q367" s="23">
        <v>64331181.62000002</v>
      </c>
      <c r="R367" s="22">
        <v>0</v>
      </c>
      <c r="S367" s="20">
        <v>30419733.009999998</v>
      </c>
      <c r="T367" s="24">
        <v>0</v>
      </c>
      <c r="U367" s="19">
        <v>162099221.03</v>
      </c>
      <c r="V367" s="19"/>
      <c r="W367" s="20">
        <v>14304154.490000021</v>
      </c>
      <c r="X367" s="21">
        <v>0</v>
      </c>
      <c r="Y367" s="19">
        <v>8210362.2800000003</v>
      </c>
      <c r="Z367" s="19">
        <v>0</v>
      </c>
      <c r="AA367" s="20">
        <v>7638764.4899999993</v>
      </c>
      <c r="AB367" s="21">
        <v>0</v>
      </c>
      <c r="AC367" s="20">
        <v>7558351.190000047</v>
      </c>
      <c r="AD367" s="21">
        <v>0</v>
      </c>
      <c r="AE367" s="19">
        <v>21067244.890000012</v>
      </c>
      <c r="AF367" s="19">
        <v>0</v>
      </c>
      <c r="AG367" s="20">
        <v>21775942.940000001</v>
      </c>
      <c r="AH367" s="21">
        <v>0</v>
      </c>
      <c r="AI367" s="20">
        <v>36322867.68999999</v>
      </c>
      <c r="AJ367" s="21">
        <v>0</v>
      </c>
      <c r="AK367" s="20">
        <v>34393243.359999999</v>
      </c>
      <c r="AL367" s="21">
        <v>0</v>
      </c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>
        <v>0</v>
      </c>
      <c r="BB367" s="19">
        <v>0</v>
      </c>
      <c r="BC367" s="19"/>
      <c r="BD367" s="19"/>
      <c r="BE367" s="19"/>
      <c r="BF367" s="19"/>
      <c r="BG367" s="16">
        <f t="shared" si="20"/>
        <v>673444273.20000005</v>
      </c>
      <c r="BH367" s="16">
        <f t="shared" si="20"/>
        <v>0</v>
      </c>
      <c r="BI367" s="58">
        <f t="shared" si="21"/>
        <v>673444273.20000005</v>
      </c>
      <c r="BJ367" s="58">
        <f t="shared" si="22"/>
        <v>0</v>
      </c>
      <c r="BK367" s="18">
        <f t="shared" si="23"/>
        <v>7638764.4899999993</v>
      </c>
    </row>
    <row r="368" spans="1:63" ht="31.5" x14ac:dyDescent="0.3">
      <c r="A368" s="12">
        <v>23.1067</v>
      </c>
      <c r="B368" s="13" t="s">
        <v>355</v>
      </c>
      <c r="C368" s="19">
        <v>442018.7</v>
      </c>
      <c r="D368" s="19">
        <v>0</v>
      </c>
      <c r="E368" s="21">
        <v>0</v>
      </c>
      <c r="F368" s="20">
        <v>2378.4799999999996</v>
      </c>
      <c r="G368" s="19">
        <v>160933</v>
      </c>
      <c r="H368" s="19">
        <v>0</v>
      </c>
      <c r="I368" s="19">
        <v>0</v>
      </c>
      <c r="J368" s="19">
        <v>15356.14000000005</v>
      </c>
      <c r="K368" s="19">
        <v>0</v>
      </c>
      <c r="L368" s="19">
        <v>67421.979999999981</v>
      </c>
      <c r="M368" s="20">
        <v>29780.550000000003</v>
      </c>
      <c r="N368" s="21">
        <v>0</v>
      </c>
      <c r="O368" s="23">
        <v>3939.3000000000138</v>
      </c>
      <c r="P368" s="22"/>
      <c r="Q368" s="22">
        <v>0</v>
      </c>
      <c r="R368" s="22">
        <v>3.637978807091713E-12</v>
      </c>
      <c r="S368" s="20">
        <v>2496596.9800000009</v>
      </c>
      <c r="T368" s="24">
        <v>0</v>
      </c>
      <c r="U368" s="19">
        <v>175206</v>
      </c>
      <c r="V368" s="19"/>
      <c r="W368" s="20">
        <v>52025.87</v>
      </c>
      <c r="X368" s="21">
        <v>0</v>
      </c>
      <c r="Y368" s="19">
        <v>29253.370000000003</v>
      </c>
      <c r="Z368" s="19">
        <v>0</v>
      </c>
      <c r="AA368" s="21">
        <v>0</v>
      </c>
      <c r="AB368" s="20">
        <v>2780.7400000000007</v>
      </c>
      <c r="AC368" s="20">
        <v>807.02999999996973</v>
      </c>
      <c r="AD368" s="21">
        <v>0</v>
      </c>
      <c r="AE368" s="19">
        <v>0</v>
      </c>
      <c r="AF368" s="19">
        <v>4775.3599999999979</v>
      </c>
      <c r="AG368" s="20">
        <v>230.40000000000146</v>
      </c>
      <c r="AH368" s="21">
        <v>0</v>
      </c>
      <c r="AI368" s="20">
        <v>14512.009999999998</v>
      </c>
      <c r="AJ368" s="21">
        <v>0</v>
      </c>
      <c r="AK368" s="21">
        <v>0</v>
      </c>
      <c r="AL368" s="20">
        <v>10191.449999999997</v>
      </c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>
        <v>0</v>
      </c>
      <c r="BB368" s="19">
        <v>0</v>
      </c>
      <c r="BC368" s="19"/>
      <c r="BD368" s="19"/>
      <c r="BE368" s="19"/>
      <c r="BF368" s="19"/>
      <c r="BG368" s="16">
        <f t="shared" si="20"/>
        <v>3405303.2100000009</v>
      </c>
      <c r="BH368" s="16">
        <f t="shared" si="20"/>
        <v>102904.15000000004</v>
      </c>
      <c r="BI368" s="58">
        <f t="shared" si="21"/>
        <v>3302399.060000001</v>
      </c>
      <c r="BJ368" s="58">
        <f t="shared" si="22"/>
        <v>0</v>
      </c>
      <c r="BK368" s="18">
        <f t="shared" si="23"/>
        <v>2780.7400000000007</v>
      </c>
    </row>
    <row r="369" spans="1:63" ht="31.5" x14ac:dyDescent="0.3">
      <c r="A369" s="12">
        <v>23.107700000000001</v>
      </c>
      <c r="B369" s="13" t="s">
        <v>356</v>
      </c>
      <c r="C369" s="19">
        <v>4687.4599999999991</v>
      </c>
      <c r="D369" s="19">
        <v>0</v>
      </c>
      <c r="E369" s="21">
        <v>0</v>
      </c>
      <c r="F369" s="20">
        <v>26481.75</v>
      </c>
      <c r="G369" s="19">
        <v>0</v>
      </c>
      <c r="H369" s="19">
        <v>8584</v>
      </c>
      <c r="I369" s="19">
        <v>0</v>
      </c>
      <c r="J369" s="19">
        <v>15303.320000000002</v>
      </c>
      <c r="K369" s="19">
        <v>0</v>
      </c>
      <c r="L369" s="19">
        <v>11362.370000000003</v>
      </c>
      <c r="M369" s="20">
        <v>264</v>
      </c>
      <c r="N369" s="21">
        <v>0</v>
      </c>
      <c r="O369" s="23">
        <v>178.8999999999985</v>
      </c>
      <c r="P369" s="22"/>
      <c r="Q369" s="23">
        <v>672.11999999999898</v>
      </c>
      <c r="R369" s="22">
        <v>0</v>
      </c>
      <c r="S369" s="20">
        <v>190.17999999999893</v>
      </c>
      <c r="T369" s="24">
        <v>0</v>
      </c>
      <c r="U369" s="19"/>
      <c r="V369" s="19">
        <v>77583.88</v>
      </c>
      <c r="W369" s="20">
        <v>4859.1099999999997</v>
      </c>
      <c r="X369" s="21">
        <v>0</v>
      </c>
      <c r="Y369" s="19">
        <v>554.32999999999993</v>
      </c>
      <c r="Z369" s="19">
        <v>0</v>
      </c>
      <c r="AA369" s="21">
        <v>0</v>
      </c>
      <c r="AB369" s="20">
        <v>22500.000000000007</v>
      </c>
      <c r="AC369" s="20">
        <v>786.67000000000098</v>
      </c>
      <c r="AD369" s="21">
        <v>0</v>
      </c>
      <c r="AE369" s="19">
        <v>0</v>
      </c>
      <c r="AF369" s="19">
        <v>18.370000000000708</v>
      </c>
      <c r="AG369" s="20">
        <v>184.43999999999915</v>
      </c>
      <c r="AH369" s="21">
        <v>0</v>
      </c>
      <c r="AI369" s="21">
        <v>0</v>
      </c>
      <c r="AJ369" s="20">
        <v>1610.7100000000003</v>
      </c>
      <c r="AK369" s="21">
        <v>0</v>
      </c>
      <c r="AL369" s="20">
        <v>394.73</v>
      </c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>
        <v>0</v>
      </c>
      <c r="BB369" s="19">
        <v>0</v>
      </c>
      <c r="BC369" s="19"/>
      <c r="BD369" s="19"/>
      <c r="BE369" s="19"/>
      <c r="BF369" s="19"/>
      <c r="BG369" s="16">
        <f t="shared" si="20"/>
        <v>12377.209999999995</v>
      </c>
      <c r="BH369" s="16">
        <f t="shared" si="20"/>
        <v>163839.13</v>
      </c>
      <c r="BI369" s="58">
        <f t="shared" si="21"/>
        <v>0</v>
      </c>
      <c r="BJ369" s="58">
        <f t="shared" si="22"/>
        <v>151461.92000000001</v>
      </c>
      <c r="BK369" s="18">
        <f t="shared" si="23"/>
        <v>22500.000000000007</v>
      </c>
    </row>
    <row r="370" spans="1:63" ht="31.5" x14ac:dyDescent="0.3">
      <c r="A370" s="12">
        <v>23.111699999999999</v>
      </c>
      <c r="B370" s="13" t="s">
        <v>357</v>
      </c>
      <c r="C370" s="19">
        <v>1633892.03</v>
      </c>
      <c r="D370" s="19">
        <v>0</v>
      </c>
      <c r="E370" s="20">
        <v>565965.62000000011</v>
      </c>
      <c r="F370" s="21">
        <v>0</v>
      </c>
      <c r="G370" s="19">
        <v>13822.839999999967</v>
      </c>
      <c r="H370" s="19">
        <v>0</v>
      </c>
      <c r="I370" s="19">
        <v>0</v>
      </c>
      <c r="J370" s="19">
        <v>57252.179999999935</v>
      </c>
      <c r="K370" s="19">
        <v>1987.1399999999994</v>
      </c>
      <c r="L370" s="19">
        <v>0</v>
      </c>
      <c r="M370" s="20">
        <v>608137.89000000013</v>
      </c>
      <c r="N370" s="21">
        <v>0</v>
      </c>
      <c r="O370" s="23">
        <v>26110.669999999838</v>
      </c>
      <c r="P370" s="22"/>
      <c r="Q370" s="23">
        <v>42221.49000000002</v>
      </c>
      <c r="R370" s="22">
        <v>0</v>
      </c>
      <c r="S370" s="24">
        <v>0</v>
      </c>
      <c r="T370" s="20">
        <v>347999.7400000004</v>
      </c>
      <c r="U370" s="19"/>
      <c r="V370" s="19">
        <v>8321</v>
      </c>
      <c r="W370" s="20">
        <v>35131.219999999943</v>
      </c>
      <c r="X370" s="21">
        <v>0</v>
      </c>
      <c r="Y370" s="19">
        <v>91188.899999999965</v>
      </c>
      <c r="Z370" s="19">
        <v>0</v>
      </c>
      <c r="AA370" s="21">
        <v>0</v>
      </c>
      <c r="AB370" s="20">
        <v>1998.6999999999825</v>
      </c>
      <c r="AC370" s="20">
        <v>299413.98000000021</v>
      </c>
      <c r="AD370" s="21">
        <v>0</v>
      </c>
      <c r="AE370" s="19">
        <v>4028.6099999999715</v>
      </c>
      <c r="AF370" s="19">
        <v>0</v>
      </c>
      <c r="AG370" s="20">
        <v>187630.73</v>
      </c>
      <c r="AH370" s="21">
        <v>0</v>
      </c>
      <c r="AI370" s="20">
        <v>378632.52999999997</v>
      </c>
      <c r="AJ370" s="21">
        <v>0</v>
      </c>
      <c r="AK370" s="20">
        <v>141500.73000000001</v>
      </c>
      <c r="AL370" s="21">
        <v>0</v>
      </c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>
        <v>0</v>
      </c>
      <c r="BB370" s="19">
        <v>0</v>
      </c>
      <c r="BC370" s="19"/>
      <c r="BD370" s="19"/>
      <c r="BE370" s="19"/>
      <c r="BF370" s="19"/>
      <c r="BG370" s="16">
        <f t="shared" si="20"/>
        <v>4029664.38</v>
      </c>
      <c r="BH370" s="16">
        <f t="shared" si="20"/>
        <v>415571.62000000034</v>
      </c>
      <c r="BI370" s="58">
        <f t="shared" si="21"/>
        <v>3614092.76</v>
      </c>
      <c r="BJ370" s="58">
        <f t="shared" si="22"/>
        <v>0</v>
      </c>
      <c r="BK370" s="18">
        <f t="shared" si="23"/>
        <v>1998.6999999999825</v>
      </c>
    </row>
    <row r="371" spans="1:63" ht="31.5" x14ac:dyDescent="0.3">
      <c r="A371" s="12">
        <v>23.1127</v>
      </c>
      <c r="B371" s="13" t="s">
        <v>358</v>
      </c>
      <c r="C371" s="19">
        <v>29149.889999999996</v>
      </c>
      <c r="D371" s="19">
        <v>0</v>
      </c>
      <c r="E371" s="20">
        <v>7199.46</v>
      </c>
      <c r="F371" s="21">
        <v>0</v>
      </c>
      <c r="G371" s="19">
        <v>1406.0200000000186</v>
      </c>
      <c r="H371" s="19">
        <v>0</v>
      </c>
      <c r="I371" s="19">
        <v>93339.290000000619</v>
      </c>
      <c r="J371" s="19">
        <v>0</v>
      </c>
      <c r="K371" s="19">
        <v>0</v>
      </c>
      <c r="L371" s="19">
        <v>39113.950000000041</v>
      </c>
      <c r="M371" s="20">
        <v>91025.920000000042</v>
      </c>
      <c r="N371" s="21">
        <v>0</v>
      </c>
      <c r="O371" s="23">
        <v>31373.040000000015</v>
      </c>
      <c r="P371" s="22"/>
      <c r="Q371" s="23">
        <v>147583.62999999989</v>
      </c>
      <c r="R371" s="22">
        <v>0</v>
      </c>
      <c r="S371" s="20">
        <v>87957.660000000033</v>
      </c>
      <c r="T371" s="24">
        <v>0</v>
      </c>
      <c r="U371" s="19">
        <v>693721.76</v>
      </c>
      <c r="V371" s="19"/>
      <c r="W371" s="20">
        <v>60861.349999999919</v>
      </c>
      <c r="X371" s="21">
        <v>0</v>
      </c>
      <c r="Y371" s="19">
        <v>0</v>
      </c>
      <c r="Z371" s="19">
        <v>808.93000000000029</v>
      </c>
      <c r="AA371" s="21">
        <v>0</v>
      </c>
      <c r="AB371" s="20">
        <v>22812.720000000205</v>
      </c>
      <c r="AC371" s="20">
        <v>114441.74999999961</v>
      </c>
      <c r="AD371" s="21">
        <v>0</v>
      </c>
      <c r="AE371" s="19">
        <v>0</v>
      </c>
      <c r="AF371" s="19">
        <v>1439.4400000000023</v>
      </c>
      <c r="AG371" s="20">
        <v>218827.44999999995</v>
      </c>
      <c r="AH371" s="21">
        <v>0</v>
      </c>
      <c r="AI371" s="20">
        <v>56307.08</v>
      </c>
      <c r="AJ371" s="21">
        <v>0</v>
      </c>
      <c r="AK371" s="20">
        <v>54030.179999999891</v>
      </c>
      <c r="AL371" s="21">
        <v>0</v>
      </c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>
        <v>0</v>
      </c>
      <c r="BB371" s="19">
        <v>0</v>
      </c>
      <c r="BC371" s="19"/>
      <c r="BD371" s="19"/>
      <c r="BE371" s="19"/>
      <c r="BF371" s="19"/>
      <c r="BG371" s="16">
        <f t="shared" si="20"/>
        <v>1687224.48</v>
      </c>
      <c r="BH371" s="16">
        <f t="shared" si="20"/>
        <v>64175.040000000248</v>
      </c>
      <c r="BI371" s="58">
        <f t="shared" si="21"/>
        <v>1623049.4399999997</v>
      </c>
      <c r="BJ371" s="58">
        <f t="shared" si="22"/>
        <v>0</v>
      </c>
      <c r="BK371" s="18">
        <f t="shared" si="23"/>
        <v>22812.720000000205</v>
      </c>
    </row>
    <row r="372" spans="1:63" ht="31.5" x14ac:dyDescent="0.3">
      <c r="A372" s="12">
        <v>23.113700000000001</v>
      </c>
      <c r="B372" s="13" t="s">
        <v>359</v>
      </c>
      <c r="C372" s="19"/>
      <c r="D372" s="19"/>
      <c r="E372" s="21">
        <v>0</v>
      </c>
      <c r="F372" s="20">
        <v>508.6</v>
      </c>
      <c r="G372" s="19">
        <v>0</v>
      </c>
      <c r="H372" s="19">
        <v>0</v>
      </c>
      <c r="I372" s="19">
        <v>19296.149999999994</v>
      </c>
      <c r="J372" s="19">
        <v>0</v>
      </c>
      <c r="K372" s="19">
        <v>9.0949470177292824E-13</v>
      </c>
      <c r="L372" s="19">
        <v>0</v>
      </c>
      <c r="M372" s="19">
        <v>0</v>
      </c>
      <c r="N372" s="19">
        <v>0</v>
      </c>
      <c r="O372" s="22"/>
      <c r="P372" s="19"/>
      <c r="Q372" s="22">
        <v>0</v>
      </c>
      <c r="R372" s="22">
        <v>0</v>
      </c>
      <c r="S372" s="19">
        <v>0</v>
      </c>
      <c r="T372" s="19">
        <v>0</v>
      </c>
      <c r="U372" s="19"/>
      <c r="V372" s="19">
        <v>14226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0</v>
      </c>
      <c r="AE372" s="19">
        <v>0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0</v>
      </c>
      <c r="AL372" s="19">
        <v>0</v>
      </c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>
        <v>0</v>
      </c>
      <c r="BB372" s="19">
        <v>0</v>
      </c>
      <c r="BC372" s="19"/>
      <c r="BD372" s="19"/>
      <c r="BE372" s="19"/>
      <c r="BF372" s="19"/>
      <c r="BG372" s="16">
        <f t="shared" si="20"/>
        <v>19296.149999999994</v>
      </c>
      <c r="BH372" s="16">
        <f t="shared" si="20"/>
        <v>14734.6</v>
      </c>
      <c r="BI372" s="58">
        <f t="shared" si="21"/>
        <v>4561.5499999999938</v>
      </c>
      <c r="BJ372" s="58">
        <f t="shared" si="22"/>
        <v>0</v>
      </c>
      <c r="BK372" s="18">
        <f t="shared" si="23"/>
        <v>0</v>
      </c>
    </row>
    <row r="373" spans="1:63" ht="31.5" x14ac:dyDescent="0.3">
      <c r="A373" s="12">
        <v>23.114699999999999</v>
      </c>
      <c r="B373" s="13" t="s">
        <v>360</v>
      </c>
      <c r="C373" s="19"/>
      <c r="D373" s="19"/>
      <c r="E373" s="21">
        <v>0</v>
      </c>
      <c r="F373" s="20">
        <v>70.569999999999993</v>
      </c>
      <c r="G373" s="19">
        <v>0</v>
      </c>
      <c r="H373" s="19">
        <v>0</v>
      </c>
      <c r="I373" s="19">
        <v>0</v>
      </c>
      <c r="J373" s="19">
        <v>75006.58</v>
      </c>
      <c r="K373" s="19">
        <v>0</v>
      </c>
      <c r="L373" s="19">
        <v>0</v>
      </c>
      <c r="M373" s="19">
        <v>0</v>
      </c>
      <c r="N373" s="19">
        <v>0</v>
      </c>
      <c r="O373" s="22"/>
      <c r="P373" s="19"/>
      <c r="Q373" s="22">
        <v>0</v>
      </c>
      <c r="R373" s="22">
        <v>0</v>
      </c>
      <c r="S373" s="19">
        <v>0</v>
      </c>
      <c r="T373" s="19">
        <v>0</v>
      </c>
      <c r="U373" s="19"/>
      <c r="V373" s="19">
        <v>803837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0</v>
      </c>
      <c r="AE373" s="19">
        <v>2.9103830456733704E-11</v>
      </c>
      <c r="AF373" s="19">
        <v>0</v>
      </c>
      <c r="AG373" s="19">
        <v>0</v>
      </c>
      <c r="AH373" s="19">
        <v>0</v>
      </c>
      <c r="AI373" s="19">
        <v>0</v>
      </c>
      <c r="AJ373" s="19">
        <v>0</v>
      </c>
      <c r="AK373" s="19">
        <v>0</v>
      </c>
      <c r="AL373" s="19">
        <v>0</v>
      </c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>
        <v>0</v>
      </c>
      <c r="BB373" s="19">
        <v>0</v>
      </c>
      <c r="BC373" s="19"/>
      <c r="BD373" s="19"/>
      <c r="BE373" s="19"/>
      <c r="BF373" s="19"/>
      <c r="BG373" s="16">
        <f t="shared" si="20"/>
        <v>2.9103830456733704E-11</v>
      </c>
      <c r="BH373" s="16">
        <f t="shared" si="20"/>
        <v>878914.15</v>
      </c>
      <c r="BI373" s="58">
        <f t="shared" si="21"/>
        <v>0</v>
      </c>
      <c r="BJ373" s="58">
        <f t="shared" si="22"/>
        <v>878914.15</v>
      </c>
      <c r="BK373" s="18">
        <f t="shared" si="23"/>
        <v>0</v>
      </c>
    </row>
    <row r="374" spans="1:63" x14ac:dyDescent="0.3">
      <c r="A374" s="12">
        <v>23.1157</v>
      </c>
      <c r="B374" s="13" t="s">
        <v>361</v>
      </c>
      <c r="C374" s="19">
        <v>14148926.359999998</v>
      </c>
      <c r="D374" s="19">
        <v>0</v>
      </c>
      <c r="E374" s="21">
        <v>0</v>
      </c>
      <c r="F374" s="20">
        <v>1122372.8400000001</v>
      </c>
      <c r="G374" s="19">
        <v>5007856.68</v>
      </c>
      <c r="H374" s="19">
        <v>0</v>
      </c>
      <c r="I374" s="19">
        <v>1002137.6199999964</v>
      </c>
      <c r="J374" s="19">
        <v>0</v>
      </c>
      <c r="K374" s="19">
        <v>0</v>
      </c>
      <c r="L374" s="19">
        <v>341115.46000000043</v>
      </c>
      <c r="M374" s="20">
        <v>4718248.5500000007</v>
      </c>
      <c r="N374" s="21">
        <v>0</v>
      </c>
      <c r="O374" s="23">
        <v>1882583.8000000017</v>
      </c>
      <c r="P374" s="22"/>
      <c r="Q374" s="23">
        <v>1695720.5099999942</v>
      </c>
      <c r="R374" s="22">
        <v>0</v>
      </c>
      <c r="S374" s="24">
        <v>0</v>
      </c>
      <c r="T374" s="20">
        <v>8103073.0300000105</v>
      </c>
      <c r="U374" s="19">
        <v>1012543.5900000036</v>
      </c>
      <c r="V374" s="19"/>
      <c r="W374" s="20">
        <v>3249364.8400000129</v>
      </c>
      <c r="X374" s="21">
        <v>0</v>
      </c>
      <c r="Y374" s="19">
        <v>504805.78999999864</v>
      </c>
      <c r="Z374" s="19">
        <v>0</v>
      </c>
      <c r="AA374" s="20">
        <v>919214.05000000075</v>
      </c>
      <c r="AB374" s="21">
        <v>0</v>
      </c>
      <c r="AC374" s="20">
        <v>1425304.4100000076</v>
      </c>
      <c r="AD374" s="21">
        <v>0</v>
      </c>
      <c r="AE374" s="19">
        <v>0</v>
      </c>
      <c r="AF374" s="19">
        <v>1245105.290000001</v>
      </c>
      <c r="AG374" s="20">
        <v>2745110.7199999993</v>
      </c>
      <c r="AH374" s="21">
        <v>0</v>
      </c>
      <c r="AI374" s="20">
        <v>6170613.2900000066</v>
      </c>
      <c r="AJ374" s="21">
        <v>0</v>
      </c>
      <c r="AK374" s="20">
        <v>399143.12999999896</v>
      </c>
      <c r="AL374" s="21">
        <v>0</v>
      </c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>
        <v>0</v>
      </c>
      <c r="BB374" s="19">
        <v>0</v>
      </c>
      <c r="BC374" s="19"/>
      <c r="BD374" s="19"/>
      <c r="BE374" s="19"/>
      <c r="BF374" s="19"/>
      <c r="BG374" s="16">
        <f t="shared" si="20"/>
        <v>44881573.340000018</v>
      </c>
      <c r="BH374" s="16">
        <f t="shared" si="20"/>
        <v>10811666.620000012</v>
      </c>
      <c r="BI374" s="58">
        <f t="shared" si="21"/>
        <v>34069906.720000006</v>
      </c>
      <c r="BJ374" s="58">
        <f t="shared" si="22"/>
        <v>0</v>
      </c>
      <c r="BK374" s="18">
        <f t="shared" si="23"/>
        <v>919214.05000000075</v>
      </c>
    </row>
    <row r="375" spans="1:63" x14ac:dyDescent="0.3">
      <c r="A375" s="12">
        <v>23.116700000000002</v>
      </c>
      <c r="B375" s="13" t="s">
        <v>362</v>
      </c>
      <c r="C375" s="19">
        <v>994351.61</v>
      </c>
      <c r="D375" s="19">
        <v>0</v>
      </c>
      <c r="E375" s="20">
        <v>1006707.9400000001</v>
      </c>
      <c r="F375" s="21">
        <v>0</v>
      </c>
      <c r="G375" s="19">
        <v>1765233.9799999995</v>
      </c>
      <c r="H375" s="19">
        <v>0</v>
      </c>
      <c r="I375" s="19">
        <v>0</v>
      </c>
      <c r="J375" s="19">
        <v>17025.210000002757</v>
      </c>
      <c r="K375" s="19">
        <v>1829403.7699999977</v>
      </c>
      <c r="L375" s="19">
        <v>0</v>
      </c>
      <c r="M375" s="20">
        <v>3038344.71</v>
      </c>
      <c r="N375" s="21">
        <v>0</v>
      </c>
      <c r="O375" s="23">
        <v>2872703.6399999992</v>
      </c>
      <c r="P375" s="22"/>
      <c r="Q375" s="23">
        <v>11540310.370000001</v>
      </c>
      <c r="R375" s="22">
        <v>0</v>
      </c>
      <c r="S375" s="20">
        <v>4418831.34</v>
      </c>
      <c r="T375" s="24">
        <v>0</v>
      </c>
      <c r="U375" s="19">
        <v>10467214.6</v>
      </c>
      <c r="V375" s="19"/>
      <c r="W375" s="20">
        <v>1614689.7200000077</v>
      </c>
      <c r="X375" s="21">
        <v>0</v>
      </c>
      <c r="Y375" s="19">
        <v>765218.8600000001</v>
      </c>
      <c r="Z375" s="19">
        <v>0</v>
      </c>
      <c r="AA375" s="20">
        <v>1827783.649999999</v>
      </c>
      <c r="AB375" s="21">
        <v>0</v>
      </c>
      <c r="AC375" s="20">
        <v>712115.63999999571</v>
      </c>
      <c r="AD375" s="21">
        <v>0</v>
      </c>
      <c r="AE375" s="19">
        <v>3370636.0199999968</v>
      </c>
      <c r="AF375" s="19">
        <v>0</v>
      </c>
      <c r="AG375" s="20">
        <v>393444.44999999879</v>
      </c>
      <c r="AH375" s="21">
        <v>0</v>
      </c>
      <c r="AI375" s="20">
        <v>541214.21999999927</v>
      </c>
      <c r="AJ375" s="21">
        <v>0</v>
      </c>
      <c r="AK375" s="20">
        <v>3098732.4699999983</v>
      </c>
      <c r="AL375" s="21">
        <v>0</v>
      </c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>
        <v>0</v>
      </c>
      <c r="BB375" s="19">
        <v>0</v>
      </c>
      <c r="BC375" s="19"/>
      <c r="BD375" s="19"/>
      <c r="BE375" s="19"/>
      <c r="BF375" s="19"/>
      <c r="BG375" s="16">
        <f t="shared" si="20"/>
        <v>50256936.98999998</v>
      </c>
      <c r="BH375" s="16">
        <f t="shared" si="20"/>
        <v>17025.210000002757</v>
      </c>
      <c r="BI375" s="58">
        <f t="shared" si="21"/>
        <v>50239911.779999979</v>
      </c>
      <c r="BJ375" s="58">
        <f t="shared" si="22"/>
        <v>0</v>
      </c>
      <c r="BK375" s="18">
        <f t="shared" si="23"/>
        <v>1827783.649999999</v>
      </c>
    </row>
    <row r="376" spans="1:63" x14ac:dyDescent="0.3">
      <c r="A376" s="12">
        <v>23.117699999999999</v>
      </c>
      <c r="B376" s="13" t="s">
        <v>363</v>
      </c>
      <c r="C376" s="19">
        <v>0</v>
      </c>
      <c r="D376" s="19"/>
      <c r="E376" s="21">
        <v>0</v>
      </c>
      <c r="F376" s="20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22"/>
      <c r="P376" s="19"/>
      <c r="Q376" s="22">
        <v>0</v>
      </c>
      <c r="R376" s="22">
        <v>0</v>
      </c>
      <c r="S376" s="19">
        <v>0</v>
      </c>
      <c r="T376" s="19">
        <v>0</v>
      </c>
      <c r="U376" s="19">
        <v>0</v>
      </c>
      <c r="V376" s="19"/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0</v>
      </c>
      <c r="AE376" s="19">
        <v>0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>
        <v>0</v>
      </c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>
        <v>0</v>
      </c>
      <c r="BB376" s="19">
        <v>0</v>
      </c>
      <c r="BC376" s="19"/>
      <c r="BD376" s="19"/>
      <c r="BE376" s="19"/>
      <c r="BF376" s="19"/>
      <c r="BG376" s="16">
        <f t="shared" si="20"/>
        <v>0</v>
      </c>
      <c r="BH376" s="16">
        <f t="shared" si="20"/>
        <v>0</v>
      </c>
      <c r="BI376" s="58">
        <f t="shared" si="21"/>
        <v>0</v>
      </c>
      <c r="BJ376" s="58">
        <f t="shared" si="22"/>
        <v>0</v>
      </c>
      <c r="BK376" s="18">
        <f t="shared" si="23"/>
        <v>0</v>
      </c>
    </row>
    <row r="377" spans="1:63" x14ac:dyDescent="0.3">
      <c r="A377" s="12">
        <v>23.1187</v>
      </c>
      <c r="B377" s="13" t="s">
        <v>364</v>
      </c>
      <c r="C377" s="19">
        <v>79216242.589999989</v>
      </c>
      <c r="D377" s="19">
        <v>0</v>
      </c>
      <c r="E377" s="20">
        <v>67812876.780000001</v>
      </c>
      <c r="F377" s="21">
        <v>0</v>
      </c>
      <c r="G377" s="19">
        <v>231243039.18000007</v>
      </c>
      <c r="H377" s="19">
        <v>0</v>
      </c>
      <c r="I377" s="19">
        <v>141446746.46999961</v>
      </c>
      <c r="J377" s="19">
        <v>0</v>
      </c>
      <c r="K377" s="19">
        <v>75514401.409999967</v>
      </c>
      <c r="L377" s="19">
        <v>0</v>
      </c>
      <c r="M377" s="20">
        <v>525097168.46999991</v>
      </c>
      <c r="N377" s="21">
        <v>0</v>
      </c>
      <c r="O377" s="23">
        <v>272702221.22999978</v>
      </c>
      <c r="P377" s="22"/>
      <c r="Q377" s="22">
        <v>0</v>
      </c>
      <c r="R377" s="22">
        <v>0</v>
      </c>
      <c r="S377" s="20">
        <v>157065519.34999996</v>
      </c>
      <c r="T377" s="24">
        <v>0</v>
      </c>
      <c r="U377" s="19">
        <v>434492993.41000003</v>
      </c>
      <c r="V377" s="19"/>
      <c r="W377" s="20">
        <v>156430375.26999998</v>
      </c>
      <c r="X377" s="21">
        <v>0</v>
      </c>
      <c r="Y377" s="19">
        <v>165833289.47999996</v>
      </c>
      <c r="Z377" s="19">
        <v>0</v>
      </c>
      <c r="AA377" s="20">
        <v>114761144.62</v>
      </c>
      <c r="AB377" s="21">
        <v>0</v>
      </c>
      <c r="AC377" s="20">
        <v>85209544.369999975</v>
      </c>
      <c r="AD377" s="21">
        <v>0</v>
      </c>
      <c r="AE377" s="19">
        <v>75935262.24999994</v>
      </c>
      <c r="AF377" s="19">
        <v>0</v>
      </c>
      <c r="AG377" s="25">
        <v>72703554.480000019</v>
      </c>
      <c r="AH377" s="21">
        <v>0</v>
      </c>
      <c r="AI377" s="20">
        <v>225549336.69000024</v>
      </c>
      <c r="AJ377" s="21">
        <v>0</v>
      </c>
      <c r="AK377" s="20">
        <v>181758917.91000003</v>
      </c>
      <c r="AL377" s="21">
        <v>0</v>
      </c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>
        <v>0</v>
      </c>
      <c r="BB377" s="19">
        <v>0</v>
      </c>
      <c r="BC377" s="19"/>
      <c r="BD377" s="19"/>
      <c r="BE377" s="19"/>
      <c r="BF377" s="19"/>
      <c r="BG377" s="16">
        <f t="shared" si="20"/>
        <v>3062772633.9599991</v>
      </c>
      <c r="BH377" s="16">
        <f t="shared" si="20"/>
        <v>0</v>
      </c>
      <c r="BI377" s="58">
        <f t="shared" si="21"/>
        <v>3062772633.9599991</v>
      </c>
      <c r="BJ377" s="58">
        <f t="shared" si="22"/>
        <v>0</v>
      </c>
      <c r="BK377" s="18">
        <f t="shared" si="23"/>
        <v>114761144.62</v>
      </c>
    </row>
    <row r="378" spans="1:63" ht="31.5" x14ac:dyDescent="0.3">
      <c r="A378" s="12">
        <v>23.120699999999999</v>
      </c>
      <c r="B378" s="13" t="s">
        <v>365</v>
      </c>
      <c r="C378" s="19">
        <v>609484.67999999993</v>
      </c>
      <c r="D378" s="19">
        <v>0</v>
      </c>
      <c r="E378" s="20">
        <v>4348.16</v>
      </c>
      <c r="F378" s="21">
        <v>0</v>
      </c>
      <c r="G378" s="19">
        <v>215209.99999999997</v>
      </c>
      <c r="H378" s="19">
        <v>0</v>
      </c>
      <c r="I378" s="19">
        <v>114388.96999999997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2"/>
      <c r="P378" s="19"/>
      <c r="Q378" s="23">
        <v>29007711.700000003</v>
      </c>
      <c r="R378" s="22">
        <v>0</v>
      </c>
      <c r="S378" s="20">
        <v>67963.909999999989</v>
      </c>
      <c r="T378" s="24">
        <v>0</v>
      </c>
      <c r="U378" s="19">
        <v>250990</v>
      </c>
      <c r="V378" s="19"/>
      <c r="W378" s="21">
        <v>0</v>
      </c>
      <c r="X378" s="20">
        <v>141192.26999999979</v>
      </c>
      <c r="Y378" s="19">
        <v>0</v>
      </c>
      <c r="Z378" s="19">
        <v>114834.15000000002</v>
      </c>
      <c r="AA378" s="20">
        <v>148772.52999999997</v>
      </c>
      <c r="AB378" s="21">
        <v>0</v>
      </c>
      <c r="AC378" s="20">
        <v>248854.1099999994</v>
      </c>
      <c r="AD378" s="21">
        <v>0</v>
      </c>
      <c r="AE378" s="19">
        <v>25241123.190000001</v>
      </c>
      <c r="AF378" s="19">
        <v>0</v>
      </c>
      <c r="AG378" s="20">
        <v>6355653.3399999999</v>
      </c>
      <c r="AH378" s="21">
        <v>0</v>
      </c>
      <c r="AI378" s="20">
        <v>4561</v>
      </c>
      <c r="AJ378" s="21">
        <v>0</v>
      </c>
      <c r="AK378" s="19">
        <v>0</v>
      </c>
      <c r="AL378" s="19">
        <v>0</v>
      </c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>
        <v>0</v>
      </c>
      <c r="BB378" s="19">
        <v>0</v>
      </c>
      <c r="BC378" s="19"/>
      <c r="BD378" s="19"/>
      <c r="BE378" s="19"/>
      <c r="BF378" s="19"/>
      <c r="BG378" s="16">
        <f t="shared" si="20"/>
        <v>62269061.590000004</v>
      </c>
      <c r="BH378" s="16">
        <f t="shared" si="20"/>
        <v>256026.41999999981</v>
      </c>
      <c r="BI378" s="58">
        <f t="shared" si="21"/>
        <v>62013035.170000002</v>
      </c>
      <c r="BJ378" s="58">
        <f t="shared" si="22"/>
        <v>0</v>
      </c>
      <c r="BK378" s="18">
        <f t="shared" si="23"/>
        <v>148772.52999999997</v>
      </c>
    </row>
    <row r="379" spans="1:63" ht="31.5" x14ac:dyDescent="0.3">
      <c r="A379" s="12">
        <v>23.121699999999997</v>
      </c>
      <c r="B379" s="13" t="s">
        <v>366</v>
      </c>
      <c r="C379" s="19">
        <v>1254581.7899999998</v>
      </c>
      <c r="D379" s="19">
        <v>0</v>
      </c>
      <c r="E379" s="20">
        <v>524757.64</v>
      </c>
      <c r="F379" s="21">
        <v>0</v>
      </c>
      <c r="G379" s="19">
        <v>3692389.68</v>
      </c>
      <c r="H379" s="19">
        <v>0</v>
      </c>
      <c r="I379" s="19">
        <v>586905.53000000142</v>
      </c>
      <c r="J379" s="19">
        <v>0</v>
      </c>
      <c r="K379" s="19">
        <v>0</v>
      </c>
      <c r="L379" s="19">
        <v>200890.86000000004</v>
      </c>
      <c r="M379" s="20">
        <v>83428.62</v>
      </c>
      <c r="N379" s="21">
        <v>0</v>
      </c>
      <c r="O379" s="22"/>
      <c r="P379" s="23">
        <v>63196.7</v>
      </c>
      <c r="Q379" s="23">
        <v>1514524.12</v>
      </c>
      <c r="R379" s="22">
        <v>0</v>
      </c>
      <c r="S379" s="20">
        <v>6356119.4199999953</v>
      </c>
      <c r="T379" s="24">
        <v>0</v>
      </c>
      <c r="U379" s="19">
        <v>1944454</v>
      </c>
      <c r="V379" s="19"/>
      <c r="W379" s="20">
        <v>1370785.1199999999</v>
      </c>
      <c r="X379" s="21">
        <v>0</v>
      </c>
      <c r="Y379" s="19">
        <v>1103794.81</v>
      </c>
      <c r="Z379" s="19">
        <v>0</v>
      </c>
      <c r="AA379" s="20">
        <v>941914.88</v>
      </c>
      <c r="AB379" s="21">
        <v>0</v>
      </c>
      <c r="AC379" s="20">
        <v>906189.23000000091</v>
      </c>
      <c r="AD379" s="21">
        <v>0</v>
      </c>
      <c r="AE379" s="19">
        <v>2498079.3100000005</v>
      </c>
      <c r="AF379" s="19">
        <v>0</v>
      </c>
      <c r="AG379" s="20">
        <v>261110.34000000003</v>
      </c>
      <c r="AH379" s="21">
        <v>0</v>
      </c>
      <c r="AI379" s="20">
        <v>122278</v>
      </c>
      <c r="AJ379" s="21">
        <v>0</v>
      </c>
      <c r="AK379" s="19">
        <v>0</v>
      </c>
      <c r="AL379" s="19">
        <v>0</v>
      </c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>
        <v>0</v>
      </c>
      <c r="BB379" s="19">
        <v>0</v>
      </c>
      <c r="BC379" s="19"/>
      <c r="BD379" s="19"/>
      <c r="BE379" s="19"/>
      <c r="BF379" s="19"/>
      <c r="BG379" s="16">
        <f t="shared" si="20"/>
        <v>23161312.489999998</v>
      </c>
      <c r="BH379" s="16">
        <f t="shared" si="20"/>
        <v>264087.56000000006</v>
      </c>
      <c r="BI379" s="58">
        <f t="shared" si="21"/>
        <v>22897224.93</v>
      </c>
      <c r="BJ379" s="58">
        <f t="shared" si="22"/>
        <v>0</v>
      </c>
      <c r="BK379" s="18">
        <f t="shared" si="23"/>
        <v>941914.88</v>
      </c>
    </row>
    <row r="380" spans="1:63" ht="31.5" x14ac:dyDescent="0.3">
      <c r="A380" s="12">
        <v>23.128699999999998</v>
      </c>
      <c r="B380" s="13" t="s">
        <v>367</v>
      </c>
      <c r="C380" s="19">
        <v>511712.37000000011</v>
      </c>
      <c r="D380" s="19">
        <v>0</v>
      </c>
      <c r="E380" s="20">
        <v>310469.62</v>
      </c>
      <c r="F380" s="21">
        <v>0</v>
      </c>
      <c r="G380" s="19">
        <v>242255.22</v>
      </c>
      <c r="H380" s="19">
        <v>0</v>
      </c>
      <c r="I380" s="19">
        <v>124915.23999999996</v>
      </c>
      <c r="J380" s="19">
        <v>0</v>
      </c>
      <c r="K380" s="19">
        <v>16953.14</v>
      </c>
      <c r="L380" s="19">
        <v>0</v>
      </c>
      <c r="M380" s="20">
        <v>86283</v>
      </c>
      <c r="N380" s="21">
        <v>0</v>
      </c>
      <c r="O380" s="23">
        <v>717133.09999999963</v>
      </c>
      <c r="P380" s="22"/>
      <c r="Q380" s="23">
        <v>47238546.929999992</v>
      </c>
      <c r="R380" s="22">
        <v>0</v>
      </c>
      <c r="S380" s="20">
        <v>438388.65999999968</v>
      </c>
      <c r="T380" s="24">
        <v>0</v>
      </c>
      <c r="U380" s="19">
        <v>265265</v>
      </c>
      <c r="V380" s="19"/>
      <c r="W380" s="20">
        <v>173669.27000000002</v>
      </c>
      <c r="X380" s="21">
        <v>0</v>
      </c>
      <c r="Y380" s="19">
        <v>314882.40999999992</v>
      </c>
      <c r="Z380" s="19">
        <v>0</v>
      </c>
      <c r="AA380" s="20">
        <v>1278056.6600000001</v>
      </c>
      <c r="AB380" s="21">
        <v>0</v>
      </c>
      <c r="AC380" s="20">
        <v>480068.83000000136</v>
      </c>
      <c r="AD380" s="21">
        <v>0</v>
      </c>
      <c r="AE380" s="19">
        <v>65676446.719999984</v>
      </c>
      <c r="AF380" s="19">
        <v>0</v>
      </c>
      <c r="AG380" s="20">
        <v>16946.260000000002</v>
      </c>
      <c r="AH380" s="21">
        <v>0</v>
      </c>
      <c r="AI380" s="20">
        <v>6151.91</v>
      </c>
      <c r="AJ380" s="21">
        <v>0</v>
      </c>
      <c r="AK380" s="20">
        <v>89587.20000000007</v>
      </c>
      <c r="AL380" s="21">
        <v>0</v>
      </c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>
        <v>0</v>
      </c>
      <c r="BB380" s="19">
        <v>0</v>
      </c>
      <c r="BC380" s="19"/>
      <c r="BD380" s="19"/>
      <c r="BE380" s="19"/>
      <c r="BF380" s="19"/>
      <c r="BG380" s="16">
        <f t="shared" si="20"/>
        <v>117987731.53999998</v>
      </c>
      <c r="BH380" s="16">
        <f t="shared" si="20"/>
        <v>0</v>
      </c>
      <c r="BI380" s="58">
        <f t="shared" si="21"/>
        <v>117987731.53999998</v>
      </c>
      <c r="BJ380" s="58">
        <f t="shared" si="22"/>
        <v>0</v>
      </c>
      <c r="BK380" s="18">
        <f t="shared" si="23"/>
        <v>1278056.6600000001</v>
      </c>
    </row>
    <row r="381" spans="1:63" ht="31.5" x14ac:dyDescent="0.3">
      <c r="A381" s="12">
        <v>23.1297</v>
      </c>
      <c r="B381" s="13" t="s">
        <v>368</v>
      </c>
      <c r="C381" s="19">
        <v>1058670.1299999999</v>
      </c>
      <c r="D381" s="19">
        <v>0</v>
      </c>
      <c r="E381" s="20">
        <v>1057098.99</v>
      </c>
      <c r="F381" s="21">
        <v>0</v>
      </c>
      <c r="G381" s="19">
        <v>38638</v>
      </c>
      <c r="H381" s="19">
        <v>0</v>
      </c>
      <c r="I381" s="19">
        <v>53869.919999999751</v>
      </c>
      <c r="J381" s="19">
        <v>0</v>
      </c>
      <c r="K381" s="19">
        <v>162247.54</v>
      </c>
      <c r="L381" s="19">
        <v>0</v>
      </c>
      <c r="M381" s="19">
        <v>0</v>
      </c>
      <c r="N381" s="19">
        <v>0</v>
      </c>
      <c r="O381" s="22"/>
      <c r="P381" s="23">
        <v>794096.02</v>
      </c>
      <c r="Q381" s="22">
        <v>0</v>
      </c>
      <c r="R381" s="22">
        <v>0</v>
      </c>
      <c r="S381" s="19">
        <v>0</v>
      </c>
      <c r="T381" s="19">
        <v>0</v>
      </c>
      <c r="U381" s="19"/>
      <c r="V381" s="19"/>
      <c r="W381" s="20">
        <v>6046.3399999999383</v>
      </c>
      <c r="X381" s="21">
        <v>0</v>
      </c>
      <c r="Y381" s="19">
        <v>0</v>
      </c>
      <c r="Z381" s="19">
        <v>0</v>
      </c>
      <c r="AA381" s="20">
        <v>41903.810000000019</v>
      </c>
      <c r="AB381" s="21">
        <v>0</v>
      </c>
      <c r="AC381" s="19">
        <v>0</v>
      </c>
      <c r="AD381" s="19">
        <v>0</v>
      </c>
      <c r="AE381" s="19">
        <v>0</v>
      </c>
      <c r="AF381" s="19">
        <v>0</v>
      </c>
      <c r="AG381" s="21">
        <v>0</v>
      </c>
      <c r="AH381" s="21">
        <v>1.1641532182693481E-10</v>
      </c>
      <c r="AI381" s="19">
        <v>0</v>
      </c>
      <c r="AJ381" s="19">
        <v>0</v>
      </c>
      <c r="AK381" s="21">
        <v>2.9103830456733704E-10</v>
      </c>
      <c r="AL381" s="21">
        <v>0</v>
      </c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>
        <v>0</v>
      </c>
      <c r="BB381" s="19">
        <v>0</v>
      </c>
      <c r="BC381" s="19"/>
      <c r="BD381" s="19"/>
      <c r="BE381" s="19"/>
      <c r="BF381" s="19"/>
      <c r="BG381" s="16">
        <f t="shared" si="20"/>
        <v>2418474.7300000004</v>
      </c>
      <c r="BH381" s="16">
        <f t="shared" si="20"/>
        <v>794096.02000000014</v>
      </c>
      <c r="BI381" s="58">
        <f t="shared" si="21"/>
        <v>1624378.7100000004</v>
      </c>
      <c r="BJ381" s="58">
        <f t="shared" si="22"/>
        <v>0</v>
      </c>
      <c r="BK381" s="18">
        <f t="shared" si="23"/>
        <v>41903.810000000019</v>
      </c>
    </row>
    <row r="382" spans="1:63" ht="31.5" x14ac:dyDescent="0.3">
      <c r="A382" s="12">
        <v>23.130699999999997</v>
      </c>
      <c r="B382" s="13" t="s">
        <v>369</v>
      </c>
      <c r="C382" s="19">
        <v>516349.07000000012</v>
      </c>
      <c r="D382" s="19">
        <v>0</v>
      </c>
      <c r="E382" s="20">
        <v>379935.61</v>
      </c>
      <c r="F382" s="21">
        <v>0</v>
      </c>
      <c r="G382" s="19">
        <v>732</v>
      </c>
      <c r="H382" s="19">
        <v>0</v>
      </c>
      <c r="I382" s="19">
        <v>1405327.8899999969</v>
      </c>
      <c r="J382" s="19">
        <v>0</v>
      </c>
      <c r="K382" s="19">
        <v>0</v>
      </c>
      <c r="L382" s="19">
        <v>11587.5</v>
      </c>
      <c r="M382" s="19">
        <v>0</v>
      </c>
      <c r="N382" s="19">
        <v>0</v>
      </c>
      <c r="O382" s="22"/>
      <c r="P382" s="23">
        <v>8394158.1199999992</v>
      </c>
      <c r="Q382" s="22">
        <v>0</v>
      </c>
      <c r="R382" s="22">
        <v>0</v>
      </c>
      <c r="S382" s="19">
        <v>0</v>
      </c>
      <c r="T382" s="19">
        <v>0</v>
      </c>
      <c r="U382" s="19"/>
      <c r="V382" s="19"/>
      <c r="W382" s="20">
        <v>38610.499999999942</v>
      </c>
      <c r="X382" s="21">
        <v>0</v>
      </c>
      <c r="Y382" s="19">
        <v>0</v>
      </c>
      <c r="Z382" s="19">
        <v>0</v>
      </c>
      <c r="AA382" s="20">
        <v>60987.599999999919</v>
      </c>
      <c r="AB382" s="21">
        <v>0</v>
      </c>
      <c r="AC382" s="19">
        <v>0</v>
      </c>
      <c r="AD382" s="19">
        <v>0</v>
      </c>
      <c r="AE382" s="19">
        <v>0</v>
      </c>
      <c r="AF382" s="19">
        <v>0</v>
      </c>
      <c r="AG382" s="21">
        <v>9.3132257461547852E-10</v>
      </c>
      <c r="AH382" s="21">
        <v>0</v>
      </c>
      <c r="AI382" s="19">
        <v>0</v>
      </c>
      <c r="AJ382" s="19">
        <v>0</v>
      </c>
      <c r="AK382" s="21">
        <v>0</v>
      </c>
      <c r="AL382" s="21">
        <v>1.3969838619232178E-9</v>
      </c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>
        <v>0</v>
      </c>
      <c r="BB382" s="19">
        <v>0</v>
      </c>
      <c r="BC382" s="19"/>
      <c r="BD382" s="19"/>
      <c r="BE382" s="19"/>
      <c r="BF382" s="19"/>
      <c r="BG382" s="16">
        <f t="shared" si="20"/>
        <v>2401942.6699999981</v>
      </c>
      <c r="BH382" s="16">
        <f t="shared" si="20"/>
        <v>8405745.620000001</v>
      </c>
      <c r="BI382" s="58">
        <f t="shared" si="21"/>
        <v>0</v>
      </c>
      <c r="BJ382" s="58">
        <f t="shared" si="22"/>
        <v>6003802.950000003</v>
      </c>
      <c r="BK382" s="18">
        <f t="shared" si="23"/>
        <v>60987.599999999919</v>
      </c>
    </row>
    <row r="383" spans="1:63" ht="31.5" x14ac:dyDescent="0.3">
      <c r="A383" s="12">
        <v>23.131699999999999</v>
      </c>
      <c r="B383" s="13" t="s">
        <v>370</v>
      </c>
      <c r="C383" s="19">
        <v>1031652.7199999995</v>
      </c>
      <c r="D383" s="19">
        <v>0</v>
      </c>
      <c r="E383" s="21">
        <v>0</v>
      </c>
      <c r="F383" s="20">
        <v>2347171.33</v>
      </c>
      <c r="G383" s="19">
        <v>0</v>
      </c>
      <c r="H383" s="19">
        <v>0</v>
      </c>
      <c r="I383" s="19">
        <v>288281.16000000079</v>
      </c>
      <c r="J383" s="19">
        <v>0</v>
      </c>
      <c r="K383" s="19">
        <v>0</v>
      </c>
      <c r="L383" s="19">
        <v>849922.77</v>
      </c>
      <c r="M383" s="19">
        <v>0</v>
      </c>
      <c r="N383" s="19">
        <v>0</v>
      </c>
      <c r="O383" s="23">
        <v>508211.79000000004</v>
      </c>
      <c r="P383" s="22"/>
      <c r="Q383" s="22">
        <v>0</v>
      </c>
      <c r="R383" s="22">
        <v>0</v>
      </c>
      <c r="S383" s="19">
        <v>0</v>
      </c>
      <c r="T383" s="19">
        <v>0</v>
      </c>
      <c r="U383" s="19"/>
      <c r="V383" s="19"/>
      <c r="W383" s="19">
        <v>0</v>
      </c>
      <c r="X383" s="19">
        <v>0</v>
      </c>
      <c r="Y383" s="19">
        <v>0</v>
      </c>
      <c r="Z383" s="19">
        <v>0</v>
      </c>
      <c r="AA383" s="21">
        <v>0</v>
      </c>
      <c r="AB383" s="20">
        <v>21.5</v>
      </c>
      <c r="AC383" s="19">
        <v>0</v>
      </c>
      <c r="AD383" s="19">
        <v>0</v>
      </c>
      <c r="AE383" s="19">
        <v>0</v>
      </c>
      <c r="AF383" s="19">
        <v>0</v>
      </c>
      <c r="AG383" s="21">
        <v>0</v>
      </c>
      <c r="AH383" s="21">
        <v>4.6566128730773926E-10</v>
      </c>
      <c r="AI383" s="19">
        <v>0</v>
      </c>
      <c r="AJ383" s="19">
        <v>0</v>
      </c>
      <c r="AK383" s="21">
        <v>3.4924596548080444E-10</v>
      </c>
      <c r="AL383" s="21">
        <v>0</v>
      </c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>
        <v>0</v>
      </c>
      <c r="BB383" s="19">
        <v>0</v>
      </c>
      <c r="BC383" s="19"/>
      <c r="BD383" s="19"/>
      <c r="BE383" s="19"/>
      <c r="BF383" s="19"/>
      <c r="BG383" s="16">
        <f t="shared" si="20"/>
        <v>1828145.6700000009</v>
      </c>
      <c r="BH383" s="16">
        <f t="shared" si="20"/>
        <v>3197115.6000000006</v>
      </c>
      <c r="BI383" s="58">
        <f t="shared" si="21"/>
        <v>0</v>
      </c>
      <c r="BJ383" s="58">
        <f t="shared" si="22"/>
        <v>1368969.9299999997</v>
      </c>
      <c r="BK383" s="18">
        <f t="shared" si="23"/>
        <v>21.5</v>
      </c>
    </row>
    <row r="384" spans="1:63" ht="31.5" x14ac:dyDescent="0.3">
      <c r="A384" s="12">
        <v>23.133699999999997</v>
      </c>
      <c r="B384" s="13" t="s">
        <v>371</v>
      </c>
      <c r="C384" s="19">
        <v>1994503.75</v>
      </c>
      <c r="D384" s="19">
        <v>0</v>
      </c>
      <c r="E384" s="21">
        <v>0</v>
      </c>
      <c r="F384" s="20">
        <v>227260.62999999998</v>
      </c>
      <c r="G384" s="19">
        <v>9865</v>
      </c>
      <c r="H384" s="19">
        <v>0</v>
      </c>
      <c r="I384" s="19">
        <v>0</v>
      </c>
      <c r="J384" s="19">
        <v>1.673470251262188E-10</v>
      </c>
      <c r="K384" s="19">
        <v>47411.06</v>
      </c>
      <c r="L384" s="19">
        <v>0</v>
      </c>
      <c r="M384" s="19">
        <v>0</v>
      </c>
      <c r="N384" s="19">
        <v>0</v>
      </c>
      <c r="O384" s="22"/>
      <c r="P384" s="23">
        <v>20756.779999999992</v>
      </c>
      <c r="Q384" s="22">
        <v>0</v>
      </c>
      <c r="R384" s="22">
        <v>0</v>
      </c>
      <c r="S384" s="19">
        <v>0</v>
      </c>
      <c r="T384" s="19">
        <v>0</v>
      </c>
      <c r="U384" s="19"/>
      <c r="V384" s="19"/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>
        <v>0</v>
      </c>
      <c r="AE384" s="19">
        <v>0</v>
      </c>
      <c r="AF384" s="19">
        <v>0</v>
      </c>
      <c r="AG384" s="19">
        <v>0</v>
      </c>
      <c r="AH384" s="19">
        <v>0</v>
      </c>
      <c r="AI384" s="19">
        <v>0</v>
      </c>
      <c r="AJ384" s="19">
        <v>0</v>
      </c>
      <c r="AK384" s="21">
        <v>3.219611244276166E-10</v>
      </c>
      <c r="AL384" s="21">
        <v>0</v>
      </c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>
        <v>0</v>
      </c>
      <c r="BB384" s="19">
        <v>0</v>
      </c>
      <c r="BC384" s="19"/>
      <c r="BD384" s="19"/>
      <c r="BE384" s="19"/>
      <c r="BF384" s="19"/>
      <c r="BG384" s="16">
        <f t="shared" si="20"/>
        <v>2051779.8100000003</v>
      </c>
      <c r="BH384" s="16">
        <f t="shared" si="20"/>
        <v>248017.41000000015</v>
      </c>
      <c r="BI384" s="58">
        <f t="shared" si="21"/>
        <v>1803762.4000000001</v>
      </c>
      <c r="BJ384" s="58">
        <f t="shared" si="22"/>
        <v>0</v>
      </c>
      <c r="BK384" s="18">
        <f t="shared" si="23"/>
        <v>0</v>
      </c>
    </row>
    <row r="385" spans="1:63" ht="47.25" x14ac:dyDescent="0.3">
      <c r="A385" s="12">
        <v>23.134699999999999</v>
      </c>
      <c r="B385" s="54" t="s">
        <v>372</v>
      </c>
      <c r="C385" s="19">
        <v>442866.33999999997</v>
      </c>
      <c r="D385" s="19">
        <v>0</v>
      </c>
      <c r="E385" s="20">
        <v>138341.09</v>
      </c>
      <c r="F385" s="21">
        <v>0</v>
      </c>
      <c r="G385" s="19">
        <v>1568315.88</v>
      </c>
      <c r="H385" s="19">
        <v>0</v>
      </c>
      <c r="I385" s="19">
        <v>177483.79999999976</v>
      </c>
      <c r="J385" s="19">
        <v>0</v>
      </c>
      <c r="K385" s="19">
        <v>36405.020000000019</v>
      </c>
      <c r="L385" s="19">
        <v>0</v>
      </c>
      <c r="M385" s="20">
        <v>158924.40000000002</v>
      </c>
      <c r="N385" s="21">
        <v>0</v>
      </c>
      <c r="O385" s="23">
        <v>408216.88000000059</v>
      </c>
      <c r="P385" s="22"/>
      <c r="Q385" s="23">
        <v>491566.39000000013</v>
      </c>
      <c r="R385" s="22">
        <v>0</v>
      </c>
      <c r="S385" s="20">
        <v>3780414.54</v>
      </c>
      <c r="T385" s="24">
        <v>0</v>
      </c>
      <c r="U385" s="19">
        <v>918113.45</v>
      </c>
      <c r="V385" s="19"/>
      <c r="W385" s="20">
        <v>593174.54</v>
      </c>
      <c r="X385" s="21">
        <v>0</v>
      </c>
      <c r="Y385" s="19">
        <v>652508.0299999998</v>
      </c>
      <c r="Z385" s="19">
        <v>0</v>
      </c>
      <c r="AA385" s="20">
        <v>289202.29000000004</v>
      </c>
      <c r="AB385" s="21">
        <v>0</v>
      </c>
      <c r="AC385" s="20">
        <v>1718368.0800000005</v>
      </c>
      <c r="AD385" s="21">
        <v>0</v>
      </c>
      <c r="AE385" s="19">
        <v>226790.17999999993</v>
      </c>
      <c r="AF385" s="19">
        <v>0</v>
      </c>
      <c r="AG385" s="20">
        <v>492409.60999999975</v>
      </c>
      <c r="AH385" s="21">
        <v>0</v>
      </c>
      <c r="AI385" s="20">
        <v>989843.2200000002</v>
      </c>
      <c r="AJ385" s="21">
        <v>0</v>
      </c>
      <c r="AK385" s="20">
        <v>1491310.3699999989</v>
      </c>
      <c r="AL385" s="21">
        <v>0</v>
      </c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>
        <v>0</v>
      </c>
      <c r="BB385" s="19">
        <v>0</v>
      </c>
      <c r="BC385" s="19"/>
      <c r="BD385" s="19"/>
      <c r="BE385" s="19"/>
      <c r="BF385" s="19"/>
      <c r="BG385" s="16">
        <f t="shared" si="20"/>
        <v>14574254.109999998</v>
      </c>
      <c r="BH385" s="16">
        <f t="shared" si="20"/>
        <v>0</v>
      </c>
      <c r="BI385" s="58">
        <f t="shared" si="21"/>
        <v>14574254.109999998</v>
      </c>
      <c r="BJ385" s="58">
        <f t="shared" si="22"/>
        <v>0</v>
      </c>
      <c r="BK385" s="18">
        <f t="shared" si="23"/>
        <v>289202.29000000004</v>
      </c>
    </row>
    <row r="386" spans="1:63" ht="47.25" x14ac:dyDescent="0.3">
      <c r="A386" s="12">
        <v>23.1357</v>
      </c>
      <c r="B386" s="54" t="s">
        <v>373</v>
      </c>
      <c r="C386" s="19">
        <v>1171143.6099999999</v>
      </c>
      <c r="D386" s="19">
        <v>0</v>
      </c>
      <c r="E386" s="20">
        <v>357690.3</v>
      </c>
      <c r="F386" s="21">
        <v>0</v>
      </c>
      <c r="G386" s="19">
        <v>1122079.4300000006</v>
      </c>
      <c r="H386" s="19">
        <v>0</v>
      </c>
      <c r="I386" s="19">
        <v>846197.06999999797</v>
      </c>
      <c r="J386" s="19">
        <v>0</v>
      </c>
      <c r="K386" s="19">
        <v>818315.8899999999</v>
      </c>
      <c r="L386" s="19">
        <v>0</v>
      </c>
      <c r="M386" s="20">
        <v>568040.81000000052</v>
      </c>
      <c r="N386" s="21">
        <v>0</v>
      </c>
      <c r="O386" s="23">
        <v>6171922.9199999971</v>
      </c>
      <c r="P386" s="22"/>
      <c r="Q386" s="23">
        <v>967932.74000000022</v>
      </c>
      <c r="R386" s="22">
        <v>0</v>
      </c>
      <c r="S386" s="20">
        <v>10412271.350000001</v>
      </c>
      <c r="T386" s="24">
        <v>0</v>
      </c>
      <c r="U386" s="19">
        <v>8201593.7999999998</v>
      </c>
      <c r="V386" s="19"/>
      <c r="W386" s="20">
        <v>4949048.6299999952</v>
      </c>
      <c r="X386" s="21">
        <v>0</v>
      </c>
      <c r="Y386" s="19">
        <v>762560.88999999978</v>
      </c>
      <c r="Z386" s="19">
        <v>0</v>
      </c>
      <c r="AA386" s="20">
        <v>1632983.5699999991</v>
      </c>
      <c r="AB386" s="21">
        <v>0</v>
      </c>
      <c r="AC386" s="20">
        <v>380516.07999999775</v>
      </c>
      <c r="AD386" s="21">
        <v>0</v>
      </c>
      <c r="AE386" s="19">
        <v>760273.69000000064</v>
      </c>
      <c r="AF386" s="19">
        <v>0</v>
      </c>
      <c r="AG386" s="20">
        <v>1686389.9500000004</v>
      </c>
      <c r="AH386" s="21">
        <v>0</v>
      </c>
      <c r="AI386" s="20">
        <v>1822469.0099999998</v>
      </c>
      <c r="AJ386" s="21">
        <v>0</v>
      </c>
      <c r="AK386" s="20">
        <v>1316471.0599999996</v>
      </c>
      <c r="AL386" s="21">
        <v>0</v>
      </c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>
        <v>0</v>
      </c>
      <c r="BB386" s="19">
        <v>0</v>
      </c>
      <c r="BC386" s="19"/>
      <c r="BD386" s="19"/>
      <c r="BE386" s="19"/>
      <c r="BF386" s="19"/>
      <c r="BG386" s="16">
        <f t="shared" si="20"/>
        <v>43947900.799999997</v>
      </c>
      <c r="BH386" s="16">
        <f t="shared" si="20"/>
        <v>0</v>
      </c>
      <c r="BI386" s="58">
        <f t="shared" si="21"/>
        <v>43947900.799999997</v>
      </c>
      <c r="BJ386" s="58">
        <f t="shared" si="22"/>
        <v>0</v>
      </c>
      <c r="BK386" s="18">
        <f t="shared" si="23"/>
        <v>1632983.5699999991</v>
      </c>
    </row>
    <row r="387" spans="1:63" ht="47.25" x14ac:dyDescent="0.3">
      <c r="A387" s="12">
        <v>23.136700000000001</v>
      </c>
      <c r="B387" s="54" t="s">
        <v>374</v>
      </c>
      <c r="C387" s="19">
        <v>673253.4</v>
      </c>
      <c r="D387" s="19">
        <v>0</v>
      </c>
      <c r="E387" s="20">
        <v>307619.25</v>
      </c>
      <c r="F387" s="21">
        <v>0</v>
      </c>
      <c r="G387" s="19">
        <v>233989.72999999812</v>
      </c>
      <c r="H387" s="19">
        <v>0</v>
      </c>
      <c r="I387" s="19">
        <v>122508.12</v>
      </c>
      <c r="J387" s="19">
        <v>0</v>
      </c>
      <c r="K387" s="19">
        <v>800787.58000000031</v>
      </c>
      <c r="L387" s="19">
        <v>0</v>
      </c>
      <c r="M387" s="20">
        <v>795293.26000000047</v>
      </c>
      <c r="N387" s="21">
        <v>0</v>
      </c>
      <c r="O387" s="22"/>
      <c r="P387" s="23">
        <v>1078478.1500000001</v>
      </c>
      <c r="Q387" s="23">
        <v>656018.13000000035</v>
      </c>
      <c r="R387" s="22">
        <v>0</v>
      </c>
      <c r="S387" s="24">
        <v>0</v>
      </c>
      <c r="T387" s="20">
        <v>3229747.6300000018</v>
      </c>
      <c r="U387" s="19">
        <v>1496008</v>
      </c>
      <c r="V387" s="19"/>
      <c r="W387" s="20">
        <v>2136318.370000001</v>
      </c>
      <c r="X387" s="21">
        <v>0</v>
      </c>
      <c r="Y387" s="19">
        <v>200011.94999999984</v>
      </c>
      <c r="Z387" s="19">
        <v>0</v>
      </c>
      <c r="AA387" s="20">
        <v>963802.17000000062</v>
      </c>
      <c r="AB387" s="21">
        <v>0</v>
      </c>
      <c r="AC387" s="20">
        <v>2292134.2799999993</v>
      </c>
      <c r="AD387" s="21">
        <v>0</v>
      </c>
      <c r="AE387" s="19">
        <v>615208.94999999995</v>
      </c>
      <c r="AF387" s="19">
        <v>0</v>
      </c>
      <c r="AG387" s="21">
        <v>0</v>
      </c>
      <c r="AH387" s="20">
        <v>1161607.6200000001</v>
      </c>
      <c r="AI387" s="20">
        <v>325571.6100000008</v>
      </c>
      <c r="AJ387" s="21">
        <v>0</v>
      </c>
      <c r="AK387" s="20">
        <v>1386918.7600000002</v>
      </c>
      <c r="AL387" s="21">
        <v>0</v>
      </c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>
        <v>0</v>
      </c>
      <c r="BB387" s="19">
        <v>0</v>
      </c>
      <c r="BC387" s="19"/>
      <c r="BD387" s="19"/>
      <c r="BE387" s="19"/>
      <c r="BF387" s="19"/>
      <c r="BG387" s="16">
        <f t="shared" si="20"/>
        <v>13005443.560000001</v>
      </c>
      <c r="BH387" s="16">
        <f t="shared" si="20"/>
        <v>5469833.4000000022</v>
      </c>
      <c r="BI387" s="58">
        <f t="shared" si="21"/>
        <v>7535610.1599999983</v>
      </c>
      <c r="BJ387" s="58">
        <f t="shared" si="22"/>
        <v>0</v>
      </c>
      <c r="BK387" s="18">
        <f t="shared" si="23"/>
        <v>963802.17000000062</v>
      </c>
    </row>
    <row r="388" spans="1:63" ht="47.25" x14ac:dyDescent="0.3">
      <c r="A388" s="12">
        <v>23.137699999999999</v>
      </c>
      <c r="B388" s="54" t="s">
        <v>375</v>
      </c>
      <c r="C388" s="19">
        <v>0</v>
      </c>
      <c r="D388" s="19">
        <v>43736.950000000004</v>
      </c>
      <c r="E388" s="20">
        <v>74642.13</v>
      </c>
      <c r="F388" s="21">
        <v>0</v>
      </c>
      <c r="G388" s="19">
        <v>106285.6799999997</v>
      </c>
      <c r="H388" s="19">
        <v>0</v>
      </c>
      <c r="I388" s="19">
        <v>16272.060000000172</v>
      </c>
      <c r="J388" s="19">
        <v>0</v>
      </c>
      <c r="K388" s="19">
        <v>0</v>
      </c>
      <c r="L388" s="19">
        <v>95818.53</v>
      </c>
      <c r="M388" s="20">
        <v>110057.91999999998</v>
      </c>
      <c r="N388" s="21">
        <v>0</v>
      </c>
      <c r="O388" s="23">
        <v>60310.76999999999</v>
      </c>
      <c r="P388" s="22"/>
      <c r="Q388" s="23">
        <v>25634.000000000116</v>
      </c>
      <c r="R388" s="22">
        <v>0</v>
      </c>
      <c r="S388" s="20">
        <v>2412648.6299999985</v>
      </c>
      <c r="T388" s="24">
        <v>0</v>
      </c>
      <c r="U388" s="19">
        <v>1092344</v>
      </c>
      <c r="V388" s="19"/>
      <c r="W388" s="20">
        <v>511674.85999999993</v>
      </c>
      <c r="X388" s="21">
        <v>0</v>
      </c>
      <c r="Y388" s="19">
        <v>5079.41</v>
      </c>
      <c r="Z388" s="19">
        <v>0</v>
      </c>
      <c r="AA388" s="20">
        <v>248825.23</v>
      </c>
      <c r="AB388" s="21">
        <v>0</v>
      </c>
      <c r="AC388" s="20">
        <v>425652.93000000005</v>
      </c>
      <c r="AD388" s="21">
        <v>0</v>
      </c>
      <c r="AE388" s="19">
        <v>1488.4800000000105</v>
      </c>
      <c r="AF388" s="19">
        <v>0</v>
      </c>
      <c r="AG388" s="19">
        <v>0</v>
      </c>
      <c r="AH388" s="19">
        <v>0</v>
      </c>
      <c r="AI388" s="20">
        <v>221647.31999999998</v>
      </c>
      <c r="AJ388" s="21">
        <v>0</v>
      </c>
      <c r="AK388" s="20">
        <v>866436.7000000003</v>
      </c>
      <c r="AL388" s="21">
        <v>0</v>
      </c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>
        <v>0</v>
      </c>
      <c r="BB388" s="19">
        <v>0</v>
      </c>
      <c r="BC388" s="19"/>
      <c r="BD388" s="19"/>
      <c r="BE388" s="19"/>
      <c r="BF388" s="19"/>
      <c r="BG388" s="16">
        <f t="shared" si="20"/>
        <v>6179000.1200000001</v>
      </c>
      <c r="BH388" s="16">
        <f t="shared" si="20"/>
        <v>139555.48000000001</v>
      </c>
      <c r="BI388" s="58">
        <f t="shared" si="21"/>
        <v>6039444.6399999997</v>
      </c>
      <c r="BJ388" s="58">
        <f t="shared" si="22"/>
        <v>0</v>
      </c>
      <c r="BK388" s="18">
        <f t="shared" si="23"/>
        <v>248825.23</v>
      </c>
    </row>
    <row r="389" spans="1:63" x14ac:dyDescent="0.3">
      <c r="A389" s="12">
        <v>23.140699999999999</v>
      </c>
      <c r="B389" s="13" t="s">
        <v>376</v>
      </c>
      <c r="C389" s="19">
        <v>84434279.870000005</v>
      </c>
      <c r="D389" s="19">
        <v>0</v>
      </c>
      <c r="E389" s="20">
        <v>104850189.19999999</v>
      </c>
      <c r="F389" s="21">
        <v>0</v>
      </c>
      <c r="G389" s="19">
        <v>276992237.53999996</v>
      </c>
      <c r="H389" s="19">
        <v>0</v>
      </c>
      <c r="I389" s="19">
        <v>6939933.0546000153</v>
      </c>
      <c r="J389" s="19">
        <v>0</v>
      </c>
      <c r="K389" s="19">
        <v>22706973.440000005</v>
      </c>
      <c r="L389" s="19">
        <v>0</v>
      </c>
      <c r="M389" s="20">
        <v>94244144.010999992</v>
      </c>
      <c r="N389" s="21">
        <v>0</v>
      </c>
      <c r="O389" s="23">
        <v>40435390.01000002</v>
      </c>
      <c r="P389" s="22"/>
      <c r="Q389" s="23">
        <v>27310263.270000003</v>
      </c>
      <c r="R389" s="22">
        <v>0</v>
      </c>
      <c r="S389" s="20">
        <v>53313128.790000014</v>
      </c>
      <c r="T389" s="24">
        <v>0</v>
      </c>
      <c r="U389" s="19">
        <v>49916553.899999999</v>
      </c>
      <c r="V389" s="19"/>
      <c r="W389" s="20">
        <v>31794921.269999988</v>
      </c>
      <c r="X389" s="21">
        <v>0</v>
      </c>
      <c r="Y389" s="19">
        <v>0</v>
      </c>
      <c r="Z389" s="19">
        <v>9690140.9800000079</v>
      </c>
      <c r="AA389" s="20">
        <v>13778718.669999994</v>
      </c>
      <c r="AB389" s="21">
        <v>0</v>
      </c>
      <c r="AC389" s="20">
        <v>4646346.3899999755</v>
      </c>
      <c r="AD389" s="21">
        <v>0</v>
      </c>
      <c r="AE389" s="19">
        <v>36971025.960000008</v>
      </c>
      <c r="AF389" s="19">
        <v>0</v>
      </c>
      <c r="AG389" s="20">
        <v>16249925.030000009</v>
      </c>
      <c r="AH389" s="21">
        <v>0</v>
      </c>
      <c r="AI389" s="20">
        <v>12706627.989999998</v>
      </c>
      <c r="AJ389" s="21">
        <v>0</v>
      </c>
      <c r="AK389" s="20">
        <v>10988634.849999975</v>
      </c>
      <c r="AL389" s="21">
        <v>0</v>
      </c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>
        <v>0</v>
      </c>
      <c r="BB389" s="19">
        <v>0</v>
      </c>
      <c r="BC389" s="19"/>
      <c r="BD389" s="19"/>
      <c r="BE389" s="19"/>
      <c r="BF389" s="19"/>
      <c r="BG389" s="16">
        <f t="shared" si="20"/>
        <v>888279293.24559987</v>
      </c>
      <c r="BH389" s="16">
        <f t="shared" si="20"/>
        <v>9690140.9800000079</v>
      </c>
      <c r="BI389" s="58">
        <f t="shared" si="21"/>
        <v>878589152.26559985</v>
      </c>
      <c r="BJ389" s="58">
        <f t="shared" si="22"/>
        <v>0</v>
      </c>
      <c r="BK389" s="18">
        <f t="shared" si="23"/>
        <v>13778718.669999994</v>
      </c>
    </row>
    <row r="390" spans="1:63" x14ac:dyDescent="0.3">
      <c r="A390" s="12">
        <v>23.141699999999997</v>
      </c>
      <c r="B390" s="13" t="s">
        <v>377</v>
      </c>
      <c r="C390" s="19">
        <v>162207073.22999999</v>
      </c>
      <c r="D390" s="19">
        <v>0</v>
      </c>
      <c r="E390" s="20">
        <v>87824613.710000008</v>
      </c>
      <c r="F390" s="21">
        <v>0</v>
      </c>
      <c r="G390" s="19">
        <v>166603249.54000002</v>
      </c>
      <c r="H390" s="19">
        <v>0</v>
      </c>
      <c r="I390" s="19">
        <v>7321115.4130000919</v>
      </c>
      <c r="J390" s="19">
        <v>0</v>
      </c>
      <c r="K390" s="19">
        <v>19186096.970000003</v>
      </c>
      <c r="L390" s="19">
        <v>0</v>
      </c>
      <c r="M390" s="20">
        <v>9321557.9389998168</v>
      </c>
      <c r="N390" s="21">
        <v>0</v>
      </c>
      <c r="O390" s="23">
        <v>15801327.090000007</v>
      </c>
      <c r="P390" s="22"/>
      <c r="Q390" s="23">
        <v>11868649.009999998</v>
      </c>
      <c r="R390" s="22">
        <v>0</v>
      </c>
      <c r="S390" s="20">
        <v>24067534.389999997</v>
      </c>
      <c r="T390" s="24">
        <v>0</v>
      </c>
      <c r="U390" s="19">
        <v>15795452.16</v>
      </c>
      <c r="V390" s="19"/>
      <c r="W390" s="20">
        <v>1827575.5500000014</v>
      </c>
      <c r="X390" s="21">
        <v>0</v>
      </c>
      <c r="Y390" s="19">
        <v>0</v>
      </c>
      <c r="Z390" s="19">
        <v>12839697.039999994</v>
      </c>
      <c r="AA390" s="20">
        <v>9541079.5800000019</v>
      </c>
      <c r="AB390" s="21">
        <v>0</v>
      </c>
      <c r="AC390" s="20">
        <v>6903962.170000012</v>
      </c>
      <c r="AD390" s="21">
        <v>0</v>
      </c>
      <c r="AE390" s="19">
        <v>12413125.529999999</v>
      </c>
      <c r="AF390" s="19">
        <v>0</v>
      </c>
      <c r="AG390" s="21">
        <v>0</v>
      </c>
      <c r="AH390" s="20">
        <v>6520113.5299999993</v>
      </c>
      <c r="AI390" s="20">
        <v>227343.29000000283</v>
      </c>
      <c r="AJ390" s="21">
        <v>0</v>
      </c>
      <c r="AK390" s="20">
        <v>11937881.689999986</v>
      </c>
      <c r="AL390" s="21">
        <v>0</v>
      </c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>
        <v>0</v>
      </c>
      <c r="BB390" s="19">
        <v>0</v>
      </c>
      <c r="BC390" s="19"/>
      <c r="BD390" s="19"/>
      <c r="BE390" s="19"/>
      <c r="BF390" s="19"/>
      <c r="BG390" s="16">
        <f t="shared" ref="BG390:BH453" si="24">C390+E390+G390+I390+K390+M390+O390+Q390+S390+U390+W390+Y390+AA390+AC390+AE390+AG390+AI390+AK390+AM390+AO390+AQ390+AS390+AU390+AW390+AY390+BA390+BC390+BE390</f>
        <v>562847637.26199985</v>
      </c>
      <c r="BH390" s="16">
        <f t="shared" si="24"/>
        <v>19359810.569999993</v>
      </c>
      <c r="BI390" s="58">
        <f t="shared" ref="BI390:BI453" si="25">IF(BG390-BH390&gt;0,BG390-BH390,0)</f>
        <v>543487826.69199991</v>
      </c>
      <c r="BJ390" s="58">
        <f t="shared" ref="BJ390:BJ453" si="26">IF(BH390-BG390&gt;0,BH390-BG390,0)</f>
        <v>0</v>
      </c>
      <c r="BK390" s="18">
        <f t="shared" ref="BK390:BK453" si="27">AA390+AB390</f>
        <v>9541079.5800000019</v>
      </c>
    </row>
    <row r="391" spans="1:63" x14ac:dyDescent="0.3">
      <c r="A391" s="12">
        <v>23.142700000000001</v>
      </c>
      <c r="B391" s="13" t="s">
        <v>378</v>
      </c>
      <c r="C391" s="19"/>
      <c r="D391" s="19"/>
      <c r="E391" s="19">
        <v>0</v>
      </c>
      <c r="F391" s="19">
        <v>0</v>
      </c>
      <c r="G391" s="19">
        <v>0</v>
      </c>
      <c r="H391" s="19">
        <v>0</v>
      </c>
      <c r="I391" s="19"/>
      <c r="J391" s="19"/>
      <c r="K391" s="19">
        <v>0</v>
      </c>
      <c r="L391" s="19">
        <v>0</v>
      </c>
      <c r="M391" s="19">
        <v>0</v>
      </c>
      <c r="N391" s="19">
        <v>0</v>
      </c>
      <c r="O391" s="22"/>
      <c r="P391" s="19"/>
      <c r="Q391" s="22">
        <v>0</v>
      </c>
      <c r="R391" s="22">
        <v>0</v>
      </c>
      <c r="S391" s="19">
        <v>0</v>
      </c>
      <c r="T391" s="19">
        <v>0</v>
      </c>
      <c r="U391" s="19"/>
      <c r="V391" s="19"/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0</v>
      </c>
      <c r="AE391" s="19">
        <v>0</v>
      </c>
      <c r="AF391" s="19">
        <v>0</v>
      </c>
      <c r="AG391" s="19">
        <v>0</v>
      </c>
      <c r="AH391" s="19">
        <v>0</v>
      </c>
      <c r="AI391" s="19">
        <v>0</v>
      </c>
      <c r="AJ391" s="19">
        <v>0</v>
      </c>
      <c r="AK391" s="19">
        <v>0</v>
      </c>
      <c r="AL391" s="19">
        <v>0</v>
      </c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>
        <v>0</v>
      </c>
      <c r="BB391" s="19">
        <v>0</v>
      </c>
      <c r="BC391" s="19"/>
      <c r="BD391" s="19"/>
      <c r="BE391" s="19"/>
      <c r="BF391" s="19"/>
      <c r="BG391" s="16">
        <f t="shared" si="24"/>
        <v>0</v>
      </c>
      <c r="BH391" s="16">
        <f t="shared" si="24"/>
        <v>0</v>
      </c>
      <c r="BI391" s="58">
        <f t="shared" si="25"/>
        <v>0</v>
      </c>
      <c r="BJ391" s="58">
        <f t="shared" si="26"/>
        <v>0</v>
      </c>
      <c r="BK391" s="18">
        <f t="shared" si="27"/>
        <v>0</v>
      </c>
    </row>
    <row r="392" spans="1:63" ht="31.5" x14ac:dyDescent="0.3">
      <c r="A392" s="12">
        <v>23.145699999999998</v>
      </c>
      <c r="B392" s="13" t="s">
        <v>379</v>
      </c>
      <c r="C392" s="19">
        <v>0</v>
      </c>
      <c r="D392" s="19">
        <v>14894407.25</v>
      </c>
      <c r="E392" s="21">
        <v>0</v>
      </c>
      <c r="F392" s="20">
        <v>21188712.099999998</v>
      </c>
      <c r="G392" s="19">
        <v>0</v>
      </c>
      <c r="H392" s="19">
        <v>5224574.12</v>
      </c>
      <c r="I392" s="19">
        <v>0</v>
      </c>
      <c r="J392" s="19">
        <v>7751196.6799999932</v>
      </c>
      <c r="K392" s="19">
        <v>0</v>
      </c>
      <c r="L392" s="19">
        <v>4360774.8899999997</v>
      </c>
      <c r="M392" s="21">
        <v>0</v>
      </c>
      <c r="N392" s="20">
        <v>7115424.0099999998</v>
      </c>
      <c r="O392" s="22"/>
      <c r="P392" s="23">
        <v>5195703.53</v>
      </c>
      <c r="Q392" s="22">
        <v>0</v>
      </c>
      <c r="R392" s="23">
        <v>9929237.6100000069</v>
      </c>
      <c r="S392" s="24">
        <v>0</v>
      </c>
      <c r="T392" s="20">
        <v>15191849.82</v>
      </c>
      <c r="U392" s="19"/>
      <c r="V392" s="19">
        <v>3358782.37</v>
      </c>
      <c r="W392" s="21">
        <v>0</v>
      </c>
      <c r="X392" s="20">
        <v>1313384.2900000014</v>
      </c>
      <c r="Y392" s="19">
        <v>0</v>
      </c>
      <c r="Z392" s="19">
        <v>1454137.1500000004</v>
      </c>
      <c r="AA392" s="21">
        <v>0</v>
      </c>
      <c r="AB392" s="20">
        <v>1866786.1499999994</v>
      </c>
      <c r="AC392" s="21">
        <v>0</v>
      </c>
      <c r="AD392" s="20">
        <v>30274088.419999994</v>
      </c>
      <c r="AE392" s="19">
        <v>0</v>
      </c>
      <c r="AF392" s="19">
        <v>3020496.9100000011</v>
      </c>
      <c r="AG392" s="21">
        <v>0</v>
      </c>
      <c r="AH392" s="20">
        <v>94108.919999999984</v>
      </c>
      <c r="AI392" s="21">
        <v>0</v>
      </c>
      <c r="AJ392" s="20">
        <v>3119020.83</v>
      </c>
      <c r="AK392" s="21">
        <v>0</v>
      </c>
      <c r="AL392" s="20">
        <v>3691081.5200000005</v>
      </c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>
        <v>0</v>
      </c>
      <c r="BB392" s="19">
        <v>0</v>
      </c>
      <c r="BC392" s="19"/>
      <c r="BD392" s="19"/>
      <c r="BE392" s="19"/>
      <c r="BF392" s="19"/>
      <c r="BG392" s="16">
        <f t="shared" si="24"/>
        <v>0</v>
      </c>
      <c r="BH392" s="16">
        <f t="shared" si="24"/>
        <v>139043766.57000002</v>
      </c>
      <c r="BI392" s="58">
        <f t="shared" si="25"/>
        <v>0</v>
      </c>
      <c r="BJ392" s="58">
        <f t="shared" si="26"/>
        <v>139043766.57000002</v>
      </c>
      <c r="BK392" s="18">
        <f t="shared" si="27"/>
        <v>1866786.1499999994</v>
      </c>
    </row>
    <row r="393" spans="1:63" ht="78.75" x14ac:dyDescent="0.3">
      <c r="A393" s="12">
        <v>23.146699999999999</v>
      </c>
      <c r="B393" s="13" t="s">
        <v>380</v>
      </c>
      <c r="C393" s="19">
        <v>0</v>
      </c>
      <c r="D393" s="19">
        <v>64301.65</v>
      </c>
      <c r="E393" s="21">
        <v>0</v>
      </c>
      <c r="F393" s="20">
        <v>155887.21</v>
      </c>
      <c r="G393" s="19">
        <v>0</v>
      </c>
      <c r="H393" s="19">
        <v>0</v>
      </c>
      <c r="I393" s="19"/>
      <c r="J393" s="19"/>
      <c r="K393" s="19">
        <v>0</v>
      </c>
      <c r="L393" s="19">
        <v>0</v>
      </c>
      <c r="M393" s="20">
        <v>16003</v>
      </c>
      <c r="N393" s="21">
        <v>0</v>
      </c>
      <c r="O393" s="22"/>
      <c r="P393" s="19"/>
      <c r="Q393" s="22">
        <v>0</v>
      </c>
      <c r="R393" s="23">
        <v>5906.85</v>
      </c>
      <c r="S393" s="20">
        <v>42738.330000000009</v>
      </c>
      <c r="T393" s="24">
        <v>0</v>
      </c>
      <c r="U393" s="19"/>
      <c r="V393" s="19">
        <v>772</v>
      </c>
      <c r="W393" s="19">
        <v>0</v>
      </c>
      <c r="X393" s="19">
        <v>0</v>
      </c>
      <c r="Y393" s="19">
        <v>0</v>
      </c>
      <c r="Z393" s="19">
        <v>26088.429999999997</v>
      </c>
      <c r="AA393" s="19">
        <v>0</v>
      </c>
      <c r="AB393" s="19">
        <v>0</v>
      </c>
      <c r="AC393" s="20">
        <v>23747.050000000007</v>
      </c>
      <c r="AD393" s="21">
        <v>0</v>
      </c>
      <c r="AE393" s="19">
        <v>0</v>
      </c>
      <c r="AF393" s="19">
        <v>0</v>
      </c>
      <c r="AG393" s="19">
        <v>0</v>
      </c>
      <c r="AH393" s="19">
        <v>0</v>
      </c>
      <c r="AI393" s="19">
        <v>0</v>
      </c>
      <c r="AJ393" s="19">
        <v>0</v>
      </c>
      <c r="AK393" s="19">
        <v>0</v>
      </c>
      <c r="AL393" s="19">
        <v>0</v>
      </c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>
        <v>0</v>
      </c>
      <c r="BB393" s="19">
        <v>0</v>
      </c>
      <c r="BC393" s="19"/>
      <c r="BD393" s="19"/>
      <c r="BE393" s="19"/>
      <c r="BF393" s="19"/>
      <c r="BG393" s="16">
        <f t="shared" si="24"/>
        <v>82488.380000000019</v>
      </c>
      <c r="BH393" s="16">
        <f t="shared" si="24"/>
        <v>252956.13999999998</v>
      </c>
      <c r="BI393" s="58">
        <f t="shared" si="25"/>
        <v>0</v>
      </c>
      <c r="BJ393" s="58">
        <f t="shared" si="26"/>
        <v>170467.75999999995</v>
      </c>
      <c r="BK393" s="18">
        <f t="shared" si="27"/>
        <v>0</v>
      </c>
    </row>
    <row r="394" spans="1:63" ht="31.5" x14ac:dyDescent="0.3">
      <c r="A394" s="12">
        <v>23.204699999999999</v>
      </c>
      <c r="B394" s="13" t="s">
        <v>381</v>
      </c>
      <c r="C394" s="19"/>
      <c r="D394" s="19"/>
      <c r="E394" s="19">
        <v>0</v>
      </c>
      <c r="F394" s="19">
        <v>0</v>
      </c>
      <c r="G394" s="19">
        <v>0</v>
      </c>
      <c r="H394" s="19">
        <v>0</v>
      </c>
      <c r="I394" s="19"/>
      <c r="J394" s="19"/>
      <c r="K394" s="19">
        <v>0</v>
      </c>
      <c r="L394" s="19">
        <v>0</v>
      </c>
      <c r="M394" s="19">
        <v>0</v>
      </c>
      <c r="N394" s="19">
        <v>0</v>
      </c>
      <c r="O394" s="22"/>
      <c r="P394" s="19"/>
      <c r="Q394" s="22">
        <v>0</v>
      </c>
      <c r="R394" s="22">
        <v>0</v>
      </c>
      <c r="S394" s="19">
        <v>0</v>
      </c>
      <c r="T394" s="19">
        <v>0</v>
      </c>
      <c r="U394" s="19">
        <v>11113.7</v>
      </c>
      <c r="V394" s="19"/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v>0</v>
      </c>
      <c r="AE394" s="19">
        <v>0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>
        <v>0</v>
      </c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>
        <v>0</v>
      </c>
      <c r="BB394" s="19">
        <v>0</v>
      </c>
      <c r="BC394" s="19"/>
      <c r="BD394" s="19"/>
      <c r="BE394" s="19"/>
      <c r="BF394" s="19"/>
      <c r="BG394" s="16">
        <f t="shared" si="24"/>
        <v>11113.7</v>
      </c>
      <c r="BH394" s="16">
        <f t="shared" si="24"/>
        <v>0</v>
      </c>
      <c r="BI394" s="16">
        <f t="shared" si="25"/>
        <v>11113.7</v>
      </c>
      <c r="BJ394" s="16">
        <f t="shared" si="26"/>
        <v>0</v>
      </c>
      <c r="BK394" s="18">
        <f t="shared" si="27"/>
        <v>0</v>
      </c>
    </row>
    <row r="395" spans="1:63" x14ac:dyDescent="0.3">
      <c r="A395" s="12">
        <v>23.250599999999999</v>
      </c>
      <c r="B395" s="13" t="s">
        <v>382</v>
      </c>
      <c r="C395" s="19"/>
      <c r="D395" s="19"/>
      <c r="E395" s="19">
        <v>0</v>
      </c>
      <c r="F395" s="19">
        <v>0</v>
      </c>
      <c r="G395" s="19">
        <v>0</v>
      </c>
      <c r="H395" s="19">
        <v>0</v>
      </c>
      <c r="I395" s="19"/>
      <c r="J395" s="19"/>
      <c r="K395" s="19">
        <v>0</v>
      </c>
      <c r="L395" s="19">
        <v>0</v>
      </c>
      <c r="M395" s="19">
        <v>0</v>
      </c>
      <c r="N395" s="19">
        <v>0</v>
      </c>
      <c r="O395" s="22"/>
      <c r="P395" s="19"/>
      <c r="Q395" s="22">
        <v>0</v>
      </c>
      <c r="R395" s="22">
        <v>0</v>
      </c>
      <c r="S395" s="19">
        <v>0</v>
      </c>
      <c r="T395" s="19">
        <v>0</v>
      </c>
      <c r="U395" s="19"/>
      <c r="V395" s="19"/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0</v>
      </c>
      <c r="AE395" s="19">
        <v>0</v>
      </c>
      <c r="AF395" s="19">
        <v>0</v>
      </c>
      <c r="AG395" s="19">
        <v>0</v>
      </c>
      <c r="AH395" s="19">
        <v>0</v>
      </c>
      <c r="AI395" s="19">
        <v>0</v>
      </c>
      <c r="AJ395" s="19">
        <v>0</v>
      </c>
      <c r="AK395" s="19">
        <v>0</v>
      </c>
      <c r="AL395" s="19">
        <v>0</v>
      </c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>
        <v>0</v>
      </c>
      <c r="BB395" s="19">
        <v>0</v>
      </c>
      <c r="BC395" s="19"/>
      <c r="BD395" s="19"/>
      <c r="BE395" s="19"/>
      <c r="BF395" s="19"/>
      <c r="BG395" s="16">
        <f t="shared" si="24"/>
        <v>0</v>
      </c>
      <c r="BH395" s="16">
        <f t="shared" si="24"/>
        <v>0</v>
      </c>
      <c r="BI395" s="58">
        <f t="shared" si="25"/>
        <v>0</v>
      </c>
      <c r="BJ395" s="58">
        <f t="shared" si="26"/>
        <v>0</v>
      </c>
      <c r="BK395" s="18">
        <f t="shared" si="27"/>
        <v>0</v>
      </c>
    </row>
    <row r="396" spans="1:63" x14ac:dyDescent="0.3">
      <c r="A396" s="12">
        <v>23.250699999999998</v>
      </c>
      <c r="B396" s="13" t="s">
        <v>382</v>
      </c>
      <c r="C396" s="19">
        <v>0</v>
      </c>
      <c r="D396" s="19">
        <v>28619877.619999997</v>
      </c>
      <c r="E396" s="20">
        <v>8519477.5600000005</v>
      </c>
      <c r="F396" s="21">
        <v>0</v>
      </c>
      <c r="G396" s="19">
        <v>56601744.329999998</v>
      </c>
      <c r="H396" s="19">
        <v>0</v>
      </c>
      <c r="I396" s="19">
        <v>1182061.2200000056</v>
      </c>
      <c r="J396" s="19">
        <v>0</v>
      </c>
      <c r="K396" s="19">
        <v>31148433.550000001</v>
      </c>
      <c r="L396" s="19">
        <v>0</v>
      </c>
      <c r="M396" s="20">
        <v>3528881.7199999988</v>
      </c>
      <c r="N396" s="21">
        <v>0</v>
      </c>
      <c r="O396" s="23">
        <v>894880.43999999703</v>
      </c>
      <c r="P396" s="22"/>
      <c r="Q396" s="23">
        <v>10614012.529999997</v>
      </c>
      <c r="R396" s="22">
        <v>0</v>
      </c>
      <c r="S396" s="20">
        <v>48109.959999999992</v>
      </c>
      <c r="T396" s="24">
        <v>0</v>
      </c>
      <c r="U396" s="19">
        <v>4409617.28</v>
      </c>
      <c r="V396" s="19"/>
      <c r="W396" s="20">
        <v>2349519.2799999956</v>
      </c>
      <c r="X396" s="21">
        <v>0</v>
      </c>
      <c r="Y396" s="19">
        <v>3958683.6499999994</v>
      </c>
      <c r="Z396" s="19">
        <v>0</v>
      </c>
      <c r="AA396" s="20">
        <v>582268.92000000016</v>
      </c>
      <c r="AB396" s="21">
        <v>0</v>
      </c>
      <c r="AC396" s="20">
        <v>54461.540000025183</v>
      </c>
      <c r="AD396" s="21">
        <v>0</v>
      </c>
      <c r="AE396" s="19">
        <v>484586.90999999922</v>
      </c>
      <c r="AF396" s="19">
        <v>0</v>
      </c>
      <c r="AG396" s="21">
        <v>0</v>
      </c>
      <c r="AH396" s="20">
        <v>351929.68999999401</v>
      </c>
      <c r="AI396" s="20">
        <v>30436411.850000005</v>
      </c>
      <c r="AJ396" s="21">
        <v>0</v>
      </c>
      <c r="AK396" s="19">
        <v>0</v>
      </c>
      <c r="AL396" s="19">
        <v>0</v>
      </c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>
        <v>0</v>
      </c>
      <c r="BB396" s="19">
        <v>0</v>
      </c>
      <c r="BC396" s="19"/>
      <c r="BD396" s="19"/>
      <c r="BE396" s="19"/>
      <c r="BF396" s="19"/>
      <c r="BG396" s="16">
        <f t="shared" si="24"/>
        <v>154813150.74000004</v>
      </c>
      <c r="BH396" s="16">
        <f t="shared" si="24"/>
        <v>28971807.309999991</v>
      </c>
      <c r="BI396" s="58">
        <f t="shared" si="25"/>
        <v>125841343.43000005</v>
      </c>
      <c r="BJ396" s="58">
        <f t="shared" si="26"/>
        <v>0</v>
      </c>
      <c r="BK396" s="18">
        <f t="shared" si="27"/>
        <v>582268.92000000016</v>
      </c>
    </row>
    <row r="397" spans="1:63" ht="31.5" x14ac:dyDescent="0.3">
      <c r="A397" s="12">
        <v>23.255400000000002</v>
      </c>
      <c r="B397" s="13" t="s">
        <v>383</v>
      </c>
      <c r="C397" s="19"/>
      <c r="D397" s="19"/>
      <c r="E397" s="19">
        <v>0</v>
      </c>
      <c r="F397" s="19">
        <v>0</v>
      </c>
      <c r="G397" s="19">
        <v>0</v>
      </c>
      <c r="H397" s="19">
        <v>0</v>
      </c>
      <c r="I397" s="19">
        <v>0</v>
      </c>
      <c r="J397" s="19">
        <v>7380085</v>
      </c>
      <c r="K397" s="19">
        <v>0</v>
      </c>
      <c r="L397" s="19">
        <v>0</v>
      </c>
      <c r="M397" s="19">
        <v>0</v>
      </c>
      <c r="N397" s="19">
        <v>0</v>
      </c>
      <c r="O397" s="22"/>
      <c r="P397" s="19"/>
      <c r="Q397" s="22">
        <v>0</v>
      </c>
      <c r="R397" s="22">
        <v>0</v>
      </c>
      <c r="S397" s="19">
        <v>0</v>
      </c>
      <c r="T397" s="19">
        <v>0</v>
      </c>
      <c r="U397" s="19"/>
      <c r="V397" s="19"/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>
        <v>0</v>
      </c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>
        <v>0</v>
      </c>
      <c r="BB397" s="19">
        <v>0</v>
      </c>
      <c r="BC397" s="19"/>
      <c r="BD397" s="19"/>
      <c r="BE397" s="19"/>
      <c r="BF397" s="19"/>
      <c r="BG397" s="16">
        <f t="shared" si="24"/>
        <v>0</v>
      </c>
      <c r="BH397" s="16">
        <f t="shared" si="24"/>
        <v>7380085</v>
      </c>
      <c r="BI397" s="58">
        <f t="shared" si="25"/>
        <v>0</v>
      </c>
      <c r="BJ397" s="58">
        <f t="shared" si="26"/>
        <v>7380085</v>
      </c>
      <c r="BK397" s="18">
        <f t="shared" si="27"/>
        <v>0</v>
      </c>
    </row>
    <row r="398" spans="1:63" ht="31.5" x14ac:dyDescent="0.3">
      <c r="A398" s="12">
        <v>23.255699999999997</v>
      </c>
      <c r="B398" s="13" t="s">
        <v>383</v>
      </c>
      <c r="C398" s="19">
        <v>1254148.6299999999</v>
      </c>
      <c r="D398" s="19">
        <v>0</v>
      </c>
      <c r="E398" s="21">
        <v>0</v>
      </c>
      <c r="F398" s="20">
        <v>25397269.079999998</v>
      </c>
      <c r="G398" s="19">
        <v>254075894.09999996</v>
      </c>
      <c r="H398" s="19">
        <v>0</v>
      </c>
      <c r="I398" s="19">
        <v>7663637.6300000157</v>
      </c>
      <c r="J398" s="19">
        <v>0</v>
      </c>
      <c r="K398" s="19">
        <v>0</v>
      </c>
      <c r="L398" s="19">
        <v>137624.49000000069</v>
      </c>
      <c r="M398" s="20">
        <v>77083.590000003576</v>
      </c>
      <c r="N398" s="21">
        <v>0</v>
      </c>
      <c r="O398" s="23">
        <v>9517.0400000000373</v>
      </c>
      <c r="P398" s="22"/>
      <c r="Q398" s="23">
        <v>2727803.2399999965</v>
      </c>
      <c r="R398" s="22">
        <v>0</v>
      </c>
      <c r="S398" s="20">
        <v>100242.54</v>
      </c>
      <c r="T398" s="24">
        <v>0</v>
      </c>
      <c r="U398" s="19"/>
      <c r="V398" s="19">
        <v>3253675.66</v>
      </c>
      <c r="W398" s="20">
        <v>14169383.859999975</v>
      </c>
      <c r="X398" s="21">
        <v>0</v>
      </c>
      <c r="Y398" s="19">
        <v>573141.42999999993</v>
      </c>
      <c r="Z398" s="19">
        <v>0</v>
      </c>
      <c r="AA398" s="20">
        <v>413997.97000000044</v>
      </c>
      <c r="AB398" s="21">
        <v>0</v>
      </c>
      <c r="AC398" s="20">
        <v>20518817.680000022</v>
      </c>
      <c r="AD398" s="21">
        <v>0</v>
      </c>
      <c r="AE398" s="19">
        <v>2073208.7799999998</v>
      </c>
      <c r="AF398" s="19">
        <v>0</v>
      </c>
      <c r="AG398" s="20">
        <v>1300621.7599999993</v>
      </c>
      <c r="AH398" s="21">
        <v>0</v>
      </c>
      <c r="AI398" s="20">
        <v>533264.91000000201</v>
      </c>
      <c r="AJ398" s="21">
        <v>0</v>
      </c>
      <c r="AK398" s="21">
        <v>0</v>
      </c>
      <c r="AL398" s="20">
        <v>4420.9999999990687</v>
      </c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>
        <v>154340812</v>
      </c>
      <c r="BB398" s="19">
        <v>0</v>
      </c>
      <c r="BC398" s="19"/>
      <c r="BD398" s="19"/>
      <c r="BE398" s="19"/>
      <c r="BF398" s="19"/>
      <c r="BG398" s="16">
        <f t="shared" si="24"/>
        <v>459831575.15999997</v>
      </c>
      <c r="BH398" s="16">
        <f t="shared" si="24"/>
        <v>28792990.23</v>
      </c>
      <c r="BI398" s="58">
        <f t="shared" si="25"/>
        <v>431038584.92999995</v>
      </c>
      <c r="BJ398" s="58">
        <f t="shared" si="26"/>
        <v>0</v>
      </c>
      <c r="BK398" s="18">
        <f t="shared" si="27"/>
        <v>413997.97000000044</v>
      </c>
    </row>
    <row r="399" spans="1:63" x14ac:dyDescent="0.3">
      <c r="A399" s="12">
        <v>23.256699999999999</v>
      </c>
      <c r="B399" s="13" t="s">
        <v>384</v>
      </c>
      <c r="C399" s="19">
        <v>5013300.5200000014</v>
      </c>
      <c r="D399" s="19">
        <v>0</v>
      </c>
      <c r="E399" s="21">
        <v>0</v>
      </c>
      <c r="F399" s="20">
        <v>15845922.99</v>
      </c>
      <c r="G399" s="19">
        <v>1712744.6900000004</v>
      </c>
      <c r="H399" s="19">
        <v>0</v>
      </c>
      <c r="I399" s="19">
        <v>0</v>
      </c>
      <c r="J399" s="19">
        <v>169252.24000000069</v>
      </c>
      <c r="K399" s="19">
        <v>33862.909999999974</v>
      </c>
      <c r="L399" s="19">
        <v>0</v>
      </c>
      <c r="M399" s="20">
        <v>160917.16000000015</v>
      </c>
      <c r="N399" s="21">
        <v>0</v>
      </c>
      <c r="O399" s="23">
        <v>226526.30000000005</v>
      </c>
      <c r="P399" s="22"/>
      <c r="Q399" s="23">
        <v>17329.970000004396</v>
      </c>
      <c r="R399" s="22">
        <v>0</v>
      </c>
      <c r="S399" s="20">
        <v>1867071.9699999993</v>
      </c>
      <c r="T399" s="24">
        <v>0</v>
      </c>
      <c r="U399" s="19">
        <v>1534165.7</v>
      </c>
      <c r="V399" s="19"/>
      <c r="W399" s="20">
        <v>3489371.799999997</v>
      </c>
      <c r="X399" s="21">
        <v>0</v>
      </c>
      <c r="Y399" s="19">
        <v>0</v>
      </c>
      <c r="Z399" s="19">
        <v>0</v>
      </c>
      <c r="AA399" s="20">
        <v>21112.050000000047</v>
      </c>
      <c r="AB399" s="21">
        <v>0</v>
      </c>
      <c r="AC399" s="20">
        <v>677922.83000000473</v>
      </c>
      <c r="AD399" s="21">
        <v>0</v>
      </c>
      <c r="AE399" s="19">
        <v>0</v>
      </c>
      <c r="AF399" s="19">
        <v>570506.80000000005</v>
      </c>
      <c r="AG399" s="20">
        <v>31126.669999999693</v>
      </c>
      <c r="AH399" s="21">
        <v>0</v>
      </c>
      <c r="AI399" s="21">
        <v>0</v>
      </c>
      <c r="AJ399" s="20">
        <v>117773.85999999993</v>
      </c>
      <c r="AK399" s="21">
        <v>1.1641532182693481E-10</v>
      </c>
      <c r="AL399" s="21">
        <v>0</v>
      </c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>
        <v>0</v>
      </c>
      <c r="BB399" s="19">
        <v>0</v>
      </c>
      <c r="BC399" s="19"/>
      <c r="BD399" s="19"/>
      <c r="BE399" s="19"/>
      <c r="BF399" s="19"/>
      <c r="BG399" s="16">
        <f t="shared" si="24"/>
        <v>14785452.570000006</v>
      </c>
      <c r="BH399" s="16">
        <f t="shared" si="24"/>
        <v>16703455.890000001</v>
      </c>
      <c r="BI399" s="58">
        <f t="shared" si="25"/>
        <v>0</v>
      </c>
      <c r="BJ399" s="58">
        <f t="shared" si="26"/>
        <v>1918003.3199999947</v>
      </c>
      <c r="BK399" s="18">
        <f t="shared" si="27"/>
        <v>21112.050000000047</v>
      </c>
    </row>
    <row r="400" spans="1:63" ht="47.25" x14ac:dyDescent="0.3">
      <c r="A400" s="12">
        <v>23.260400000000001</v>
      </c>
      <c r="B400" s="13" t="s">
        <v>385</v>
      </c>
      <c r="C400" s="19"/>
      <c r="D400" s="19"/>
      <c r="E400" s="19">
        <v>0</v>
      </c>
      <c r="F400" s="19">
        <v>0</v>
      </c>
      <c r="G400" s="19">
        <v>0</v>
      </c>
      <c r="H400" s="19">
        <v>0</v>
      </c>
      <c r="I400" s="19">
        <v>46169074.139999986</v>
      </c>
      <c r="J400" s="19">
        <v>0</v>
      </c>
      <c r="K400" s="19">
        <v>29543911.109999992</v>
      </c>
      <c r="L400" s="19">
        <v>0</v>
      </c>
      <c r="M400" s="19">
        <v>0</v>
      </c>
      <c r="N400" s="19">
        <v>0</v>
      </c>
      <c r="O400" s="22"/>
      <c r="P400" s="19"/>
      <c r="Q400" s="22">
        <v>0</v>
      </c>
      <c r="R400" s="22">
        <v>0</v>
      </c>
      <c r="S400" s="19">
        <v>0</v>
      </c>
      <c r="T400" s="19">
        <v>0</v>
      </c>
      <c r="U400" s="19"/>
      <c r="V400" s="19"/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0</v>
      </c>
      <c r="AE400" s="19">
        <v>0</v>
      </c>
      <c r="AF400" s="19">
        <v>0</v>
      </c>
      <c r="AG400" s="19">
        <v>0</v>
      </c>
      <c r="AH400" s="19">
        <v>0</v>
      </c>
      <c r="AI400" s="19">
        <v>0</v>
      </c>
      <c r="AJ400" s="19">
        <v>0</v>
      </c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>
        <v>0</v>
      </c>
      <c r="BB400" s="19">
        <v>0</v>
      </c>
      <c r="BC400" s="19"/>
      <c r="BD400" s="19"/>
      <c r="BE400" s="19"/>
      <c r="BF400" s="19"/>
      <c r="BG400" s="16">
        <f t="shared" si="24"/>
        <v>75712985.24999997</v>
      </c>
      <c r="BH400" s="16">
        <f t="shared" si="24"/>
        <v>0</v>
      </c>
      <c r="BI400" s="58">
        <f t="shared" si="25"/>
        <v>75712985.24999997</v>
      </c>
      <c r="BJ400" s="58">
        <f t="shared" si="26"/>
        <v>0</v>
      </c>
      <c r="BK400" s="18">
        <f t="shared" si="27"/>
        <v>0</v>
      </c>
    </row>
    <row r="401" spans="1:63" ht="47.25" x14ac:dyDescent="0.3">
      <c r="A401" s="12">
        <v>23.2607</v>
      </c>
      <c r="B401" s="13" t="s">
        <v>385</v>
      </c>
      <c r="C401" s="19"/>
      <c r="D401" s="19"/>
      <c r="E401" s="21">
        <v>0</v>
      </c>
      <c r="F401" s="20">
        <v>7257.39</v>
      </c>
      <c r="G401" s="19">
        <v>118617739.33000001</v>
      </c>
      <c r="H401" s="19">
        <v>0</v>
      </c>
      <c r="I401" s="19">
        <v>0</v>
      </c>
      <c r="J401" s="19">
        <v>20247722.110000003</v>
      </c>
      <c r="K401" s="19">
        <v>0</v>
      </c>
      <c r="L401" s="19">
        <v>934606.07999999821</v>
      </c>
      <c r="M401" s="20">
        <v>69408611</v>
      </c>
      <c r="N401" s="21">
        <v>0</v>
      </c>
      <c r="O401" s="23">
        <v>267942.35000000009</v>
      </c>
      <c r="P401" s="22"/>
      <c r="Q401" s="23">
        <v>2382443.2200000007</v>
      </c>
      <c r="R401" s="22">
        <v>0</v>
      </c>
      <c r="S401" s="24">
        <v>0</v>
      </c>
      <c r="T401" s="20">
        <v>80352.910000000193</v>
      </c>
      <c r="U401" s="19">
        <v>5865601.7999999998</v>
      </c>
      <c r="V401" s="19"/>
      <c r="W401" s="20">
        <v>770635.54000000027</v>
      </c>
      <c r="X401" s="21">
        <v>0</v>
      </c>
      <c r="Y401" s="19">
        <v>240622.02000000008</v>
      </c>
      <c r="Z401" s="19">
        <v>0</v>
      </c>
      <c r="AA401" s="19">
        <v>0</v>
      </c>
      <c r="AB401" s="19">
        <v>0</v>
      </c>
      <c r="AC401" s="20">
        <v>5767148.7300000004</v>
      </c>
      <c r="AD401" s="21">
        <v>0</v>
      </c>
      <c r="AE401" s="19">
        <v>4863481.9700000007</v>
      </c>
      <c r="AF401" s="19">
        <v>0</v>
      </c>
      <c r="AG401" s="20">
        <v>134280001.97</v>
      </c>
      <c r="AH401" s="21">
        <v>0</v>
      </c>
      <c r="AI401" s="20">
        <v>60549749.640000008</v>
      </c>
      <c r="AJ401" s="21">
        <v>0</v>
      </c>
      <c r="AK401" s="19">
        <v>0</v>
      </c>
      <c r="AL401" s="19">
        <v>0</v>
      </c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>
        <v>0</v>
      </c>
      <c r="BB401" s="19">
        <v>0</v>
      </c>
      <c r="BC401" s="19"/>
      <c r="BD401" s="19"/>
      <c r="BE401" s="19"/>
      <c r="BF401" s="19"/>
      <c r="BG401" s="16">
        <f t="shared" si="24"/>
        <v>403013977.56999999</v>
      </c>
      <c r="BH401" s="16">
        <f t="shared" si="24"/>
        <v>21269938.490000002</v>
      </c>
      <c r="BI401" s="58">
        <f t="shared" si="25"/>
        <v>381744039.07999998</v>
      </c>
      <c r="BJ401" s="58">
        <f t="shared" si="26"/>
        <v>0</v>
      </c>
      <c r="BK401" s="18">
        <f t="shared" si="27"/>
        <v>0</v>
      </c>
    </row>
    <row r="402" spans="1:63" ht="31.5" x14ac:dyDescent="0.3">
      <c r="A402" s="12">
        <v>23.261700000000001</v>
      </c>
      <c r="B402" s="13" t="s">
        <v>386</v>
      </c>
      <c r="C402" s="19"/>
      <c r="D402" s="19"/>
      <c r="E402" s="19">
        <v>0</v>
      </c>
      <c r="F402" s="19">
        <v>0</v>
      </c>
      <c r="G402" s="19">
        <v>0</v>
      </c>
      <c r="H402" s="19">
        <v>0</v>
      </c>
      <c r="I402" s="19"/>
      <c r="J402" s="19"/>
      <c r="K402" s="19">
        <v>0</v>
      </c>
      <c r="L402" s="19">
        <v>0</v>
      </c>
      <c r="M402" s="19">
        <v>0</v>
      </c>
      <c r="N402" s="19">
        <v>0</v>
      </c>
      <c r="O402" s="22"/>
      <c r="P402" s="19"/>
      <c r="Q402" s="22">
        <v>0</v>
      </c>
      <c r="R402" s="22">
        <v>0</v>
      </c>
      <c r="S402" s="19">
        <v>0</v>
      </c>
      <c r="T402" s="19">
        <v>0</v>
      </c>
      <c r="U402" s="19"/>
      <c r="V402" s="19"/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</v>
      </c>
      <c r="AE402" s="19">
        <v>0</v>
      </c>
      <c r="AF402" s="19">
        <v>0</v>
      </c>
      <c r="AG402" s="19">
        <v>0</v>
      </c>
      <c r="AH402" s="19">
        <v>0</v>
      </c>
      <c r="AI402" s="19">
        <v>0</v>
      </c>
      <c r="AJ402" s="19">
        <v>0</v>
      </c>
      <c r="AK402" s="19">
        <v>0</v>
      </c>
      <c r="AL402" s="19">
        <v>0</v>
      </c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>
        <v>0</v>
      </c>
      <c r="BB402" s="19">
        <v>0</v>
      </c>
      <c r="BC402" s="19"/>
      <c r="BD402" s="19"/>
      <c r="BE402" s="19"/>
      <c r="BF402" s="19"/>
      <c r="BG402" s="16">
        <f t="shared" si="24"/>
        <v>0</v>
      </c>
      <c r="BH402" s="16">
        <f t="shared" si="24"/>
        <v>0</v>
      </c>
      <c r="BI402" s="58">
        <f t="shared" si="25"/>
        <v>0</v>
      </c>
      <c r="BJ402" s="58">
        <f t="shared" si="26"/>
        <v>0</v>
      </c>
      <c r="BK402" s="18">
        <f t="shared" si="27"/>
        <v>0</v>
      </c>
    </row>
    <row r="403" spans="1:63" ht="63" x14ac:dyDescent="0.3">
      <c r="A403" s="12">
        <v>23.262699999999999</v>
      </c>
      <c r="B403" s="13" t="s">
        <v>387</v>
      </c>
      <c r="C403" s="19"/>
      <c r="D403" s="19"/>
      <c r="E403" s="19">
        <v>0</v>
      </c>
      <c r="F403" s="19">
        <v>0</v>
      </c>
      <c r="G403" s="19">
        <v>0</v>
      </c>
      <c r="H403" s="19">
        <v>0</v>
      </c>
      <c r="I403" s="19"/>
      <c r="J403" s="19"/>
      <c r="K403" s="19">
        <v>0</v>
      </c>
      <c r="L403" s="19">
        <v>0</v>
      </c>
      <c r="M403" s="19">
        <v>0</v>
      </c>
      <c r="N403" s="19">
        <v>0</v>
      </c>
      <c r="O403" s="22"/>
      <c r="P403" s="19"/>
      <c r="Q403" s="23">
        <v>208.19000000000233</v>
      </c>
      <c r="R403" s="22">
        <v>0</v>
      </c>
      <c r="S403" s="19">
        <v>0</v>
      </c>
      <c r="T403" s="19">
        <v>0</v>
      </c>
      <c r="U403" s="19"/>
      <c r="V403" s="19"/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0</v>
      </c>
      <c r="AE403" s="19">
        <v>31809.23000000001</v>
      </c>
      <c r="AF403" s="19">
        <v>0</v>
      </c>
      <c r="AG403" s="21">
        <v>0</v>
      </c>
      <c r="AH403" s="20">
        <v>221724.85999999993</v>
      </c>
      <c r="AI403" s="19">
        <v>0</v>
      </c>
      <c r="AJ403" s="19">
        <v>0</v>
      </c>
      <c r="AK403" s="19">
        <v>0</v>
      </c>
      <c r="AL403" s="19">
        <v>0</v>
      </c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>
        <v>0</v>
      </c>
      <c r="BB403" s="19">
        <v>0</v>
      </c>
      <c r="BC403" s="19"/>
      <c r="BD403" s="19"/>
      <c r="BE403" s="19"/>
      <c r="BF403" s="19"/>
      <c r="BG403" s="16">
        <f t="shared" si="24"/>
        <v>32017.420000000013</v>
      </c>
      <c r="BH403" s="16">
        <f t="shared" si="24"/>
        <v>221724.85999999993</v>
      </c>
      <c r="BI403" s="58">
        <f t="shared" si="25"/>
        <v>0</v>
      </c>
      <c r="BJ403" s="58">
        <f t="shared" si="26"/>
        <v>189707.43999999992</v>
      </c>
      <c r="BK403" s="18">
        <f t="shared" si="27"/>
        <v>0</v>
      </c>
    </row>
    <row r="404" spans="1:63" x14ac:dyDescent="0.3">
      <c r="A404" s="12">
        <v>23.270700000000001</v>
      </c>
      <c r="B404" s="13" t="s">
        <v>388</v>
      </c>
      <c r="C404" s="19">
        <v>0</v>
      </c>
      <c r="D404" s="19">
        <v>1408379.2000000002</v>
      </c>
      <c r="E404" s="21">
        <v>0</v>
      </c>
      <c r="F404" s="20">
        <v>865437.98</v>
      </c>
      <c r="G404" s="19">
        <v>0</v>
      </c>
      <c r="H404" s="19">
        <v>1029725</v>
      </c>
      <c r="I404" s="19"/>
      <c r="J404" s="19"/>
      <c r="K404" s="19">
        <v>0</v>
      </c>
      <c r="L404" s="19">
        <v>0</v>
      </c>
      <c r="M404" s="21">
        <v>0</v>
      </c>
      <c r="N404" s="20">
        <v>1115940.3899999999</v>
      </c>
      <c r="O404" s="22"/>
      <c r="P404" s="19"/>
      <c r="Q404" s="22">
        <v>0</v>
      </c>
      <c r="R404" s="22">
        <v>0</v>
      </c>
      <c r="S404" s="19">
        <v>0</v>
      </c>
      <c r="T404" s="19">
        <v>0</v>
      </c>
      <c r="U404" s="19">
        <v>954806</v>
      </c>
      <c r="V404" s="19"/>
      <c r="W404" s="21">
        <v>0</v>
      </c>
      <c r="X404" s="20">
        <v>324263.38</v>
      </c>
      <c r="Y404" s="19">
        <v>0</v>
      </c>
      <c r="Z404" s="19">
        <v>239019</v>
      </c>
      <c r="AA404" s="21">
        <v>0</v>
      </c>
      <c r="AB404" s="20">
        <v>12018.57</v>
      </c>
      <c r="AC404" s="20">
        <v>1668.3</v>
      </c>
      <c r="AD404" s="21">
        <v>0</v>
      </c>
      <c r="AE404" s="19">
        <v>0</v>
      </c>
      <c r="AF404" s="19">
        <v>349006.84000000008</v>
      </c>
      <c r="AG404" s="19">
        <v>0</v>
      </c>
      <c r="AH404" s="19">
        <v>0</v>
      </c>
      <c r="AI404" s="19">
        <v>0</v>
      </c>
      <c r="AJ404" s="19">
        <v>0</v>
      </c>
      <c r="AK404" s="19">
        <v>0</v>
      </c>
      <c r="AL404" s="19">
        <v>0</v>
      </c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>
        <v>9859816</v>
      </c>
      <c r="BB404" s="19">
        <v>0</v>
      </c>
      <c r="BC404" s="19"/>
      <c r="BD404" s="19"/>
      <c r="BE404" s="19"/>
      <c r="BF404" s="19"/>
      <c r="BG404" s="16">
        <f t="shared" si="24"/>
        <v>10816290.300000001</v>
      </c>
      <c r="BH404" s="16">
        <f t="shared" si="24"/>
        <v>5343790.3600000003</v>
      </c>
      <c r="BI404" s="58">
        <f t="shared" si="25"/>
        <v>5472499.9400000004</v>
      </c>
      <c r="BJ404" s="58">
        <f t="shared" si="26"/>
        <v>0</v>
      </c>
      <c r="BK404" s="18">
        <f t="shared" si="27"/>
        <v>12018.57</v>
      </c>
    </row>
    <row r="405" spans="1:63" ht="31.5" x14ac:dyDescent="0.3">
      <c r="A405" s="12">
        <v>23.2807</v>
      </c>
      <c r="B405" s="13" t="s">
        <v>389</v>
      </c>
      <c r="C405" s="19">
        <v>1305293.3200000003</v>
      </c>
      <c r="D405" s="19">
        <v>0</v>
      </c>
      <c r="E405" s="20">
        <v>74169.53</v>
      </c>
      <c r="F405" s="21">
        <v>0</v>
      </c>
      <c r="G405" s="19">
        <v>217042.22999999998</v>
      </c>
      <c r="H405" s="19">
        <v>0</v>
      </c>
      <c r="I405" s="19">
        <v>7.2759576141834259E-11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22"/>
      <c r="P405" s="19"/>
      <c r="Q405" s="22">
        <v>0</v>
      </c>
      <c r="R405" s="22">
        <v>0</v>
      </c>
      <c r="S405" s="20">
        <v>140798.66</v>
      </c>
      <c r="T405" s="24">
        <v>0</v>
      </c>
      <c r="U405" s="19"/>
      <c r="V405" s="19"/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E405" s="19">
        <v>28729.570000000007</v>
      </c>
      <c r="AF405" s="19">
        <v>0</v>
      </c>
      <c r="AG405" s="21">
        <v>1.1641532182693481E-10</v>
      </c>
      <c r="AH405" s="21">
        <v>0</v>
      </c>
      <c r="AI405" s="19">
        <v>0</v>
      </c>
      <c r="AJ405" s="19">
        <v>0</v>
      </c>
      <c r="AK405" s="21">
        <v>0</v>
      </c>
      <c r="AL405" s="21">
        <v>3.637978807091713E-12</v>
      </c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>
        <v>0</v>
      </c>
      <c r="BB405" s="19">
        <v>0</v>
      </c>
      <c r="BC405" s="19"/>
      <c r="BD405" s="19"/>
      <c r="BE405" s="19"/>
      <c r="BF405" s="19"/>
      <c r="BG405" s="16">
        <f t="shared" si="24"/>
        <v>1766033.3100000005</v>
      </c>
      <c r="BH405" s="16">
        <f t="shared" si="24"/>
        <v>3.637978807091713E-12</v>
      </c>
      <c r="BI405" s="58">
        <f t="shared" si="25"/>
        <v>1766033.3100000005</v>
      </c>
      <c r="BJ405" s="58">
        <f t="shared" si="26"/>
        <v>0</v>
      </c>
      <c r="BK405" s="18">
        <f t="shared" si="27"/>
        <v>0</v>
      </c>
    </row>
    <row r="406" spans="1:63" x14ac:dyDescent="0.3">
      <c r="A406" s="12">
        <v>23.282699999999998</v>
      </c>
      <c r="B406" s="13" t="s">
        <v>390</v>
      </c>
      <c r="C406" s="19"/>
      <c r="D406" s="19"/>
      <c r="E406" s="19">
        <v>0</v>
      </c>
      <c r="F406" s="19">
        <v>0</v>
      </c>
      <c r="G406" s="19">
        <v>0</v>
      </c>
      <c r="H406" s="19">
        <v>0</v>
      </c>
      <c r="I406" s="19"/>
      <c r="J406" s="19"/>
      <c r="K406" s="19">
        <v>0</v>
      </c>
      <c r="L406" s="19">
        <v>0</v>
      </c>
      <c r="M406" s="19">
        <v>0</v>
      </c>
      <c r="N406" s="19">
        <v>0</v>
      </c>
      <c r="O406" s="22"/>
      <c r="P406" s="19"/>
      <c r="Q406" s="22">
        <v>0</v>
      </c>
      <c r="R406" s="22">
        <v>0</v>
      </c>
      <c r="S406" s="19">
        <v>0</v>
      </c>
      <c r="T406" s="19">
        <v>0</v>
      </c>
      <c r="U406" s="19"/>
      <c r="V406" s="19"/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0</v>
      </c>
      <c r="AE406" s="19">
        <v>0</v>
      </c>
      <c r="AF406" s="19">
        <v>0</v>
      </c>
      <c r="AG406" s="19">
        <v>0</v>
      </c>
      <c r="AH406" s="19">
        <v>0</v>
      </c>
      <c r="AI406" s="19">
        <v>0</v>
      </c>
      <c r="AJ406" s="19">
        <v>0</v>
      </c>
      <c r="AK406" s="19">
        <v>0</v>
      </c>
      <c r="AL406" s="19">
        <v>0</v>
      </c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>
        <v>0</v>
      </c>
      <c r="BB406" s="19">
        <v>0</v>
      </c>
      <c r="BC406" s="19"/>
      <c r="BD406" s="19"/>
      <c r="BE406" s="19"/>
      <c r="BF406" s="19"/>
      <c r="BG406" s="16">
        <f t="shared" si="24"/>
        <v>0</v>
      </c>
      <c r="BH406" s="16">
        <f t="shared" si="24"/>
        <v>0</v>
      </c>
      <c r="BI406" s="58">
        <f t="shared" si="25"/>
        <v>0</v>
      </c>
      <c r="BJ406" s="58">
        <f t="shared" si="26"/>
        <v>0</v>
      </c>
      <c r="BK406" s="18">
        <f t="shared" si="27"/>
        <v>0</v>
      </c>
    </row>
    <row r="407" spans="1:63" ht="47.25" x14ac:dyDescent="0.3">
      <c r="A407" s="12">
        <v>23.2837</v>
      </c>
      <c r="B407" s="13" t="s">
        <v>391</v>
      </c>
      <c r="C407" s="19">
        <v>1211546.01</v>
      </c>
      <c r="D407" s="19">
        <v>0</v>
      </c>
      <c r="E407" s="20">
        <v>2057822.8199999998</v>
      </c>
      <c r="F407" s="21">
        <v>0</v>
      </c>
      <c r="G407" s="19">
        <v>583825</v>
      </c>
      <c r="H407" s="19">
        <v>0</v>
      </c>
      <c r="I407" s="19">
        <v>987516.96000000043</v>
      </c>
      <c r="J407" s="19">
        <v>0</v>
      </c>
      <c r="K407" s="19">
        <v>0</v>
      </c>
      <c r="L407" s="19">
        <v>338661.07999999996</v>
      </c>
      <c r="M407" s="20">
        <v>154511.38000000035</v>
      </c>
      <c r="N407" s="21">
        <v>0</v>
      </c>
      <c r="O407" s="23">
        <v>808941.73999999976</v>
      </c>
      <c r="P407" s="22"/>
      <c r="Q407" s="22">
        <v>4.6566128730773926E-10</v>
      </c>
      <c r="R407" s="22">
        <v>0</v>
      </c>
      <c r="S407" s="24">
        <v>0</v>
      </c>
      <c r="T407" s="20">
        <v>418473.23</v>
      </c>
      <c r="U407" s="19">
        <v>365040</v>
      </c>
      <c r="V407" s="19"/>
      <c r="W407" s="20">
        <v>524334.86000000034</v>
      </c>
      <c r="X407" s="21">
        <v>0</v>
      </c>
      <c r="Y407" s="19">
        <v>0</v>
      </c>
      <c r="Z407" s="19">
        <v>71517.100000000064</v>
      </c>
      <c r="AA407" s="20">
        <v>9790.5100000000093</v>
      </c>
      <c r="AB407" s="21">
        <v>0</v>
      </c>
      <c r="AC407" s="20">
        <v>515634.75000000373</v>
      </c>
      <c r="AD407" s="21">
        <v>0</v>
      </c>
      <c r="AE407" s="19">
        <v>120223.48999999982</v>
      </c>
      <c r="AF407" s="19">
        <v>0</v>
      </c>
      <c r="AG407" s="20">
        <v>2132370.15</v>
      </c>
      <c r="AH407" s="21">
        <v>0</v>
      </c>
      <c r="AI407" s="21">
        <v>775275.06999999983</v>
      </c>
      <c r="AJ407" s="21">
        <v>0</v>
      </c>
      <c r="AK407" s="20">
        <v>34940.329999999958</v>
      </c>
      <c r="AL407" s="21">
        <v>0</v>
      </c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>
        <v>0</v>
      </c>
      <c r="BB407" s="19">
        <v>0</v>
      </c>
      <c r="BC407" s="19"/>
      <c r="BD407" s="19"/>
      <c r="BE407" s="19"/>
      <c r="BF407" s="19"/>
      <c r="BG407" s="16">
        <f t="shared" si="24"/>
        <v>10281773.070000006</v>
      </c>
      <c r="BH407" s="16">
        <f t="shared" si="24"/>
        <v>828651.41</v>
      </c>
      <c r="BI407" s="58">
        <f t="shared" si="25"/>
        <v>9453121.6600000057</v>
      </c>
      <c r="BJ407" s="58">
        <f t="shared" si="26"/>
        <v>0</v>
      </c>
      <c r="BK407" s="18">
        <f t="shared" si="27"/>
        <v>9790.5100000000093</v>
      </c>
    </row>
    <row r="408" spans="1:63" ht="31.5" x14ac:dyDescent="0.3">
      <c r="A408" s="12">
        <v>23.284700000000001</v>
      </c>
      <c r="B408" s="13" t="s">
        <v>392</v>
      </c>
      <c r="C408" s="19">
        <v>747442.27999999991</v>
      </c>
      <c r="D408" s="19">
        <v>0</v>
      </c>
      <c r="E408" s="21">
        <v>0</v>
      </c>
      <c r="F408" s="20">
        <v>2118567.79</v>
      </c>
      <c r="G408" s="19">
        <v>0</v>
      </c>
      <c r="H408" s="19">
        <v>0</v>
      </c>
      <c r="I408" s="19">
        <v>0</v>
      </c>
      <c r="J408" s="19">
        <v>105816.46000000011</v>
      </c>
      <c r="K408" s="19">
        <v>2213.6600000000326</v>
      </c>
      <c r="L408" s="19">
        <v>0</v>
      </c>
      <c r="M408" s="20">
        <v>0.52000000001862645</v>
      </c>
      <c r="N408" s="21">
        <v>0</v>
      </c>
      <c r="O408" s="22"/>
      <c r="P408" s="23">
        <v>12990.870000000024</v>
      </c>
      <c r="Q408" s="23">
        <v>421044.55999999971</v>
      </c>
      <c r="R408" s="22">
        <v>0</v>
      </c>
      <c r="S408" s="20">
        <v>1959251.929999999</v>
      </c>
      <c r="T408" s="24">
        <v>0</v>
      </c>
      <c r="U408" s="19">
        <v>240674</v>
      </c>
      <c r="V408" s="19"/>
      <c r="W408" s="21">
        <v>0</v>
      </c>
      <c r="X408" s="20">
        <v>81885.779999999795</v>
      </c>
      <c r="Y408" s="19">
        <v>0</v>
      </c>
      <c r="Z408" s="19">
        <v>0.45999999999912689</v>
      </c>
      <c r="AA408" s="19">
        <v>0</v>
      </c>
      <c r="AB408" s="19">
        <v>0</v>
      </c>
      <c r="AC408" s="20">
        <v>407442.18999999971</v>
      </c>
      <c r="AD408" s="21">
        <v>0</v>
      </c>
      <c r="AE408" s="19">
        <v>0</v>
      </c>
      <c r="AF408" s="19">
        <v>0</v>
      </c>
      <c r="AG408" s="20">
        <v>288198.42000000004</v>
      </c>
      <c r="AH408" s="21">
        <v>0</v>
      </c>
      <c r="AI408" s="21">
        <v>105393.62999999999</v>
      </c>
      <c r="AJ408" s="21">
        <v>0</v>
      </c>
      <c r="AK408" s="19">
        <v>0</v>
      </c>
      <c r="AL408" s="19">
        <v>0</v>
      </c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>
        <v>0</v>
      </c>
      <c r="BB408" s="19">
        <v>0</v>
      </c>
      <c r="BC408" s="19"/>
      <c r="BD408" s="19"/>
      <c r="BE408" s="19"/>
      <c r="BF408" s="19"/>
      <c r="BG408" s="16">
        <f t="shared" si="24"/>
        <v>4171661.1899999976</v>
      </c>
      <c r="BH408" s="16">
        <f t="shared" si="24"/>
        <v>2319261.36</v>
      </c>
      <c r="BI408" s="58">
        <f t="shared" si="25"/>
        <v>1852399.8299999977</v>
      </c>
      <c r="BJ408" s="58">
        <f t="shared" si="26"/>
        <v>0</v>
      </c>
      <c r="BK408" s="18">
        <f t="shared" si="27"/>
        <v>0</v>
      </c>
    </row>
    <row r="409" spans="1:63" x14ac:dyDescent="0.3">
      <c r="A409" s="12">
        <v>23.290700000000001</v>
      </c>
      <c r="B409" s="13" t="s">
        <v>393</v>
      </c>
      <c r="C409" s="19">
        <v>7622400</v>
      </c>
      <c r="D409" s="19"/>
      <c r="E409" s="19">
        <v>20404670</v>
      </c>
      <c r="F409" s="19">
        <v>0</v>
      </c>
      <c r="G409" s="19">
        <v>0</v>
      </c>
      <c r="H409" s="19">
        <v>0</v>
      </c>
      <c r="I409" s="19"/>
      <c r="J409" s="19"/>
      <c r="K409" s="19">
        <v>0</v>
      </c>
      <c r="L409" s="19">
        <v>0</v>
      </c>
      <c r="M409" s="19">
        <v>0</v>
      </c>
      <c r="N409" s="19">
        <v>0</v>
      </c>
      <c r="O409" s="22"/>
      <c r="P409" s="19"/>
      <c r="Q409" s="22">
        <v>0</v>
      </c>
      <c r="R409" s="22">
        <v>0</v>
      </c>
      <c r="S409" s="19">
        <v>0</v>
      </c>
      <c r="T409" s="19">
        <v>0</v>
      </c>
      <c r="U409" s="19">
        <v>16644000</v>
      </c>
      <c r="V409" s="19"/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0</v>
      </c>
      <c r="AE409" s="19">
        <v>0</v>
      </c>
      <c r="AF409" s="19">
        <v>0</v>
      </c>
      <c r="AG409" s="19">
        <v>0</v>
      </c>
      <c r="AH409" s="19">
        <v>0</v>
      </c>
      <c r="AI409" s="19">
        <v>0</v>
      </c>
      <c r="AJ409" s="19">
        <v>0</v>
      </c>
      <c r="AK409" s="19">
        <v>0</v>
      </c>
      <c r="AL409" s="19">
        <v>0</v>
      </c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>
        <v>0</v>
      </c>
      <c r="BB409" s="19">
        <v>0</v>
      </c>
      <c r="BC409" s="19"/>
      <c r="BD409" s="19"/>
      <c r="BE409" s="19"/>
      <c r="BF409" s="19"/>
      <c r="BG409" s="16">
        <f t="shared" si="24"/>
        <v>44671070</v>
      </c>
      <c r="BH409" s="16">
        <f t="shared" si="24"/>
        <v>0</v>
      </c>
      <c r="BI409" s="58">
        <f t="shared" si="25"/>
        <v>44671070</v>
      </c>
      <c r="BJ409" s="58">
        <f t="shared" si="26"/>
        <v>0</v>
      </c>
      <c r="BK409" s="18">
        <f t="shared" si="27"/>
        <v>0</v>
      </c>
    </row>
    <row r="410" spans="1:63" x14ac:dyDescent="0.3">
      <c r="A410" s="12">
        <v>23.291699999999999</v>
      </c>
      <c r="B410" s="13" t="s">
        <v>394</v>
      </c>
      <c r="C410" s="19">
        <v>11952104.259999996</v>
      </c>
      <c r="D410" s="19">
        <v>0</v>
      </c>
      <c r="E410" s="20">
        <v>4356682.2299999995</v>
      </c>
      <c r="F410" s="21">
        <v>0</v>
      </c>
      <c r="G410" s="19">
        <v>7538160.6500000004</v>
      </c>
      <c r="H410" s="19">
        <v>0</v>
      </c>
      <c r="I410" s="19">
        <v>4235986.4799999986</v>
      </c>
      <c r="J410" s="19">
        <v>0</v>
      </c>
      <c r="K410" s="19">
        <v>3947159.3899999997</v>
      </c>
      <c r="L410" s="19">
        <v>0</v>
      </c>
      <c r="M410" s="20">
        <v>2284687.9237999991</v>
      </c>
      <c r="N410" s="21">
        <v>0</v>
      </c>
      <c r="O410" s="23">
        <v>3246527.9099999992</v>
      </c>
      <c r="P410" s="22"/>
      <c r="Q410" s="23">
        <v>5220244.4300000025</v>
      </c>
      <c r="R410" s="22">
        <v>0</v>
      </c>
      <c r="S410" s="20">
        <v>10663134.970000001</v>
      </c>
      <c r="T410" s="24">
        <v>0</v>
      </c>
      <c r="U410" s="19">
        <v>1223785.8400000001</v>
      </c>
      <c r="V410" s="19"/>
      <c r="W410" s="20">
        <v>1136242.25</v>
      </c>
      <c r="X410" s="21">
        <v>0</v>
      </c>
      <c r="Y410" s="19">
        <v>359382.91000000009</v>
      </c>
      <c r="Z410" s="19">
        <v>0</v>
      </c>
      <c r="AA410" s="20">
        <v>104255.33999999939</v>
      </c>
      <c r="AB410" s="21">
        <v>0</v>
      </c>
      <c r="AC410" s="20">
        <v>14487534.399999997</v>
      </c>
      <c r="AD410" s="21">
        <v>0</v>
      </c>
      <c r="AE410" s="19">
        <v>1103266.4800000002</v>
      </c>
      <c r="AF410" s="19">
        <v>0</v>
      </c>
      <c r="AG410" s="20">
        <v>1125810.4700000004</v>
      </c>
      <c r="AH410" s="21">
        <v>0</v>
      </c>
      <c r="AI410" s="21">
        <v>3817004.8499999996</v>
      </c>
      <c r="AJ410" s="21">
        <v>0</v>
      </c>
      <c r="AK410" s="20">
        <v>1981147.7799999993</v>
      </c>
      <c r="AL410" s="21">
        <v>0</v>
      </c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>
        <v>737381</v>
      </c>
      <c r="BB410" s="19">
        <v>0</v>
      </c>
      <c r="BC410" s="19"/>
      <c r="BD410" s="19"/>
      <c r="BE410" s="19"/>
      <c r="BF410" s="19"/>
      <c r="BG410" s="16">
        <f t="shared" si="24"/>
        <v>79520499.563799977</v>
      </c>
      <c r="BH410" s="16">
        <f t="shared" si="24"/>
        <v>0</v>
      </c>
      <c r="BI410" s="58">
        <f t="shared" si="25"/>
        <v>79520499.563799977</v>
      </c>
      <c r="BJ410" s="58">
        <f t="shared" si="26"/>
        <v>0</v>
      </c>
      <c r="BK410" s="18">
        <f t="shared" si="27"/>
        <v>104255.33999999939</v>
      </c>
    </row>
    <row r="411" spans="1:63" ht="31.5" x14ac:dyDescent="0.3">
      <c r="A411" s="12">
        <v>23.2927</v>
      </c>
      <c r="B411" s="13" t="s">
        <v>395</v>
      </c>
      <c r="C411" s="19"/>
      <c r="D411" s="19"/>
      <c r="E411" s="19">
        <v>0</v>
      </c>
      <c r="F411" s="19">
        <v>0</v>
      </c>
      <c r="G411" s="19">
        <v>0</v>
      </c>
      <c r="H411" s="19">
        <v>0</v>
      </c>
      <c r="I411" s="19"/>
      <c r="J411" s="19"/>
      <c r="K411" s="19">
        <v>0</v>
      </c>
      <c r="L411" s="19">
        <v>0</v>
      </c>
      <c r="M411" s="19" t="s">
        <v>73</v>
      </c>
      <c r="N411" s="19" t="s">
        <v>73</v>
      </c>
      <c r="O411" s="22"/>
      <c r="P411" s="19"/>
      <c r="Q411" s="22">
        <v>0</v>
      </c>
      <c r="R411" s="22">
        <v>0</v>
      </c>
      <c r="S411" s="19">
        <v>0</v>
      </c>
      <c r="T411" s="19">
        <v>0</v>
      </c>
      <c r="U411" s="19"/>
      <c r="V411" s="19"/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0</v>
      </c>
      <c r="AE411" s="19"/>
      <c r="AF411" s="19"/>
      <c r="AG411" s="19">
        <v>0</v>
      </c>
      <c r="AH411" s="19">
        <v>0</v>
      </c>
      <c r="AI411" s="19">
        <v>0</v>
      </c>
      <c r="AJ411" s="19">
        <v>0</v>
      </c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>
        <v>0</v>
      </c>
      <c r="BB411" s="19">
        <v>0</v>
      </c>
      <c r="BC411" s="19"/>
      <c r="BD411" s="19"/>
      <c r="BE411" s="19"/>
      <c r="BF411" s="19"/>
      <c r="BG411" s="16">
        <f t="shared" si="24"/>
        <v>0</v>
      </c>
      <c r="BH411" s="16">
        <f t="shared" si="24"/>
        <v>0</v>
      </c>
      <c r="BI411" s="58">
        <f t="shared" si="25"/>
        <v>0</v>
      </c>
      <c r="BJ411" s="58">
        <f t="shared" si="26"/>
        <v>0</v>
      </c>
      <c r="BK411" s="18">
        <f t="shared" si="27"/>
        <v>0</v>
      </c>
    </row>
    <row r="412" spans="1:63" x14ac:dyDescent="0.3">
      <c r="A412" s="12">
        <v>23.301400000000001</v>
      </c>
      <c r="B412" s="13" t="s">
        <v>396</v>
      </c>
      <c r="C412" s="19"/>
      <c r="D412" s="19"/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1169453.8799999997</v>
      </c>
      <c r="K412" s="19">
        <v>0</v>
      </c>
      <c r="L412" s="19">
        <v>0</v>
      </c>
      <c r="M412" s="19">
        <v>0</v>
      </c>
      <c r="N412" s="19">
        <v>0</v>
      </c>
      <c r="O412" s="22"/>
      <c r="P412" s="19"/>
      <c r="Q412" s="22">
        <v>0</v>
      </c>
      <c r="R412" s="22">
        <v>0</v>
      </c>
      <c r="S412" s="19">
        <v>0</v>
      </c>
      <c r="T412" s="19">
        <v>0</v>
      </c>
      <c r="U412" s="19"/>
      <c r="V412" s="19"/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0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>
        <v>0</v>
      </c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>
        <v>0</v>
      </c>
      <c r="BB412" s="19">
        <v>0</v>
      </c>
      <c r="BC412" s="19"/>
      <c r="BD412" s="19"/>
      <c r="BE412" s="19"/>
      <c r="BF412" s="19"/>
      <c r="BG412" s="16">
        <f t="shared" si="24"/>
        <v>0</v>
      </c>
      <c r="BH412" s="16">
        <f t="shared" si="24"/>
        <v>1169453.8799999997</v>
      </c>
      <c r="BI412" s="58">
        <f t="shared" si="25"/>
        <v>0</v>
      </c>
      <c r="BJ412" s="58">
        <f t="shared" si="26"/>
        <v>1169453.8799999997</v>
      </c>
      <c r="BK412" s="18">
        <f t="shared" si="27"/>
        <v>0</v>
      </c>
    </row>
    <row r="413" spans="1:63" x14ac:dyDescent="0.3">
      <c r="A413" s="12">
        <v>23.301699999999997</v>
      </c>
      <c r="B413" s="13" t="s">
        <v>397</v>
      </c>
      <c r="C413" s="19">
        <v>7973916.3299999982</v>
      </c>
      <c r="D413" s="19">
        <v>0</v>
      </c>
      <c r="E413" s="20">
        <v>42276784.810000002</v>
      </c>
      <c r="F413" s="21">
        <v>0</v>
      </c>
      <c r="G413" s="19">
        <v>41430275.25</v>
      </c>
      <c r="H413" s="19">
        <v>0</v>
      </c>
      <c r="I413" s="19">
        <v>13016999.779999999</v>
      </c>
      <c r="J413" s="19">
        <v>0</v>
      </c>
      <c r="K413" s="19">
        <v>3160013.6399999997</v>
      </c>
      <c r="L413" s="19">
        <v>0</v>
      </c>
      <c r="M413" s="20">
        <v>2816985.0699999994</v>
      </c>
      <c r="N413" s="21">
        <v>0</v>
      </c>
      <c r="O413" s="23">
        <v>1514335.4200000009</v>
      </c>
      <c r="P413" s="22"/>
      <c r="Q413" s="23">
        <v>1148358.5899999999</v>
      </c>
      <c r="R413" s="22">
        <v>0</v>
      </c>
      <c r="S413" s="20">
        <v>2061169.5</v>
      </c>
      <c r="T413" s="24">
        <v>0</v>
      </c>
      <c r="U413" s="19">
        <v>15034425.060000001</v>
      </c>
      <c r="V413" s="19"/>
      <c r="W413" s="20">
        <v>20675060.370000012</v>
      </c>
      <c r="X413" s="21">
        <v>0</v>
      </c>
      <c r="Y413" s="19">
        <v>605929.39</v>
      </c>
      <c r="Z413" s="19">
        <v>0</v>
      </c>
      <c r="AA413" s="20">
        <v>126463.34000000003</v>
      </c>
      <c r="AB413" s="21">
        <v>0</v>
      </c>
      <c r="AC413" s="20">
        <v>966546.1500000013</v>
      </c>
      <c r="AD413" s="21">
        <v>0</v>
      </c>
      <c r="AE413" s="19">
        <v>1282581.5099999998</v>
      </c>
      <c r="AF413" s="19">
        <v>0</v>
      </c>
      <c r="AG413" s="20">
        <v>4690772.0199999996</v>
      </c>
      <c r="AH413" s="21">
        <v>0</v>
      </c>
      <c r="AI413" s="21">
        <v>4311549.2699999996</v>
      </c>
      <c r="AJ413" s="21">
        <v>0</v>
      </c>
      <c r="AK413" s="19">
        <v>0</v>
      </c>
      <c r="AL413" s="19">
        <v>5.8207660913467407E-11</v>
      </c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>
        <v>5861619</v>
      </c>
      <c r="BB413" s="19">
        <v>0</v>
      </c>
      <c r="BC413" s="19"/>
      <c r="BD413" s="19"/>
      <c r="BE413" s="19"/>
      <c r="BF413" s="19"/>
      <c r="BG413" s="16">
        <f t="shared" si="24"/>
        <v>168953784.50000003</v>
      </c>
      <c r="BH413" s="16">
        <f t="shared" si="24"/>
        <v>5.8207660913467407E-11</v>
      </c>
      <c r="BI413" s="58">
        <f t="shared" si="25"/>
        <v>168953784.50000003</v>
      </c>
      <c r="BJ413" s="58">
        <f t="shared" si="26"/>
        <v>0</v>
      </c>
      <c r="BK413" s="18">
        <f t="shared" si="27"/>
        <v>126463.34000000003</v>
      </c>
    </row>
    <row r="414" spans="1:63" x14ac:dyDescent="0.3">
      <c r="A414" s="12">
        <v>23.302699999999998</v>
      </c>
      <c r="B414" s="13" t="s">
        <v>398</v>
      </c>
      <c r="C414" s="19">
        <v>48643477.900000006</v>
      </c>
      <c r="D414" s="19">
        <v>0</v>
      </c>
      <c r="E414" s="20">
        <v>74151770.359999999</v>
      </c>
      <c r="F414" s="21">
        <v>0</v>
      </c>
      <c r="G414" s="19">
        <v>36688282.230000004</v>
      </c>
      <c r="H414" s="19">
        <v>0</v>
      </c>
      <c r="I414" s="19">
        <v>20510354.292399988</v>
      </c>
      <c r="J414" s="19">
        <v>0</v>
      </c>
      <c r="K414" s="19">
        <v>21774261.079999998</v>
      </c>
      <c r="L414" s="19">
        <v>0</v>
      </c>
      <c r="M414" s="20">
        <v>24404694.97000001</v>
      </c>
      <c r="N414" s="21">
        <v>0</v>
      </c>
      <c r="O414" s="20">
        <v>33783002.890000001</v>
      </c>
      <c r="P414" s="22"/>
      <c r="Q414" s="23">
        <v>42094030.510000005</v>
      </c>
      <c r="R414" s="22">
        <v>0</v>
      </c>
      <c r="S414" s="20">
        <v>51683152.610000022</v>
      </c>
      <c r="T414" s="24">
        <v>0</v>
      </c>
      <c r="U414" s="19">
        <v>19997688.609999999</v>
      </c>
      <c r="V414" s="19"/>
      <c r="W414" s="20">
        <v>28361154.509999998</v>
      </c>
      <c r="X414" s="21">
        <v>0</v>
      </c>
      <c r="Y414" s="19">
        <v>15612347.35</v>
      </c>
      <c r="Z414" s="19">
        <v>0</v>
      </c>
      <c r="AA414" s="20">
        <v>5101487.6199999973</v>
      </c>
      <c r="AB414" s="21">
        <v>0</v>
      </c>
      <c r="AC414" s="20">
        <v>37819054.459999986</v>
      </c>
      <c r="AD414" s="21">
        <v>0</v>
      </c>
      <c r="AE414" s="19">
        <v>17013238.980000004</v>
      </c>
      <c r="AF414" s="19">
        <v>0</v>
      </c>
      <c r="AG414" s="20">
        <v>11671439.490000004</v>
      </c>
      <c r="AH414" s="21">
        <v>0</v>
      </c>
      <c r="AI414" s="21">
        <v>6928293.1900000023</v>
      </c>
      <c r="AJ414" s="21">
        <v>0</v>
      </c>
      <c r="AK414" s="20">
        <v>5911069.4300000053</v>
      </c>
      <c r="AL414" s="21">
        <v>0</v>
      </c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>
        <v>0</v>
      </c>
      <c r="BB414" s="19">
        <v>0</v>
      </c>
      <c r="BC414" s="19"/>
      <c r="BD414" s="19"/>
      <c r="BE414" s="19"/>
      <c r="BF414" s="19"/>
      <c r="BG414" s="16">
        <f t="shared" si="24"/>
        <v>502148800.48240006</v>
      </c>
      <c r="BH414" s="16">
        <f t="shared" si="24"/>
        <v>0</v>
      </c>
      <c r="BI414" s="58">
        <f t="shared" si="25"/>
        <v>502148800.48240006</v>
      </c>
      <c r="BJ414" s="58">
        <f t="shared" si="26"/>
        <v>0</v>
      </c>
      <c r="BK414" s="18">
        <f t="shared" si="27"/>
        <v>5101487.6199999973</v>
      </c>
    </row>
    <row r="415" spans="1:63" x14ac:dyDescent="0.3">
      <c r="A415" s="12">
        <v>23.401699999999998</v>
      </c>
      <c r="B415" s="13" t="s">
        <v>399</v>
      </c>
      <c r="C415" s="19">
        <v>915193</v>
      </c>
      <c r="D415" s="19">
        <v>0</v>
      </c>
      <c r="E415" s="20">
        <v>614120</v>
      </c>
      <c r="F415" s="21">
        <v>0</v>
      </c>
      <c r="G415" s="19">
        <v>5660354</v>
      </c>
      <c r="H415" s="19">
        <v>0</v>
      </c>
      <c r="I415" s="19">
        <v>6051502.75</v>
      </c>
      <c r="J415" s="19">
        <v>0</v>
      </c>
      <c r="K415" s="19">
        <v>2581021</v>
      </c>
      <c r="L415" s="19">
        <v>0</v>
      </c>
      <c r="M415" s="20">
        <v>4949054</v>
      </c>
      <c r="N415" s="21">
        <v>0</v>
      </c>
      <c r="O415" s="23">
        <v>2521331</v>
      </c>
      <c r="P415" s="22"/>
      <c r="Q415" s="23">
        <v>1023316</v>
      </c>
      <c r="R415" s="22">
        <v>0</v>
      </c>
      <c r="S415" s="20">
        <v>1202949</v>
      </c>
      <c r="T415" s="24">
        <v>0</v>
      </c>
      <c r="U415" s="19">
        <v>3442333</v>
      </c>
      <c r="V415" s="19"/>
      <c r="W415" s="20">
        <v>1599927</v>
      </c>
      <c r="X415" s="21">
        <v>0</v>
      </c>
      <c r="Y415" s="19">
        <v>1143870</v>
      </c>
      <c r="Z415" s="19">
        <v>0</v>
      </c>
      <c r="AA415" s="20">
        <v>743632</v>
      </c>
      <c r="AB415" s="21">
        <v>0</v>
      </c>
      <c r="AC415" s="20">
        <v>905294</v>
      </c>
      <c r="AD415" s="21">
        <v>0</v>
      </c>
      <c r="AE415" s="19">
        <v>1633702</v>
      </c>
      <c r="AF415" s="19">
        <v>0</v>
      </c>
      <c r="AG415" s="20">
        <v>1996269</v>
      </c>
      <c r="AH415" s="21">
        <v>0</v>
      </c>
      <c r="AI415" s="21">
        <v>853207</v>
      </c>
      <c r="AJ415" s="21">
        <v>0</v>
      </c>
      <c r="AK415" s="20">
        <v>1146818</v>
      </c>
      <c r="AL415" s="21">
        <v>0</v>
      </c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>
        <v>0</v>
      </c>
      <c r="BB415" s="19">
        <v>0</v>
      </c>
      <c r="BC415" s="19"/>
      <c r="BD415" s="19"/>
      <c r="BE415" s="19"/>
      <c r="BF415" s="19"/>
      <c r="BG415" s="16">
        <f t="shared" si="24"/>
        <v>38983892.75</v>
      </c>
      <c r="BH415" s="16">
        <f t="shared" si="24"/>
        <v>0</v>
      </c>
      <c r="BI415" s="16">
        <f t="shared" si="25"/>
        <v>38983892.75</v>
      </c>
      <c r="BJ415" s="16">
        <f t="shared" si="26"/>
        <v>0</v>
      </c>
      <c r="BK415" s="18">
        <f t="shared" si="27"/>
        <v>743632</v>
      </c>
    </row>
    <row r="416" spans="1:63" x14ac:dyDescent="0.3">
      <c r="A416" s="12">
        <v>23.402699999999999</v>
      </c>
      <c r="B416" s="13" t="s">
        <v>400</v>
      </c>
      <c r="C416" s="19">
        <v>54520132</v>
      </c>
      <c r="D416" s="19">
        <v>0</v>
      </c>
      <c r="E416" s="20">
        <v>54390367</v>
      </c>
      <c r="F416" s="21">
        <v>0</v>
      </c>
      <c r="G416" s="19">
        <v>7394269</v>
      </c>
      <c r="H416" s="19">
        <v>0</v>
      </c>
      <c r="I416" s="19">
        <v>2824745</v>
      </c>
      <c r="J416" s="19">
        <v>0</v>
      </c>
      <c r="K416" s="19">
        <v>3146917</v>
      </c>
      <c r="L416" s="19">
        <v>0</v>
      </c>
      <c r="M416" s="20">
        <v>4991269</v>
      </c>
      <c r="N416" s="21">
        <v>0</v>
      </c>
      <c r="O416" s="23">
        <v>4283428</v>
      </c>
      <c r="P416" s="22"/>
      <c r="Q416" s="23">
        <v>5379869</v>
      </c>
      <c r="R416" s="22">
        <v>0</v>
      </c>
      <c r="S416" s="20">
        <v>10327162</v>
      </c>
      <c r="T416" s="24">
        <v>0</v>
      </c>
      <c r="U416" s="19">
        <v>4108681</v>
      </c>
      <c r="V416" s="19"/>
      <c r="W416" s="20">
        <v>5504220</v>
      </c>
      <c r="X416" s="21">
        <v>0</v>
      </c>
      <c r="Y416" s="19">
        <v>1848609</v>
      </c>
      <c r="Z416" s="19">
        <v>0</v>
      </c>
      <c r="AA416" s="20">
        <v>2108266</v>
      </c>
      <c r="AB416" s="21">
        <v>0</v>
      </c>
      <c r="AC416" s="20">
        <v>14652888</v>
      </c>
      <c r="AD416" s="21">
        <v>0</v>
      </c>
      <c r="AE416" s="19">
        <v>2557045</v>
      </c>
      <c r="AF416" s="19">
        <v>0</v>
      </c>
      <c r="AG416" s="20">
        <v>2757917</v>
      </c>
      <c r="AH416" s="21">
        <v>0</v>
      </c>
      <c r="AI416" s="21">
        <v>2619844</v>
      </c>
      <c r="AJ416" s="21">
        <v>0</v>
      </c>
      <c r="AK416" s="20">
        <v>2913220</v>
      </c>
      <c r="AL416" s="21">
        <v>0</v>
      </c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>
        <v>0</v>
      </c>
      <c r="BB416" s="19">
        <v>0</v>
      </c>
      <c r="BC416" s="19"/>
      <c r="BD416" s="19"/>
      <c r="BE416" s="19"/>
      <c r="BF416" s="19"/>
      <c r="BG416" s="16">
        <f t="shared" si="24"/>
        <v>186328848</v>
      </c>
      <c r="BH416" s="16">
        <f t="shared" si="24"/>
        <v>0</v>
      </c>
      <c r="BI416" s="16">
        <f t="shared" si="25"/>
        <v>186328848</v>
      </c>
      <c r="BJ416" s="16">
        <f t="shared" si="26"/>
        <v>0</v>
      </c>
      <c r="BK416" s="18">
        <f t="shared" si="27"/>
        <v>2108266</v>
      </c>
    </row>
    <row r="417" spans="1:63" ht="31.5" x14ac:dyDescent="0.3">
      <c r="A417" s="12">
        <v>23.403700000000001</v>
      </c>
      <c r="B417" s="13" t="s">
        <v>401</v>
      </c>
      <c r="C417" s="19">
        <v>4113564</v>
      </c>
      <c r="D417" s="19">
        <v>0</v>
      </c>
      <c r="E417" s="20">
        <v>2971437</v>
      </c>
      <c r="F417" s="21">
        <v>0</v>
      </c>
      <c r="G417" s="19">
        <v>5367047</v>
      </c>
      <c r="H417" s="19">
        <v>0</v>
      </c>
      <c r="I417" s="19">
        <v>3941406</v>
      </c>
      <c r="J417" s="19">
        <v>0</v>
      </c>
      <c r="K417" s="19">
        <v>5626986</v>
      </c>
      <c r="L417" s="19">
        <v>0</v>
      </c>
      <c r="M417" s="20">
        <v>5021119</v>
      </c>
      <c r="N417" s="21">
        <v>0</v>
      </c>
      <c r="O417" s="23">
        <v>3343869</v>
      </c>
      <c r="P417" s="22"/>
      <c r="Q417" s="23">
        <v>15869122</v>
      </c>
      <c r="R417" s="22">
        <v>0</v>
      </c>
      <c r="S417" s="20">
        <v>5160391</v>
      </c>
      <c r="T417" s="24">
        <v>0</v>
      </c>
      <c r="U417" s="19">
        <v>7616855</v>
      </c>
      <c r="V417" s="19"/>
      <c r="W417" s="20">
        <v>3568896</v>
      </c>
      <c r="X417" s="21">
        <v>0</v>
      </c>
      <c r="Y417" s="19">
        <v>2479949</v>
      </c>
      <c r="Z417" s="19">
        <v>0</v>
      </c>
      <c r="AA417" s="20">
        <v>2037732</v>
      </c>
      <c r="AB417" s="21">
        <v>0</v>
      </c>
      <c r="AC417" s="20">
        <v>3017019</v>
      </c>
      <c r="AD417" s="21">
        <v>0</v>
      </c>
      <c r="AE417" s="19">
        <v>5587279</v>
      </c>
      <c r="AF417" s="19">
        <v>0</v>
      </c>
      <c r="AG417" s="20">
        <v>3248512</v>
      </c>
      <c r="AH417" s="21">
        <v>0</v>
      </c>
      <c r="AI417" s="21">
        <v>3414107</v>
      </c>
      <c r="AJ417" s="21">
        <v>0</v>
      </c>
      <c r="AK417" s="20">
        <v>2958586</v>
      </c>
      <c r="AL417" s="21">
        <v>0</v>
      </c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>
        <v>0</v>
      </c>
      <c r="BB417" s="19">
        <v>0</v>
      </c>
      <c r="BC417" s="19"/>
      <c r="BD417" s="19"/>
      <c r="BE417" s="19"/>
      <c r="BF417" s="19"/>
      <c r="BG417" s="16">
        <f t="shared" si="24"/>
        <v>85343876</v>
      </c>
      <c r="BH417" s="16">
        <f t="shared" si="24"/>
        <v>0</v>
      </c>
      <c r="BI417" s="16">
        <f t="shared" si="25"/>
        <v>85343876</v>
      </c>
      <c r="BJ417" s="16">
        <f t="shared" si="26"/>
        <v>0</v>
      </c>
      <c r="BK417" s="18">
        <f t="shared" si="27"/>
        <v>2037732</v>
      </c>
    </row>
    <row r="418" spans="1:63" ht="31.5" x14ac:dyDescent="0.3">
      <c r="A418" s="12">
        <v>23.4057</v>
      </c>
      <c r="B418" s="13" t="s">
        <v>402</v>
      </c>
      <c r="C418" s="19"/>
      <c r="D418" s="19"/>
      <c r="E418" s="19">
        <v>0</v>
      </c>
      <c r="F418" s="19">
        <v>0</v>
      </c>
      <c r="G418" s="19">
        <v>0</v>
      </c>
      <c r="H418" s="19">
        <v>0</v>
      </c>
      <c r="I418" s="19"/>
      <c r="J418" s="19"/>
      <c r="K418" s="19">
        <v>0</v>
      </c>
      <c r="L418" s="19">
        <v>0</v>
      </c>
      <c r="M418" s="19">
        <v>0</v>
      </c>
      <c r="N418" s="19">
        <v>0</v>
      </c>
      <c r="O418" s="22"/>
      <c r="P418" s="19"/>
      <c r="Q418" s="22">
        <v>0</v>
      </c>
      <c r="R418" s="22">
        <v>0</v>
      </c>
      <c r="S418" s="20">
        <v>2581</v>
      </c>
      <c r="T418" s="24">
        <v>0</v>
      </c>
      <c r="U418" s="19">
        <v>0</v>
      </c>
      <c r="V418" s="19"/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>
        <v>0</v>
      </c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>
        <v>0</v>
      </c>
      <c r="BB418" s="19">
        <v>0</v>
      </c>
      <c r="BC418" s="19"/>
      <c r="BD418" s="19"/>
      <c r="BE418" s="19"/>
      <c r="BF418" s="19"/>
      <c r="BG418" s="16">
        <f t="shared" si="24"/>
        <v>2581</v>
      </c>
      <c r="BH418" s="16">
        <f t="shared" si="24"/>
        <v>0</v>
      </c>
      <c r="BI418" s="16">
        <f t="shared" si="25"/>
        <v>2581</v>
      </c>
      <c r="BJ418" s="16">
        <f t="shared" si="26"/>
        <v>0</v>
      </c>
      <c r="BK418" s="18">
        <f t="shared" si="27"/>
        <v>0</v>
      </c>
    </row>
    <row r="419" spans="1:63" ht="31.5" x14ac:dyDescent="0.3">
      <c r="A419" s="12">
        <v>23.406700000000001</v>
      </c>
      <c r="B419" s="13" t="s">
        <v>402</v>
      </c>
      <c r="C419" s="19"/>
      <c r="D419" s="19"/>
      <c r="E419" s="19">
        <v>0</v>
      </c>
      <c r="F419" s="19">
        <v>0</v>
      </c>
      <c r="G419" s="19">
        <v>12976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>
        <v>0</v>
      </c>
      <c r="N419" s="19">
        <v>0</v>
      </c>
      <c r="O419" s="22"/>
      <c r="P419" s="19"/>
      <c r="Q419" s="22">
        <v>0</v>
      </c>
      <c r="R419" s="22">
        <v>0</v>
      </c>
      <c r="S419" s="20">
        <v>44614</v>
      </c>
      <c r="T419" s="24">
        <v>0</v>
      </c>
      <c r="U419" s="19">
        <v>0</v>
      </c>
      <c r="V419" s="19"/>
      <c r="W419" s="19">
        <v>0</v>
      </c>
      <c r="X419" s="19">
        <v>0</v>
      </c>
      <c r="Y419" s="19">
        <v>4169</v>
      </c>
      <c r="Z419" s="19">
        <v>0</v>
      </c>
      <c r="AA419" s="19">
        <v>0</v>
      </c>
      <c r="AB419" s="19">
        <v>0</v>
      </c>
      <c r="AC419" s="19">
        <v>0</v>
      </c>
      <c r="AD419" s="19">
        <v>0</v>
      </c>
      <c r="AE419" s="19">
        <v>0</v>
      </c>
      <c r="AF419" s="19">
        <v>0</v>
      </c>
      <c r="AG419" s="19">
        <v>0</v>
      </c>
      <c r="AH419" s="19">
        <v>0</v>
      </c>
      <c r="AI419" s="19">
        <v>0</v>
      </c>
      <c r="AJ419" s="19">
        <v>0</v>
      </c>
      <c r="AK419" s="19">
        <v>0</v>
      </c>
      <c r="AL419" s="19">
        <v>0</v>
      </c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>
        <v>0</v>
      </c>
      <c r="BB419" s="19">
        <v>0</v>
      </c>
      <c r="BC419" s="19"/>
      <c r="BD419" s="19"/>
      <c r="BE419" s="19"/>
      <c r="BF419" s="19"/>
      <c r="BG419" s="16">
        <f t="shared" si="24"/>
        <v>61759</v>
      </c>
      <c r="BH419" s="16">
        <f t="shared" si="24"/>
        <v>0</v>
      </c>
      <c r="BI419" s="16">
        <f t="shared" si="25"/>
        <v>61759</v>
      </c>
      <c r="BJ419" s="16">
        <f t="shared" si="26"/>
        <v>0</v>
      </c>
      <c r="BK419" s="18">
        <f t="shared" si="27"/>
        <v>0</v>
      </c>
    </row>
    <row r="420" spans="1:63" ht="31.5" x14ac:dyDescent="0.3">
      <c r="A420" s="12">
        <v>23.410699999999999</v>
      </c>
      <c r="B420" s="13" t="s">
        <v>403</v>
      </c>
      <c r="C420" s="19"/>
      <c r="D420" s="19"/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22"/>
      <c r="P420" s="19"/>
      <c r="Q420" s="22">
        <v>0</v>
      </c>
      <c r="R420" s="22">
        <v>0</v>
      </c>
      <c r="S420" s="19">
        <v>0</v>
      </c>
      <c r="T420" s="19">
        <v>0</v>
      </c>
      <c r="U420" s="19">
        <v>0</v>
      </c>
      <c r="V420" s="19"/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>
        <v>0</v>
      </c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>
        <v>0</v>
      </c>
      <c r="BB420" s="19">
        <v>0</v>
      </c>
      <c r="BC420" s="19"/>
      <c r="BD420" s="19"/>
      <c r="BE420" s="19"/>
      <c r="BF420" s="19"/>
      <c r="BG420" s="16">
        <f t="shared" si="24"/>
        <v>0</v>
      </c>
      <c r="BH420" s="16">
        <f t="shared" si="24"/>
        <v>0</v>
      </c>
      <c r="BI420" s="16">
        <f t="shared" si="25"/>
        <v>0</v>
      </c>
      <c r="BJ420" s="16">
        <f t="shared" si="26"/>
        <v>0</v>
      </c>
      <c r="BK420" s="18">
        <f t="shared" si="27"/>
        <v>0</v>
      </c>
    </row>
    <row r="421" spans="1:63" ht="31.5" x14ac:dyDescent="0.3">
      <c r="A421" s="12">
        <v>23.4117</v>
      </c>
      <c r="B421" s="13" t="s">
        <v>404</v>
      </c>
      <c r="C421" s="19">
        <v>664145</v>
      </c>
      <c r="D421" s="19">
        <v>0</v>
      </c>
      <c r="E421" s="20">
        <v>1107548</v>
      </c>
      <c r="F421" s="21">
        <v>0</v>
      </c>
      <c r="G421" s="19">
        <v>161309</v>
      </c>
      <c r="H421" s="19">
        <v>0</v>
      </c>
      <c r="I421" s="19">
        <v>39655</v>
      </c>
      <c r="J421" s="19">
        <v>0</v>
      </c>
      <c r="K421" s="19">
        <v>75274</v>
      </c>
      <c r="L421" s="19">
        <v>0</v>
      </c>
      <c r="M421" s="20">
        <v>110977</v>
      </c>
      <c r="N421" s="21">
        <v>0</v>
      </c>
      <c r="O421" s="23">
        <v>40021</v>
      </c>
      <c r="P421" s="22"/>
      <c r="Q421" s="23">
        <v>58194</v>
      </c>
      <c r="R421" s="22">
        <v>0</v>
      </c>
      <c r="S421" s="20">
        <v>192242</v>
      </c>
      <c r="T421" s="24">
        <v>0</v>
      </c>
      <c r="U421" s="19">
        <v>56941</v>
      </c>
      <c r="V421" s="19"/>
      <c r="W421" s="20">
        <v>56516</v>
      </c>
      <c r="X421" s="21">
        <v>0</v>
      </c>
      <c r="Y421" s="19">
        <v>18134</v>
      </c>
      <c r="Z421" s="19">
        <v>0</v>
      </c>
      <c r="AA421" s="20">
        <v>102156</v>
      </c>
      <c r="AB421" s="21">
        <v>0</v>
      </c>
      <c r="AC421" s="20">
        <v>253736</v>
      </c>
      <c r="AD421" s="21">
        <v>0</v>
      </c>
      <c r="AE421" s="19">
        <v>27927</v>
      </c>
      <c r="AF421" s="19">
        <v>0</v>
      </c>
      <c r="AG421" s="20">
        <v>19900</v>
      </c>
      <c r="AH421" s="21">
        <v>0</v>
      </c>
      <c r="AI421" s="21">
        <v>27175</v>
      </c>
      <c r="AJ421" s="21">
        <v>0</v>
      </c>
      <c r="AK421" s="20">
        <v>42047</v>
      </c>
      <c r="AL421" s="21">
        <v>0</v>
      </c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>
        <v>0</v>
      </c>
      <c r="BB421" s="19">
        <v>0</v>
      </c>
      <c r="BC421" s="19"/>
      <c r="BD421" s="19"/>
      <c r="BE421" s="19"/>
      <c r="BF421" s="19"/>
      <c r="BG421" s="16">
        <f t="shared" si="24"/>
        <v>3053897</v>
      </c>
      <c r="BH421" s="16">
        <f t="shared" si="24"/>
        <v>0</v>
      </c>
      <c r="BI421" s="16">
        <f t="shared" si="25"/>
        <v>3053897</v>
      </c>
      <c r="BJ421" s="16">
        <f t="shared" si="26"/>
        <v>0</v>
      </c>
      <c r="BK421" s="18">
        <f t="shared" si="27"/>
        <v>102156</v>
      </c>
    </row>
    <row r="422" spans="1:63" x14ac:dyDescent="0.3">
      <c r="A422" s="12">
        <v>23.412700000000001</v>
      </c>
      <c r="B422" s="13" t="s">
        <v>405</v>
      </c>
      <c r="C422" s="19">
        <v>53861</v>
      </c>
      <c r="D422" s="19">
        <v>0</v>
      </c>
      <c r="E422" s="20">
        <v>30027</v>
      </c>
      <c r="F422" s="21">
        <v>0</v>
      </c>
      <c r="G422" s="19">
        <v>29368</v>
      </c>
      <c r="H422" s="19">
        <v>0</v>
      </c>
      <c r="I422" s="19">
        <v>23849</v>
      </c>
      <c r="J422" s="19">
        <v>0</v>
      </c>
      <c r="K422" s="19">
        <v>103190</v>
      </c>
      <c r="L422" s="19">
        <v>0</v>
      </c>
      <c r="M422" s="20">
        <v>27268</v>
      </c>
      <c r="N422" s="21">
        <v>0</v>
      </c>
      <c r="O422" s="23">
        <v>16019</v>
      </c>
      <c r="P422" s="22"/>
      <c r="Q422" s="23">
        <v>182456</v>
      </c>
      <c r="R422" s="22">
        <v>0</v>
      </c>
      <c r="S422" s="20">
        <v>118484</v>
      </c>
      <c r="T422" s="24">
        <v>0</v>
      </c>
      <c r="U422" s="19">
        <v>72107</v>
      </c>
      <c r="V422" s="19"/>
      <c r="W422" s="20">
        <v>92672</v>
      </c>
      <c r="X422" s="21">
        <v>0</v>
      </c>
      <c r="Y422" s="19">
        <v>10123</v>
      </c>
      <c r="Z422" s="19">
        <v>0</v>
      </c>
      <c r="AA422" s="20">
        <v>137805</v>
      </c>
      <c r="AB422" s="21">
        <v>0</v>
      </c>
      <c r="AC422" s="20">
        <v>49216</v>
      </c>
      <c r="AD422" s="21">
        <v>0</v>
      </c>
      <c r="AE422" s="19">
        <v>78938</v>
      </c>
      <c r="AF422" s="19">
        <v>0</v>
      </c>
      <c r="AG422" s="20">
        <v>11822</v>
      </c>
      <c r="AH422" s="21">
        <v>0</v>
      </c>
      <c r="AI422" s="21">
        <v>62320</v>
      </c>
      <c r="AJ422" s="21">
        <v>0</v>
      </c>
      <c r="AK422" s="20">
        <v>16697</v>
      </c>
      <c r="AL422" s="21">
        <v>0</v>
      </c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>
        <v>0</v>
      </c>
      <c r="BB422" s="19">
        <v>0</v>
      </c>
      <c r="BC422" s="19"/>
      <c r="BD422" s="19"/>
      <c r="BE422" s="19"/>
      <c r="BF422" s="19"/>
      <c r="BG422" s="16">
        <f t="shared" si="24"/>
        <v>1116222</v>
      </c>
      <c r="BH422" s="16">
        <f t="shared" si="24"/>
        <v>0</v>
      </c>
      <c r="BI422" s="16">
        <f t="shared" si="25"/>
        <v>1116222</v>
      </c>
      <c r="BJ422" s="16">
        <f t="shared" si="26"/>
        <v>0</v>
      </c>
      <c r="BK422" s="18">
        <f t="shared" si="27"/>
        <v>137805</v>
      </c>
    </row>
    <row r="423" spans="1:63" x14ac:dyDescent="0.3">
      <c r="A423" s="12">
        <v>23.415699999999998</v>
      </c>
      <c r="B423" s="13" t="s">
        <v>406</v>
      </c>
      <c r="C423" s="19">
        <v>29207517</v>
      </c>
      <c r="D423" s="19">
        <v>0</v>
      </c>
      <c r="E423" s="20">
        <v>21093533</v>
      </c>
      <c r="F423" s="21">
        <v>0</v>
      </c>
      <c r="G423" s="19">
        <v>4532359</v>
      </c>
      <c r="H423" s="19">
        <v>0</v>
      </c>
      <c r="I423" s="19">
        <v>2190071</v>
      </c>
      <c r="J423" s="19">
        <v>0</v>
      </c>
      <c r="K423" s="19">
        <v>2208279</v>
      </c>
      <c r="L423" s="19">
        <v>0</v>
      </c>
      <c r="M423" s="20">
        <v>3397427</v>
      </c>
      <c r="N423" s="21">
        <v>0</v>
      </c>
      <c r="O423" s="23">
        <v>2372024</v>
      </c>
      <c r="P423" s="22"/>
      <c r="Q423" s="23">
        <v>5431298</v>
      </c>
      <c r="R423" s="22">
        <v>0</v>
      </c>
      <c r="S423" s="20">
        <v>6801112</v>
      </c>
      <c r="T423" s="24">
        <v>0</v>
      </c>
      <c r="U423" s="19">
        <v>2570549</v>
      </c>
      <c r="V423" s="19"/>
      <c r="W423" s="20">
        <v>3150862</v>
      </c>
      <c r="X423" s="21">
        <v>0</v>
      </c>
      <c r="Y423" s="19">
        <v>1412703</v>
      </c>
      <c r="Z423" s="19">
        <v>0</v>
      </c>
      <c r="AA423" s="20">
        <v>1357014</v>
      </c>
      <c r="AB423" s="21">
        <v>0</v>
      </c>
      <c r="AC423" s="20">
        <v>9524922</v>
      </c>
      <c r="AD423" s="21">
        <v>0</v>
      </c>
      <c r="AE423" s="19">
        <v>2102462</v>
      </c>
      <c r="AF423" s="19">
        <v>0</v>
      </c>
      <c r="AG423" s="20">
        <v>1704737</v>
      </c>
      <c r="AH423" s="21">
        <v>0</v>
      </c>
      <c r="AI423" s="21">
        <v>2084619</v>
      </c>
      <c r="AJ423" s="21">
        <v>0</v>
      </c>
      <c r="AK423" s="20">
        <v>1634900</v>
      </c>
      <c r="AL423" s="21">
        <v>0</v>
      </c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>
        <v>0</v>
      </c>
      <c r="BB423" s="19">
        <v>0</v>
      </c>
      <c r="BC423" s="19"/>
      <c r="BD423" s="19"/>
      <c r="BE423" s="19"/>
      <c r="BF423" s="19"/>
      <c r="BG423" s="16">
        <f t="shared" si="24"/>
        <v>102776388</v>
      </c>
      <c r="BH423" s="16">
        <f t="shared" si="24"/>
        <v>0</v>
      </c>
      <c r="BI423" s="16">
        <f t="shared" si="25"/>
        <v>102776388</v>
      </c>
      <c r="BJ423" s="16">
        <f t="shared" si="26"/>
        <v>0</v>
      </c>
      <c r="BK423" s="18">
        <f t="shared" si="27"/>
        <v>1357014</v>
      </c>
    </row>
    <row r="424" spans="1:63" x14ac:dyDescent="0.3">
      <c r="A424" s="12">
        <v>23.416699999999999</v>
      </c>
      <c r="B424" s="13" t="s">
        <v>407</v>
      </c>
      <c r="C424" s="19">
        <v>1564139</v>
      </c>
      <c r="D424" s="19">
        <v>0</v>
      </c>
      <c r="E424" s="20">
        <v>1251655</v>
      </c>
      <c r="F424" s="21">
        <v>0</v>
      </c>
      <c r="G424" s="19">
        <v>2003174</v>
      </c>
      <c r="H424" s="19">
        <v>0</v>
      </c>
      <c r="I424" s="19">
        <v>2111831</v>
      </c>
      <c r="J424" s="19">
        <v>0</v>
      </c>
      <c r="K424" s="19">
        <v>2679164</v>
      </c>
      <c r="L424" s="19">
        <v>0</v>
      </c>
      <c r="M424" s="20">
        <v>2343194</v>
      </c>
      <c r="N424" s="21">
        <v>0</v>
      </c>
      <c r="O424" s="23">
        <v>1345106</v>
      </c>
      <c r="P424" s="22"/>
      <c r="Q424" s="23">
        <v>6149911</v>
      </c>
      <c r="R424" s="22">
        <v>0</v>
      </c>
      <c r="S424" s="20">
        <v>1872070</v>
      </c>
      <c r="T424" s="24">
        <v>0</v>
      </c>
      <c r="U424" s="19">
        <v>3689656</v>
      </c>
      <c r="V424" s="19"/>
      <c r="W424" s="20">
        <v>1478157</v>
      </c>
      <c r="X424" s="21">
        <v>0</v>
      </c>
      <c r="Y424" s="19">
        <v>916702</v>
      </c>
      <c r="Z424" s="19">
        <v>0</v>
      </c>
      <c r="AA424" s="20">
        <v>920809</v>
      </c>
      <c r="AB424" s="21">
        <v>0</v>
      </c>
      <c r="AC424" s="20">
        <v>1157495</v>
      </c>
      <c r="AD424" s="21">
        <v>0</v>
      </c>
      <c r="AE424" s="19">
        <v>2216067</v>
      </c>
      <c r="AF424" s="19">
        <v>0</v>
      </c>
      <c r="AG424" s="20">
        <v>1302935</v>
      </c>
      <c r="AH424" s="21">
        <v>0</v>
      </c>
      <c r="AI424" s="21">
        <v>1681681</v>
      </c>
      <c r="AJ424" s="21">
        <v>0</v>
      </c>
      <c r="AK424" s="20">
        <v>1712186</v>
      </c>
      <c r="AL424" s="21">
        <v>0</v>
      </c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>
        <v>0</v>
      </c>
      <c r="BB424" s="19">
        <v>0</v>
      </c>
      <c r="BC424" s="19"/>
      <c r="BD424" s="19"/>
      <c r="BE424" s="19"/>
      <c r="BF424" s="19"/>
      <c r="BG424" s="16">
        <f t="shared" si="24"/>
        <v>36395932</v>
      </c>
      <c r="BH424" s="16">
        <f t="shared" si="24"/>
        <v>0</v>
      </c>
      <c r="BI424" s="16">
        <f t="shared" si="25"/>
        <v>36395932</v>
      </c>
      <c r="BJ424" s="16">
        <f t="shared" si="26"/>
        <v>0</v>
      </c>
      <c r="BK424" s="18">
        <f t="shared" si="27"/>
        <v>920809</v>
      </c>
    </row>
    <row r="425" spans="1:63" ht="31.5" x14ac:dyDescent="0.3">
      <c r="A425" s="12">
        <v>23.4177</v>
      </c>
      <c r="B425" s="13" t="s">
        <v>408</v>
      </c>
      <c r="C425" s="19"/>
      <c r="D425" s="19"/>
      <c r="E425" s="19">
        <v>0</v>
      </c>
      <c r="F425" s="19">
        <v>0</v>
      </c>
      <c r="G425" s="19">
        <v>0</v>
      </c>
      <c r="H425" s="19">
        <v>0</v>
      </c>
      <c r="I425" s="19"/>
      <c r="J425" s="19"/>
      <c r="K425" s="19">
        <v>0</v>
      </c>
      <c r="L425" s="19">
        <v>0</v>
      </c>
      <c r="M425" s="21">
        <v>0</v>
      </c>
      <c r="N425" s="21">
        <v>0</v>
      </c>
      <c r="O425" s="22"/>
      <c r="P425" s="19"/>
      <c r="Q425" s="22">
        <v>0</v>
      </c>
      <c r="R425" s="22">
        <v>0</v>
      </c>
      <c r="S425" s="19">
        <v>0</v>
      </c>
      <c r="T425" s="19">
        <v>0</v>
      </c>
      <c r="U425" s="19">
        <v>0</v>
      </c>
      <c r="V425" s="19"/>
      <c r="W425" s="19">
        <v>0</v>
      </c>
      <c r="X425" s="19">
        <v>0</v>
      </c>
      <c r="Y425" s="19">
        <v>0</v>
      </c>
      <c r="Z425" s="19">
        <v>0</v>
      </c>
      <c r="AA425" s="19">
        <v>0</v>
      </c>
      <c r="AB425" s="19">
        <v>0</v>
      </c>
      <c r="AC425" s="19">
        <v>0</v>
      </c>
      <c r="AD425" s="19">
        <v>0</v>
      </c>
      <c r="AE425" s="19">
        <v>0</v>
      </c>
      <c r="AF425" s="19">
        <v>0</v>
      </c>
      <c r="AG425" s="21">
        <v>0</v>
      </c>
      <c r="AH425" s="21">
        <v>0</v>
      </c>
      <c r="AI425" s="19">
        <v>0</v>
      </c>
      <c r="AJ425" s="19">
        <v>0</v>
      </c>
      <c r="AK425" s="20">
        <v>0</v>
      </c>
      <c r="AL425" s="21">
        <v>0</v>
      </c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>
        <v>0</v>
      </c>
      <c r="BB425" s="19">
        <v>0</v>
      </c>
      <c r="BC425" s="19"/>
      <c r="BD425" s="19"/>
      <c r="BE425" s="19"/>
      <c r="BF425" s="19"/>
      <c r="BG425" s="16">
        <f t="shared" si="24"/>
        <v>0</v>
      </c>
      <c r="BH425" s="16">
        <f t="shared" si="24"/>
        <v>0</v>
      </c>
      <c r="BI425" s="16">
        <f t="shared" si="25"/>
        <v>0</v>
      </c>
      <c r="BJ425" s="16">
        <f t="shared" si="26"/>
        <v>0</v>
      </c>
      <c r="BK425" s="18">
        <f t="shared" si="27"/>
        <v>0</v>
      </c>
    </row>
    <row r="426" spans="1:63" x14ac:dyDescent="0.3">
      <c r="A426" s="12">
        <v>23.418700000000001</v>
      </c>
      <c r="B426" s="13" t="s">
        <v>409</v>
      </c>
      <c r="C426" s="19">
        <v>20138129</v>
      </c>
      <c r="D426" s="19">
        <v>0</v>
      </c>
      <c r="E426" s="20">
        <v>13589004</v>
      </c>
      <c r="F426" s="21">
        <v>0</v>
      </c>
      <c r="G426" s="19">
        <v>85662430</v>
      </c>
      <c r="H426" s="19">
        <v>0</v>
      </c>
      <c r="I426" s="19">
        <v>82015534.579999998</v>
      </c>
      <c r="J426" s="19">
        <v>0</v>
      </c>
      <c r="K426" s="19">
        <v>45011557</v>
      </c>
      <c r="L426" s="19">
        <v>0</v>
      </c>
      <c r="M426" s="20">
        <v>92475327</v>
      </c>
      <c r="N426" s="21">
        <v>0</v>
      </c>
      <c r="O426" s="23">
        <v>63897829</v>
      </c>
      <c r="P426" s="22"/>
      <c r="Q426" s="23">
        <v>11188150</v>
      </c>
      <c r="R426" s="22">
        <v>0</v>
      </c>
      <c r="S426" s="20">
        <v>54719118</v>
      </c>
      <c r="T426" s="24">
        <v>0</v>
      </c>
      <c r="U426" s="19">
        <v>112318946</v>
      </c>
      <c r="V426" s="19"/>
      <c r="W426" s="20">
        <v>64700537</v>
      </c>
      <c r="X426" s="21">
        <v>0</v>
      </c>
      <c r="Y426" s="19">
        <v>72725980</v>
      </c>
      <c r="Z426" s="19">
        <v>0</v>
      </c>
      <c r="AA426" s="20">
        <v>50254152</v>
      </c>
      <c r="AB426" s="21">
        <v>0</v>
      </c>
      <c r="AC426" s="20">
        <v>39745810</v>
      </c>
      <c r="AD426" s="21">
        <v>0</v>
      </c>
      <c r="AE426" s="19">
        <v>32277698</v>
      </c>
      <c r="AF426" s="19">
        <v>0</v>
      </c>
      <c r="AG426" s="20">
        <v>62150854</v>
      </c>
      <c r="AH426" s="21">
        <v>0</v>
      </c>
      <c r="AI426" s="21">
        <v>77708774</v>
      </c>
      <c r="AJ426" s="21">
        <v>0</v>
      </c>
      <c r="AK426" s="20">
        <v>50510919</v>
      </c>
      <c r="AL426" s="21">
        <v>0</v>
      </c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>
        <v>0</v>
      </c>
      <c r="BB426" s="19">
        <v>0</v>
      </c>
      <c r="BC426" s="19"/>
      <c r="BD426" s="19"/>
      <c r="BE426" s="19"/>
      <c r="BF426" s="19"/>
      <c r="BG426" s="16">
        <f t="shared" si="24"/>
        <v>1031090748.5799999</v>
      </c>
      <c r="BH426" s="16">
        <f t="shared" si="24"/>
        <v>0</v>
      </c>
      <c r="BI426" s="16">
        <f t="shared" si="25"/>
        <v>1031090748.5799999</v>
      </c>
      <c r="BJ426" s="16">
        <f t="shared" si="26"/>
        <v>0</v>
      </c>
      <c r="BK426" s="18">
        <f t="shared" si="27"/>
        <v>50254152</v>
      </c>
    </row>
    <row r="427" spans="1:63" x14ac:dyDescent="0.3">
      <c r="A427" s="12">
        <v>23.419699999999999</v>
      </c>
      <c r="B427" s="13" t="s">
        <v>410</v>
      </c>
      <c r="C427" s="19"/>
      <c r="D427" s="19"/>
      <c r="E427" s="19">
        <v>0</v>
      </c>
      <c r="F427" s="19">
        <v>0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2"/>
      <c r="P427" s="19"/>
      <c r="Q427" s="22">
        <v>0</v>
      </c>
      <c r="R427" s="22">
        <v>0</v>
      </c>
      <c r="S427" s="19">
        <v>0</v>
      </c>
      <c r="T427" s="19">
        <v>0</v>
      </c>
      <c r="U427" s="19"/>
      <c r="V427" s="19"/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0</v>
      </c>
      <c r="AE427" s="19">
        <v>0</v>
      </c>
      <c r="AF427" s="19">
        <v>0</v>
      </c>
      <c r="AG427" s="19">
        <v>0</v>
      </c>
      <c r="AH427" s="19">
        <v>0</v>
      </c>
      <c r="AI427" s="19">
        <v>0</v>
      </c>
      <c r="AJ427" s="19">
        <v>0</v>
      </c>
      <c r="AK427" s="19">
        <v>0</v>
      </c>
      <c r="AL427" s="19">
        <v>0</v>
      </c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>
        <v>0</v>
      </c>
      <c r="BB427" s="19">
        <v>0</v>
      </c>
      <c r="BC427" s="19"/>
      <c r="BD427" s="19"/>
      <c r="BE427" s="19"/>
      <c r="BF427" s="19"/>
      <c r="BG427" s="16">
        <f t="shared" si="24"/>
        <v>0</v>
      </c>
      <c r="BH427" s="16">
        <f t="shared" si="24"/>
        <v>0</v>
      </c>
      <c r="BI427" s="16">
        <f t="shared" si="25"/>
        <v>0</v>
      </c>
      <c r="BJ427" s="16">
        <f t="shared" si="26"/>
        <v>0</v>
      </c>
      <c r="BK427" s="18">
        <f t="shared" si="27"/>
        <v>0</v>
      </c>
    </row>
    <row r="428" spans="1:63" x14ac:dyDescent="0.3">
      <c r="A428" s="12">
        <v>23.4207</v>
      </c>
      <c r="B428" s="13" t="s">
        <v>411</v>
      </c>
      <c r="C428" s="19">
        <v>6833</v>
      </c>
      <c r="D428" s="19">
        <v>0</v>
      </c>
      <c r="E428" s="19">
        <v>5853</v>
      </c>
      <c r="F428" s="19">
        <v>0</v>
      </c>
      <c r="G428" s="19">
        <v>6419</v>
      </c>
      <c r="H428" s="19">
        <v>0</v>
      </c>
      <c r="I428" s="19">
        <v>2391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22"/>
      <c r="P428" s="19"/>
      <c r="Q428" s="23">
        <v>1971117</v>
      </c>
      <c r="R428" s="22">
        <v>0</v>
      </c>
      <c r="S428" s="20">
        <v>1068</v>
      </c>
      <c r="T428" s="24">
        <v>0</v>
      </c>
      <c r="U428" s="19">
        <v>5178</v>
      </c>
      <c r="V428" s="19"/>
      <c r="W428" s="20">
        <v>12399</v>
      </c>
      <c r="X428" s="21">
        <v>0</v>
      </c>
      <c r="Y428" s="19">
        <v>77856</v>
      </c>
      <c r="Z428" s="19">
        <v>0</v>
      </c>
      <c r="AA428" s="20">
        <v>3246</v>
      </c>
      <c r="AB428" s="21">
        <v>0</v>
      </c>
      <c r="AC428" s="20">
        <v>450</v>
      </c>
      <c r="AD428" s="21">
        <v>0</v>
      </c>
      <c r="AE428" s="19">
        <v>1075650</v>
      </c>
      <c r="AF428" s="19">
        <v>0</v>
      </c>
      <c r="AG428" s="20">
        <v>29054</v>
      </c>
      <c r="AH428" s="21">
        <v>0</v>
      </c>
      <c r="AI428" s="19">
        <v>0</v>
      </c>
      <c r="AJ428" s="19">
        <v>0</v>
      </c>
      <c r="AK428" s="19">
        <v>0</v>
      </c>
      <c r="AL428" s="19">
        <v>0</v>
      </c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>
        <v>0</v>
      </c>
      <c r="BB428" s="19">
        <v>0</v>
      </c>
      <c r="BC428" s="19"/>
      <c r="BD428" s="19"/>
      <c r="BE428" s="19"/>
      <c r="BF428" s="19"/>
      <c r="BG428" s="16">
        <f t="shared" si="24"/>
        <v>3197514</v>
      </c>
      <c r="BH428" s="16">
        <f t="shared" si="24"/>
        <v>0</v>
      </c>
      <c r="BI428" s="16">
        <f t="shared" si="25"/>
        <v>3197514</v>
      </c>
      <c r="BJ428" s="16">
        <f t="shared" si="26"/>
        <v>0</v>
      </c>
      <c r="BK428" s="18">
        <f t="shared" si="27"/>
        <v>3246</v>
      </c>
    </row>
    <row r="429" spans="1:63" x14ac:dyDescent="0.3">
      <c r="A429" s="12">
        <v>23.421699999999998</v>
      </c>
      <c r="B429" s="13" t="s">
        <v>412</v>
      </c>
      <c r="C429" s="19">
        <v>11485</v>
      </c>
      <c r="D429" s="19">
        <v>0</v>
      </c>
      <c r="E429" s="20">
        <v>672</v>
      </c>
      <c r="F429" s="21">
        <v>0</v>
      </c>
      <c r="G429" s="19">
        <v>456</v>
      </c>
      <c r="H429" s="19">
        <v>0</v>
      </c>
      <c r="I429" s="19">
        <v>75474</v>
      </c>
      <c r="J429" s="19">
        <v>0</v>
      </c>
      <c r="K429" s="19">
        <v>39936</v>
      </c>
      <c r="L429" s="19">
        <v>0</v>
      </c>
      <c r="M429" s="20">
        <v>3208</v>
      </c>
      <c r="N429" s="21">
        <v>0</v>
      </c>
      <c r="O429" s="23">
        <v>1221</v>
      </c>
      <c r="P429" s="22"/>
      <c r="Q429" s="23">
        <v>67352</v>
      </c>
      <c r="R429" s="22">
        <v>0</v>
      </c>
      <c r="S429" s="20">
        <v>36336</v>
      </c>
      <c r="T429" s="24">
        <v>0</v>
      </c>
      <c r="U429" s="19">
        <v>14519</v>
      </c>
      <c r="V429" s="19"/>
      <c r="W429" s="20">
        <v>5280</v>
      </c>
      <c r="X429" s="21">
        <v>0</v>
      </c>
      <c r="Y429" s="19">
        <v>6948</v>
      </c>
      <c r="Z429" s="19">
        <v>0</v>
      </c>
      <c r="AA429" s="19">
        <v>0</v>
      </c>
      <c r="AB429" s="19">
        <v>0</v>
      </c>
      <c r="AC429" s="19">
        <v>0</v>
      </c>
      <c r="AD429" s="19">
        <v>0</v>
      </c>
      <c r="AE429" s="19">
        <v>139219</v>
      </c>
      <c r="AF429" s="19">
        <v>0</v>
      </c>
      <c r="AG429" s="20">
        <v>296</v>
      </c>
      <c r="AH429" s="21">
        <v>0</v>
      </c>
      <c r="AI429" s="19">
        <v>0</v>
      </c>
      <c r="AJ429" s="19">
        <v>0</v>
      </c>
      <c r="AK429" s="19">
        <v>0</v>
      </c>
      <c r="AL429" s="19">
        <v>0</v>
      </c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>
        <v>0</v>
      </c>
      <c r="BB429" s="19">
        <v>0</v>
      </c>
      <c r="BC429" s="19"/>
      <c r="BD429" s="19"/>
      <c r="BE429" s="19"/>
      <c r="BF429" s="19"/>
      <c r="BG429" s="16">
        <f t="shared" si="24"/>
        <v>402402</v>
      </c>
      <c r="BH429" s="16">
        <f t="shared" si="24"/>
        <v>0</v>
      </c>
      <c r="BI429" s="16">
        <f t="shared" si="25"/>
        <v>402402</v>
      </c>
      <c r="BJ429" s="16">
        <f t="shared" si="26"/>
        <v>0</v>
      </c>
      <c r="BK429" s="18">
        <f t="shared" si="27"/>
        <v>0</v>
      </c>
    </row>
    <row r="430" spans="1:63" x14ac:dyDescent="0.3">
      <c r="A430" s="12">
        <v>23.425699999999999</v>
      </c>
      <c r="B430" s="13" t="s">
        <v>413</v>
      </c>
      <c r="C430" s="19"/>
      <c r="D430" s="19"/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2"/>
      <c r="P430" s="19"/>
      <c r="Q430" s="22">
        <v>0</v>
      </c>
      <c r="R430" s="22">
        <v>0</v>
      </c>
      <c r="S430" s="19">
        <v>0</v>
      </c>
      <c r="T430" s="19">
        <v>0</v>
      </c>
      <c r="U430" s="19"/>
      <c r="V430" s="19"/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0</v>
      </c>
      <c r="AE430" s="19">
        <v>0</v>
      </c>
      <c r="AF430" s="19">
        <v>0</v>
      </c>
      <c r="AG430" s="19">
        <v>0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>
        <v>0</v>
      </c>
      <c r="BB430" s="19">
        <v>0</v>
      </c>
      <c r="BC430" s="19"/>
      <c r="BD430" s="19"/>
      <c r="BE430" s="19"/>
      <c r="BF430" s="19"/>
      <c r="BG430" s="16">
        <f t="shared" si="24"/>
        <v>0</v>
      </c>
      <c r="BH430" s="16">
        <f t="shared" si="24"/>
        <v>0</v>
      </c>
      <c r="BI430" s="16">
        <f t="shared" si="25"/>
        <v>0</v>
      </c>
      <c r="BJ430" s="16">
        <f t="shared" si="26"/>
        <v>0</v>
      </c>
      <c r="BK430" s="18">
        <f t="shared" si="27"/>
        <v>0</v>
      </c>
    </row>
    <row r="431" spans="1:63" x14ac:dyDescent="0.3">
      <c r="A431" s="12">
        <v>23.4267</v>
      </c>
      <c r="B431" s="13" t="s">
        <v>414</v>
      </c>
      <c r="C431" s="19"/>
      <c r="D431" s="19"/>
      <c r="E431" s="19">
        <v>0</v>
      </c>
      <c r="F431" s="19">
        <v>0</v>
      </c>
      <c r="G431" s="19">
        <v>0</v>
      </c>
      <c r="H431" s="19">
        <v>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22"/>
      <c r="P431" s="19"/>
      <c r="Q431" s="22">
        <v>0</v>
      </c>
      <c r="R431" s="22">
        <v>0</v>
      </c>
      <c r="S431" s="19">
        <v>0</v>
      </c>
      <c r="T431" s="19">
        <v>0</v>
      </c>
      <c r="U431" s="19"/>
      <c r="V431" s="19"/>
      <c r="W431" s="19">
        <v>0</v>
      </c>
      <c r="X431" s="19">
        <v>0</v>
      </c>
      <c r="Y431" s="19">
        <v>0</v>
      </c>
      <c r="Z431" s="19">
        <v>0</v>
      </c>
      <c r="AA431" s="19">
        <v>0</v>
      </c>
      <c r="AB431" s="19">
        <v>0</v>
      </c>
      <c r="AC431" s="19">
        <v>0</v>
      </c>
      <c r="AD431" s="19">
        <v>0</v>
      </c>
      <c r="AE431" s="19">
        <v>0</v>
      </c>
      <c r="AF431" s="19">
        <v>0</v>
      </c>
      <c r="AG431" s="19">
        <v>0</v>
      </c>
      <c r="AH431" s="19">
        <v>0</v>
      </c>
      <c r="AI431" s="19">
        <v>0</v>
      </c>
      <c r="AJ431" s="19">
        <v>0</v>
      </c>
      <c r="AK431" s="19">
        <v>0</v>
      </c>
      <c r="AL431" s="19">
        <v>0</v>
      </c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>
        <v>0</v>
      </c>
      <c r="BB431" s="19">
        <v>0</v>
      </c>
      <c r="BC431" s="19"/>
      <c r="BD431" s="19"/>
      <c r="BE431" s="19"/>
      <c r="BF431" s="19"/>
      <c r="BG431" s="16">
        <f t="shared" si="24"/>
        <v>0</v>
      </c>
      <c r="BH431" s="16">
        <f t="shared" si="24"/>
        <v>0</v>
      </c>
      <c r="BI431" s="16">
        <f t="shared" si="25"/>
        <v>0</v>
      </c>
      <c r="BJ431" s="16">
        <f t="shared" si="26"/>
        <v>0</v>
      </c>
      <c r="BK431" s="18">
        <f t="shared" si="27"/>
        <v>0</v>
      </c>
    </row>
    <row r="432" spans="1:63" ht="31.5" x14ac:dyDescent="0.3">
      <c r="A432" s="12">
        <v>23.427700000000002</v>
      </c>
      <c r="B432" s="13" t="s">
        <v>415</v>
      </c>
      <c r="C432" s="19"/>
      <c r="D432" s="19"/>
      <c r="E432" s="19">
        <v>0</v>
      </c>
      <c r="F432" s="19">
        <v>0</v>
      </c>
      <c r="G432" s="19">
        <v>0</v>
      </c>
      <c r="H432" s="19">
        <v>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2"/>
      <c r="P432" s="19"/>
      <c r="Q432" s="22">
        <v>0</v>
      </c>
      <c r="R432" s="22">
        <v>0</v>
      </c>
      <c r="S432" s="19">
        <v>0</v>
      </c>
      <c r="T432" s="19">
        <v>0</v>
      </c>
      <c r="U432" s="19"/>
      <c r="V432" s="19"/>
      <c r="W432" s="19">
        <v>0</v>
      </c>
      <c r="X432" s="19">
        <v>0</v>
      </c>
      <c r="Y432" s="19">
        <v>0</v>
      </c>
      <c r="Z432" s="19">
        <v>0</v>
      </c>
      <c r="AA432" s="19">
        <v>0</v>
      </c>
      <c r="AB432" s="19">
        <v>0</v>
      </c>
      <c r="AC432" s="19">
        <v>0</v>
      </c>
      <c r="AD432" s="19">
        <v>0</v>
      </c>
      <c r="AE432" s="19">
        <v>0</v>
      </c>
      <c r="AF432" s="19">
        <v>0</v>
      </c>
      <c r="AG432" s="19">
        <v>0</v>
      </c>
      <c r="AH432" s="19">
        <v>0</v>
      </c>
      <c r="AI432" s="19">
        <v>0</v>
      </c>
      <c r="AJ432" s="19">
        <v>0</v>
      </c>
      <c r="AK432" s="19">
        <v>0</v>
      </c>
      <c r="AL432" s="19">
        <v>0</v>
      </c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>
        <v>0</v>
      </c>
      <c r="BB432" s="19">
        <v>0</v>
      </c>
      <c r="BC432" s="19"/>
      <c r="BD432" s="19"/>
      <c r="BE432" s="19"/>
      <c r="BF432" s="19"/>
      <c r="BG432" s="16">
        <f t="shared" si="24"/>
        <v>0</v>
      </c>
      <c r="BH432" s="16">
        <f t="shared" si="24"/>
        <v>0</v>
      </c>
      <c r="BI432" s="16">
        <f t="shared" si="25"/>
        <v>0</v>
      </c>
      <c r="BJ432" s="16">
        <f t="shared" si="26"/>
        <v>0</v>
      </c>
      <c r="BK432" s="18">
        <f t="shared" si="27"/>
        <v>0</v>
      </c>
    </row>
    <row r="433" spans="1:63" ht="31.5" x14ac:dyDescent="0.3">
      <c r="A433" s="12">
        <v>23.428699999999999</v>
      </c>
      <c r="B433" s="13" t="s">
        <v>416</v>
      </c>
      <c r="C433" s="19">
        <v>12147</v>
      </c>
      <c r="D433" s="19">
        <v>0</v>
      </c>
      <c r="E433" s="20">
        <v>29419</v>
      </c>
      <c r="F433" s="21">
        <v>0</v>
      </c>
      <c r="G433" s="19">
        <v>0</v>
      </c>
      <c r="H433" s="19">
        <v>0</v>
      </c>
      <c r="I433" s="19">
        <v>11125</v>
      </c>
      <c r="J433" s="19">
        <v>0</v>
      </c>
      <c r="K433" s="19">
        <v>3419</v>
      </c>
      <c r="L433" s="19">
        <v>0</v>
      </c>
      <c r="M433" s="21">
        <v>22873</v>
      </c>
      <c r="N433" s="21">
        <v>0</v>
      </c>
      <c r="O433" s="23">
        <v>233330</v>
      </c>
      <c r="P433" s="22"/>
      <c r="Q433" s="23">
        <v>2440413</v>
      </c>
      <c r="R433" s="22">
        <v>0</v>
      </c>
      <c r="S433" s="20">
        <v>2498</v>
      </c>
      <c r="T433" s="24">
        <v>0</v>
      </c>
      <c r="U433" s="19">
        <v>5676</v>
      </c>
      <c r="V433" s="19"/>
      <c r="W433" s="20">
        <v>12176</v>
      </c>
      <c r="X433" s="21">
        <v>0</v>
      </c>
      <c r="Y433" s="19">
        <v>441</v>
      </c>
      <c r="Z433" s="19">
        <v>0</v>
      </c>
      <c r="AA433" s="20">
        <v>4996</v>
      </c>
      <c r="AB433" s="21">
        <v>0</v>
      </c>
      <c r="AC433" s="20">
        <v>9385</v>
      </c>
      <c r="AD433" s="21">
        <v>0</v>
      </c>
      <c r="AE433" s="19">
        <v>1413805</v>
      </c>
      <c r="AF433" s="19">
        <v>0</v>
      </c>
      <c r="AG433" s="20">
        <v>588</v>
      </c>
      <c r="AH433" s="21">
        <v>0</v>
      </c>
      <c r="AI433" s="21">
        <v>3609</v>
      </c>
      <c r="AJ433" s="21">
        <v>0</v>
      </c>
      <c r="AK433" s="20">
        <v>3033</v>
      </c>
      <c r="AL433" s="21">
        <v>0</v>
      </c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>
        <v>0</v>
      </c>
      <c r="BB433" s="19">
        <v>0</v>
      </c>
      <c r="BC433" s="19"/>
      <c r="BD433" s="19"/>
      <c r="BE433" s="19"/>
      <c r="BF433" s="19"/>
      <c r="BG433" s="16">
        <f t="shared" si="24"/>
        <v>4208933</v>
      </c>
      <c r="BH433" s="16">
        <f t="shared" si="24"/>
        <v>0</v>
      </c>
      <c r="BI433" s="16">
        <f t="shared" si="25"/>
        <v>4208933</v>
      </c>
      <c r="BJ433" s="16">
        <f t="shared" si="26"/>
        <v>0</v>
      </c>
      <c r="BK433" s="18">
        <f t="shared" si="27"/>
        <v>4996</v>
      </c>
    </row>
    <row r="434" spans="1:63" ht="31.5" x14ac:dyDescent="0.3">
      <c r="A434" s="12">
        <v>23.429699999999997</v>
      </c>
      <c r="B434" s="13" t="s">
        <v>417</v>
      </c>
      <c r="C434" s="19">
        <v>0</v>
      </c>
      <c r="D434" s="19">
        <v>0</v>
      </c>
      <c r="E434" s="20">
        <v>156533</v>
      </c>
      <c r="F434" s="21">
        <v>0</v>
      </c>
      <c r="G434" s="19">
        <v>63246</v>
      </c>
      <c r="H434" s="19">
        <v>0</v>
      </c>
      <c r="I434" s="19">
        <v>34945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2"/>
      <c r="P434" s="19"/>
      <c r="Q434" s="22">
        <v>0</v>
      </c>
      <c r="R434" s="22">
        <v>0</v>
      </c>
      <c r="S434" s="19">
        <v>0</v>
      </c>
      <c r="T434" s="19">
        <v>0</v>
      </c>
      <c r="U434" s="19"/>
      <c r="V434" s="19"/>
      <c r="W434" s="20">
        <v>90148</v>
      </c>
      <c r="X434" s="21">
        <v>0</v>
      </c>
      <c r="Y434" s="19">
        <v>0</v>
      </c>
      <c r="Z434" s="19">
        <v>0</v>
      </c>
      <c r="AA434" s="21">
        <v>27705</v>
      </c>
      <c r="AB434" s="21">
        <v>0</v>
      </c>
      <c r="AC434" s="19">
        <v>0</v>
      </c>
      <c r="AD434" s="19">
        <v>0</v>
      </c>
      <c r="AE434" s="19">
        <v>0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>
        <v>0</v>
      </c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>
        <v>0</v>
      </c>
      <c r="BB434" s="19">
        <v>0</v>
      </c>
      <c r="BC434" s="19"/>
      <c r="BD434" s="19"/>
      <c r="BE434" s="19"/>
      <c r="BF434" s="19"/>
      <c r="BG434" s="16">
        <f t="shared" si="24"/>
        <v>372577</v>
      </c>
      <c r="BH434" s="16">
        <f t="shared" si="24"/>
        <v>0</v>
      </c>
      <c r="BI434" s="16">
        <f t="shared" si="25"/>
        <v>372577</v>
      </c>
      <c r="BJ434" s="16">
        <f t="shared" si="26"/>
        <v>0</v>
      </c>
      <c r="BK434" s="18">
        <f t="shared" si="27"/>
        <v>27705</v>
      </c>
    </row>
    <row r="435" spans="1:63" ht="31.5" x14ac:dyDescent="0.3">
      <c r="A435" s="12">
        <v>23.430699999999998</v>
      </c>
      <c r="B435" s="13" t="s">
        <v>418</v>
      </c>
      <c r="C435" s="19">
        <v>271470</v>
      </c>
      <c r="D435" s="19">
        <v>0</v>
      </c>
      <c r="E435" s="20">
        <v>3138995</v>
      </c>
      <c r="F435" s="21">
        <v>0</v>
      </c>
      <c r="G435" s="19">
        <v>205356</v>
      </c>
      <c r="H435" s="19">
        <v>0</v>
      </c>
      <c r="I435" s="19">
        <v>334779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3">
        <v>51137</v>
      </c>
      <c r="P435" s="22"/>
      <c r="Q435" s="22">
        <v>0</v>
      </c>
      <c r="R435" s="22">
        <v>0</v>
      </c>
      <c r="S435" s="19">
        <v>0</v>
      </c>
      <c r="T435" s="19">
        <v>0</v>
      </c>
      <c r="U435" s="19"/>
      <c r="V435" s="19"/>
      <c r="W435" s="20">
        <v>88826</v>
      </c>
      <c r="X435" s="21">
        <v>0</v>
      </c>
      <c r="Y435" s="19">
        <v>0</v>
      </c>
      <c r="Z435" s="19">
        <v>0</v>
      </c>
      <c r="AA435" s="21">
        <v>157611</v>
      </c>
      <c r="AB435" s="21">
        <v>0</v>
      </c>
      <c r="AC435" s="19">
        <v>0</v>
      </c>
      <c r="AD435" s="19">
        <v>0</v>
      </c>
      <c r="AE435" s="19">
        <v>0</v>
      </c>
      <c r="AF435" s="19">
        <v>0</v>
      </c>
      <c r="AG435" s="19">
        <v>0</v>
      </c>
      <c r="AH435" s="19">
        <v>0</v>
      </c>
      <c r="AI435" s="19">
        <v>0</v>
      </c>
      <c r="AJ435" s="19">
        <v>0</v>
      </c>
      <c r="AK435" s="19">
        <v>0</v>
      </c>
      <c r="AL435" s="19">
        <v>0</v>
      </c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>
        <v>0</v>
      </c>
      <c r="BB435" s="19">
        <v>0</v>
      </c>
      <c r="BC435" s="19"/>
      <c r="BD435" s="19"/>
      <c r="BE435" s="19"/>
      <c r="BF435" s="19"/>
      <c r="BG435" s="16">
        <f t="shared" si="24"/>
        <v>4248174</v>
      </c>
      <c r="BH435" s="16">
        <f t="shared" si="24"/>
        <v>0</v>
      </c>
      <c r="BI435" s="16">
        <f t="shared" si="25"/>
        <v>4248174</v>
      </c>
      <c r="BJ435" s="16">
        <f t="shared" si="26"/>
        <v>0</v>
      </c>
      <c r="BK435" s="18">
        <f t="shared" si="27"/>
        <v>157611</v>
      </c>
    </row>
    <row r="436" spans="1:63" ht="31.5" x14ac:dyDescent="0.3">
      <c r="A436" s="12">
        <v>23.431699999999999</v>
      </c>
      <c r="B436" s="13" t="s">
        <v>419</v>
      </c>
      <c r="C436" s="19">
        <v>2064589</v>
      </c>
      <c r="D436" s="19">
        <v>0</v>
      </c>
      <c r="E436" s="20">
        <v>5855708</v>
      </c>
      <c r="F436" s="21">
        <v>0</v>
      </c>
      <c r="G436" s="19">
        <v>267288</v>
      </c>
      <c r="H436" s="19">
        <v>0</v>
      </c>
      <c r="I436" s="19">
        <v>133192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3">
        <v>314821</v>
      </c>
      <c r="P436" s="22"/>
      <c r="Q436" s="22">
        <v>0</v>
      </c>
      <c r="R436" s="22">
        <v>0</v>
      </c>
      <c r="S436" s="19">
        <v>0</v>
      </c>
      <c r="T436" s="19">
        <v>0</v>
      </c>
      <c r="U436" s="19"/>
      <c r="V436" s="19"/>
      <c r="W436" s="20">
        <v>1400</v>
      </c>
      <c r="X436" s="21">
        <v>0</v>
      </c>
      <c r="Y436" s="19">
        <v>0</v>
      </c>
      <c r="Z436" s="19">
        <v>0</v>
      </c>
      <c r="AA436" s="21">
        <v>29542</v>
      </c>
      <c r="AB436" s="21">
        <v>0</v>
      </c>
      <c r="AC436" s="19">
        <v>0</v>
      </c>
      <c r="AD436" s="19">
        <v>0</v>
      </c>
      <c r="AE436" s="19">
        <v>0</v>
      </c>
      <c r="AF436" s="19">
        <v>0</v>
      </c>
      <c r="AG436" s="19">
        <v>0</v>
      </c>
      <c r="AH436" s="19">
        <v>0</v>
      </c>
      <c r="AI436" s="19">
        <v>0</v>
      </c>
      <c r="AJ436" s="19">
        <v>0</v>
      </c>
      <c r="AK436" s="19">
        <v>0</v>
      </c>
      <c r="AL436" s="19">
        <v>0</v>
      </c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>
        <v>0</v>
      </c>
      <c r="BB436" s="19">
        <v>0</v>
      </c>
      <c r="BC436" s="19"/>
      <c r="BD436" s="19"/>
      <c r="BE436" s="19"/>
      <c r="BF436" s="19"/>
      <c r="BG436" s="16">
        <f t="shared" si="24"/>
        <v>8666540</v>
      </c>
      <c r="BH436" s="16">
        <f t="shared" si="24"/>
        <v>0</v>
      </c>
      <c r="BI436" s="16">
        <f t="shared" si="25"/>
        <v>8666540</v>
      </c>
      <c r="BJ436" s="16">
        <f t="shared" si="26"/>
        <v>0</v>
      </c>
      <c r="BK436" s="18">
        <f t="shared" si="27"/>
        <v>29542</v>
      </c>
    </row>
    <row r="437" spans="1:63" ht="31.5" x14ac:dyDescent="0.3">
      <c r="A437" s="12">
        <v>23.432700000000001</v>
      </c>
      <c r="B437" s="13" t="s">
        <v>420</v>
      </c>
      <c r="C437" s="19">
        <v>2863064</v>
      </c>
      <c r="D437" s="19">
        <v>0</v>
      </c>
      <c r="E437" s="19">
        <v>0</v>
      </c>
      <c r="F437" s="19">
        <v>0</v>
      </c>
      <c r="G437" s="19">
        <v>0</v>
      </c>
      <c r="H437" s="19">
        <v>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3">
        <v>102210</v>
      </c>
      <c r="P437" s="22"/>
      <c r="Q437" s="22">
        <v>0</v>
      </c>
      <c r="R437" s="22">
        <v>0</v>
      </c>
      <c r="S437" s="19">
        <v>0</v>
      </c>
      <c r="T437" s="19">
        <v>0</v>
      </c>
      <c r="U437" s="19"/>
      <c r="V437" s="19"/>
      <c r="W437" s="19">
        <v>0</v>
      </c>
      <c r="X437" s="19">
        <v>0</v>
      </c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E437" s="19">
        <v>0</v>
      </c>
      <c r="AF437" s="19">
        <v>0</v>
      </c>
      <c r="AG437" s="19">
        <v>0</v>
      </c>
      <c r="AH437" s="19">
        <v>0</v>
      </c>
      <c r="AI437" s="19">
        <v>0</v>
      </c>
      <c r="AJ437" s="19">
        <v>0</v>
      </c>
      <c r="AK437" s="19">
        <v>0</v>
      </c>
      <c r="AL437" s="19">
        <v>0</v>
      </c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>
        <v>0</v>
      </c>
      <c r="BB437" s="19">
        <v>0</v>
      </c>
      <c r="BC437" s="19"/>
      <c r="BD437" s="19"/>
      <c r="BE437" s="19"/>
      <c r="BF437" s="19"/>
      <c r="BG437" s="16">
        <f t="shared" si="24"/>
        <v>2965274</v>
      </c>
      <c r="BH437" s="16">
        <f t="shared" si="24"/>
        <v>0</v>
      </c>
      <c r="BI437" s="16">
        <f t="shared" si="25"/>
        <v>2965274</v>
      </c>
      <c r="BJ437" s="16">
        <f t="shared" si="26"/>
        <v>0</v>
      </c>
      <c r="BK437" s="18">
        <f t="shared" si="27"/>
        <v>0</v>
      </c>
    </row>
    <row r="438" spans="1:63" ht="31.5" x14ac:dyDescent="0.3">
      <c r="A438" s="12">
        <v>23.433699999999998</v>
      </c>
      <c r="B438" s="13" t="s">
        <v>421</v>
      </c>
      <c r="C438" s="19">
        <v>587252</v>
      </c>
      <c r="D438" s="19">
        <v>0</v>
      </c>
      <c r="E438" s="20">
        <v>740893</v>
      </c>
      <c r="F438" s="21">
        <v>0</v>
      </c>
      <c r="G438" s="19">
        <v>13245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23">
        <v>24229</v>
      </c>
      <c r="P438" s="22"/>
      <c r="Q438" s="22">
        <v>0</v>
      </c>
      <c r="R438" s="22">
        <v>0</v>
      </c>
      <c r="S438" s="19">
        <v>0</v>
      </c>
      <c r="T438" s="19">
        <v>0</v>
      </c>
      <c r="U438" s="19"/>
      <c r="V438" s="19"/>
      <c r="W438" s="19">
        <v>0</v>
      </c>
      <c r="X438" s="19">
        <v>0</v>
      </c>
      <c r="Y438" s="19">
        <v>0</v>
      </c>
      <c r="Z438" s="19">
        <v>0</v>
      </c>
      <c r="AA438" s="19">
        <v>0</v>
      </c>
      <c r="AB438" s="19">
        <v>0</v>
      </c>
      <c r="AC438" s="19">
        <v>0</v>
      </c>
      <c r="AD438" s="19">
        <v>0</v>
      </c>
      <c r="AE438" s="19">
        <v>0</v>
      </c>
      <c r="AF438" s="19">
        <v>0</v>
      </c>
      <c r="AG438" s="19">
        <v>0</v>
      </c>
      <c r="AH438" s="19">
        <v>0</v>
      </c>
      <c r="AI438" s="19">
        <v>0</v>
      </c>
      <c r="AJ438" s="19">
        <v>0</v>
      </c>
      <c r="AK438" s="19">
        <v>0</v>
      </c>
      <c r="AL438" s="19">
        <v>0</v>
      </c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>
        <v>0</v>
      </c>
      <c r="BB438" s="19">
        <v>0</v>
      </c>
      <c r="BC438" s="19"/>
      <c r="BD438" s="19"/>
      <c r="BE438" s="19"/>
      <c r="BF438" s="19"/>
      <c r="BG438" s="16">
        <f t="shared" si="24"/>
        <v>1365619</v>
      </c>
      <c r="BH438" s="16">
        <f t="shared" si="24"/>
        <v>0</v>
      </c>
      <c r="BI438" s="16">
        <f t="shared" si="25"/>
        <v>1365619</v>
      </c>
      <c r="BJ438" s="16">
        <f t="shared" si="26"/>
        <v>0</v>
      </c>
      <c r="BK438" s="18">
        <f t="shared" si="27"/>
        <v>0</v>
      </c>
    </row>
    <row r="439" spans="1:63" x14ac:dyDescent="0.3">
      <c r="A439" s="12">
        <v>23.434699999999999</v>
      </c>
      <c r="B439" s="13" t="s">
        <v>422</v>
      </c>
      <c r="C439" s="19"/>
      <c r="D439" s="19"/>
      <c r="E439" s="19">
        <v>0</v>
      </c>
      <c r="F439" s="19">
        <v>0</v>
      </c>
      <c r="G439" s="19">
        <v>247143</v>
      </c>
      <c r="H439" s="19">
        <v>0</v>
      </c>
      <c r="I439" s="19">
        <v>159717</v>
      </c>
      <c r="J439" s="19">
        <v>0</v>
      </c>
      <c r="K439" s="19">
        <v>157442</v>
      </c>
      <c r="L439" s="19">
        <v>0</v>
      </c>
      <c r="M439" s="20">
        <v>134820</v>
      </c>
      <c r="N439" s="21">
        <v>0</v>
      </c>
      <c r="O439" s="22"/>
      <c r="P439" s="19"/>
      <c r="Q439" s="22">
        <v>0</v>
      </c>
      <c r="R439" s="22">
        <v>0</v>
      </c>
      <c r="S439" s="19">
        <v>0</v>
      </c>
      <c r="T439" s="19">
        <v>0</v>
      </c>
      <c r="U439" s="19">
        <v>220552</v>
      </c>
      <c r="V439" s="19"/>
      <c r="W439" s="20">
        <v>349950</v>
      </c>
      <c r="X439" s="21">
        <v>0</v>
      </c>
      <c r="Y439" s="19">
        <v>140487</v>
      </c>
      <c r="Z439" s="19">
        <v>0</v>
      </c>
      <c r="AA439" s="19">
        <v>0</v>
      </c>
      <c r="AB439" s="19">
        <v>0</v>
      </c>
      <c r="AC439" s="19">
        <v>0</v>
      </c>
      <c r="AD439" s="19">
        <v>0</v>
      </c>
      <c r="AE439" s="19">
        <v>0</v>
      </c>
      <c r="AF439" s="19">
        <v>0</v>
      </c>
      <c r="AG439" s="20">
        <v>265105</v>
      </c>
      <c r="AH439" s="21">
        <v>0</v>
      </c>
      <c r="AI439" s="19">
        <v>0</v>
      </c>
      <c r="AJ439" s="19">
        <v>0</v>
      </c>
      <c r="AK439" s="19">
        <v>0</v>
      </c>
      <c r="AL439" s="19">
        <v>0</v>
      </c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>
        <v>0</v>
      </c>
      <c r="BB439" s="19">
        <v>0</v>
      </c>
      <c r="BC439" s="19"/>
      <c r="BD439" s="19"/>
      <c r="BE439" s="19"/>
      <c r="BF439" s="19"/>
      <c r="BG439" s="16">
        <f t="shared" si="24"/>
        <v>1675216</v>
      </c>
      <c r="BH439" s="16">
        <f t="shared" si="24"/>
        <v>0</v>
      </c>
      <c r="BI439" s="16">
        <f t="shared" si="25"/>
        <v>1675216</v>
      </c>
      <c r="BJ439" s="16">
        <f t="shared" si="26"/>
        <v>0</v>
      </c>
      <c r="BK439" s="18">
        <f t="shared" si="27"/>
        <v>0</v>
      </c>
    </row>
    <row r="440" spans="1:63" ht="47.25" x14ac:dyDescent="0.3">
      <c r="A440" s="12">
        <v>23.435700000000001</v>
      </c>
      <c r="B440" s="54" t="s">
        <v>423</v>
      </c>
      <c r="C440" s="19">
        <v>77918</v>
      </c>
      <c r="D440" s="19">
        <v>0</v>
      </c>
      <c r="E440" s="20">
        <v>84870</v>
      </c>
      <c r="F440" s="21">
        <v>0</v>
      </c>
      <c r="G440" s="19">
        <v>851222</v>
      </c>
      <c r="H440" s="19">
        <v>0</v>
      </c>
      <c r="I440" s="19">
        <v>722635</v>
      </c>
      <c r="J440" s="19">
        <v>0</v>
      </c>
      <c r="K440" s="19">
        <v>1033480</v>
      </c>
      <c r="L440" s="19">
        <v>0</v>
      </c>
      <c r="M440" s="20">
        <v>914484</v>
      </c>
      <c r="N440" s="21">
        <v>0</v>
      </c>
      <c r="O440" s="23">
        <v>133497</v>
      </c>
      <c r="P440" s="22"/>
      <c r="Q440" s="23">
        <v>162212</v>
      </c>
      <c r="R440" s="22">
        <v>0</v>
      </c>
      <c r="S440" s="20">
        <v>184073</v>
      </c>
      <c r="T440" s="24">
        <v>0</v>
      </c>
      <c r="U440" s="19">
        <v>1469018</v>
      </c>
      <c r="V440" s="19"/>
      <c r="W440" s="20">
        <v>1343789</v>
      </c>
      <c r="X440" s="21">
        <v>0</v>
      </c>
      <c r="Y440" s="19">
        <v>483866</v>
      </c>
      <c r="Z440" s="19">
        <v>0</v>
      </c>
      <c r="AA440" s="20">
        <v>76418</v>
      </c>
      <c r="AB440" s="21">
        <v>0</v>
      </c>
      <c r="AC440" s="20">
        <v>431918</v>
      </c>
      <c r="AD440" s="21">
        <v>0</v>
      </c>
      <c r="AE440" s="19">
        <v>239296</v>
      </c>
      <c r="AF440" s="19">
        <v>0</v>
      </c>
      <c r="AG440" s="20">
        <v>598284</v>
      </c>
      <c r="AH440" s="21">
        <v>0</v>
      </c>
      <c r="AI440" s="21">
        <v>127104</v>
      </c>
      <c r="AJ440" s="21">
        <v>0</v>
      </c>
      <c r="AK440" s="20">
        <v>159199</v>
      </c>
      <c r="AL440" s="21">
        <v>0</v>
      </c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>
        <v>0</v>
      </c>
      <c r="BB440" s="19">
        <v>0</v>
      </c>
      <c r="BC440" s="19"/>
      <c r="BD440" s="19"/>
      <c r="BE440" s="19"/>
      <c r="BF440" s="19"/>
      <c r="BG440" s="16">
        <f t="shared" si="24"/>
        <v>9093283</v>
      </c>
      <c r="BH440" s="16">
        <f t="shared" si="24"/>
        <v>0</v>
      </c>
      <c r="BI440" s="16">
        <f t="shared" si="25"/>
        <v>9093283</v>
      </c>
      <c r="BJ440" s="16">
        <f t="shared" si="26"/>
        <v>0</v>
      </c>
      <c r="BK440" s="18">
        <f t="shared" si="27"/>
        <v>76418</v>
      </c>
    </row>
    <row r="441" spans="1:63" ht="47.25" x14ac:dyDescent="0.3">
      <c r="A441" s="12">
        <v>23.436699999999998</v>
      </c>
      <c r="B441" s="54" t="s">
        <v>424</v>
      </c>
      <c r="C441" s="19">
        <v>401456</v>
      </c>
      <c r="D441" s="19">
        <v>0</v>
      </c>
      <c r="E441" s="20">
        <v>726082</v>
      </c>
      <c r="F441" s="21">
        <v>0</v>
      </c>
      <c r="G441" s="19">
        <v>897529</v>
      </c>
      <c r="H441" s="19">
        <v>0</v>
      </c>
      <c r="I441" s="19">
        <v>382981</v>
      </c>
      <c r="J441" s="19">
        <v>0</v>
      </c>
      <c r="K441" s="19">
        <v>947535</v>
      </c>
      <c r="L441" s="19">
        <v>0</v>
      </c>
      <c r="M441" s="20">
        <v>362742</v>
      </c>
      <c r="N441" s="21">
        <v>0</v>
      </c>
      <c r="O441" s="23">
        <v>522263</v>
      </c>
      <c r="P441" s="22"/>
      <c r="Q441" s="23">
        <v>863636</v>
      </c>
      <c r="R441" s="22">
        <v>0</v>
      </c>
      <c r="S441" s="20">
        <v>1831039</v>
      </c>
      <c r="T441" s="24">
        <v>0</v>
      </c>
      <c r="U441" s="19">
        <v>894713</v>
      </c>
      <c r="V441" s="19"/>
      <c r="W441" s="20">
        <v>741078</v>
      </c>
      <c r="X441" s="21">
        <v>0</v>
      </c>
      <c r="Y441" s="19">
        <v>192065</v>
      </c>
      <c r="Z441" s="19">
        <v>0</v>
      </c>
      <c r="AA441" s="20">
        <v>539394</v>
      </c>
      <c r="AB441" s="21">
        <v>0</v>
      </c>
      <c r="AC441" s="20">
        <v>1537872</v>
      </c>
      <c r="AD441" s="21">
        <v>0</v>
      </c>
      <c r="AE441" s="19">
        <v>775788</v>
      </c>
      <c r="AF441" s="19">
        <v>0</v>
      </c>
      <c r="AG441" s="20">
        <v>585032</v>
      </c>
      <c r="AH441" s="21">
        <v>0</v>
      </c>
      <c r="AI441" s="21">
        <v>910271</v>
      </c>
      <c r="AJ441" s="21">
        <v>0</v>
      </c>
      <c r="AK441" s="20">
        <v>812248</v>
      </c>
      <c r="AL441" s="21">
        <v>0</v>
      </c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>
        <v>0</v>
      </c>
      <c r="BB441" s="19">
        <v>0</v>
      </c>
      <c r="BC441" s="19"/>
      <c r="BD441" s="19"/>
      <c r="BE441" s="19"/>
      <c r="BF441" s="19"/>
      <c r="BG441" s="16">
        <f t="shared" si="24"/>
        <v>13923724</v>
      </c>
      <c r="BH441" s="16">
        <f t="shared" si="24"/>
        <v>0</v>
      </c>
      <c r="BI441" s="16">
        <f t="shared" si="25"/>
        <v>13923724</v>
      </c>
      <c r="BJ441" s="16">
        <f t="shared" si="26"/>
        <v>0</v>
      </c>
      <c r="BK441" s="18">
        <f t="shared" si="27"/>
        <v>539394</v>
      </c>
    </row>
    <row r="442" spans="1:63" ht="47.25" x14ac:dyDescent="0.3">
      <c r="A442" s="12">
        <v>23.4377</v>
      </c>
      <c r="B442" s="54" t="s">
        <v>425</v>
      </c>
      <c r="C442" s="19">
        <v>323328</v>
      </c>
      <c r="D442" s="19">
        <v>0</v>
      </c>
      <c r="E442" s="20">
        <v>402264</v>
      </c>
      <c r="F442" s="21">
        <v>0</v>
      </c>
      <c r="G442" s="19">
        <v>57096</v>
      </c>
      <c r="H442" s="19">
        <v>0</v>
      </c>
      <c r="I442" s="19">
        <v>10024</v>
      </c>
      <c r="J442" s="19">
        <v>0</v>
      </c>
      <c r="K442" s="19">
        <v>39507</v>
      </c>
      <c r="L442" s="19">
        <v>0</v>
      </c>
      <c r="M442" s="20">
        <v>23797</v>
      </c>
      <c r="N442" s="21">
        <v>0</v>
      </c>
      <c r="O442" s="23">
        <v>70333</v>
      </c>
      <c r="P442" s="22"/>
      <c r="Q442" s="23">
        <v>1047048</v>
      </c>
      <c r="R442" s="22">
        <v>0</v>
      </c>
      <c r="S442" s="20">
        <v>1715585</v>
      </c>
      <c r="T442" s="24">
        <v>0</v>
      </c>
      <c r="U442" s="19">
        <v>108626</v>
      </c>
      <c r="V442" s="19"/>
      <c r="W442" s="20">
        <v>71436</v>
      </c>
      <c r="X442" s="21">
        <v>0</v>
      </c>
      <c r="Y442" s="19">
        <v>0</v>
      </c>
      <c r="Z442" s="19">
        <v>0</v>
      </c>
      <c r="AA442" s="20">
        <v>358250</v>
      </c>
      <c r="AB442" s="21">
        <v>0</v>
      </c>
      <c r="AC442" s="20">
        <v>2569895</v>
      </c>
      <c r="AD442" s="21">
        <v>0</v>
      </c>
      <c r="AE442" s="19">
        <v>550543</v>
      </c>
      <c r="AF442" s="19">
        <v>0</v>
      </c>
      <c r="AG442" s="19">
        <v>0</v>
      </c>
      <c r="AH442" s="19">
        <v>0</v>
      </c>
      <c r="AI442" s="21">
        <v>691346</v>
      </c>
      <c r="AJ442" s="21">
        <v>0</v>
      </c>
      <c r="AK442" s="20">
        <v>469544</v>
      </c>
      <c r="AL442" s="21">
        <v>0</v>
      </c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>
        <v>0</v>
      </c>
      <c r="BB442" s="19">
        <v>0</v>
      </c>
      <c r="BC442" s="19"/>
      <c r="BD442" s="19"/>
      <c r="BE442" s="19"/>
      <c r="BF442" s="19"/>
      <c r="BG442" s="16">
        <f t="shared" si="24"/>
        <v>8508622</v>
      </c>
      <c r="BH442" s="16">
        <f t="shared" si="24"/>
        <v>0</v>
      </c>
      <c r="BI442" s="16">
        <f t="shared" si="25"/>
        <v>8508622</v>
      </c>
      <c r="BJ442" s="16">
        <f t="shared" si="26"/>
        <v>0</v>
      </c>
      <c r="BK442" s="18">
        <f t="shared" si="27"/>
        <v>358250</v>
      </c>
    </row>
    <row r="443" spans="1:63" ht="47.25" x14ac:dyDescent="0.3">
      <c r="A443" s="12">
        <v>23.438700000000001</v>
      </c>
      <c r="B443" s="54" t="s">
        <v>426</v>
      </c>
      <c r="C443" s="19">
        <v>292008</v>
      </c>
      <c r="D443" s="19">
        <v>0</v>
      </c>
      <c r="E443" s="20">
        <v>67073</v>
      </c>
      <c r="F443" s="21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22"/>
      <c r="P443" s="19"/>
      <c r="Q443" s="23">
        <v>82121</v>
      </c>
      <c r="R443" s="22">
        <v>0</v>
      </c>
      <c r="S443" s="20">
        <v>13761</v>
      </c>
      <c r="T443" s="24">
        <v>0</v>
      </c>
      <c r="U443" s="19"/>
      <c r="V443" s="19"/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20">
        <v>82234</v>
      </c>
      <c r="AD443" s="21">
        <v>0</v>
      </c>
      <c r="AE443" s="19">
        <v>15505</v>
      </c>
      <c r="AF443" s="19">
        <v>0</v>
      </c>
      <c r="AG443" s="19">
        <v>0</v>
      </c>
      <c r="AH443" s="19">
        <v>0</v>
      </c>
      <c r="AI443" s="21">
        <v>19448</v>
      </c>
      <c r="AJ443" s="21">
        <v>0</v>
      </c>
      <c r="AK443" s="20">
        <v>12346</v>
      </c>
      <c r="AL443" s="21">
        <v>0</v>
      </c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>
        <v>0</v>
      </c>
      <c r="BB443" s="19">
        <v>0</v>
      </c>
      <c r="BC443" s="19"/>
      <c r="BD443" s="19"/>
      <c r="BE443" s="19"/>
      <c r="BF443" s="19"/>
      <c r="BG443" s="16">
        <f t="shared" si="24"/>
        <v>584496</v>
      </c>
      <c r="BH443" s="16">
        <f t="shared" si="24"/>
        <v>0</v>
      </c>
      <c r="BI443" s="16">
        <f t="shared" si="25"/>
        <v>584496</v>
      </c>
      <c r="BJ443" s="16">
        <f t="shared" si="26"/>
        <v>0</v>
      </c>
      <c r="BK443" s="18">
        <f t="shared" si="27"/>
        <v>0</v>
      </c>
    </row>
    <row r="444" spans="1:63" x14ac:dyDescent="0.3">
      <c r="A444" s="12">
        <v>23.4407</v>
      </c>
      <c r="B444" s="13" t="s">
        <v>427</v>
      </c>
      <c r="C444" s="19">
        <v>3809709</v>
      </c>
      <c r="D444" s="19">
        <v>0</v>
      </c>
      <c r="E444" s="20">
        <v>4316868</v>
      </c>
      <c r="F444" s="21">
        <v>0</v>
      </c>
      <c r="G444" s="19">
        <v>6787245</v>
      </c>
      <c r="H444" s="19">
        <v>0</v>
      </c>
      <c r="I444" s="19">
        <v>3870124</v>
      </c>
      <c r="J444" s="19">
        <v>0</v>
      </c>
      <c r="K444" s="19">
        <v>3556392</v>
      </c>
      <c r="L444" s="19">
        <v>0</v>
      </c>
      <c r="M444" s="20">
        <v>4647349</v>
      </c>
      <c r="N444" s="21">
        <v>0</v>
      </c>
      <c r="O444" s="23">
        <v>4226206</v>
      </c>
      <c r="P444" s="22"/>
      <c r="Q444" s="23">
        <v>3431952</v>
      </c>
      <c r="R444" s="22">
        <v>0</v>
      </c>
      <c r="S444" s="20">
        <v>2771396</v>
      </c>
      <c r="T444" s="24">
        <v>0</v>
      </c>
      <c r="U444" s="19">
        <v>4248578</v>
      </c>
      <c r="V444" s="19"/>
      <c r="W444" s="20">
        <v>2903532</v>
      </c>
      <c r="X444" s="21">
        <v>0</v>
      </c>
      <c r="Y444" s="19">
        <v>1509600</v>
      </c>
      <c r="Z444" s="19">
        <v>0</v>
      </c>
      <c r="AA444" s="20">
        <v>1185102</v>
      </c>
      <c r="AB444" s="21">
        <v>0</v>
      </c>
      <c r="AC444" s="20">
        <v>2671025</v>
      </c>
      <c r="AD444" s="21">
        <v>0</v>
      </c>
      <c r="AE444" s="19">
        <v>1863127</v>
      </c>
      <c r="AF444" s="19">
        <v>0</v>
      </c>
      <c r="AG444" s="20">
        <v>2197582</v>
      </c>
      <c r="AH444" s="21">
        <v>0</v>
      </c>
      <c r="AI444" s="21">
        <v>1485167</v>
      </c>
      <c r="AJ444" s="21">
        <v>0</v>
      </c>
      <c r="AK444" s="20">
        <v>1551167</v>
      </c>
      <c r="AL444" s="21">
        <v>0</v>
      </c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>
        <v>0</v>
      </c>
      <c r="BB444" s="19">
        <v>0</v>
      </c>
      <c r="BC444" s="19"/>
      <c r="BD444" s="19"/>
      <c r="BE444" s="19"/>
      <c r="BF444" s="19"/>
      <c r="BG444" s="16">
        <f t="shared" si="24"/>
        <v>57032121</v>
      </c>
      <c r="BH444" s="16">
        <f t="shared" si="24"/>
        <v>0</v>
      </c>
      <c r="BI444" s="16">
        <f t="shared" si="25"/>
        <v>57032121</v>
      </c>
      <c r="BJ444" s="16">
        <f t="shared" si="26"/>
        <v>0</v>
      </c>
      <c r="BK444" s="18">
        <f t="shared" si="27"/>
        <v>1185102</v>
      </c>
    </row>
    <row r="445" spans="1:63" x14ac:dyDescent="0.3">
      <c r="A445" s="12">
        <v>23.441699999999997</v>
      </c>
      <c r="B445" s="13" t="s">
        <v>428</v>
      </c>
      <c r="C445" s="19">
        <v>5993744</v>
      </c>
      <c r="D445" s="19">
        <v>0</v>
      </c>
      <c r="E445" s="20">
        <v>5807569</v>
      </c>
      <c r="F445" s="21">
        <v>0</v>
      </c>
      <c r="G445" s="19">
        <v>4190785</v>
      </c>
      <c r="H445" s="19">
        <v>0</v>
      </c>
      <c r="I445" s="19">
        <v>2742477</v>
      </c>
      <c r="J445" s="19">
        <v>0</v>
      </c>
      <c r="K445" s="19">
        <v>2098962</v>
      </c>
      <c r="L445" s="19">
        <v>0</v>
      </c>
      <c r="M445" s="25">
        <v>983664</v>
      </c>
      <c r="N445" s="21">
        <v>0</v>
      </c>
      <c r="O445" s="23">
        <v>2181929</v>
      </c>
      <c r="P445" s="22"/>
      <c r="Q445" s="23">
        <v>2013407</v>
      </c>
      <c r="R445" s="22">
        <v>0</v>
      </c>
      <c r="S445" s="20">
        <v>1916345</v>
      </c>
      <c r="T445" s="24">
        <v>0</v>
      </c>
      <c r="U445" s="19">
        <v>1423287</v>
      </c>
      <c r="V445" s="19"/>
      <c r="W445" s="20">
        <v>977503</v>
      </c>
      <c r="X445" s="21">
        <v>0</v>
      </c>
      <c r="Y445" s="19">
        <v>951162</v>
      </c>
      <c r="Z445" s="19">
        <v>0</v>
      </c>
      <c r="AA445" s="20">
        <v>386708</v>
      </c>
      <c r="AB445" s="21">
        <v>0</v>
      </c>
      <c r="AC445" s="20">
        <v>1940505</v>
      </c>
      <c r="AD445" s="21">
        <v>0</v>
      </c>
      <c r="AE445" s="19">
        <v>1331561</v>
      </c>
      <c r="AF445" s="19">
        <v>0</v>
      </c>
      <c r="AG445" s="20">
        <v>1334587</v>
      </c>
      <c r="AH445" s="21">
        <v>0</v>
      </c>
      <c r="AI445" s="21">
        <v>509543</v>
      </c>
      <c r="AJ445" s="21">
        <v>0</v>
      </c>
      <c r="AK445" s="20">
        <v>639548</v>
      </c>
      <c r="AL445" s="21">
        <v>0</v>
      </c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>
        <v>0</v>
      </c>
      <c r="BB445" s="19">
        <v>0</v>
      </c>
      <c r="BC445" s="19"/>
      <c r="BD445" s="19"/>
      <c r="BE445" s="19"/>
      <c r="BF445" s="19"/>
      <c r="BG445" s="16">
        <f t="shared" si="24"/>
        <v>37423286</v>
      </c>
      <c r="BH445" s="16">
        <f t="shared" si="24"/>
        <v>0</v>
      </c>
      <c r="BI445" s="16">
        <f t="shared" si="25"/>
        <v>37423286</v>
      </c>
      <c r="BJ445" s="16">
        <f t="shared" si="26"/>
        <v>0</v>
      </c>
      <c r="BK445" s="18">
        <f t="shared" si="27"/>
        <v>386708</v>
      </c>
    </row>
    <row r="446" spans="1:63" ht="31.5" x14ac:dyDescent="0.3">
      <c r="A446" s="12">
        <v>23.442699999999999</v>
      </c>
      <c r="B446" s="13" t="s">
        <v>429</v>
      </c>
      <c r="C446" s="19"/>
      <c r="D446" s="19"/>
      <c r="E446" s="19">
        <v>0</v>
      </c>
      <c r="F446" s="19">
        <v>0</v>
      </c>
      <c r="G446" s="19">
        <v>0</v>
      </c>
      <c r="H446" s="19">
        <v>0</v>
      </c>
      <c r="I446" s="19"/>
      <c r="J446" s="19"/>
      <c r="K446" s="19">
        <v>0</v>
      </c>
      <c r="L446" s="19">
        <v>0</v>
      </c>
      <c r="M446" s="19">
        <v>0</v>
      </c>
      <c r="N446" s="19">
        <v>0</v>
      </c>
      <c r="O446" s="22"/>
      <c r="P446" s="19"/>
      <c r="Q446" s="22">
        <v>0</v>
      </c>
      <c r="R446" s="22">
        <v>0</v>
      </c>
      <c r="S446" s="19">
        <v>0</v>
      </c>
      <c r="T446" s="19">
        <v>0</v>
      </c>
      <c r="U446" s="19"/>
      <c r="V446" s="19"/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>
        <v>0</v>
      </c>
      <c r="AE446" s="19">
        <v>0</v>
      </c>
      <c r="AF446" s="19">
        <v>0</v>
      </c>
      <c r="AG446" s="19">
        <v>0</v>
      </c>
      <c r="AH446" s="19">
        <v>0</v>
      </c>
      <c r="AI446" s="19">
        <v>0</v>
      </c>
      <c r="AJ446" s="19">
        <v>0</v>
      </c>
      <c r="AK446" s="19">
        <v>0</v>
      </c>
      <c r="AL446" s="19">
        <v>0</v>
      </c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>
        <v>0</v>
      </c>
      <c r="BB446" s="19">
        <v>0</v>
      </c>
      <c r="BC446" s="19"/>
      <c r="BD446" s="19"/>
      <c r="BE446" s="19"/>
      <c r="BF446" s="19"/>
      <c r="BG446" s="16">
        <f t="shared" si="24"/>
        <v>0</v>
      </c>
      <c r="BH446" s="16">
        <f t="shared" si="24"/>
        <v>0</v>
      </c>
      <c r="BI446" s="16">
        <f t="shared" si="25"/>
        <v>0</v>
      </c>
      <c r="BJ446" s="16">
        <f t="shared" si="26"/>
        <v>0</v>
      </c>
      <c r="BK446" s="18">
        <f t="shared" si="27"/>
        <v>0</v>
      </c>
    </row>
    <row r="447" spans="1:63" x14ac:dyDescent="0.3">
      <c r="A447" s="12">
        <v>23.445699999999999</v>
      </c>
      <c r="B447" s="13" t="s">
        <v>430</v>
      </c>
      <c r="C447" s="19">
        <v>2820536</v>
      </c>
      <c r="D447" s="19">
        <v>0</v>
      </c>
      <c r="E447" s="20">
        <v>3214542</v>
      </c>
      <c r="F447" s="21">
        <v>0</v>
      </c>
      <c r="G447" s="19">
        <v>556202</v>
      </c>
      <c r="H447" s="19">
        <v>0</v>
      </c>
      <c r="I447" s="19">
        <v>525008</v>
      </c>
      <c r="J447" s="19">
        <v>0</v>
      </c>
      <c r="K447" s="19">
        <v>426193</v>
      </c>
      <c r="L447" s="19">
        <v>0</v>
      </c>
      <c r="M447" s="25">
        <v>465530</v>
      </c>
      <c r="N447" s="21">
        <v>0</v>
      </c>
      <c r="O447" s="23">
        <v>150395</v>
      </c>
      <c r="P447" s="22"/>
      <c r="Q447" s="23">
        <v>1129917</v>
      </c>
      <c r="R447" s="22">
        <v>0</v>
      </c>
      <c r="S447" s="20">
        <v>679182</v>
      </c>
      <c r="T447" s="24">
        <v>0</v>
      </c>
      <c r="U447" s="19">
        <v>422359</v>
      </c>
      <c r="V447" s="19"/>
      <c r="W447" s="20">
        <v>543404</v>
      </c>
      <c r="X447" s="21">
        <v>0</v>
      </c>
      <c r="Y447" s="19">
        <v>145858</v>
      </c>
      <c r="Z447" s="19">
        <v>0</v>
      </c>
      <c r="AA447" s="20">
        <v>197019</v>
      </c>
      <c r="AB447" s="21">
        <v>0</v>
      </c>
      <c r="AC447" s="20">
        <v>2098559</v>
      </c>
      <c r="AD447" s="21">
        <v>0</v>
      </c>
      <c r="AE447" s="19">
        <v>373315</v>
      </c>
      <c r="AF447" s="19">
        <v>0</v>
      </c>
      <c r="AG447" s="20">
        <v>275323</v>
      </c>
      <c r="AH447" s="21">
        <v>0</v>
      </c>
      <c r="AI447" s="21">
        <v>401171</v>
      </c>
      <c r="AJ447" s="21">
        <v>0</v>
      </c>
      <c r="AK447" s="20">
        <v>369647</v>
      </c>
      <c r="AL447" s="21">
        <v>0</v>
      </c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>
        <v>0</v>
      </c>
      <c r="BB447" s="19">
        <v>0</v>
      </c>
      <c r="BC447" s="19"/>
      <c r="BD447" s="19"/>
      <c r="BE447" s="19"/>
      <c r="BF447" s="19"/>
      <c r="BG447" s="16">
        <f t="shared" si="24"/>
        <v>14794160</v>
      </c>
      <c r="BH447" s="16">
        <f t="shared" si="24"/>
        <v>0</v>
      </c>
      <c r="BI447" s="16">
        <f t="shared" si="25"/>
        <v>14794160</v>
      </c>
      <c r="BJ447" s="16">
        <f t="shared" si="26"/>
        <v>0</v>
      </c>
      <c r="BK447" s="18">
        <f t="shared" si="27"/>
        <v>197019</v>
      </c>
    </row>
    <row r="448" spans="1:63" ht="94.5" x14ac:dyDescent="0.3">
      <c r="A448" s="12">
        <v>23.4467</v>
      </c>
      <c r="B448" s="13" t="s">
        <v>431</v>
      </c>
      <c r="C448" s="19">
        <v>26713</v>
      </c>
      <c r="D448" s="19">
        <v>0</v>
      </c>
      <c r="E448" s="20">
        <v>80189</v>
      </c>
      <c r="F448" s="21">
        <v>0</v>
      </c>
      <c r="G448" s="19">
        <v>0</v>
      </c>
      <c r="H448" s="19">
        <v>0</v>
      </c>
      <c r="I448" s="19"/>
      <c r="J448" s="19"/>
      <c r="K448" s="19">
        <v>0</v>
      </c>
      <c r="L448" s="19">
        <v>0</v>
      </c>
      <c r="M448" s="21">
        <v>146</v>
      </c>
      <c r="N448" s="21">
        <v>0</v>
      </c>
      <c r="O448" s="22"/>
      <c r="P448" s="19"/>
      <c r="Q448" s="23">
        <v>130</v>
      </c>
      <c r="R448" s="22">
        <v>0</v>
      </c>
      <c r="S448" s="20">
        <v>797</v>
      </c>
      <c r="T448" s="24">
        <v>0</v>
      </c>
      <c r="U448" s="19">
        <v>2170</v>
      </c>
      <c r="V448" s="19"/>
      <c r="W448" s="19">
        <v>0</v>
      </c>
      <c r="X448" s="19">
        <v>0</v>
      </c>
      <c r="Y448" s="19">
        <v>30</v>
      </c>
      <c r="Z448" s="19">
        <v>0</v>
      </c>
      <c r="AA448" s="19">
        <v>0</v>
      </c>
      <c r="AB448" s="19">
        <v>0</v>
      </c>
      <c r="AC448" s="20">
        <v>7475</v>
      </c>
      <c r="AD448" s="21">
        <v>0</v>
      </c>
      <c r="AE448" s="19">
        <v>0</v>
      </c>
      <c r="AF448" s="19">
        <v>0</v>
      </c>
      <c r="AG448" s="19">
        <v>0</v>
      </c>
      <c r="AH448" s="19">
        <v>0</v>
      </c>
      <c r="AI448" s="19">
        <v>0</v>
      </c>
      <c r="AJ448" s="19">
        <v>0</v>
      </c>
      <c r="AK448" s="19">
        <v>0</v>
      </c>
      <c r="AL448" s="19">
        <v>0</v>
      </c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>
        <v>0</v>
      </c>
      <c r="BB448" s="19">
        <v>0</v>
      </c>
      <c r="BC448" s="19"/>
      <c r="BD448" s="19"/>
      <c r="BE448" s="19"/>
      <c r="BF448" s="19"/>
      <c r="BG448" s="16">
        <f t="shared" si="24"/>
        <v>117650</v>
      </c>
      <c r="BH448" s="16">
        <f t="shared" si="24"/>
        <v>0</v>
      </c>
      <c r="BI448" s="16">
        <f t="shared" si="25"/>
        <v>117650</v>
      </c>
      <c r="BJ448" s="16">
        <f t="shared" si="26"/>
        <v>0</v>
      </c>
      <c r="BK448" s="18">
        <f t="shared" si="27"/>
        <v>0</v>
      </c>
    </row>
    <row r="449" spans="1:63" x14ac:dyDescent="0.3">
      <c r="A449" s="12">
        <v>23.450699999999998</v>
      </c>
      <c r="B449" s="13" t="s">
        <v>382</v>
      </c>
      <c r="C449" s="19">
        <v>9252227.1999999993</v>
      </c>
      <c r="D449" s="19">
        <v>0</v>
      </c>
      <c r="E449" s="25">
        <v>7068337.4800000004</v>
      </c>
      <c r="F449" s="21">
        <v>0</v>
      </c>
      <c r="G449" s="19">
        <v>18547093</v>
      </c>
      <c r="H449" s="19">
        <v>0</v>
      </c>
      <c r="I449" s="19">
        <v>520597.71</v>
      </c>
      <c r="J449" s="19">
        <v>0</v>
      </c>
      <c r="K449" s="19">
        <v>3698682.35</v>
      </c>
      <c r="L449" s="19">
        <v>0</v>
      </c>
      <c r="M449" s="21">
        <v>3964590</v>
      </c>
      <c r="N449" s="21">
        <v>0</v>
      </c>
      <c r="O449" s="23">
        <v>1882127.79</v>
      </c>
      <c r="P449" s="22"/>
      <c r="Q449" s="23">
        <v>2354626.4500000002</v>
      </c>
      <c r="R449" s="22">
        <v>0</v>
      </c>
      <c r="S449" s="20">
        <v>32793.089999999997</v>
      </c>
      <c r="T449" s="24">
        <v>0</v>
      </c>
      <c r="U449" s="19">
        <v>140514377</v>
      </c>
      <c r="V449" s="19"/>
      <c r="W449" s="20">
        <v>14801910.720000001</v>
      </c>
      <c r="X449" s="21">
        <v>0</v>
      </c>
      <c r="Y449" s="19">
        <v>738688.08000000007</v>
      </c>
      <c r="Z449" s="19">
        <v>0</v>
      </c>
      <c r="AA449" s="20">
        <v>92239.959999999992</v>
      </c>
      <c r="AB449" s="21">
        <v>0</v>
      </c>
      <c r="AC449" s="20">
        <v>3336942.86</v>
      </c>
      <c r="AD449" s="21">
        <v>0</v>
      </c>
      <c r="AE449" s="19">
        <v>1935891</v>
      </c>
      <c r="AF449" s="19">
        <v>0</v>
      </c>
      <c r="AG449" s="20">
        <v>1124740</v>
      </c>
      <c r="AH449" s="21">
        <v>0</v>
      </c>
      <c r="AI449" s="21">
        <v>3338480.83</v>
      </c>
      <c r="AJ449" s="21">
        <v>0</v>
      </c>
      <c r="AK449" s="19">
        <v>0</v>
      </c>
      <c r="AL449" s="19">
        <v>0</v>
      </c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>
        <v>0</v>
      </c>
      <c r="BB449" s="19">
        <v>0</v>
      </c>
      <c r="BC449" s="19"/>
      <c r="BD449" s="19"/>
      <c r="BE449" s="19"/>
      <c r="BF449" s="19"/>
      <c r="BG449" s="16">
        <f t="shared" si="24"/>
        <v>213204345.52000004</v>
      </c>
      <c r="BH449" s="16">
        <f t="shared" si="24"/>
        <v>0</v>
      </c>
      <c r="BI449" s="16">
        <f t="shared" si="25"/>
        <v>213204345.52000004</v>
      </c>
      <c r="BJ449" s="16">
        <f t="shared" si="26"/>
        <v>0</v>
      </c>
      <c r="BK449" s="18">
        <f t="shared" si="27"/>
        <v>92239.959999999992</v>
      </c>
    </row>
    <row r="450" spans="1:63" ht="31.5" x14ac:dyDescent="0.3">
      <c r="A450" s="12">
        <v>23.455400000000001</v>
      </c>
      <c r="B450" s="13" t="s">
        <v>432</v>
      </c>
      <c r="C450" s="19"/>
      <c r="D450" s="19"/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2"/>
      <c r="P450" s="19"/>
      <c r="Q450" s="22">
        <v>0</v>
      </c>
      <c r="R450" s="22">
        <v>0</v>
      </c>
      <c r="S450" s="19">
        <v>0</v>
      </c>
      <c r="T450" s="19">
        <v>0</v>
      </c>
      <c r="U450" s="19"/>
      <c r="V450" s="19"/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0</v>
      </c>
      <c r="AD450" s="19">
        <v>0</v>
      </c>
      <c r="AE450" s="19">
        <v>0</v>
      </c>
      <c r="AF450" s="19">
        <v>0</v>
      </c>
      <c r="AG450" s="19">
        <v>0</v>
      </c>
      <c r="AH450" s="19">
        <v>0</v>
      </c>
      <c r="AI450" s="19">
        <v>0</v>
      </c>
      <c r="AJ450" s="19">
        <v>0</v>
      </c>
      <c r="AK450" s="19">
        <v>0</v>
      </c>
      <c r="AL450" s="19">
        <v>0</v>
      </c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>
        <v>0</v>
      </c>
      <c r="BB450" s="19">
        <v>0</v>
      </c>
      <c r="BC450" s="19"/>
      <c r="BD450" s="19"/>
      <c r="BE450" s="19"/>
      <c r="BF450" s="19"/>
      <c r="BG450" s="16">
        <f t="shared" si="24"/>
        <v>0</v>
      </c>
      <c r="BH450" s="16">
        <f t="shared" si="24"/>
        <v>0</v>
      </c>
      <c r="BI450" s="16">
        <f t="shared" si="25"/>
        <v>0</v>
      </c>
      <c r="BJ450" s="16">
        <f t="shared" si="26"/>
        <v>0</v>
      </c>
      <c r="BK450" s="18">
        <f t="shared" si="27"/>
        <v>0</v>
      </c>
    </row>
    <row r="451" spans="1:63" x14ac:dyDescent="0.3">
      <c r="A451" s="12">
        <v>23.455699999999997</v>
      </c>
      <c r="B451" s="13" t="s">
        <v>433</v>
      </c>
      <c r="C451" s="19">
        <v>44329053.450000003</v>
      </c>
      <c r="D451" s="19">
        <v>0</v>
      </c>
      <c r="E451" s="25">
        <v>146197037.92999998</v>
      </c>
      <c r="F451" s="21">
        <v>0</v>
      </c>
      <c r="G451" s="19">
        <v>126798582</v>
      </c>
      <c r="H451" s="19">
        <v>0</v>
      </c>
      <c r="I451" s="19">
        <v>18095171.100000001</v>
      </c>
      <c r="J451" s="19">
        <v>0</v>
      </c>
      <c r="K451" s="19">
        <v>3834397.93</v>
      </c>
      <c r="L451" s="19">
        <v>0</v>
      </c>
      <c r="M451" s="21">
        <v>11879829</v>
      </c>
      <c r="N451" s="21">
        <v>0</v>
      </c>
      <c r="O451" s="23">
        <v>1018981.77</v>
      </c>
      <c r="P451" s="22"/>
      <c r="Q451" s="23">
        <v>13197265.09</v>
      </c>
      <c r="R451" s="22">
        <v>0</v>
      </c>
      <c r="S451" s="20">
        <v>5890793.0300000003</v>
      </c>
      <c r="T451" s="24">
        <v>0</v>
      </c>
      <c r="U451" s="19">
        <v>26789090</v>
      </c>
      <c r="V451" s="19"/>
      <c r="W451" s="20">
        <v>15868405.73</v>
      </c>
      <c r="X451" s="21">
        <v>0</v>
      </c>
      <c r="Y451" s="19">
        <v>804229</v>
      </c>
      <c r="Z451" s="19">
        <v>0</v>
      </c>
      <c r="AA451" s="20">
        <v>2033454.72</v>
      </c>
      <c r="AB451" s="21">
        <v>0</v>
      </c>
      <c r="AC451" s="20">
        <v>64870093.350000001</v>
      </c>
      <c r="AD451" s="21">
        <v>0</v>
      </c>
      <c r="AE451" s="19">
        <v>2686787.5</v>
      </c>
      <c r="AF451" s="19">
        <v>0</v>
      </c>
      <c r="AG451" s="20">
        <v>4777865</v>
      </c>
      <c r="AH451" s="21">
        <v>0</v>
      </c>
      <c r="AI451" s="21">
        <v>7337900.4800000004</v>
      </c>
      <c r="AJ451" s="21">
        <v>0</v>
      </c>
      <c r="AK451" s="20">
        <v>6097537.0199999996</v>
      </c>
      <c r="AL451" s="21">
        <v>0</v>
      </c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>
        <v>0</v>
      </c>
      <c r="BB451" s="19">
        <v>0</v>
      </c>
      <c r="BC451" s="19"/>
      <c r="BD451" s="19"/>
      <c r="BE451" s="19"/>
      <c r="BF451" s="19"/>
      <c r="BG451" s="16">
        <f t="shared" si="24"/>
        <v>502506474.10000002</v>
      </c>
      <c r="BH451" s="16">
        <f t="shared" si="24"/>
        <v>0</v>
      </c>
      <c r="BI451" s="16">
        <f t="shared" si="25"/>
        <v>502506474.10000002</v>
      </c>
      <c r="BJ451" s="16">
        <f t="shared" si="26"/>
        <v>0</v>
      </c>
      <c r="BK451" s="18">
        <f t="shared" si="27"/>
        <v>2033454.72</v>
      </c>
    </row>
    <row r="452" spans="1:63" x14ac:dyDescent="0.3">
      <c r="A452" s="12">
        <v>23.456699999999998</v>
      </c>
      <c r="B452" s="13" t="s">
        <v>434</v>
      </c>
      <c r="C452" s="19">
        <v>50674708.700000003</v>
      </c>
      <c r="D452" s="19">
        <v>0</v>
      </c>
      <c r="E452" s="20">
        <v>41856218.830000006</v>
      </c>
      <c r="F452" s="21">
        <v>0</v>
      </c>
      <c r="G452" s="19">
        <v>536392</v>
      </c>
      <c r="H452" s="19">
        <v>0</v>
      </c>
      <c r="I452" s="19">
        <v>1732549.48</v>
      </c>
      <c r="J452" s="19">
        <v>0</v>
      </c>
      <c r="K452" s="19">
        <v>162063.5</v>
      </c>
      <c r="L452" s="19">
        <v>0</v>
      </c>
      <c r="M452" s="21">
        <v>1698884</v>
      </c>
      <c r="N452" s="21">
        <v>0</v>
      </c>
      <c r="O452" s="23">
        <v>400662.33</v>
      </c>
      <c r="P452" s="22"/>
      <c r="Q452" s="23">
        <v>11875331.15</v>
      </c>
      <c r="R452" s="22">
        <v>0</v>
      </c>
      <c r="S452" s="20">
        <v>2196052.5299999998</v>
      </c>
      <c r="T452" s="24">
        <v>0</v>
      </c>
      <c r="U452" s="19">
        <v>1111997</v>
      </c>
      <c r="V452" s="19"/>
      <c r="W452" s="20">
        <v>2038806.73</v>
      </c>
      <c r="X452" s="21">
        <v>0</v>
      </c>
      <c r="Y452" s="19">
        <v>0</v>
      </c>
      <c r="Z452" s="19">
        <v>0</v>
      </c>
      <c r="AA452" s="20">
        <v>414769.2</v>
      </c>
      <c r="AB452" s="21">
        <v>0</v>
      </c>
      <c r="AC452" s="20">
        <v>8240240.0099999998</v>
      </c>
      <c r="AD452" s="21">
        <v>0</v>
      </c>
      <c r="AE452" s="19">
        <v>382452.85</v>
      </c>
      <c r="AF452" s="19">
        <v>0</v>
      </c>
      <c r="AG452" s="20">
        <v>619252</v>
      </c>
      <c r="AH452" s="21">
        <v>0</v>
      </c>
      <c r="AI452" s="21">
        <v>424219.7</v>
      </c>
      <c r="AJ452" s="21">
        <v>0</v>
      </c>
      <c r="AK452" s="20">
        <v>418462.85</v>
      </c>
      <c r="AL452" s="21">
        <v>0</v>
      </c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>
        <v>0</v>
      </c>
      <c r="BB452" s="19">
        <v>0</v>
      </c>
      <c r="BC452" s="19"/>
      <c r="BD452" s="19"/>
      <c r="BE452" s="19"/>
      <c r="BF452" s="19"/>
      <c r="BG452" s="16">
        <f t="shared" si="24"/>
        <v>124783062.86000001</v>
      </c>
      <c r="BH452" s="16">
        <f t="shared" si="24"/>
        <v>0</v>
      </c>
      <c r="BI452" s="16">
        <f t="shared" si="25"/>
        <v>124783062.86000001</v>
      </c>
      <c r="BJ452" s="16">
        <f t="shared" si="26"/>
        <v>0</v>
      </c>
      <c r="BK452" s="18">
        <f t="shared" si="27"/>
        <v>414769.2</v>
      </c>
    </row>
    <row r="453" spans="1:63" ht="31.5" x14ac:dyDescent="0.3">
      <c r="A453" s="12">
        <v>23.4604</v>
      </c>
      <c r="B453" s="13" t="s">
        <v>435</v>
      </c>
      <c r="C453" s="19"/>
      <c r="D453" s="19"/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2"/>
      <c r="P453" s="19"/>
      <c r="Q453" s="22">
        <v>0</v>
      </c>
      <c r="R453" s="22">
        <v>0</v>
      </c>
      <c r="S453" s="19">
        <v>0</v>
      </c>
      <c r="T453" s="19">
        <v>0</v>
      </c>
      <c r="U453" s="19"/>
      <c r="V453" s="19"/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>
        <v>0</v>
      </c>
      <c r="AE453" s="19">
        <v>0</v>
      </c>
      <c r="AF453" s="19">
        <v>0</v>
      </c>
      <c r="AG453" s="19">
        <v>0</v>
      </c>
      <c r="AH453" s="19">
        <v>0</v>
      </c>
      <c r="AI453" s="19">
        <v>0</v>
      </c>
      <c r="AJ453" s="19">
        <v>0</v>
      </c>
      <c r="AK453" s="19">
        <v>0</v>
      </c>
      <c r="AL453" s="19">
        <v>0</v>
      </c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>
        <v>0</v>
      </c>
      <c r="BB453" s="19">
        <v>0</v>
      </c>
      <c r="BC453" s="19"/>
      <c r="BD453" s="19"/>
      <c r="BE453" s="19"/>
      <c r="BF453" s="19"/>
      <c r="BG453" s="16">
        <f t="shared" si="24"/>
        <v>0</v>
      </c>
      <c r="BH453" s="16">
        <f t="shared" si="24"/>
        <v>0</v>
      </c>
      <c r="BI453" s="16">
        <f t="shared" si="25"/>
        <v>0</v>
      </c>
      <c r="BJ453" s="16">
        <f t="shared" si="26"/>
        <v>0</v>
      </c>
      <c r="BK453" s="18">
        <f t="shared" si="27"/>
        <v>0</v>
      </c>
    </row>
    <row r="454" spans="1:63" x14ac:dyDescent="0.3">
      <c r="A454" s="12">
        <v>23.460699999999999</v>
      </c>
      <c r="B454" s="13" t="s">
        <v>436</v>
      </c>
      <c r="C454" s="19"/>
      <c r="D454" s="19"/>
      <c r="E454" s="20">
        <v>185623.45999999996</v>
      </c>
      <c r="F454" s="21">
        <v>0</v>
      </c>
      <c r="G454" s="19">
        <v>7079038</v>
      </c>
      <c r="H454" s="19">
        <v>0</v>
      </c>
      <c r="I454" s="19">
        <v>1312569.33</v>
      </c>
      <c r="J454" s="19">
        <v>0</v>
      </c>
      <c r="K454" s="19">
        <v>989099.81</v>
      </c>
      <c r="L454" s="19">
        <v>0</v>
      </c>
      <c r="M454" s="21">
        <v>6355258</v>
      </c>
      <c r="N454" s="21">
        <v>0</v>
      </c>
      <c r="O454" s="23">
        <v>27696.799999999999</v>
      </c>
      <c r="P454" s="22"/>
      <c r="Q454" s="23">
        <v>244486.5</v>
      </c>
      <c r="R454" s="22">
        <v>0</v>
      </c>
      <c r="S454" s="20">
        <v>20513</v>
      </c>
      <c r="T454" s="24">
        <v>0</v>
      </c>
      <c r="U454" s="19">
        <v>1233520</v>
      </c>
      <c r="V454" s="19"/>
      <c r="W454" s="20">
        <v>203462.64</v>
      </c>
      <c r="X454" s="21">
        <v>0</v>
      </c>
      <c r="Y454" s="19">
        <v>104012.15</v>
      </c>
      <c r="Z454" s="19">
        <v>0</v>
      </c>
      <c r="AA454" s="19">
        <v>0</v>
      </c>
      <c r="AB454" s="19">
        <v>0</v>
      </c>
      <c r="AC454" s="20">
        <v>311074.24</v>
      </c>
      <c r="AD454" s="21">
        <v>0</v>
      </c>
      <c r="AE454" s="19">
        <v>355994</v>
      </c>
      <c r="AF454" s="19">
        <v>0</v>
      </c>
      <c r="AG454" s="20">
        <v>2304257</v>
      </c>
      <c r="AH454" s="21">
        <v>0</v>
      </c>
      <c r="AI454" s="21">
        <v>1199890.58</v>
      </c>
      <c r="AJ454" s="21">
        <v>0</v>
      </c>
      <c r="AK454" s="19">
        <v>0</v>
      </c>
      <c r="AL454" s="19">
        <v>0</v>
      </c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>
        <v>0</v>
      </c>
      <c r="BB454" s="19">
        <v>0</v>
      </c>
      <c r="BC454" s="19"/>
      <c r="BD454" s="19"/>
      <c r="BE454" s="19"/>
      <c r="BF454" s="19"/>
      <c r="BG454" s="16">
        <f t="shared" ref="BG454:BH517" si="28">C454+E454+G454+I454+K454+M454+O454+Q454+S454+U454+W454+Y454+AA454+AC454+AE454+AG454+AI454+AK454+AM454+AO454+AQ454+AS454+AU454+AW454+AY454+BA454+BC454+BE454</f>
        <v>21926495.509999998</v>
      </c>
      <c r="BH454" s="16">
        <f t="shared" si="28"/>
        <v>0</v>
      </c>
      <c r="BI454" s="16">
        <f t="shared" ref="BI454:BI517" si="29">IF(BG454-BH454&gt;0,BG454-BH454,0)</f>
        <v>21926495.509999998</v>
      </c>
      <c r="BJ454" s="16">
        <f t="shared" ref="BJ454:BJ517" si="30">IF(BH454-BG454&gt;0,BH454-BG454,0)</f>
        <v>0</v>
      </c>
      <c r="BK454" s="18">
        <f t="shared" ref="BK454:BK517" si="31">AA454+AB454</f>
        <v>0</v>
      </c>
    </row>
    <row r="455" spans="1:63" ht="31.5" x14ac:dyDescent="0.3">
      <c r="A455" s="12">
        <v>23.462700000000002</v>
      </c>
      <c r="B455" s="13" t="s">
        <v>437</v>
      </c>
      <c r="C455" s="19"/>
      <c r="D455" s="19"/>
      <c r="E455" s="19">
        <v>0</v>
      </c>
      <c r="F455" s="19">
        <v>0</v>
      </c>
      <c r="G455" s="19">
        <v>0</v>
      </c>
      <c r="H455" s="19">
        <v>0</v>
      </c>
      <c r="I455" s="19"/>
      <c r="J455" s="19"/>
      <c r="K455" s="19">
        <v>0</v>
      </c>
      <c r="L455" s="19">
        <v>0</v>
      </c>
      <c r="M455" s="19">
        <v>0</v>
      </c>
      <c r="N455" s="19">
        <v>0</v>
      </c>
      <c r="O455" s="22"/>
      <c r="P455" s="19"/>
      <c r="Q455" s="22">
        <v>0</v>
      </c>
      <c r="R455" s="22">
        <v>0</v>
      </c>
      <c r="S455" s="19">
        <v>0</v>
      </c>
      <c r="T455" s="19">
        <v>0</v>
      </c>
      <c r="U455" s="19"/>
      <c r="V455" s="19"/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>
        <v>0</v>
      </c>
      <c r="AE455" s="19">
        <v>0</v>
      </c>
      <c r="AF455" s="19">
        <v>0</v>
      </c>
      <c r="AG455" s="20">
        <v>149625</v>
      </c>
      <c r="AH455" s="21">
        <v>0</v>
      </c>
      <c r="AI455" s="19">
        <v>0</v>
      </c>
      <c r="AJ455" s="19">
        <v>0</v>
      </c>
      <c r="AK455" s="19">
        <v>0</v>
      </c>
      <c r="AL455" s="19">
        <v>0</v>
      </c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>
        <v>0</v>
      </c>
      <c r="BB455" s="19">
        <v>0</v>
      </c>
      <c r="BC455" s="19"/>
      <c r="BD455" s="19"/>
      <c r="BE455" s="19"/>
      <c r="BF455" s="19"/>
      <c r="BG455" s="16">
        <f t="shared" si="28"/>
        <v>149625</v>
      </c>
      <c r="BH455" s="16">
        <f t="shared" si="28"/>
        <v>0</v>
      </c>
      <c r="BI455" s="16">
        <f t="shared" si="29"/>
        <v>149625</v>
      </c>
      <c r="BJ455" s="16">
        <f t="shared" si="30"/>
        <v>0</v>
      </c>
      <c r="BK455" s="18">
        <f t="shared" si="31"/>
        <v>0</v>
      </c>
    </row>
    <row r="456" spans="1:63" x14ac:dyDescent="0.3">
      <c r="A456" s="12">
        <v>23.465699999999998</v>
      </c>
      <c r="B456" s="13" t="s">
        <v>434</v>
      </c>
      <c r="C456" s="19"/>
      <c r="D456" s="19"/>
      <c r="E456" s="19">
        <v>0</v>
      </c>
      <c r="F456" s="19">
        <v>0</v>
      </c>
      <c r="G456" s="19">
        <v>0</v>
      </c>
      <c r="H456" s="19">
        <v>0</v>
      </c>
      <c r="I456" s="19"/>
      <c r="J456" s="19"/>
      <c r="K456" s="19">
        <v>0</v>
      </c>
      <c r="L456" s="19">
        <v>0</v>
      </c>
      <c r="M456" s="19">
        <v>0</v>
      </c>
      <c r="N456" s="19">
        <v>0</v>
      </c>
      <c r="O456" s="22"/>
      <c r="P456" s="19"/>
      <c r="Q456" s="22">
        <v>0</v>
      </c>
      <c r="R456" s="22">
        <v>0</v>
      </c>
      <c r="S456" s="19">
        <v>0</v>
      </c>
      <c r="T456" s="19">
        <v>0</v>
      </c>
      <c r="U456" s="19"/>
      <c r="V456" s="19"/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0</v>
      </c>
      <c r="AE456" s="19">
        <v>0</v>
      </c>
      <c r="AF456" s="19">
        <v>0</v>
      </c>
      <c r="AG456" s="19">
        <v>0</v>
      </c>
      <c r="AH456" s="19">
        <v>0</v>
      </c>
      <c r="AI456" s="19">
        <v>0</v>
      </c>
      <c r="AJ456" s="19">
        <v>0</v>
      </c>
      <c r="AK456" s="19">
        <v>0</v>
      </c>
      <c r="AL456" s="19">
        <v>0</v>
      </c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>
        <v>0</v>
      </c>
      <c r="BB456" s="19">
        <v>0</v>
      </c>
      <c r="BC456" s="19"/>
      <c r="BD456" s="19"/>
      <c r="BE456" s="19"/>
      <c r="BF456" s="19"/>
      <c r="BG456" s="16">
        <f t="shared" si="28"/>
        <v>0</v>
      </c>
      <c r="BH456" s="16">
        <f t="shared" si="28"/>
        <v>0</v>
      </c>
      <c r="BI456" s="16">
        <f t="shared" si="29"/>
        <v>0</v>
      </c>
      <c r="BJ456" s="16">
        <f t="shared" si="30"/>
        <v>0</v>
      </c>
      <c r="BK456" s="18">
        <f t="shared" si="31"/>
        <v>0</v>
      </c>
    </row>
    <row r="457" spans="1:63" x14ac:dyDescent="0.3">
      <c r="A457" s="12">
        <v>23.470699999999997</v>
      </c>
      <c r="B457" s="13" t="s">
        <v>430</v>
      </c>
      <c r="C457" s="19">
        <v>62225</v>
      </c>
      <c r="D457" s="19">
        <v>0</v>
      </c>
      <c r="E457" s="20">
        <v>496994.6</v>
      </c>
      <c r="F457" s="21">
        <v>0</v>
      </c>
      <c r="G457" s="19">
        <v>0</v>
      </c>
      <c r="H457" s="19">
        <v>0</v>
      </c>
      <c r="I457" s="19"/>
      <c r="J457" s="19"/>
      <c r="K457" s="19">
        <v>0</v>
      </c>
      <c r="L457" s="19">
        <v>0</v>
      </c>
      <c r="M457" s="19">
        <v>0</v>
      </c>
      <c r="N457" s="19">
        <v>0</v>
      </c>
      <c r="O457" s="23">
        <v>247305</v>
      </c>
      <c r="P457" s="22"/>
      <c r="Q457" s="22">
        <v>0</v>
      </c>
      <c r="R457" s="22">
        <v>0</v>
      </c>
      <c r="S457" s="19">
        <v>0</v>
      </c>
      <c r="T457" s="19">
        <v>0</v>
      </c>
      <c r="U457" s="19"/>
      <c r="V457" s="19"/>
      <c r="W457" s="20">
        <v>592461.19999999995</v>
      </c>
      <c r="X457" s="21">
        <v>0</v>
      </c>
      <c r="Y457" s="19">
        <v>112970.5</v>
      </c>
      <c r="Z457" s="19">
        <v>0</v>
      </c>
      <c r="AA457" s="19">
        <v>0</v>
      </c>
      <c r="AB457" s="19">
        <v>0</v>
      </c>
      <c r="AC457" s="19">
        <v>0</v>
      </c>
      <c r="AD457" s="19">
        <v>0</v>
      </c>
      <c r="AE457" s="19">
        <v>63061</v>
      </c>
      <c r="AF457" s="19">
        <v>0</v>
      </c>
      <c r="AG457" s="19">
        <v>0</v>
      </c>
      <c r="AH457" s="19">
        <v>0</v>
      </c>
      <c r="AI457" s="19">
        <v>0</v>
      </c>
      <c r="AJ457" s="19">
        <v>0</v>
      </c>
      <c r="AK457" s="19">
        <v>0</v>
      </c>
      <c r="AL457" s="19">
        <v>0</v>
      </c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>
        <v>0</v>
      </c>
      <c r="BB457" s="19">
        <v>0</v>
      </c>
      <c r="BC457" s="19"/>
      <c r="BD457" s="19"/>
      <c r="BE457" s="19"/>
      <c r="BF457" s="19"/>
      <c r="BG457" s="16">
        <f t="shared" si="28"/>
        <v>1575017.2999999998</v>
      </c>
      <c r="BH457" s="16">
        <f t="shared" si="28"/>
        <v>0</v>
      </c>
      <c r="BI457" s="16">
        <f t="shared" si="29"/>
        <v>1575017.2999999998</v>
      </c>
      <c r="BJ457" s="16">
        <f t="shared" si="30"/>
        <v>0</v>
      </c>
      <c r="BK457" s="18">
        <f t="shared" si="31"/>
        <v>0</v>
      </c>
    </row>
    <row r="458" spans="1:63" ht="31.5" x14ac:dyDescent="0.3">
      <c r="A458" s="12">
        <v>23.471699999999998</v>
      </c>
      <c r="B458" s="13" t="s">
        <v>438</v>
      </c>
      <c r="C458" s="19"/>
      <c r="D458" s="19"/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2"/>
      <c r="P458" s="19"/>
      <c r="Q458" s="22">
        <v>0</v>
      </c>
      <c r="R458" s="22">
        <v>0</v>
      </c>
      <c r="S458" s="19">
        <v>0</v>
      </c>
      <c r="T458" s="19">
        <v>0</v>
      </c>
      <c r="U458" s="19"/>
      <c r="V458" s="19"/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0</v>
      </c>
      <c r="AE458" s="19">
        <v>0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19">
        <v>0</v>
      </c>
      <c r="AL458" s="19">
        <v>0</v>
      </c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>
        <v>0</v>
      </c>
      <c r="BB458" s="19">
        <v>0</v>
      </c>
      <c r="BC458" s="19"/>
      <c r="BD458" s="19"/>
      <c r="BE458" s="19"/>
      <c r="BF458" s="19"/>
      <c r="BG458" s="16">
        <f t="shared" si="28"/>
        <v>0</v>
      </c>
      <c r="BH458" s="16">
        <f t="shared" si="28"/>
        <v>0</v>
      </c>
      <c r="BI458" s="16">
        <f t="shared" si="29"/>
        <v>0</v>
      </c>
      <c r="BJ458" s="16">
        <f t="shared" si="30"/>
        <v>0</v>
      </c>
      <c r="BK458" s="18">
        <f t="shared" si="31"/>
        <v>0</v>
      </c>
    </row>
    <row r="459" spans="1:63" x14ac:dyDescent="0.3">
      <c r="A459" s="12">
        <v>23.4787</v>
      </c>
      <c r="B459" s="13" t="s">
        <v>405</v>
      </c>
      <c r="C459" s="19"/>
      <c r="D459" s="19"/>
      <c r="E459" s="19">
        <v>0</v>
      </c>
      <c r="F459" s="19">
        <v>0</v>
      </c>
      <c r="G459" s="19">
        <v>0</v>
      </c>
      <c r="H459" s="19">
        <v>0</v>
      </c>
      <c r="I459" s="19"/>
      <c r="J459" s="19"/>
      <c r="K459" s="19">
        <v>0</v>
      </c>
      <c r="L459" s="19">
        <v>0</v>
      </c>
      <c r="M459" s="19">
        <v>0</v>
      </c>
      <c r="N459" s="19">
        <v>0</v>
      </c>
      <c r="O459" s="22"/>
      <c r="P459" s="19"/>
      <c r="Q459" s="22">
        <v>0</v>
      </c>
      <c r="R459" s="22">
        <v>0</v>
      </c>
      <c r="S459" s="19">
        <v>0</v>
      </c>
      <c r="T459" s="19">
        <v>0</v>
      </c>
      <c r="U459" s="19"/>
      <c r="V459" s="19"/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>
        <v>0</v>
      </c>
      <c r="AE459" s="19">
        <v>0</v>
      </c>
      <c r="AF459" s="19">
        <v>0</v>
      </c>
      <c r="AG459" s="19">
        <v>0</v>
      </c>
      <c r="AH459" s="19">
        <v>0</v>
      </c>
      <c r="AI459" s="19">
        <v>0</v>
      </c>
      <c r="AJ459" s="19">
        <v>0</v>
      </c>
      <c r="AK459" s="19">
        <v>0</v>
      </c>
      <c r="AL459" s="19">
        <v>0</v>
      </c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>
        <v>0</v>
      </c>
      <c r="BB459" s="19">
        <v>0</v>
      </c>
      <c r="BC459" s="19"/>
      <c r="BD459" s="19"/>
      <c r="BE459" s="19"/>
      <c r="BF459" s="19"/>
      <c r="BG459" s="16">
        <f t="shared" si="28"/>
        <v>0</v>
      </c>
      <c r="BH459" s="16">
        <f t="shared" si="28"/>
        <v>0</v>
      </c>
      <c r="BI459" s="16">
        <f t="shared" si="29"/>
        <v>0</v>
      </c>
      <c r="BJ459" s="16">
        <f t="shared" si="30"/>
        <v>0</v>
      </c>
      <c r="BK459" s="18">
        <f t="shared" si="31"/>
        <v>0</v>
      </c>
    </row>
    <row r="460" spans="1:63" x14ac:dyDescent="0.3">
      <c r="A460" s="26">
        <v>23.480699999999999</v>
      </c>
      <c r="B460" s="29" t="s">
        <v>439</v>
      </c>
      <c r="C460" s="19"/>
      <c r="D460" s="19"/>
      <c r="E460" s="20">
        <v>1957541.2</v>
      </c>
      <c r="F460" s="21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2"/>
      <c r="P460" s="19"/>
      <c r="Q460" s="22">
        <v>0</v>
      </c>
      <c r="R460" s="22">
        <v>0</v>
      </c>
      <c r="S460" s="20">
        <v>18794.650000000001</v>
      </c>
      <c r="T460" s="24">
        <v>0</v>
      </c>
      <c r="U460" s="19"/>
      <c r="V460" s="19"/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>
        <v>0</v>
      </c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>
        <v>0</v>
      </c>
      <c r="BB460" s="19">
        <v>0</v>
      </c>
      <c r="BC460" s="19"/>
      <c r="BD460" s="19"/>
      <c r="BE460" s="19"/>
      <c r="BF460" s="19"/>
      <c r="BG460" s="16">
        <f t="shared" si="28"/>
        <v>1976335.8499999999</v>
      </c>
      <c r="BH460" s="16">
        <f t="shared" si="28"/>
        <v>0</v>
      </c>
      <c r="BI460" s="16">
        <f t="shared" si="29"/>
        <v>1976335.8499999999</v>
      </c>
      <c r="BJ460" s="16">
        <f t="shared" si="30"/>
        <v>0</v>
      </c>
      <c r="BK460" s="18">
        <f t="shared" si="31"/>
        <v>0</v>
      </c>
    </row>
    <row r="461" spans="1:63" ht="31.5" x14ac:dyDescent="0.3">
      <c r="A461" s="26">
        <v>23.4817</v>
      </c>
      <c r="B461" s="13" t="s">
        <v>440</v>
      </c>
      <c r="C461" s="19">
        <v>904987.02</v>
      </c>
      <c r="D461" s="19">
        <v>0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22"/>
      <c r="P461" s="19"/>
      <c r="Q461" s="22">
        <v>0</v>
      </c>
      <c r="R461" s="22">
        <v>0</v>
      </c>
      <c r="S461" s="19">
        <v>0</v>
      </c>
      <c r="T461" s="19">
        <v>0</v>
      </c>
      <c r="U461" s="19"/>
      <c r="V461" s="19"/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>
        <v>0</v>
      </c>
      <c r="AE461" s="19">
        <v>0</v>
      </c>
      <c r="AF461" s="19">
        <v>0</v>
      </c>
      <c r="AG461" s="19">
        <v>0</v>
      </c>
      <c r="AH461" s="19">
        <v>0</v>
      </c>
      <c r="AI461" s="19">
        <v>0</v>
      </c>
      <c r="AJ461" s="19">
        <v>0</v>
      </c>
      <c r="AK461" s="19">
        <v>0</v>
      </c>
      <c r="AL461" s="19">
        <v>0</v>
      </c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>
        <v>0</v>
      </c>
      <c r="BB461" s="19">
        <v>0</v>
      </c>
      <c r="BC461" s="19"/>
      <c r="BD461" s="19"/>
      <c r="BE461" s="19"/>
      <c r="BF461" s="19"/>
      <c r="BG461" s="16">
        <f t="shared" si="28"/>
        <v>904987.02</v>
      </c>
      <c r="BH461" s="16">
        <f t="shared" si="28"/>
        <v>0</v>
      </c>
      <c r="BI461" s="16">
        <f t="shared" si="29"/>
        <v>904987.02</v>
      </c>
      <c r="BJ461" s="16">
        <f t="shared" si="30"/>
        <v>0</v>
      </c>
      <c r="BK461" s="18">
        <f t="shared" si="31"/>
        <v>0</v>
      </c>
    </row>
    <row r="462" spans="1:63" ht="31.5" x14ac:dyDescent="0.3">
      <c r="A462" s="12">
        <v>23.482700000000001</v>
      </c>
      <c r="B462" s="13" t="s">
        <v>441</v>
      </c>
      <c r="C462" s="19"/>
      <c r="D462" s="19"/>
      <c r="E462" s="19">
        <v>0</v>
      </c>
      <c r="F462" s="19">
        <v>0</v>
      </c>
      <c r="G462" s="19">
        <v>0</v>
      </c>
      <c r="H462" s="19">
        <v>0</v>
      </c>
      <c r="I462" s="19"/>
      <c r="J462" s="19"/>
      <c r="K462" s="19">
        <v>0</v>
      </c>
      <c r="L462" s="19">
        <v>0</v>
      </c>
      <c r="M462" s="19">
        <v>0</v>
      </c>
      <c r="N462" s="19">
        <v>0</v>
      </c>
      <c r="O462" s="22"/>
      <c r="P462" s="19"/>
      <c r="Q462" s="22">
        <v>0</v>
      </c>
      <c r="R462" s="22">
        <v>0</v>
      </c>
      <c r="S462" s="19">
        <v>0</v>
      </c>
      <c r="T462" s="19">
        <v>0</v>
      </c>
      <c r="U462" s="19"/>
      <c r="V462" s="19"/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>
        <v>0</v>
      </c>
      <c r="AE462" s="19">
        <v>0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>
        <v>0</v>
      </c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>
        <v>0</v>
      </c>
      <c r="BB462" s="19">
        <v>0</v>
      </c>
      <c r="BC462" s="19"/>
      <c r="BD462" s="19"/>
      <c r="BE462" s="19"/>
      <c r="BF462" s="19"/>
      <c r="BG462" s="16">
        <f t="shared" si="28"/>
        <v>0</v>
      </c>
      <c r="BH462" s="16">
        <f t="shared" si="28"/>
        <v>0</v>
      </c>
      <c r="BI462" s="16">
        <f t="shared" si="29"/>
        <v>0</v>
      </c>
      <c r="BJ462" s="16">
        <f t="shared" si="30"/>
        <v>0</v>
      </c>
      <c r="BK462" s="18">
        <f t="shared" si="31"/>
        <v>0</v>
      </c>
    </row>
    <row r="463" spans="1:63" x14ac:dyDescent="0.3">
      <c r="A463" s="12">
        <v>23.483699999999999</v>
      </c>
      <c r="B463" s="13" t="s">
        <v>442</v>
      </c>
      <c r="C463" s="19">
        <v>10453112.460000001</v>
      </c>
      <c r="D463" s="19">
        <v>0</v>
      </c>
      <c r="E463" s="20">
        <v>7801675.9500000002</v>
      </c>
      <c r="F463" s="21">
        <v>0</v>
      </c>
      <c r="G463" s="19">
        <v>385515</v>
      </c>
      <c r="H463" s="19">
        <v>0</v>
      </c>
      <c r="I463" s="19">
        <v>563901.03000000014</v>
      </c>
      <c r="J463" s="19">
        <v>0</v>
      </c>
      <c r="K463" s="19">
        <v>287127.67999999999</v>
      </c>
      <c r="L463" s="19">
        <v>0</v>
      </c>
      <c r="M463" s="21">
        <v>1460243</v>
      </c>
      <c r="N463" s="21">
        <v>0</v>
      </c>
      <c r="O463" s="23">
        <v>461510.64</v>
      </c>
      <c r="P463" s="22"/>
      <c r="Q463" s="23">
        <v>1785729.21</v>
      </c>
      <c r="R463" s="22">
        <v>0</v>
      </c>
      <c r="S463" s="20">
        <v>1795952.56</v>
      </c>
      <c r="T463" s="24">
        <v>0</v>
      </c>
      <c r="U463" s="19">
        <v>411669</v>
      </c>
      <c r="V463" s="19"/>
      <c r="W463" s="20">
        <v>265951.99</v>
      </c>
      <c r="X463" s="21">
        <v>0</v>
      </c>
      <c r="Y463" s="19">
        <v>148036.38999999998</v>
      </c>
      <c r="Z463" s="19">
        <v>0</v>
      </c>
      <c r="AA463" s="20">
        <v>1398750.08</v>
      </c>
      <c r="AB463" s="21">
        <v>0</v>
      </c>
      <c r="AC463" s="20">
        <v>3299266.42</v>
      </c>
      <c r="AD463" s="21">
        <v>0</v>
      </c>
      <c r="AE463" s="19">
        <v>356058.5</v>
      </c>
      <c r="AF463" s="19">
        <v>0</v>
      </c>
      <c r="AG463" s="20">
        <v>568119</v>
      </c>
      <c r="AH463" s="21">
        <v>0</v>
      </c>
      <c r="AI463" s="21">
        <v>193554.6</v>
      </c>
      <c r="AJ463" s="21">
        <v>0</v>
      </c>
      <c r="AK463" s="20">
        <v>176175.91</v>
      </c>
      <c r="AL463" s="21">
        <v>0</v>
      </c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>
        <v>0</v>
      </c>
      <c r="BB463" s="19">
        <v>0</v>
      </c>
      <c r="BC463" s="19"/>
      <c r="BD463" s="19"/>
      <c r="BE463" s="19"/>
      <c r="BF463" s="19"/>
      <c r="BG463" s="16">
        <f t="shared" si="28"/>
        <v>31812349.420000006</v>
      </c>
      <c r="BH463" s="16">
        <f t="shared" si="28"/>
        <v>0</v>
      </c>
      <c r="BI463" s="16">
        <f t="shared" si="29"/>
        <v>31812349.420000006</v>
      </c>
      <c r="BJ463" s="16">
        <f t="shared" si="30"/>
        <v>0</v>
      </c>
      <c r="BK463" s="18">
        <f t="shared" si="31"/>
        <v>1398750.08</v>
      </c>
    </row>
    <row r="464" spans="1:63" ht="63" x14ac:dyDescent="0.3">
      <c r="A464" s="12">
        <v>23.4847</v>
      </c>
      <c r="B464" s="13" t="s">
        <v>443</v>
      </c>
      <c r="C464" s="19">
        <v>6036614.4900000002</v>
      </c>
      <c r="D464" s="19">
        <v>0</v>
      </c>
      <c r="E464" s="20">
        <v>3571918.14</v>
      </c>
      <c r="F464" s="21">
        <v>0</v>
      </c>
      <c r="G464" s="19">
        <v>52466</v>
      </c>
      <c r="H464" s="19">
        <v>0</v>
      </c>
      <c r="I464" s="19">
        <v>0</v>
      </c>
      <c r="J464" s="19">
        <v>0</v>
      </c>
      <c r="K464" s="19">
        <v>219142.78</v>
      </c>
      <c r="L464" s="19">
        <v>0</v>
      </c>
      <c r="M464" s="21">
        <v>61718</v>
      </c>
      <c r="N464" s="21">
        <v>0</v>
      </c>
      <c r="O464" s="23">
        <v>67548.820000000007</v>
      </c>
      <c r="P464" s="22"/>
      <c r="Q464" s="23">
        <v>840001.73</v>
      </c>
      <c r="R464" s="22">
        <v>0</v>
      </c>
      <c r="S464" s="20">
        <v>244478.2</v>
      </c>
      <c r="T464" s="24">
        <v>0</v>
      </c>
      <c r="U464" s="19">
        <v>293772</v>
      </c>
      <c r="V464" s="19"/>
      <c r="W464" s="20">
        <v>482538.6</v>
      </c>
      <c r="X464" s="21">
        <v>0</v>
      </c>
      <c r="Y464" s="19">
        <v>35204</v>
      </c>
      <c r="Z464" s="19">
        <v>0</v>
      </c>
      <c r="AA464" s="19">
        <v>0</v>
      </c>
      <c r="AB464" s="19">
        <v>0</v>
      </c>
      <c r="AC464" s="20">
        <v>1829281.02</v>
      </c>
      <c r="AD464" s="21">
        <v>0</v>
      </c>
      <c r="AE464" s="19">
        <v>0</v>
      </c>
      <c r="AF464" s="19">
        <v>0</v>
      </c>
      <c r="AG464" s="20">
        <v>85085</v>
      </c>
      <c r="AH464" s="21">
        <v>0</v>
      </c>
      <c r="AI464" s="21">
        <v>161490.9</v>
      </c>
      <c r="AJ464" s="21">
        <v>0</v>
      </c>
      <c r="AK464" s="19">
        <v>0</v>
      </c>
      <c r="AL464" s="19">
        <v>0</v>
      </c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>
        <v>0</v>
      </c>
      <c r="BB464" s="19">
        <v>0</v>
      </c>
      <c r="BC464" s="19"/>
      <c r="BD464" s="19"/>
      <c r="BE464" s="19"/>
      <c r="BF464" s="19"/>
      <c r="BG464" s="16">
        <f t="shared" si="28"/>
        <v>13981259.68</v>
      </c>
      <c r="BH464" s="16">
        <f t="shared" si="28"/>
        <v>0</v>
      </c>
      <c r="BI464" s="16">
        <f t="shared" si="29"/>
        <v>13981259.68</v>
      </c>
      <c r="BJ464" s="16">
        <f t="shared" si="30"/>
        <v>0</v>
      </c>
      <c r="BK464" s="18">
        <f t="shared" si="31"/>
        <v>0</v>
      </c>
    </row>
    <row r="465" spans="1:63" x14ac:dyDescent="0.3">
      <c r="A465" s="12">
        <v>23.4907</v>
      </c>
      <c r="B465" s="13" t="s">
        <v>444</v>
      </c>
      <c r="C465" s="19">
        <v>87750</v>
      </c>
      <c r="D465" s="19">
        <v>0</v>
      </c>
      <c r="E465" s="20">
        <v>10386165.060000001</v>
      </c>
      <c r="F465" s="21">
        <v>0</v>
      </c>
      <c r="G465" s="19">
        <v>7238685</v>
      </c>
      <c r="H465" s="19">
        <v>0</v>
      </c>
      <c r="I465" s="19"/>
      <c r="J465" s="19"/>
      <c r="K465" s="19">
        <v>0</v>
      </c>
      <c r="L465" s="19">
        <v>0</v>
      </c>
      <c r="M465" s="19">
        <v>0</v>
      </c>
      <c r="N465" s="19">
        <v>0</v>
      </c>
      <c r="O465" s="22"/>
      <c r="P465" s="19"/>
      <c r="Q465" s="22">
        <v>0</v>
      </c>
      <c r="R465" s="22">
        <v>0</v>
      </c>
      <c r="S465" s="19">
        <v>0</v>
      </c>
      <c r="T465" s="19">
        <v>0</v>
      </c>
      <c r="U465" s="19"/>
      <c r="V465" s="19"/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52">
        <v>1681047.64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0</v>
      </c>
      <c r="AJ465" s="19">
        <v>0</v>
      </c>
      <c r="AK465" s="19">
        <v>0</v>
      </c>
      <c r="AL465" s="19">
        <v>0</v>
      </c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>
        <v>0</v>
      </c>
      <c r="BB465" s="19">
        <v>0</v>
      </c>
      <c r="BC465" s="19"/>
      <c r="BD465" s="19"/>
      <c r="BE465" s="19"/>
      <c r="BF465" s="19"/>
      <c r="BG465" s="16">
        <f t="shared" si="28"/>
        <v>19393647.700000003</v>
      </c>
      <c r="BH465" s="16">
        <f t="shared" si="28"/>
        <v>0</v>
      </c>
      <c r="BI465" s="16">
        <f t="shared" si="29"/>
        <v>19393647.700000003</v>
      </c>
      <c r="BJ465" s="16">
        <f t="shared" si="30"/>
        <v>0</v>
      </c>
      <c r="BK465" s="18">
        <f t="shared" si="31"/>
        <v>0</v>
      </c>
    </row>
    <row r="466" spans="1:63" x14ac:dyDescent="0.3">
      <c r="A466" s="12">
        <v>23.491700000000002</v>
      </c>
      <c r="B466" s="13" t="s">
        <v>445</v>
      </c>
      <c r="C466" s="19"/>
      <c r="D466" s="19"/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22"/>
      <c r="P466" s="19"/>
      <c r="Q466" s="22">
        <v>0</v>
      </c>
      <c r="R466" s="22">
        <v>0</v>
      </c>
      <c r="S466" s="19">
        <v>0</v>
      </c>
      <c r="T466" s="19">
        <v>0</v>
      </c>
      <c r="U466" s="19"/>
      <c r="V466" s="19"/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0</v>
      </c>
      <c r="AE466" s="19">
        <v>0</v>
      </c>
      <c r="AF466" s="19">
        <v>0</v>
      </c>
      <c r="AG466" s="19">
        <v>0</v>
      </c>
      <c r="AH466" s="19">
        <v>0</v>
      </c>
      <c r="AI466" s="19">
        <v>0</v>
      </c>
      <c r="AJ466" s="19">
        <v>0</v>
      </c>
      <c r="AK466" s="20">
        <v>0</v>
      </c>
      <c r="AL466" s="21">
        <v>0</v>
      </c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>
        <v>0</v>
      </c>
      <c r="BB466" s="19">
        <v>0</v>
      </c>
      <c r="BC466" s="19"/>
      <c r="BD466" s="19"/>
      <c r="BE466" s="19"/>
      <c r="BF466" s="19"/>
      <c r="BG466" s="16">
        <f t="shared" si="28"/>
        <v>0</v>
      </c>
      <c r="BH466" s="16">
        <f t="shared" si="28"/>
        <v>0</v>
      </c>
      <c r="BI466" s="16">
        <f t="shared" si="29"/>
        <v>0</v>
      </c>
      <c r="BJ466" s="16">
        <f t="shared" si="30"/>
        <v>0</v>
      </c>
      <c r="BK466" s="18">
        <f t="shared" si="31"/>
        <v>0</v>
      </c>
    </row>
    <row r="467" spans="1:63" x14ac:dyDescent="0.3">
      <c r="A467" s="12">
        <v>23.5017</v>
      </c>
      <c r="B467" s="13" t="s">
        <v>446</v>
      </c>
      <c r="C467" s="19"/>
      <c r="D467" s="19"/>
      <c r="E467" s="19">
        <v>0</v>
      </c>
      <c r="F467" s="19">
        <v>0</v>
      </c>
      <c r="G467" s="19">
        <v>0</v>
      </c>
      <c r="H467" s="19">
        <v>0</v>
      </c>
      <c r="I467" s="19"/>
      <c r="J467" s="19"/>
      <c r="K467" s="19">
        <v>0</v>
      </c>
      <c r="L467" s="19">
        <v>0</v>
      </c>
      <c r="M467" s="19">
        <v>0</v>
      </c>
      <c r="N467" s="19">
        <v>0</v>
      </c>
      <c r="O467" s="22"/>
      <c r="P467" s="19"/>
      <c r="Q467" s="22">
        <v>0</v>
      </c>
      <c r="R467" s="22">
        <v>0</v>
      </c>
      <c r="S467" s="19">
        <v>0</v>
      </c>
      <c r="T467" s="19">
        <v>0</v>
      </c>
      <c r="U467" s="19"/>
      <c r="V467" s="19"/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0</v>
      </c>
      <c r="AE467" s="19">
        <v>0</v>
      </c>
      <c r="AF467" s="19">
        <v>0</v>
      </c>
      <c r="AG467" s="19">
        <v>0</v>
      </c>
      <c r="AH467" s="19">
        <v>0</v>
      </c>
      <c r="AI467" s="19">
        <v>0</v>
      </c>
      <c r="AJ467" s="19">
        <v>0</v>
      </c>
      <c r="AK467" s="19">
        <v>0</v>
      </c>
      <c r="AL467" s="19">
        <v>0</v>
      </c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>
        <v>0</v>
      </c>
      <c r="BB467" s="19">
        <v>0</v>
      </c>
      <c r="BC467" s="19"/>
      <c r="BD467" s="19"/>
      <c r="BE467" s="19"/>
      <c r="BF467" s="19"/>
      <c r="BG467" s="16">
        <f t="shared" si="28"/>
        <v>0</v>
      </c>
      <c r="BH467" s="16">
        <f t="shared" si="28"/>
        <v>0</v>
      </c>
      <c r="BI467" s="16">
        <f t="shared" si="29"/>
        <v>0</v>
      </c>
      <c r="BJ467" s="16">
        <f t="shared" si="30"/>
        <v>0</v>
      </c>
      <c r="BK467" s="18">
        <f t="shared" si="31"/>
        <v>0</v>
      </c>
    </row>
    <row r="468" spans="1:63" ht="31.5" x14ac:dyDescent="0.3">
      <c r="A468" s="12">
        <v>23.5107</v>
      </c>
      <c r="B468" s="13" t="s">
        <v>403</v>
      </c>
      <c r="C468" s="19"/>
      <c r="D468" s="19"/>
      <c r="E468" s="19">
        <v>0</v>
      </c>
      <c r="F468" s="19">
        <v>0</v>
      </c>
      <c r="G468" s="19">
        <v>0</v>
      </c>
      <c r="H468" s="19">
        <v>0</v>
      </c>
      <c r="I468" s="19"/>
      <c r="J468" s="19"/>
      <c r="K468" s="19">
        <v>0</v>
      </c>
      <c r="L468" s="19">
        <v>0</v>
      </c>
      <c r="M468" s="19">
        <v>0</v>
      </c>
      <c r="N468" s="19">
        <v>0</v>
      </c>
      <c r="O468" s="22"/>
      <c r="P468" s="19"/>
      <c r="Q468" s="22">
        <v>0</v>
      </c>
      <c r="R468" s="22">
        <v>0</v>
      </c>
      <c r="S468" s="19">
        <v>0</v>
      </c>
      <c r="T468" s="19">
        <v>0</v>
      </c>
      <c r="U468" s="19"/>
      <c r="V468" s="19"/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>
        <v>0</v>
      </c>
      <c r="AE468" s="19">
        <v>0</v>
      </c>
      <c r="AF468" s="19">
        <v>0</v>
      </c>
      <c r="AG468" s="19">
        <v>0</v>
      </c>
      <c r="AH468" s="19">
        <v>0</v>
      </c>
      <c r="AI468" s="19">
        <v>0</v>
      </c>
      <c r="AJ468" s="19">
        <v>0</v>
      </c>
      <c r="AK468" s="19">
        <v>0</v>
      </c>
      <c r="AL468" s="19">
        <v>0</v>
      </c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>
        <v>0</v>
      </c>
      <c r="BB468" s="19">
        <v>0</v>
      </c>
      <c r="BC468" s="19"/>
      <c r="BD468" s="19"/>
      <c r="BE468" s="19"/>
      <c r="BF468" s="19"/>
      <c r="BG468" s="16">
        <f t="shared" si="28"/>
        <v>0</v>
      </c>
      <c r="BH468" s="16">
        <f t="shared" si="28"/>
        <v>0</v>
      </c>
      <c r="BI468" s="16">
        <f t="shared" si="29"/>
        <v>0</v>
      </c>
      <c r="BJ468" s="16">
        <f t="shared" si="30"/>
        <v>0</v>
      </c>
      <c r="BK468" s="18">
        <f t="shared" si="31"/>
        <v>0</v>
      </c>
    </row>
    <row r="469" spans="1:63" ht="31.5" x14ac:dyDescent="0.3">
      <c r="A469" s="12">
        <v>23.511700000000001</v>
      </c>
      <c r="B469" s="13" t="s">
        <v>404</v>
      </c>
      <c r="C469" s="19"/>
      <c r="D469" s="19"/>
      <c r="E469" s="19">
        <v>0</v>
      </c>
      <c r="F469" s="19">
        <v>0</v>
      </c>
      <c r="G469" s="19">
        <v>0</v>
      </c>
      <c r="H469" s="19">
        <v>0</v>
      </c>
      <c r="I469" s="19"/>
      <c r="J469" s="19"/>
      <c r="K469" s="19">
        <v>0</v>
      </c>
      <c r="L469" s="19">
        <v>0</v>
      </c>
      <c r="M469" s="19">
        <v>0</v>
      </c>
      <c r="N469" s="19">
        <v>0</v>
      </c>
      <c r="O469" s="22"/>
      <c r="P469" s="19"/>
      <c r="Q469" s="22">
        <v>0</v>
      </c>
      <c r="R469" s="22">
        <v>0</v>
      </c>
      <c r="S469" s="19">
        <v>0</v>
      </c>
      <c r="T469" s="19">
        <v>0</v>
      </c>
      <c r="U469" s="19"/>
      <c r="V469" s="19"/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0</v>
      </c>
      <c r="AE469" s="19">
        <v>0</v>
      </c>
      <c r="AF469" s="19">
        <v>0</v>
      </c>
      <c r="AG469" s="19">
        <v>0</v>
      </c>
      <c r="AH469" s="19">
        <v>0</v>
      </c>
      <c r="AI469" s="19">
        <v>0</v>
      </c>
      <c r="AJ469" s="19">
        <v>0</v>
      </c>
      <c r="AK469" s="19">
        <v>0</v>
      </c>
      <c r="AL469" s="19">
        <v>0</v>
      </c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>
        <v>0</v>
      </c>
      <c r="BB469" s="19">
        <v>0</v>
      </c>
      <c r="BC469" s="19"/>
      <c r="BD469" s="19"/>
      <c r="BE469" s="19"/>
      <c r="BF469" s="19"/>
      <c r="BG469" s="16">
        <f t="shared" si="28"/>
        <v>0</v>
      </c>
      <c r="BH469" s="16">
        <f t="shared" si="28"/>
        <v>0</v>
      </c>
      <c r="BI469" s="16">
        <f t="shared" si="29"/>
        <v>0</v>
      </c>
      <c r="BJ469" s="16">
        <f t="shared" si="30"/>
        <v>0</v>
      </c>
      <c r="BK469" s="18">
        <f t="shared" si="31"/>
        <v>0</v>
      </c>
    </row>
    <row r="470" spans="1:63" x14ac:dyDescent="0.3">
      <c r="A470" s="12">
        <v>23.515699999999999</v>
      </c>
      <c r="B470" s="13" t="s">
        <v>406</v>
      </c>
      <c r="C470" s="19"/>
      <c r="D470" s="19"/>
      <c r="E470" s="19">
        <v>0</v>
      </c>
      <c r="F470" s="19">
        <v>0</v>
      </c>
      <c r="G470" s="19">
        <v>0</v>
      </c>
      <c r="H470" s="19">
        <v>0</v>
      </c>
      <c r="I470" s="19"/>
      <c r="J470" s="19"/>
      <c r="K470" s="19">
        <v>0</v>
      </c>
      <c r="L470" s="19">
        <v>0</v>
      </c>
      <c r="M470" s="19">
        <v>0</v>
      </c>
      <c r="N470" s="19">
        <v>0</v>
      </c>
      <c r="O470" s="22"/>
      <c r="P470" s="19"/>
      <c r="Q470" s="22">
        <v>0</v>
      </c>
      <c r="R470" s="22">
        <v>0</v>
      </c>
      <c r="S470" s="19">
        <v>0</v>
      </c>
      <c r="T470" s="19">
        <v>0</v>
      </c>
      <c r="U470" s="19"/>
      <c r="V470" s="19"/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0</v>
      </c>
      <c r="AE470" s="19">
        <v>0</v>
      </c>
      <c r="AF470" s="19">
        <v>0</v>
      </c>
      <c r="AG470" s="19">
        <v>0</v>
      </c>
      <c r="AH470" s="19">
        <v>0</v>
      </c>
      <c r="AI470" s="19">
        <v>0</v>
      </c>
      <c r="AJ470" s="19">
        <v>0</v>
      </c>
      <c r="AK470" s="19">
        <v>0</v>
      </c>
      <c r="AL470" s="19">
        <v>0</v>
      </c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>
        <v>0</v>
      </c>
      <c r="BB470" s="19">
        <v>0</v>
      </c>
      <c r="BC470" s="19"/>
      <c r="BD470" s="19"/>
      <c r="BE470" s="19"/>
      <c r="BF470" s="19"/>
      <c r="BG470" s="16">
        <f t="shared" si="28"/>
        <v>0</v>
      </c>
      <c r="BH470" s="16">
        <f t="shared" si="28"/>
        <v>0</v>
      </c>
      <c r="BI470" s="16">
        <f t="shared" si="29"/>
        <v>0</v>
      </c>
      <c r="BJ470" s="16">
        <f t="shared" si="30"/>
        <v>0</v>
      </c>
      <c r="BK470" s="18">
        <f t="shared" si="31"/>
        <v>0</v>
      </c>
    </row>
    <row r="471" spans="1:63" ht="31.5" x14ac:dyDescent="0.3">
      <c r="A471" s="12">
        <v>23.5197</v>
      </c>
      <c r="B471" s="13" t="s">
        <v>447</v>
      </c>
      <c r="C471" s="19"/>
      <c r="D471" s="19"/>
      <c r="E471" s="19">
        <v>0</v>
      </c>
      <c r="F471" s="19">
        <v>0</v>
      </c>
      <c r="G471" s="19">
        <v>0</v>
      </c>
      <c r="H471" s="19">
        <v>0</v>
      </c>
      <c r="I471" s="19"/>
      <c r="J471" s="19"/>
      <c r="K471" s="19">
        <v>0</v>
      </c>
      <c r="L471" s="19">
        <v>0</v>
      </c>
      <c r="M471" s="19">
        <v>0</v>
      </c>
      <c r="N471" s="19">
        <v>0</v>
      </c>
      <c r="O471" s="22"/>
      <c r="P471" s="19"/>
      <c r="Q471" s="22">
        <v>0</v>
      </c>
      <c r="R471" s="22">
        <v>0</v>
      </c>
      <c r="S471" s="19">
        <v>0</v>
      </c>
      <c r="T471" s="19">
        <v>0</v>
      </c>
      <c r="U471" s="19"/>
      <c r="V471" s="19"/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0</v>
      </c>
      <c r="AE471" s="19">
        <v>0</v>
      </c>
      <c r="AF471" s="19">
        <v>0</v>
      </c>
      <c r="AG471" s="19">
        <v>0</v>
      </c>
      <c r="AH471" s="19">
        <v>0</v>
      </c>
      <c r="AI471" s="19">
        <v>0</v>
      </c>
      <c r="AJ471" s="19">
        <v>0</v>
      </c>
      <c r="AK471" s="19">
        <v>0</v>
      </c>
      <c r="AL471" s="19">
        <v>0</v>
      </c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>
        <v>0</v>
      </c>
      <c r="BB471" s="19">
        <v>0</v>
      </c>
      <c r="BC471" s="19"/>
      <c r="BD471" s="19"/>
      <c r="BE471" s="19"/>
      <c r="BF471" s="19"/>
      <c r="BG471" s="16">
        <f t="shared" si="28"/>
        <v>0</v>
      </c>
      <c r="BH471" s="16">
        <f t="shared" si="28"/>
        <v>0</v>
      </c>
      <c r="BI471" s="16">
        <f t="shared" si="29"/>
        <v>0</v>
      </c>
      <c r="BJ471" s="16">
        <f t="shared" si="30"/>
        <v>0</v>
      </c>
      <c r="BK471" s="18">
        <f t="shared" si="31"/>
        <v>0</v>
      </c>
    </row>
    <row r="472" spans="1:63" x14ac:dyDescent="0.3">
      <c r="A472" s="12">
        <v>23.520700000000001</v>
      </c>
      <c r="B472" s="13" t="s">
        <v>448</v>
      </c>
      <c r="C472" s="19"/>
      <c r="D472" s="19"/>
      <c r="E472" s="19">
        <v>0</v>
      </c>
      <c r="F472" s="19">
        <v>0</v>
      </c>
      <c r="G472" s="19">
        <v>0</v>
      </c>
      <c r="H472" s="19">
        <v>0</v>
      </c>
      <c r="I472" s="19"/>
      <c r="J472" s="19"/>
      <c r="K472" s="19">
        <v>0</v>
      </c>
      <c r="L472" s="19">
        <v>0</v>
      </c>
      <c r="M472" s="19">
        <v>0</v>
      </c>
      <c r="N472" s="19">
        <v>0</v>
      </c>
      <c r="O472" s="22"/>
      <c r="P472" s="19"/>
      <c r="Q472" s="22">
        <v>0</v>
      </c>
      <c r="R472" s="22">
        <v>0</v>
      </c>
      <c r="S472" s="19">
        <v>0</v>
      </c>
      <c r="T472" s="19">
        <v>0</v>
      </c>
      <c r="U472" s="19"/>
      <c r="V472" s="19"/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>
        <v>0</v>
      </c>
      <c r="AE472" s="19">
        <v>0</v>
      </c>
      <c r="AF472" s="19">
        <v>0</v>
      </c>
      <c r="AG472" s="19">
        <v>0</v>
      </c>
      <c r="AH472" s="19">
        <v>0</v>
      </c>
      <c r="AI472" s="19">
        <v>0</v>
      </c>
      <c r="AJ472" s="19">
        <v>0</v>
      </c>
      <c r="AK472" s="19">
        <v>0</v>
      </c>
      <c r="AL472" s="19">
        <v>0</v>
      </c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>
        <v>0</v>
      </c>
      <c r="BB472" s="19">
        <v>0</v>
      </c>
      <c r="BC472" s="19"/>
      <c r="BD472" s="19"/>
      <c r="BE472" s="19"/>
      <c r="BF472" s="19"/>
      <c r="BG472" s="16">
        <f t="shared" si="28"/>
        <v>0</v>
      </c>
      <c r="BH472" s="16">
        <f t="shared" si="28"/>
        <v>0</v>
      </c>
      <c r="BI472" s="16">
        <f t="shared" si="29"/>
        <v>0</v>
      </c>
      <c r="BJ472" s="16">
        <f t="shared" si="30"/>
        <v>0</v>
      </c>
      <c r="BK472" s="18">
        <f t="shared" si="31"/>
        <v>0</v>
      </c>
    </row>
    <row r="473" spans="1:63" x14ac:dyDescent="0.3">
      <c r="A473" s="12">
        <v>23.521699999999999</v>
      </c>
      <c r="B473" s="13" t="s">
        <v>449</v>
      </c>
      <c r="C473" s="19"/>
      <c r="D473" s="19"/>
      <c r="E473" s="19">
        <v>0</v>
      </c>
      <c r="F473" s="19">
        <v>0</v>
      </c>
      <c r="G473" s="19">
        <v>0</v>
      </c>
      <c r="H473" s="19">
        <v>0</v>
      </c>
      <c r="I473" s="19"/>
      <c r="J473" s="19"/>
      <c r="K473" s="19">
        <v>0</v>
      </c>
      <c r="L473" s="19">
        <v>0</v>
      </c>
      <c r="M473" s="19">
        <v>0</v>
      </c>
      <c r="N473" s="19">
        <v>0</v>
      </c>
      <c r="O473" s="22"/>
      <c r="P473" s="19"/>
      <c r="Q473" s="22">
        <v>0</v>
      </c>
      <c r="R473" s="22">
        <v>0</v>
      </c>
      <c r="S473" s="19">
        <v>0</v>
      </c>
      <c r="T473" s="19">
        <v>0</v>
      </c>
      <c r="U473" s="19"/>
      <c r="V473" s="19"/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0</v>
      </c>
      <c r="AE473" s="19">
        <v>0</v>
      </c>
      <c r="AF473" s="19">
        <v>0</v>
      </c>
      <c r="AG473" s="19">
        <v>0</v>
      </c>
      <c r="AH473" s="19">
        <v>0</v>
      </c>
      <c r="AI473" s="19">
        <v>0</v>
      </c>
      <c r="AJ473" s="19">
        <v>0</v>
      </c>
      <c r="AK473" s="19">
        <v>0</v>
      </c>
      <c r="AL473" s="19">
        <v>0</v>
      </c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>
        <v>0</v>
      </c>
      <c r="BB473" s="19">
        <v>0</v>
      </c>
      <c r="BC473" s="19"/>
      <c r="BD473" s="19"/>
      <c r="BE473" s="19"/>
      <c r="BF473" s="19"/>
      <c r="BG473" s="16">
        <f t="shared" si="28"/>
        <v>0</v>
      </c>
      <c r="BH473" s="16">
        <f t="shared" si="28"/>
        <v>0</v>
      </c>
      <c r="BI473" s="16">
        <f t="shared" si="29"/>
        <v>0</v>
      </c>
      <c r="BJ473" s="16">
        <f t="shared" si="30"/>
        <v>0</v>
      </c>
      <c r="BK473" s="18">
        <f t="shared" si="31"/>
        <v>0</v>
      </c>
    </row>
    <row r="474" spans="1:63" x14ac:dyDescent="0.3">
      <c r="A474" s="12">
        <v>23.700399999999998</v>
      </c>
      <c r="B474" s="13" t="s">
        <v>450</v>
      </c>
      <c r="C474" s="19"/>
      <c r="D474" s="19"/>
      <c r="E474" s="19">
        <v>0</v>
      </c>
      <c r="F474" s="19">
        <v>0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2"/>
      <c r="P474" s="19"/>
      <c r="Q474" s="22">
        <v>0</v>
      </c>
      <c r="R474" s="22">
        <v>0</v>
      </c>
      <c r="S474" s="19">
        <v>0</v>
      </c>
      <c r="T474" s="19">
        <v>0</v>
      </c>
      <c r="U474" s="19"/>
      <c r="V474" s="19"/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E474" s="19">
        <v>0</v>
      </c>
      <c r="AF474" s="19">
        <v>0</v>
      </c>
      <c r="AG474" s="19">
        <v>0</v>
      </c>
      <c r="AH474" s="19">
        <v>0</v>
      </c>
      <c r="AI474" s="19">
        <v>0</v>
      </c>
      <c r="AJ474" s="19">
        <v>0</v>
      </c>
      <c r="AK474" s="19">
        <v>0</v>
      </c>
      <c r="AL474" s="19">
        <v>0</v>
      </c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>
        <v>0</v>
      </c>
      <c r="BB474" s="19">
        <v>0</v>
      </c>
      <c r="BC474" s="19"/>
      <c r="BD474" s="19"/>
      <c r="BE474" s="19"/>
      <c r="BF474" s="19"/>
      <c r="BG474" s="16">
        <f t="shared" si="28"/>
        <v>0</v>
      </c>
      <c r="BH474" s="16">
        <f t="shared" si="28"/>
        <v>0</v>
      </c>
      <c r="BI474" s="58">
        <f t="shared" si="29"/>
        <v>0</v>
      </c>
      <c r="BJ474" s="58">
        <f t="shared" si="30"/>
        <v>0</v>
      </c>
      <c r="BK474" s="18">
        <f t="shared" si="31"/>
        <v>0</v>
      </c>
    </row>
    <row r="475" spans="1:63" x14ac:dyDescent="0.3">
      <c r="A475" s="12">
        <v>23.700699999999998</v>
      </c>
      <c r="B475" s="13" t="s">
        <v>450</v>
      </c>
      <c r="C475" s="19">
        <v>95583117.910000011</v>
      </c>
      <c r="D475" s="19">
        <v>0</v>
      </c>
      <c r="E475" s="20">
        <v>78988504.590000004</v>
      </c>
      <c r="F475" s="21">
        <v>0</v>
      </c>
      <c r="G475" s="19">
        <v>194670658.56000009</v>
      </c>
      <c r="H475" s="19">
        <v>0</v>
      </c>
      <c r="I475" s="19">
        <v>295953265.93999964</v>
      </c>
      <c r="J475" s="19">
        <v>0</v>
      </c>
      <c r="K475" s="19">
        <v>150383719.96000004</v>
      </c>
      <c r="L475" s="19">
        <v>0</v>
      </c>
      <c r="M475" s="20">
        <v>923928498.37999904</v>
      </c>
      <c r="N475" s="21">
        <v>0</v>
      </c>
      <c r="O475" s="23">
        <v>427313029.14000022</v>
      </c>
      <c r="P475" s="22"/>
      <c r="Q475" s="23">
        <v>31390562.969999995</v>
      </c>
      <c r="R475" s="22">
        <v>0</v>
      </c>
      <c r="S475" s="20">
        <v>107889053.62000005</v>
      </c>
      <c r="T475" s="24">
        <v>0</v>
      </c>
      <c r="U475" s="19">
        <v>477004468.31</v>
      </c>
      <c r="V475" s="19"/>
      <c r="W475" s="20">
        <v>251378096.71000004</v>
      </c>
      <c r="X475" s="21">
        <v>0</v>
      </c>
      <c r="Y475" s="19">
        <v>246255438.07000005</v>
      </c>
      <c r="Z475" s="19">
        <v>0</v>
      </c>
      <c r="AA475" s="21">
        <v>101378116.02000004</v>
      </c>
      <c r="AB475" s="21">
        <v>0</v>
      </c>
      <c r="AC475" s="20">
        <v>100980058.95000023</v>
      </c>
      <c r="AD475" s="21">
        <v>0</v>
      </c>
      <c r="AE475" s="19">
        <v>105283053.23999998</v>
      </c>
      <c r="AF475" s="19">
        <v>0</v>
      </c>
      <c r="AG475" s="20">
        <v>143959150.46000001</v>
      </c>
      <c r="AH475" s="21">
        <v>0</v>
      </c>
      <c r="AI475" s="21">
        <v>281151105.38000017</v>
      </c>
      <c r="AJ475" s="21">
        <v>0</v>
      </c>
      <c r="AK475" s="20">
        <v>208281448.06000003</v>
      </c>
      <c r="AL475" s="21">
        <v>0</v>
      </c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>
        <v>57566674</v>
      </c>
      <c r="BB475" s="19">
        <v>0</v>
      </c>
      <c r="BC475" s="19"/>
      <c r="BD475" s="19"/>
      <c r="BE475" s="19"/>
      <c r="BF475" s="19"/>
      <c r="BG475" s="16">
        <f t="shared" si="28"/>
        <v>4279338020.269999</v>
      </c>
      <c r="BH475" s="16">
        <f t="shared" si="28"/>
        <v>0</v>
      </c>
      <c r="BI475" s="58">
        <f t="shared" si="29"/>
        <v>4279338020.269999</v>
      </c>
      <c r="BJ475" s="58">
        <f t="shared" si="30"/>
        <v>0</v>
      </c>
      <c r="BK475" s="18">
        <f t="shared" si="31"/>
        <v>101378116.02000004</v>
      </c>
    </row>
    <row r="476" spans="1:63" x14ac:dyDescent="0.3">
      <c r="A476" s="12">
        <v>23.800699999999999</v>
      </c>
      <c r="B476" s="13" t="s">
        <v>451</v>
      </c>
      <c r="C476" s="19"/>
      <c r="D476" s="19"/>
      <c r="E476" s="19">
        <v>0</v>
      </c>
      <c r="F476" s="19">
        <v>0</v>
      </c>
      <c r="G476" s="19">
        <v>0</v>
      </c>
      <c r="H476" s="19">
        <v>0</v>
      </c>
      <c r="I476" s="19">
        <v>0</v>
      </c>
      <c r="J476" s="19">
        <v>887734</v>
      </c>
      <c r="K476" s="19">
        <v>0</v>
      </c>
      <c r="L476" s="19">
        <v>0</v>
      </c>
      <c r="M476" s="19">
        <v>0</v>
      </c>
      <c r="N476" s="19">
        <v>0</v>
      </c>
      <c r="O476" s="22"/>
      <c r="P476" s="23">
        <v>8651643</v>
      </c>
      <c r="Q476" s="22">
        <v>0</v>
      </c>
      <c r="R476" s="22">
        <v>0</v>
      </c>
      <c r="S476" s="19">
        <v>0</v>
      </c>
      <c r="T476" s="19">
        <v>0</v>
      </c>
      <c r="U476" s="19"/>
      <c r="V476" s="19">
        <v>109832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0</v>
      </c>
      <c r="AE476" s="19">
        <v>0</v>
      </c>
      <c r="AF476" s="19">
        <v>0</v>
      </c>
      <c r="AG476" s="19">
        <v>0</v>
      </c>
      <c r="AH476" s="19">
        <v>0</v>
      </c>
      <c r="AI476" s="19">
        <v>0</v>
      </c>
      <c r="AJ476" s="19">
        <v>0</v>
      </c>
      <c r="AK476" s="19">
        <v>0</v>
      </c>
      <c r="AL476" s="19">
        <v>0</v>
      </c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>
        <v>0</v>
      </c>
      <c r="BB476" s="19">
        <v>0</v>
      </c>
      <c r="BC476" s="19"/>
      <c r="BD476" s="19"/>
      <c r="BE476" s="19"/>
      <c r="BF476" s="19"/>
      <c r="BG476" s="16">
        <f t="shared" si="28"/>
        <v>0</v>
      </c>
      <c r="BH476" s="16">
        <f t="shared" si="28"/>
        <v>9649209</v>
      </c>
      <c r="BI476" s="58">
        <f t="shared" si="29"/>
        <v>0</v>
      </c>
      <c r="BJ476" s="58">
        <f t="shared" si="30"/>
        <v>9649209</v>
      </c>
      <c r="BK476" s="18">
        <f t="shared" si="31"/>
        <v>0</v>
      </c>
    </row>
    <row r="477" spans="1:63" x14ac:dyDescent="0.3">
      <c r="A477" s="12">
        <v>23.801699999999997</v>
      </c>
      <c r="B477" s="13" t="s">
        <v>452</v>
      </c>
      <c r="C477" s="19"/>
      <c r="D477" s="19"/>
      <c r="E477" s="21">
        <v>0</v>
      </c>
      <c r="F477" s="20">
        <v>9942116</v>
      </c>
      <c r="G477" s="19">
        <v>0</v>
      </c>
      <c r="H477" s="19">
        <v>771080</v>
      </c>
      <c r="I477" s="19">
        <v>0</v>
      </c>
      <c r="J477" s="19">
        <v>0</v>
      </c>
      <c r="K477" s="19">
        <v>0</v>
      </c>
      <c r="L477" s="19">
        <v>0</v>
      </c>
      <c r="M477" s="21">
        <v>0</v>
      </c>
      <c r="N477" s="21">
        <v>5334439</v>
      </c>
      <c r="O477" s="22"/>
      <c r="P477" s="19"/>
      <c r="Q477" s="22">
        <v>0</v>
      </c>
      <c r="R477" s="23">
        <v>404200</v>
      </c>
      <c r="S477" s="19">
        <v>0</v>
      </c>
      <c r="T477" s="19">
        <v>0</v>
      </c>
      <c r="U477" s="19"/>
      <c r="V477" s="19"/>
      <c r="W477" s="21">
        <v>0</v>
      </c>
      <c r="X477" s="20">
        <v>991597</v>
      </c>
      <c r="Y477" s="19">
        <v>0</v>
      </c>
      <c r="Z477" s="19">
        <v>315792</v>
      </c>
      <c r="AA477" s="21">
        <v>0</v>
      </c>
      <c r="AB477" s="21">
        <v>1564299.36</v>
      </c>
      <c r="AC477" s="21">
        <v>0</v>
      </c>
      <c r="AD477" s="20">
        <v>2064776</v>
      </c>
      <c r="AE477" s="19">
        <v>0</v>
      </c>
      <c r="AF477" s="19">
        <v>0</v>
      </c>
      <c r="AG477" s="19">
        <v>0</v>
      </c>
      <c r="AH477" s="19">
        <v>203783</v>
      </c>
      <c r="AI477" s="19">
        <v>0</v>
      </c>
      <c r="AJ477" s="19">
        <v>0</v>
      </c>
      <c r="AK477" s="19">
        <v>0</v>
      </c>
      <c r="AL477" s="19">
        <v>0</v>
      </c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>
        <v>0</v>
      </c>
      <c r="BB477" s="19">
        <v>0</v>
      </c>
      <c r="BC477" s="19"/>
      <c r="BD477" s="19"/>
      <c r="BE477" s="19"/>
      <c r="BF477" s="19"/>
      <c r="BG477" s="16">
        <f t="shared" si="28"/>
        <v>0</v>
      </c>
      <c r="BH477" s="16">
        <f t="shared" si="28"/>
        <v>21592082.359999999</v>
      </c>
      <c r="BI477" s="58">
        <f t="shared" si="29"/>
        <v>0</v>
      </c>
      <c r="BJ477" s="58">
        <f t="shared" si="30"/>
        <v>21592082.359999999</v>
      </c>
      <c r="BK477" s="18">
        <f t="shared" si="31"/>
        <v>1564299.36</v>
      </c>
    </row>
    <row r="478" spans="1:63" x14ac:dyDescent="0.3">
      <c r="A478" s="12">
        <v>23.802699999999998</v>
      </c>
      <c r="B478" s="13" t="s">
        <v>453</v>
      </c>
      <c r="C478" s="19">
        <v>0</v>
      </c>
      <c r="D478" s="19">
        <v>72397680</v>
      </c>
      <c r="E478" s="19">
        <v>0</v>
      </c>
      <c r="F478" s="19">
        <v>0</v>
      </c>
      <c r="G478" s="19">
        <v>0</v>
      </c>
      <c r="H478" s="19">
        <v>1585562</v>
      </c>
      <c r="I478" s="19">
        <v>0</v>
      </c>
      <c r="J478" s="19">
        <v>0</v>
      </c>
      <c r="K478" s="19">
        <v>0</v>
      </c>
      <c r="L478" s="19">
        <v>210247</v>
      </c>
      <c r="M478" s="19">
        <v>0</v>
      </c>
      <c r="N478" s="19">
        <v>0</v>
      </c>
      <c r="O478" s="22"/>
      <c r="P478" s="19"/>
      <c r="Q478" s="22">
        <v>0</v>
      </c>
      <c r="R478" s="22">
        <v>0</v>
      </c>
      <c r="S478" s="19">
        <v>0</v>
      </c>
      <c r="T478" s="19">
        <v>0</v>
      </c>
      <c r="U478" s="19"/>
      <c r="V478" s="19"/>
      <c r="W478" s="21">
        <v>0</v>
      </c>
      <c r="X478" s="20">
        <v>398853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52">
        <v>35546307</v>
      </c>
      <c r="AE478" s="19">
        <v>0</v>
      </c>
      <c r="AF478" s="19">
        <v>0</v>
      </c>
      <c r="AG478" s="19">
        <v>0</v>
      </c>
      <c r="AH478" s="19">
        <v>0</v>
      </c>
      <c r="AI478" s="19">
        <v>0</v>
      </c>
      <c r="AJ478" s="19">
        <v>0</v>
      </c>
      <c r="AK478" s="19">
        <v>0</v>
      </c>
      <c r="AL478" s="19">
        <v>0</v>
      </c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>
        <v>0</v>
      </c>
      <c r="BB478" s="19">
        <v>0</v>
      </c>
      <c r="BC478" s="19"/>
      <c r="BD478" s="19"/>
      <c r="BE478" s="19"/>
      <c r="BF478" s="19"/>
      <c r="BG478" s="16">
        <f t="shared" si="28"/>
        <v>0</v>
      </c>
      <c r="BH478" s="16">
        <f t="shared" si="28"/>
        <v>110138649</v>
      </c>
      <c r="BI478" s="58">
        <f t="shared" si="29"/>
        <v>0</v>
      </c>
      <c r="BJ478" s="58">
        <f t="shared" si="30"/>
        <v>110138649</v>
      </c>
      <c r="BK478" s="18">
        <f t="shared" si="31"/>
        <v>0</v>
      </c>
    </row>
    <row r="479" spans="1:63" ht="31.5" x14ac:dyDescent="0.3">
      <c r="A479" s="12">
        <v>23.803699999999999</v>
      </c>
      <c r="B479" s="13" t="s">
        <v>454</v>
      </c>
      <c r="C479" s="19"/>
      <c r="D479" s="19"/>
      <c r="E479" s="19">
        <v>0</v>
      </c>
      <c r="F479" s="19">
        <v>0</v>
      </c>
      <c r="G479" s="19">
        <v>0</v>
      </c>
      <c r="H479" s="19">
        <v>0</v>
      </c>
      <c r="I479" s="19"/>
      <c r="J479" s="19"/>
      <c r="K479" s="19">
        <v>0</v>
      </c>
      <c r="L479" s="19">
        <v>0</v>
      </c>
      <c r="M479" s="19">
        <v>0</v>
      </c>
      <c r="N479" s="19">
        <v>0</v>
      </c>
      <c r="O479" s="22"/>
      <c r="P479" s="19"/>
      <c r="Q479" s="22">
        <v>0</v>
      </c>
      <c r="R479" s="22">
        <v>0</v>
      </c>
      <c r="S479" s="19">
        <v>0</v>
      </c>
      <c r="T479" s="19">
        <v>0</v>
      </c>
      <c r="U479" s="19"/>
      <c r="V479" s="19"/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0</v>
      </c>
      <c r="AE479" s="19">
        <v>0</v>
      </c>
      <c r="AF479" s="19">
        <v>0</v>
      </c>
      <c r="AG479" s="19">
        <v>0</v>
      </c>
      <c r="AH479" s="19">
        <v>0</v>
      </c>
      <c r="AI479" s="19">
        <v>0</v>
      </c>
      <c r="AJ479" s="19">
        <v>0</v>
      </c>
      <c r="AK479" s="19">
        <v>0</v>
      </c>
      <c r="AL479" s="19">
        <v>0</v>
      </c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>
        <v>0</v>
      </c>
      <c r="BB479" s="19">
        <v>0</v>
      </c>
      <c r="BC479" s="19"/>
      <c r="BD479" s="19"/>
      <c r="BE479" s="19"/>
      <c r="BF479" s="19"/>
      <c r="BG479" s="16">
        <f t="shared" si="28"/>
        <v>0</v>
      </c>
      <c r="BH479" s="16">
        <f t="shared" si="28"/>
        <v>0</v>
      </c>
      <c r="BI479" s="58">
        <f t="shared" si="29"/>
        <v>0</v>
      </c>
      <c r="BJ479" s="58">
        <f t="shared" si="30"/>
        <v>0</v>
      </c>
      <c r="BK479" s="18">
        <f t="shared" si="31"/>
        <v>0</v>
      </c>
    </row>
    <row r="480" spans="1:63" ht="31.5" x14ac:dyDescent="0.3">
      <c r="A480" s="12">
        <v>23.8047</v>
      </c>
      <c r="B480" s="13" t="s">
        <v>455</v>
      </c>
      <c r="C480" s="19"/>
      <c r="D480" s="19"/>
      <c r="E480" s="19">
        <v>0</v>
      </c>
      <c r="F480" s="19">
        <v>0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22"/>
      <c r="P480" s="19"/>
      <c r="Q480" s="22">
        <v>0</v>
      </c>
      <c r="R480" s="22">
        <v>0</v>
      </c>
      <c r="S480" s="19">
        <v>0</v>
      </c>
      <c r="T480" s="19">
        <v>0</v>
      </c>
      <c r="U480" s="19"/>
      <c r="V480" s="19"/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>
        <v>0</v>
      </c>
      <c r="BB480" s="19">
        <v>0</v>
      </c>
      <c r="BC480" s="19"/>
      <c r="BD480" s="19"/>
      <c r="BE480" s="19"/>
      <c r="BF480" s="19"/>
      <c r="BG480" s="16">
        <f t="shared" si="28"/>
        <v>0</v>
      </c>
      <c r="BH480" s="16">
        <f t="shared" si="28"/>
        <v>0</v>
      </c>
      <c r="BI480" s="58">
        <f t="shared" si="29"/>
        <v>0</v>
      </c>
      <c r="BJ480" s="58">
        <f t="shared" si="30"/>
        <v>0</v>
      </c>
      <c r="BK480" s="18">
        <f t="shared" si="31"/>
        <v>0</v>
      </c>
    </row>
    <row r="481" spans="1:66" x14ac:dyDescent="0.3">
      <c r="A481" s="12">
        <v>23.900699999999997</v>
      </c>
      <c r="B481" s="13" t="s">
        <v>456</v>
      </c>
      <c r="C481" s="19">
        <v>0</v>
      </c>
      <c r="D481" s="19">
        <v>20643681.460000001</v>
      </c>
      <c r="E481" s="21">
        <v>0</v>
      </c>
      <c r="F481" s="20">
        <v>14278454.189999999</v>
      </c>
      <c r="G481" s="19">
        <v>0</v>
      </c>
      <c r="H481" s="19">
        <v>9179154</v>
      </c>
      <c r="I481" s="19">
        <v>0</v>
      </c>
      <c r="J481" s="19">
        <v>6750977.3499999996</v>
      </c>
      <c r="K481" s="19">
        <v>0</v>
      </c>
      <c r="L481" s="19">
        <v>2706477</v>
      </c>
      <c r="M481" s="21">
        <v>0</v>
      </c>
      <c r="N481" s="20">
        <v>11270424</v>
      </c>
      <c r="O481" s="22"/>
      <c r="P481" s="23">
        <v>20688556</v>
      </c>
      <c r="Q481" s="22">
        <v>0</v>
      </c>
      <c r="R481" s="23">
        <v>9015210</v>
      </c>
      <c r="S481" s="24">
        <v>0</v>
      </c>
      <c r="T481" s="20">
        <v>20548301.239999998</v>
      </c>
      <c r="U481" s="19"/>
      <c r="V481" s="19">
        <v>54769479.150000006</v>
      </c>
      <c r="W481" s="21">
        <v>0</v>
      </c>
      <c r="X481" s="20">
        <v>27933922.48</v>
      </c>
      <c r="Y481" s="19">
        <v>0</v>
      </c>
      <c r="Z481" s="19">
        <v>12386151.209999999</v>
      </c>
      <c r="AA481" s="21">
        <v>0</v>
      </c>
      <c r="AB481" s="21">
        <v>4502444.09</v>
      </c>
      <c r="AC481" s="21">
        <v>0</v>
      </c>
      <c r="AD481" s="20">
        <v>10087933</v>
      </c>
      <c r="AE481" s="19">
        <v>0</v>
      </c>
      <c r="AF481" s="19">
        <v>26923888.91</v>
      </c>
      <c r="AG481" s="21">
        <v>0</v>
      </c>
      <c r="AH481" s="20">
        <v>10785051</v>
      </c>
      <c r="AI481" s="21">
        <v>0</v>
      </c>
      <c r="AJ481" s="21">
        <v>28968425</v>
      </c>
      <c r="AK481" s="21">
        <v>0</v>
      </c>
      <c r="AL481" s="20">
        <v>19287438</v>
      </c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>
        <v>0</v>
      </c>
      <c r="BB481" s="19">
        <v>0</v>
      </c>
      <c r="BC481" s="19"/>
      <c r="BD481" s="19"/>
      <c r="BE481" s="19"/>
      <c r="BF481" s="19">
        <v>323500000</v>
      </c>
      <c r="BG481" s="16">
        <f t="shared" si="28"/>
        <v>0</v>
      </c>
      <c r="BH481" s="16">
        <f t="shared" si="28"/>
        <v>634225968.07999992</v>
      </c>
      <c r="BI481" s="58">
        <f t="shared" si="29"/>
        <v>0</v>
      </c>
      <c r="BJ481" s="58">
        <f t="shared" si="30"/>
        <v>634225968.07999992</v>
      </c>
      <c r="BK481" s="18">
        <f t="shared" si="31"/>
        <v>4502444.09</v>
      </c>
    </row>
    <row r="482" spans="1:66" x14ac:dyDescent="0.3">
      <c r="A482" s="12">
        <v>24.110699999999998</v>
      </c>
      <c r="B482" s="13" t="s">
        <v>457</v>
      </c>
      <c r="C482" s="19">
        <v>5027934.9500000011</v>
      </c>
      <c r="D482" s="19">
        <v>0</v>
      </c>
      <c r="E482" s="20">
        <v>2386148</v>
      </c>
      <c r="F482" s="21">
        <v>0</v>
      </c>
      <c r="G482" s="19">
        <v>422814</v>
      </c>
      <c r="H482" s="19">
        <v>0</v>
      </c>
      <c r="I482" s="19">
        <v>2302528.4100000411</v>
      </c>
      <c r="J482" s="19">
        <v>0</v>
      </c>
      <c r="K482" s="19">
        <v>501974.38</v>
      </c>
      <c r="L482" s="19">
        <v>0</v>
      </c>
      <c r="M482" s="20">
        <v>1386789.0000000075</v>
      </c>
      <c r="N482" s="21">
        <v>0</v>
      </c>
      <c r="O482" s="23">
        <v>2075498</v>
      </c>
      <c r="P482" s="22"/>
      <c r="Q482" s="23">
        <v>963527.9999999851</v>
      </c>
      <c r="R482" s="22">
        <v>0</v>
      </c>
      <c r="S482" s="20">
        <v>2607755</v>
      </c>
      <c r="T482" s="24">
        <v>0</v>
      </c>
      <c r="U482" s="19">
        <v>1368727</v>
      </c>
      <c r="V482" s="19"/>
      <c r="W482" s="20">
        <v>2882533.9999999776</v>
      </c>
      <c r="X482" s="21">
        <v>0</v>
      </c>
      <c r="Y482" s="19">
        <v>271894.00000000373</v>
      </c>
      <c r="Z482" s="19">
        <v>0</v>
      </c>
      <c r="AA482" s="21">
        <v>951280.00000000373</v>
      </c>
      <c r="AB482" s="21">
        <v>0</v>
      </c>
      <c r="AC482" s="20">
        <v>2338176</v>
      </c>
      <c r="AD482" s="21">
        <v>0</v>
      </c>
      <c r="AE482" s="19">
        <v>1208786</v>
      </c>
      <c r="AF482" s="19">
        <v>0</v>
      </c>
      <c r="AG482" s="20">
        <v>1096411.1100000001</v>
      </c>
      <c r="AH482" s="21">
        <v>0</v>
      </c>
      <c r="AI482" s="21">
        <v>540367.99999999255</v>
      </c>
      <c r="AJ482" s="21">
        <v>0</v>
      </c>
      <c r="AK482" s="20">
        <v>518625</v>
      </c>
      <c r="AL482" s="21">
        <v>0</v>
      </c>
      <c r="AM482" s="19"/>
      <c r="AN482" s="19"/>
      <c r="AO482" s="19"/>
      <c r="AP482" s="19"/>
      <c r="AQ482" s="19">
        <v>0</v>
      </c>
      <c r="AR482" s="19">
        <v>0</v>
      </c>
      <c r="AS482" s="19"/>
      <c r="AT482" s="19"/>
      <c r="AU482" s="19"/>
      <c r="AV482" s="19"/>
      <c r="AW482" s="19"/>
      <c r="AX482" s="19"/>
      <c r="AY482" s="19"/>
      <c r="AZ482" s="19"/>
      <c r="BA482" s="19">
        <v>0</v>
      </c>
      <c r="BB482" s="19">
        <v>0</v>
      </c>
      <c r="BC482" s="19"/>
      <c r="BD482" s="19"/>
      <c r="BE482" s="19"/>
      <c r="BF482" s="19"/>
      <c r="BG482" s="16">
        <f t="shared" si="28"/>
        <v>28851770.850000013</v>
      </c>
      <c r="BH482" s="16">
        <f t="shared" si="28"/>
        <v>0</v>
      </c>
      <c r="BI482" s="56">
        <f t="shared" si="29"/>
        <v>28851770.850000013</v>
      </c>
      <c r="BJ482" s="56">
        <f t="shared" si="30"/>
        <v>0</v>
      </c>
      <c r="BK482" s="18">
        <f t="shared" si="31"/>
        <v>951280.00000000373</v>
      </c>
    </row>
    <row r="483" spans="1:66" x14ac:dyDescent="0.3">
      <c r="A483" s="12">
        <v>24.111699999999999</v>
      </c>
      <c r="B483" s="13" t="s">
        <v>458</v>
      </c>
      <c r="C483" s="19"/>
      <c r="D483" s="19"/>
      <c r="E483" s="19">
        <v>0</v>
      </c>
      <c r="F483" s="19">
        <v>0</v>
      </c>
      <c r="G483" s="19">
        <v>0</v>
      </c>
      <c r="H483" s="19">
        <v>0</v>
      </c>
      <c r="I483" s="19"/>
      <c r="J483" s="19"/>
      <c r="K483" s="19">
        <v>0</v>
      </c>
      <c r="L483" s="19">
        <v>0</v>
      </c>
      <c r="M483" s="19">
        <v>0</v>
      </c>
      <c r="N483" s="19">
        <v>0</v>
      </c>
      <c r="O483" s="22"/>
      <c r="P483" s="19"/>
      <c r="Q483" s="22">
        <v>0</v>
      </c>
      <c r="R483" s="22">
        <v>0</v>
      </c>
      <c r="S483" s="19">
        <v>0</v>
      </c>
      <c r="T483" s="19">
        <v>0</v>
      </c>
      <c r="U483" s="19"/>
      <c r="V483" s="19"/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0</v>
      </c>
      <c r="AE483" s="19">
        <v>0</v>
      </c>
      <c r="AF483" s="19">
        <v>0</v>
      </c>
      <c r="AG483" s="19">
        <v>0</v>
      </c>
      <c r="AH483" s="19">
        <v>0</v>
      </c>
      <c r="AI483" s="19">
        <v>0</v>
      </c>
      <c r="AJ483" s="19">
        <v>0</v>
      </c>
      <c r="AK483" s="19">
        <v>0</v>
      </c>
      <c r="AL483" s="19">
        <v>0</v>
      </c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>
        <v>0</v>
      </c>
      <c r="BB483" s="19">
        <v>0</v>
      </c>
      <c r="BC483" s="19"/>
      <c r="BD483" s="19"/>
      <c r="BE483" s="19"/>
      <c r="BF483" s="19"/>
      <c r="BG483" s="16">
        <f t="shared" si="28"/>
        <v>0</v>
      </c>
      <c r="BH483" s="16">
        <f t="shared" si="28"/>
        <v>0</v>
      </c>
      <c r="BI483" s="16">
        <f t="shared" si="29"/>
        <v>0</v>
      </c>
      <c r="BJ483" s="16">
        <f t="shared" si="30"/>
        <v>0</v>
      </c>
      <c r="BK483" s="18">
        <f t="shared" si="31"/>
        <v>0</v>
      </c>
    </row>
    <row r="484" spans="1:66" x14ac:dyDescent="0.3">
      <c r="A484" s="12">
        <v>24.1127</v>
      </c>
      <c r="B484" s="13" t="s">
        <v>459</v>
      </c>
      <c r="C484" s="19"/>
      <c r="D484" s="19"/>
      <c r="E484" s="19">
        <v>0</v>
      </c>
      <c r="F484" s="19">
        <v>0</v>
      </c>
      <c r="G484" s="19">
        <v>0</v>
      </c>
      <c r="H484" s="19">
        <v>0</v>
      </c>
      <c r="I484" s="19"/>
      <c r="J484" s="19"/>
      <c r="K484" s="19">
        <v>0</v>
      </c>
      <c r="L484" s="19">
        <v>0</v>
      </c>
      <c r="M484" s="19">
        <v>0</v>
      </c>
      <c r="N484" s="19">
        <v>0</v>
      </c>
      <c r="O484" s="22"/>
      <c r="P484" s="19"/>
      <c r="Q484" s="22">
        <v>0</v>
      </c>
      <c r="R484" s="22">
        <v>0</v>
      </c>
      <c r="S484" s="19">
        <v>0</v>
      </c>
      <c r="T484" s="19">
        <v>0</v>
      </c>
      <c r="U484" s="19"/>
      <c r="V484" s="19"/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 s="19">
        <v>0</v>
      </c>
      <c r="AF484" s="19">
        <v>0</v>
      </c>
      <c r="AG484" s="19">
        <v>0</v>
      </c>
      <c r="AH484" s="19">
        <v>0</v>
      </c>
      <c r="AI484" s="19">
        <v>0</v>
      </c>
      <c r="AJ484" s="19">
        <v>0</v>
      </c>
      <c r="AK484" s="19">
        <v>0</v>
      </c>
      <c r="AL484" s="19">
        <v>0</v>
      </c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>
        <v>0</v>
      </c>
      <c r="BB484" s="19">
        <v>0</v>
      </c>
      <c r="BC484" s="19"/>
      <c r="BD484" s="19"/>
      <c r="BE484" s="19"/>
      <c r="BF484" s="19"/>
      <c r="BG484" s="16">
        <f t="shared" si="28"/>
        <v>0</v>
      </c>
      <c r="BH484" s="16">
        <f t="shared" si="28"/>
        <v>0</v>
      </c>
      <c r="BI484" s="16">
        <f t="shared" si="29"/>
        <v>0</v>
      </c>
      <c r="BJ484" s="16">
        <f t="shared" si="30"/>
        <v>0</v>
      </c>
      <c r="BK484" s="18">
        <f t="shared" si="31"/>
        <v>0</v>
      </c>
    </row>
    <row r="485" spans="1:66" x14ac:dyDescent="0.3">
      <c r="A485" s="12">
        <v>24.113700000000001</v>
      </c>
      <c r="B485" s="13" t="s">
        <v>460</v>
      </c>
      <c r="C485" s="19">
        <v>5291770</v>
      </c>
      <c r="D485" s="19">
        <v>0</v>
      </c>
      <c r="E485" s="20">
        <v>10807684</v>
      </c>
      <c r="F485" s="21">
        <v>0</v>
      </c>
      <c r="G485" s="19">
        <v>1103902</v>
      </c>
      <c r="H485" s="19">
        <v>0</v>
      </c>
      <c r="I485" s="19">
        <v>1054930</v>
      </c>
      <c r="J485" s="19">
        <v>0</v>
      </c>
      <c r="K485" s="19">
        <v>277318.64999999851</v>
      </c>
      <c r="L485" s="19">
        <v>0</v>
      </c>
      <c r="M485" s="20">
        <v>2361724</v>
      </c>
      <c r="N485" s="21">
        <v>0</v>
      </c>
      <c r="O485" s="23">
        <v>188770</v>
      </c>
      <c r="P485" s="22"/>
      <c r="Q485" s="23">
        <v>2361135</v>
      </c>
      <c r="R485" s="22">
        <v>0</v>
      </c>
      <c r="S485" s="20">
        <v>2030466.6199999973</v>
      </c>
      <c r="T485" s="24">
        <v>0</v>
      </c>
      <c r="U485" s="19">
        <v>3688195</v>
      </c>
      <c r="V485" s="19"/>
      <c r="W485" s="20">
        <v>1184531</v>
      </c>
      <c r="X485" s="21">
        <v>0</v>
      </c>
      <c r="Y485" s="19">
        <v>4600</v>
      </c>
      <c r="Z485" s="19">
        <v>0</v>
      </c>
      <c r="AA485" s="21">
        <v>828351</v>
      </c>
      <c r="AB485" s="21">
        <v>0</v>
      </c>
      <c r="AC485" s="20">
        <v>7398239</v>
      </c>
      <c r="AD485" s="21">
        <v>0</v>
      </c>
      <c r="AE485" s="19">
        <v>729838</v>
      </c>
      <c r="AF485" s="19">
        <v>0</v>
      </c>
      <c r="AG485" s="20">
        <v>755620</v>
      </c>
      <c r="AH485" s="21">
        <v>0</v>
      </c>
      <c r="AI485" s="21">
        <v>1074091</v>
      </c>
      <c r="AJ485" s="21">
        <v>0</v>
      </c>
      <c r="AK485" s="20">
        <v>178796</v>
      </c>
      <c r="AL485" s="21">
        <v>0</v>
      </c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>
        <v>0</v>
      </c>
      <c r="BB485" s="19">
        <v>0</v>
      </c>
      <c r="BC485" s="19"/>
      <c r="BD485" s="19"/>
      <c r="BE485" s="19"/>
      <c r="BF485" s="19"/>
      <c r="BG485" s="16">
        <f t="shared" si="28"/>
        <v>41319961.269999996</v>
      </c>
      <c r="BH485" s="16">
        <f t="shared" si="28"/>
        <v>0</v>
      </c>
      <c r="BI485" s="56">
        <f t="shared" si="29"/>
        <v>41319961.269999996</v>
      </c>
      <c r="BJ485" s="56">
        <f t="shared" si="30"/>
        <v>0</v>
      </c>
      <c r="BK485" s="18">
        <f t="shared" si="31"/>
        <v>828351</v>
      </c>
    </row>
    <row r="486" spans="1:66" x14ac:dyDescent="0.3">
      <c r="A486" s="26">
        <v>24.120699999999999</v>
      </c>
      <c r="B486" s="13" t="s">
        <v>461</v>
      </c>
      <c r="C486" s="19"/>
      <c r="D486" s="19"/>
      <c r="E486" s="19">
        <v>0</v>
      </c>
      <c r="F486" s="19">
        <v>0</v>
      </c>
      <c r="G486" s="19">
        <v>2737</v>
      </c>
      <c r="H486" s="19">
        <v>0</v>
      </c>
      <c r="I486" s="19">
        <v>2321</v>
      </c>
      <c r="J486" s="19">
        <v>0</v>
      </c>
      <c r="K486" s="19">
        <v>793</v>
      </c>
      <c r="L486" s="19">
        <v>0</v>
      </c>
      <c r="M486" s="20">
        <v>8972</v>
      </c>
      <c r="N486" s="21">
        <v>0</v>
      </c>
      <c r="O486" s="23">
        <v>1100</v>
      </c>
      <c r="P486" s="22"/>
      <c r="Q486" s="23">
        <v>10571</v>
      </c>
      <c r="R486" s="22">
        <v>0</v>
      </c>
      <c r="S486" s="20">
        <v>6183</v>
      </c>
      <c r="T486" s="24">
        <v>0</v>
      </c>
      <c r="U486" s="19">
        <v>5741</v>
      </c>
      <c r="V486" s="19"/>
      <c r="W486" s="20">
        <v>913</v>
      </c>
      <c r="X486" s="21">
        <v>0</v>
      </c>
      <c r="Y486" s="19">
        <v>3156</v>
      </c>
      <c r="Z486" s="19">
        <v>0</v>
      </c>
      <c r="AA486" s="21">
        <v>1115</v>
      </c>
      <c r="AB486" s="21">
        <v>0</v>
      </c>
      <c r="AC486" s="20">
        <v>3561</v>
      </c>
      <c r="AD486" s="21">
        <v>0</v>
      </c>
      <c r="AE486" s="19">
        <v>6633</v>
      </c>
      <c r="AF486" s="19">
        <v>0</v>
      </c>
      <c r="AG486" s="20">
        <v>5938</v>
      </c>
      <c r="AH486" s="21">
        <v>0</v>
      </c>
      <c r="AI486" s="21">
        <v>6597</v>
      </c>
      <c r="AJ486" s="21">
        <v>0</v>
      </c>
      <c r="AK486" s="20">
        <v>5839</v>
      </c>
      <c r="AL486" s="21">
        <v>0</v>
      </c>
      <c r="AM486" s="19"/>
      <c r="AN486" s="19"/>
      <c r="AO486" s="19">
        <v>3054</v>
      </c>
      <c r="AP486" s="19"/>
      <c r="AQ486" s="20">
        <v>1651</v>
      </c>
      <c r="AR486" s="21">
        <v>0</v>
      </c>
      <c r="AS486" s="20">
        <v>1558</v>
      </c>
      <c r="AT486" s="21"/>
      <c r="AU486" s="19">
        <v>1068</v>
      </c>
      <c r="AV486" s="19">
        <v>0</v>
      </c>
      <c r="AW486" s="19">
        <v>1987</v>
      </c>
      <c r="AX486" s="19"/>
      <c r="AY486" s="19"/>
      <c r="AZ486" s="19"/>
      <c r="BA486" s="19">
        <v>0</v>
      </c>
      <c r="BB486" s="19">
        <v>0</v>
      </c>
      <c r="BC486" s="19"/>
      <c r="BD486" s="19"/>
      <c r="BE486" s="19"/>
      <c r="BF486" s="19"/>
      <c r="BG486" s="16">
        <f t="shared" si="28"/>
        <v>81488</v>
      </c>
      <c r="BH486" s="16">
        <f t="shared" si="28"/>
        <v>0</v>
      </c>
      <c r="BI486" s="56">
        <f t="shared" si="29"/>
        <v>81488</v>
      </c>
      <c r="BJ486" s="56">
        <f t="shared" si="30"/>
        <v>0</v>
      </c>
      <c r="BK486" s="18">
        <f t="shared" si="31"/>
        <v>1115</v>
      </c>
    </row>
    <row r="487" spans="1:66" x14ac:dyDescent="0.3">
      <c r="A487" s="12">
        <v>24.130699999999997</v>
      </c>
      <c r="B487" s="13" t="s">
        <v>462</v>
      </c>
      <c r="C487" s="19"/>
      <c r="D487" s="19"/>
      <c r="E487" s="19">
        <v>0</v>
      </c>
      <c r="F487" s="19">
        <v>0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22"/>
      <c r="P487" s="19"/>
      <c r="Q487" s="22">
        <v>0</v>
      </c>
      <c r="R487" s="22">
        <v>0</v>
      </c>
      <c r="S487" s="19">
        <v>0</v>
      </c>
      <c r="T487" s="19">
        <v>0</v>
      </c>
      <c r="U487" s="19"/>
      <c r="V487" s="19"/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0</v>
      </c>
      <c r="AE487" s="19">
        <v>0</v>
      </c>
      <c r="AF487" s="19">
        <v>0</v>
      </c>
      <c r="AG487" s="19">
        <v>0</v>
      </c>
      <c r="AH487" s="19">
        <v>0</v>
      </c>
      <c r="AI487" s="19">
        <v>0</v>
      </c>
      <c r="AJ487" s="19">
        <v>0</v>
      </c>
      <c r="AK487" s="19">
        <v>0</v>
      </c>
      <c r="AL487" s="19">
        <v>0</v>
      </c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>
        <v>0</v>
      </c>
      <c r="BB487" s="19">
        <v>0</v>
      </c>
      <c r="BC487" s="19"/>
      <c r="BD487" s="19"/>
      <c r="BE487" s="19"/>
      <c r="BF487" s="19"/>
      <c r="BG487" s="16">
        <f t="shared" si="28"/>
        <v>0</v>
      </c>
      <c r="BH487" s="16">
        <f t="shared" si="28"/>
        <v>0</v>
      </c>
      <c r="BI487" s="16">
        <f t="shared" si="29"/>
        <v>0</v>
      </c>
      <c r="BJ487" s="16">
        <f t="shared" si="30"/>
        <v>0</v>
      </c>
      <c r="BK487" s="18">
        <f t="shared" si="31"/>
        <v>0</v>
      </c>
    </row>
    <row r="488" spans="1:66" x14ac:dyDescent="0.3">
      <c r="A488" s="12">
        <v>24.140699999999999</v>
      </c>
      <c r="B488" s="13" t="s">
        <v>463</v>
      </c>
      <c r="C488" s="19"/>
      <c r="D488" s="19"/>
      <c r="E488" s="19">
        <v>0</v>
      </c>
      <c r="F488" s="19">
        <v>0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22"/>
      <c r="P488" s="19"/>
      <c r="Q488" s="22">
        <v>0</v>
      </c>
      <c r="R488" s="22">
        <v>0</v>
      </c>
      <c r="S488" s="19">
        <v>0</v>
      </c>
      <c r="T488" s="19">
        <v>0</v>
      </c>
      <c r="U488" s="19"/>
      <c r="V488" s="19"/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0</v>
      </c>
      <c r="AE488" s="19">
        <v>0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>
        <v>0</v>
      </c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>
        <v>0</v>
      </c>
      <c r="BB488" s="19">
        <v>0</v>
      </c>
      <c r="BC488" s="19"/>
      <c r="BD488" s="19"/>
      <c r="BE488" s="19"/>
      <c r="BF488" s="19"/>
      <c r="BG488" s="16">
        <f t="shared" si="28"/>
        <v>0</v>
      </c>
      <c r="BH488" s="16">
        <f t="shared" si="28"/>
        <v>0</v>
      </c>
      <c r="BI488" s="16">
        <f t="shared" si="29"/>
        <v>0</v>
      </c>
      <c r="BJ488" s="16">
        <f t="shared" si="30"/>
        <v>0</v>
      </c>
      <c r="BK488" s="18">
        <f t="shared" si="31"/>
        <v>0</v>
      </c>
    </row>
    <row r="489" spans="1:66" x14ac:dyDescent="0.3">
      <c r="A489" s="12">
        <v>24.210699999999999</v>
      </c>
      <c r="B489" s="13" t="s">
        <v>464</v>
      </c>
      <c r="C489" s="19">
        <v>28500</v>
      </c>
      <c r="D489" s="19">
        <v>0</v>
      </c>
      <c r="E489" s="20">
        <v>27000</v>
      </c>
      <c r="F489" s="21">
        <v>0</v>
      </c>
      <c r="G489" s="19">
        <v>26000</v>
      </c>
      <c r="H489" s="19">
        <v>0</v>
      </c>
      <c r="I489" s="19">
        <v>26000</v>
      </c>
      <c r="J489" s="19">
        <v>0</v>
      </c>
      <c r="K489" s="19">
        <v>26000</v>
      </c>
      <c r="L489" s="19">
        <v>0</v>
      </c>
      <c r="M489" s="20">
        <v>38000</v>
      </c>
      <c r="N489" s="21">
        <v>0</v>
      </c>
      <c r="O489" s="23">
        <v>26000</v>
      </c>
      <c r="P489" s="22"/>
      <c r="Q489" s="23">
        <v>39500</v>
      </c>
      <c r="R489" s="22">
        <v>0</v>
      </c>
      <c r="S489" s="20">
        <v>22000</v>
      </c>
      <c r="T489" s="24">
        <v>0</v>
      </c>
      <c r="U489" s="19">
        <v>30500</v>
      </c>
      <c r="V489" s="19"/>
      <c r="W489" s="20">
        <v>23000</v>
      </c>
      <c r="X489" s="21">
        <v>0</v>
      </c>
      <c r="Y489" s="19">
        <v>18000</v>
      </c>
      <c r="Z489" s="19">
        <v>0</v>
      </c>
      <c r="AA489" s="21">
        <v>18000</v>
      </c>
      <c r="AB489" s="21">
        <v>0</v>
      </c>
      <c r="AC489" s="20">
        <v>14151</v>
      </c>
      <c r="AD489" s="21">
        <v>0</v>
      </c>
      <c r="AE489" s="19">
        <v>23000</v>
      </c>
      <c r="AF489" s="19">
        <v>0</v>
      </c>
      <c r="AG489" s="20">
        <v>26500</v>
      </c>
      <c r="AH489" s="21">
        <v>0</v>
      </c>
      <c r="AI489" s="21">
        <v>19000</v>
      </c>
      <c r="AJ489" s="21">
        <v>0</v>
      </c>
      <c r="AK489" s="20">
        <v>22500</v>
      </c>
      <c r="AL489" s="21">
        <v>0</v>
      </c>
      <c r="AM489" s="19">
        <v>30000</v>
      </c>
      <c r="AN489" s="19"/>
      <c r="AO489" s="19">
        <v>10000</v>
      </c>
      <c r="AP489" s="19"/>
      <c r="AQ489" s="20">
        <v>14000</v>
      </c>
      <c r="AR489" s="21">
        <v>0</v>
      </c>
      <c r="AS489" s="20">
        <v>14000</v>
      </c>
      <c r="AT489" s="21"/>
      <c r="AU489" s="19">
        <v>10000</v>
      </c>
      <c r="AV489" s="19">
        <v>0</v>
      </c>
      <c r="AW489" s="19">
        <v>49000</v>
      </c>
      <c r="AX489" s="19"/>
      <c r="AY489" s="19"/>
      <c r="AZ489" s="19"/>
      <c r="BA489" s="19">
        <v>0</v>
      </c>
      <c r="BB489" s="19">
        <v>0</v>
      </c>
      <c r="BC489" s="19"/>
      <c r="BD489" s="19"/>
      <c r="BE489" s="19"/>
      <c r="BF489" s="19"/>
      <c r="BG489" s="16">
        <f t="shared" si="28"/>
        <v>580651</v>
      </c>
      <c r="BH489" s="16">
        <f t="shared" si="28"/>
        <v>0</v>
      </c>
      <c r="BI489" s="56">
        <f t="shared" si="29"/>
        <v>580651</v>
      </c>
      <c r="BJ489" s="56">
        <f t="shared" si="30"/>
        <v>0</v>
      </c>
      <c r="BK489" s="18">
        <f t="shared" si="31"/>
        <v>18000</v>
      </c>
    </row>
    <row r="490" spans="1:66" x14ac:dyDescent="0.3">
      <c r="A490" s="59">
        <v>24.301699999999997</v>
      </c>
      <c r="B490" s="60" t="s">
        <v>465</v>
      </c>
      <c r="C490" s="19"/>
      <c r="D490" s="19"/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22"/>
      <c r="P490" s="19"/>
      <c r="Q490" s="22">
        <v>0</v>
      </c>
      <c r="R490" s="22">
        <v>0</v>
      </c>
      <c r="S490" s="19">
        <v>0</v>
      </c>
      <c r="T490" s="19">
        <v>0</v>
      </c>
      <c r="U490" s="19"/>
      <c r="V490" s="19"/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21">
        <v>0</v>
      </c>
      <c r="AD490" s="21">
        <v>2.8405338525772095E-8</v>
      </c>
      <c r="AE490" s="19">
        <v>0</v>
      </c>
      <c r="AF490" s="19">
        <v>0</v>
      </c>
      <c r="AG490" s="19">
        <v>0</v>
      </c>
      <c r="AH490" s="19">
        <v>0</v>
      </c>
      <c r="AI490" s="21">
        <v>7.4505805969238281E-9</v>
      </c>
      <c r="AJ490" s="21">
        <v>0</v>
      </c>
      <c r="AK490" s="19">
        <v>0</v>
      </c>
      <c r="AL490" s="19">
        <v>0</v>
      </c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>
        <v>0</v>
      </c>
      <c r="BB490" s="19">
        <v>0</v>
      </c>
      <c r="BC490" s="19"/>
      <c r="BD490" s="19"/>
      <c r="BE490" s="19"/>
      <c r="BF490" s="19"/>
      <c r="BG490" s="16">
        <f t="shared" si="28"/>
        <v>7.4505805969238281E-9</v>
      </c>
      <c r="BH490" s="16">
        <f t="shared" si="28"/>
        <v>2.8405338525772095E-8</v>
      </c>
      <c r="BI490" s="56">
        <f t="shared" si="29"/>
        <v>0</v>
      </c>
      <c r="BJ490" s="56">
        <f t="shared" si="30"/>
        <v>2.0954757928848267E-8</v>
      </c>
      <c r="BK490" s="18">
        <f t="shared" si="31"/>
        <v>0</v>
      </c>
      <c r="BN490" s="61"/>
    </row>
    <row r="491" spans="1:66" x14ac:dyDescent="0.3">
      <c r="A491" s="12">
        <v>24.302699999999998</v>
      </c>
      <c r="B491" s="13" t="s">
        <v>466</v>
      </c>
      <c r="C491" s="19">
        <v>2277312.0000000005</v>
      </c>
      <c r="D491" s="19">
        <v>0</v>
      </c>
      <c r="E491" s="20">
        <v>1728964.4399999976</v>
      </c>
      <c r="F491" s="21">
        <v>0</v>
      </c>
      <c r="G491" s="19">
        <v>7469218.1900000162</v>
      </c>
      <c r="H491" s="19">
        <v>0</v>
      </c>
      <c r="I491" s="19">
        <v>659726.18999999762</v>
      </c>
      <c r="J491" s="19">
        <v>0</v>
      </c>
      <c r="K491" s="19">
        <v>397508</v>
      </c>
      <c r="L491" s="19">
        <v>0</v>
      </c>
      <c r="M491" s="20">
        <v>1648758</v>
      </c>
      <c r="N491" s="21">
        <v>0</v>
      </c>
      <c r="O491" s="23">
        <v>614083</v>
      </c>
      <c r="P491" s="22"/>
      <c r="Q491" s="23">
        <v>27394.86</v>
      </c>
      <c r="R491" s="22">
        <v>0</v>
      </c>
      <c r="S491" s="20">
        <v>584623</v>
      </c>
      <c r="T491" s="24">
        <v>0</v>
      </c>
      <c r="U491" s="19">
        <v>1955387.4099999964</v>
      </c>
      <c r="V491" s="19"/>
      <c r="W491" s="20">
        <v>548139.51000000536</v>
      </c>
      <c r="X491" s="21">
        <v>0</v>
      </c>
      <c r="Y491" s="19">
        <v>810030</v>
      </c>
      <c r="Z491" s="19">
        <v>0</v>
      </c>
      <c r="AA491" s="21">
        <v>205489.99999999255</v>
      </c>
      <c r="AB491" s="21">
        <v>0</v>
      </c>
      <c r="AC491" s="20">
        <v>1433449.7999999523</v>
      </c>
      <c r="AD491" s="21">
        <v>0</v>
      </c>
      <c r="AE491" s="19">
        <v>1136338.0000000149</v>
      </c>
      <c r="AF491" s="19">
        <v>0</v>
      </c>
      <c r="AG491" s="20">
        <v>2651364</v>
      </c>
      <c r="AH491" s="21">
        <v>0</v>
      </c>
      <c r="AI491" s="21">
        <v>2709328.8900000006</v>
      </c>
      <c r="AJ491" s="21">
        <v>0</v>
      </c>
      <c r="AK491" s="20">
        <v>358206</v>
      </c>
      <c r="AL491" s="21">
        <v>0</v>
      </c>
      <c r="AM491" s="19">
        <v>10000</v>
      </c>
      <c r="AN491" s="19"/>
      <c r="AO491" s="19">
        <v>9286</v>
      </c>
      <c r="AP491" s="19"/>
      <c r="AQ491" s="20">
        <v>12754</v>
      </c>
      <c r="AR491" s="21">
        <v>0</v>
      </c>
      <c r="AS491" s="20">
        <v>8761</v>
      </c>
      <c r="AT491" s="21"/>
      <c r="AU491" s="19">
        <v>9410</v>
      </c>
      <c r="AV491" s="19">
        <v>0</v>
      </c>
      <c r="AW491" s="19"/>
      <c r="AX491" s="19"/>
      <c r="AY491" s="19">
        <v>10000</v>
      </c>
      <c r="AZ491" s="19"/>
      <c r="BA491" s="19">
        <v>0</v>
      </c>
      <c r="BB491" s="19">
        <v>0</v>
      </c>
      <c r="BC491" s="19"/>
      <c r="BD491" s="19"/>
      <c r="BE491" s="19"/>
      <c r="BF491" s="19"/>
      <c r="BG491" s="16">
        <f t="shared" si="28"/>
        <v>27275532.289999973</v>
      </c>
      <c r="BH491" s="16">
        <f t="shared" si="28"/>
        <v>0</v>
      </c>
      <c r="BI491" s="56">
        <f t="shared" si="29"/>
        <v>27275532.289999973</v>
      </c>
      <c r="BJ491" s="56">
        <f t="shared" si="30"/>
        <v>0</v>
      </c>
      <c r="BK491" s="18">
        <f t="shared" si="31"/>
        <v>205489.99999999255</v>
      </c>
    </row>
    <row r="492" spans="1:66" x14ac:dyDescent="0.3">
      <c r="A492" s="12">
        <v>24.304699999999997</v>
      </c>
      <c r="B492" s="13" t="s">
        <v>467</v>
      </c>
      <c r="C492" s="19">
        <v>501197.79999999981</v>
      </c>
      <c r="D492" s="19">
        <v>0</v>
      </c>
      <c r="E492" s="20">
        <v>1090016.74</v>
      </c>
      <c r="F492" s="21">
        <v>0</v>
      </c>
      <c r="G492" s="19">
        <v>0</v>
      </c>
      <c r="H492" s="19">
        <v>0</v>
      </c>
      <c r="I492" s="19">
        <v>2.1609594114124775E-9</v>
      </c>
      <c r="J492" s="19">
        <v>0</v>
      </c>
      <c r="K492" s="19">
        <v>1730021.620000001</v>
      </c>
      <c r="L492" s="19">
        <v>0</v>
      </c>
      <c r="M492" s="19">
        <v>0</v>
      </c>
      <c r="N492" s="19">
        <v>0</v>
      </c>
      <c r="O492" s="22"/>
      <c r="P492" s="19"/>
      <c r="Q492" s="23">
        <v>3499441.5600000024</v>
      </c>
      <c r="R492" s="22">
        <v>0</v>
      </c>
      <c r="S492" s="19">
        <v>0</v>
      </c>
      <c r="T492" s="19">
        <v>0</v>
      </c>
      <c r="U492" s="19"/>
      <c r="V492" s="19"/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0</v>
      </c>
      <c r="AE492" s="19">
        <v>758689.14000000246</v>
      </c>
      <c r="AF492" s="19">
        <v>0</v>
      </c>
      <c r="AG492" s="21">
        <v>9.3132257461547852E-10</v>
      </c>
      <c r="AH492" s="21">
        <v>0</v>
      </c>
      <c r="AI492" s="21">
        <v>424763.95000000112</v>
      </c>
      <c r="AJ492" s="21">
        <v>0</v>
      </c>
      <c r="AK492" s="20">
        <v>5000</v>
      </c>
      <c r="AL492" s="21">
        <v>0</v>
      </c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>
        <v>4556</v>
      </c>
      <c r="AZ492" s="19"/>
      <c r="BA492" s="19">
        <v>0</v>
      </c>
      <c r="BB492" s="19">
        <v>0</v>
      </c>
      <c r="BC492" s="19"/>
      <c r="BD492" s="19"/>
      <c r="BE492" s="19"/>
      <c r="BF492" s="19"/>
      <c r="BG492" s="16">
        <f t="shared" si="28"/>
        <v>8013686.8100000098</v>
      </c>
      <c r="BH492" s="16">
        <f t="shared" si="28"/>
        <v>0</v>
      </c>
      <c r="BI492" s="56">
        <f t="shared" si="29"/>
        <v>8013686.8100000098</v>
      </c>
      <c r="BJ492" s="56">
        <f t="shared" si="30"/>
        <v>0</v>
      </c>
      <c r="BK492" s="18">
        <f t="shared" si="31"/>
        <v>0</v>
      </c>
    </row>
    <row r="493" spans="1:66" ht="31.5" x14ac:dyDescent="0.3">
      <c r="A493" s="12">
        <v>24.305699999999998</v>
      </c>
      <c r="B493" s="13" t="s">
        <v>468</v>
      </c>
      <c r="C493" s="19">
        <v>5295017</v>
      </c>
      <c r="D493" s="19">
        <v>0</v>
      </c>
      <c r="E493" s="19">
        <v>0</v>
      </c>
      <c r="F493" s="19">
        <v>0</v>
      </c>
      <c r="G493" s="19">
        <v>0</v>
      </c>
      <c r="H493" s="19">
        <v>0</v>
      </c>
      <c r="I493" s="19"/>
      <c r="J493" s="19"/>
      <c r="K493" s="19">
        <v>0</v>
      </c>
      <c r="L493" s="19">
        <v>0</v>
      </c>
      <c r="M493" s="19">
        <v>0</v>
      </c>
      <c r="N493" s="19">
        <v>0</v>
      </c>
      <c r="O493" s="22"/>
      <c r="P493" s="19"/>
      <c r="Q493" s="23">
        <v>883205</v>
      </c>
      <c r="R493" s="22">
        <v>0</v>
      </c>
      <c r="S493" s="19">
        <v>0</v>
      </c>
      <c r="T493" s="19">
        <v>0</v>
      </c>
      <c r="U493" s="19"/>
      <c r="V493" s="19"/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0</v>
      </c>
      <c r="AE493" s="19">
        <v>0</v>
      </c>
      <c r="AF493" s="19">
        <v>0</v>
      </c>
      <c r="AG493" s="19">
        <v>0</v>
      </c>
      <c r="AH493" s="19">
        <v>0</v>
      </c>
      <c r="AI493" s="19">
        <v>0</v>
      </c>
      <c r="AJ493" s="19">
        <v>0</v>
      </c>
      <c r="AK493" s="19">
        <v>0</v>
      </c>
      <c r="AL493" s="19">
        <v>0</v>
      </c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>
        <v>59875</v>
      </c>
      <c r="AX493" s="19"/>
      <c r="AY493" s="19"/>
      <c r="AZ493" s="19"/>
      <c r="BA493" s="19">
        <v>0</v>
      </c>
      <c r="BB493" s="19">
        <v>0</v>
      </c>
      <c r="BC493" s="19"/>
      <c r="BD493" s="19"/>
      <c r="BE493" s="19"/>
      <c r="BF493" s="19"/>
      <c r="BG493" s="16">
        <f t="shared" si="28"/>
        <v>6238097</v>
      </c>
      <c r="BH493" s="16">
        <f t="shared" si="28"/>
        <v>0</v>
      </c>
      <c r="BI493" s="56">
        <f t="shared" si="29"/>
        <v>6238097</v>
      </c>
      <c r="BJ493" s="56">
        <f t="shared" si="30"/>
        <v>0</v>
      </c>
      <c r="BK493" s="18">
        <f t="shared" si="31"/>
        <v>0</v>
      </c>
    </row>
    <row r="494" spans="1:66" ht="31.5" x14ac:dyDescent="0.3">
      <c r="A494" s="12">
        <v>24.311699999999998</v>
      </c>
      <c r="B494" s="13" t="s">
        <v>469</v>
      </c>
      <c r="C494" s="19"/>
      <c r="D494" s="19"/>
      <c r="E494" s="19">
        <v>0</v>
      </c>
      <c r="F494" s="19">
        <v>0</v>
      </c>
      <c r="G494" s="19">
        <v>0</v>
      </c>
      <c r="H494" s="19">
        <v>0</v>
      </c>
      <c r="I494" s="19"/>
      <c r="J494" s="19"/>
      <c r="K494" s="19">
        <v>0</v>
      </c>
      <c r="L494" s="19">
        <v>0</v>
      </c>
      <c r="M494" s="19">
        <v>0</v>
      </c>
      <c r="N494" s="19">
        <v>0</v>
      </c>
      <c r="O494" s="22"/>
      <c r="P494" s="19"/>
      <c r="Q494" s="22">
        <v>0</v>
      </c>
      <c r="R494" s="22">
        <v>0</v>
      </c>
      <c r="S494" s="19">
        <v>0</v>
      </c>
      <c r="T494" s="19">
        <v>0</v>
      </c>
      <c r="U494" s="19"/>
      <c r="V494" s="19"/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>
        <v>0</v>
      </c>
      <c r="AE494" s="19">
        <v>0</v>
      </c>
      <c r="AF494" s="19">
        <v>0</v>
      </c>
      <c r="AG494" s="19">
        <v>0</v>
      </c>
      <c r="AH494" s="19">
        <v>0</v>
      </c>
      <c r="AI494" s="19">
        <v>0</v>
      </c>
      <c r="AJ494" s="19">
        <v>0</v>
      </c>
      <c r="AK494" s="19">
        <v>0</v>
      </c>
      <c r="AL494" s="19">
        <v>0</v>
      </c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>
        <v>0</v>
      </c>
      <c r="BB494" s="19">
        <v>0</v>
      </c>
      <c r="BC494" s="19"/>
      <c r="BD494" s="19"/>
      <c r="BE494" s="19"/>
      <c r="BF494" s="19"/>
      <c r="BG494" s="16">
        <f t="shared" si="28"/>
        <v>0</v>
      </c>
      <c r="BH494" s="16">
        <f t="shared" si="28"/>
        <v>0</v>
      </c>
      <c r="BI494" s="56">
        <f t="shared" si="29"/>
        <v>0</v>
      </c>
      <c r="BJ494" s="56">
        <f t="shared" si="30"/>
        <v>0</v>
      </c>
      <c r="BK494" s="18">
        <f t="shared" si="31"/>
        <v>0</v>
      </c>
    </row>
    <row r="495" spans="1:66" ht="31.5" x14ac:dyDescent="0.3">
      <c r="A495" s="12">
        <v>24.3127</v>
      </c>
      <c r="B495" s="13" t="s">
        <v>470</v>
      </c>
      <c r="C495" s="19"/>
      <c r="D495" s="19"/>
      <c r="E495" s="19">
        <v>0</v>
      </c>
      <c r="F495" s="19">
        <v>0</v>
      </c>
      <c r="G495" s="19">
        <v>0</v>
      </c>
      <c r="H495" s="19">
        <v>0</v>
      </c>
      <c r="I495" s="19"/>
      <c r="J495" s="19"/>
      <c r="K495" s="19">
        <v>0</v>
      </c>
      <c r="L495" s="19">
        <v>0</v>
      </c>
      <c r="M495" s="19">
        <v>0</v>
      </c>
      <c r="N495" s="19">
        <v>0</v>
      </c>
      <c r="O495" s="22"/>
      <c r="P495" s="19"/>
      <c r="Q495" s="22">
        <v>0</v>
      </c>
      <c r="R495" s="22">
        <v>0</v>
      </c>
      <c r="S495" s="19">
        <v>0</v>
      </c>
      <c r="T495" s="19">
        <v>0</v>
      </c>
      <c r="U495" s="19"/>
      <c r="V495" s="19"/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>
        <v>0</v>
      </c>
      <c r="AE495" s="19">
        <v>0</v>
      </c>
      <c r="AF495" s="19">
        <v>0</v>
      </c>
      <c r="AG495" s="19">
        <v>0</v>
      </c>
      <c r="AH495" s="19">
        <v>0</v>
      </c>
      <c r="AI495" s="19">
        <v>0</v>
      </c>
      <c r="AJ495" s="19">
        <v>0</v>
      </c>
      <c r="AK495" s="19">
        <v>0</v>
      </c>
      <c r="AL495" s="19">
        <v>0</v>
      </c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>
        <v>0</v>
      </c>
      <c r="BB495" s="19">
        <v>0</v>
      </c>
      <c r="BC495" s="19"/>
      <c r="BD495" s="19"/>
      <c r="BE495" s="19"/>
      <c r="BF495" s="19"/>
      <c r="BG495" s="16">
        <f t="shared" si="28"/>
        <v>0</v>
      </c>
      <c r="BH495" s="16">
        <f t="shared" si="28"/>
        <v>0</v>
      </c>
      <c r="BI495" s="56">
        <f t="shared" si="29"/>
        <v>0</v>
      </c>
      <c r="BJ495" s="56">
        <f t="shared" si="30"/>
        <v>0</v>
      </c>
      <c r="BK495" s="18">
        <f t="shared" si="31"/>
        <v>0</v>
      </c>
    </row>
    <row r="496" spans="1:66" ht="31.5" x14ac:dyDescent="0.3">
      <c r="A496" s="12">
        <v>24.313700000000001</v>
      </c>
      <c r="B496" s="13" t="s">
        <v>471</v>
      </c>
      <c r="C496" s="19"/>
      <c r="D496" s="19"/>
      <c r="E496" s="19">
        <v>0</v>
      </c>
      <c r="F496" s="19">
        <v>0</v>
      </c>
      <c r="G496" s="19">
        <v>0</v>
      </c>
      <c r="H496" s="19">
        <v>0</v>
      </c>
      <c r="I496" s="19"/>
      <c r="J496" s="19"/>
      <c r="K496" s="19">
        <v>0</v>
      </c>
      <c r="L496" s="19">
        <v>0</v>
      </c>
      <c r="M496" s="19">
        <v>0</v>
      </c>
      <c r="N496" s="19">
        <v>0</v>
      </c>
      <c r="O496" s="22"/>
      <c r="P496" s="19"/>
      <c r="Q496" s="22">
        <v>0</v>
      </c>
      <c r="R496" s="22">
        <v>0</v>
      </c>
      <c r="S496" s="19">
        <v>0</v>
      </c>
      <c r="T496" s="19">
        <v>0</v>
      </c>
      <c r="U496" s="19"/>
      <c r="V496" s="19"/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0</v>
      </c>
      <c r="AE496" s="19">
        <v>0</v>
      </c>
      <c r="AF496" s="19">
        <v>0</v>
      </c>
      <c r="AG496" s="19">
        <v>0</v>
      </c>
      <c r="AH496" s="19">
        <v>0</v>
      </c>
      <c r="AI496" s="19">
        <v>0</v>
      </c>
      <c r="AJ496" s="19">
        <v>0</v>
      </c>
      <c r="AK496" s="19">
        <v>0</v>
      </c>
      <c r="AL496" s="19">
        <v>0</v>
      </c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>
        <v>0</v>
      </c>
      <c r="BB496" s="19">
        <v>0</v>
      </c>
      <c r="BC496" s="19"/>
      <c r="BD496" s="19"/>
      <c r="BE496" s="19"/>
      <c r="BF496" s="19"/>
      <c r="BG496" s="16">
        <f t="shared" si="28"/>
        <v>0</v>
      </c>
      <c r="BH496" s="16">
        <f t="shared" si="28"/>
        <v>0</v>
      </c>
      <c r="BI496" s="56">
        <f t="shared" si="29"/>
        <v>0</v>
      </c>
      <c r="BJ496" s="56">
        <f t="shared" si="30"/>
        <v>0</v>
      </c>
      <c r="BK496" s="18">
        <f t="shared" si="31"/>
        <v>0</v>
      </c>
    </row>
    <row r="497" spans="1:63" ht="31.5" x14ac:dyDescent="0.3">
      <c r="A497" s="12">
        <v>24.314699999999998</v>
      </c>
      <c r="B497" s="13" t="s">
        <v>472</v>
      </c>
      <c r="C497" s="19"/>
      <c r="D497" s="19"/>
      <c r="E497" s="19">
        <v>0</v>
      </c>
      <c r="F497" s="19">
        <v>0</v>
      </c>
      <c r="G497" s="19">
        <v>0</v>
      </c>
      <c r="H497" s="19">
        <v>0</v>
      </c>
      <c r="I497" s="19"/>
      <c r="J497" s="19"/>
      <c r="K497" s="19">
        <v>0</v>
      </c>
      <c r="L497" s="19">
        <v>0</v>
      </c>
      <c r="M497" s="19">
        <v>0</v>
      </c>
      <c r="N497" s="19">
        <v>0</v>
      </c>
      <c r="O497" s="22"/>
      <c r="P497" s="19"/>
      <c r="Q497" s="22">
        <v>0</v>
      </c>
      <c r="R497" s="22">
        <v>0</v>
      </c>
      <c r="S497" s="19">
        <v>0</v>
      </c>
      <c r="T497" s="19">
        <v>0</v>
      </c>
      <c r="U497" s="19"/>
      <c r="V497" s="19"/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0</v>
      </c>
      <c r="AE497" s="19">
        <v>0</v>
      </c>
      <c r="AF497" s="19">
        <v>0</v>
      </c>
      <c r="AG497" s="19">
        <v>0</v>
      </c>
      <c r="AH497" s="19">
        <v>0</v>
      </c>
      <c r="AI497" s="19">
        <v>0</v>
      </c>
      <c r="AJ497" s="19">
        <v>0</v>
      </c>
      <c r="AK497" s="19">
        <v>0</v>
      </c>
      <c r="AL497" s="19">
        <v>0</v>
      </c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>
        <v>0</v>
      </c>
      <c r="BB497" s="19">
        <v>0</v>
      </c>
      <c r="BC497" s="19"/>
      <c r="BD497" s="19"/>
      <c r="BE497" s="19"/>
      <c r="BF497" s="19"/>
      <c r="BG497" s="16">
        <f t="shared" si="28"/>
        <v>0</v>
      </c>
      <c r="BH497" s="16">
        <f t="shared" si="28"/>
        <v>0</v>
      </c>
      <c r="BI497" s="56">
        <f t="shared" si="29"/>
        <v>0</v>
      </c>
      <c r="BJ497" s="56">
        <f t="shared" si="30"/>
        <v>0</v>
      </c>
      <c r="BK497" s="18">
        <f t="shared" si="31"/>
        <v>0</v>
      </c>
    </row>
    <row r="498" spans="1:63" ht="31.5" x14ac:dyDescent="0.3">
      <c r="A498" s="12">
        <v>24.320699999999999</v>
      </c>
      <c r="B498" s="13" t="s">
        <v>473</v>
      </c>
      <c r="C498" s="19"/>
      <c r="D498" s="19"/>
      <c r="E498" s="19">
        <v>0</v>
      </c>
      <c r="F498" s="19">
        <v>0</v>
      </c>
      <c r="G498" s="19">
        <v>0</v>
      </c>
      <c r="H498" s="19">
        <v>0</v>
      </c>
      <c r="I498" s="19"/>
      <c r="J498" s="19"/>
      <c r="K498" s="19">
        <v>0</v>
      </c>
      <c r="L498" s="19">
        <v>0</v>
      </c>
      <c r="M498" s="20">
        <v>4127524.3000000007</v>
      </c>
      <c r="N498" s="21">
        <v>0</v>
      </c>
      <c r="O498" s="22"/>
      <c r="P498" s="19"/>
      <c r="Q498" s="22">
        <v>0</v>
      </c>
      <c r="R498" s="22">
        <v>0</v>
      </c>
      <c r="S498" s="19">
        <v>0</v>
      </c>
      <c r="T498" s="19">
        <v>0</v>
      </c>
      <c r="U498" s="19"/>
      <c r="V498" s="19"/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0</v>
      </c>
      <c r="AE498" s="19">
        <v>0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0</v>
      </c>
      <c r="AL498" s="19">
        <v>0</v>
      </c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>
        <v>0</v>
      </c>
      <c r="BB498" s="19">
        <v>0</v>
      </c>
      <c r="BC498" s="19"/>
      <c r="BD498" s="19"/>
      <c r="BE498" s="19"/>
      <c r="BF498" s="19"/>
      <c r="BG498" s="16">
        <f t="shared" si="28"/>
        <v>4127524.3000000007</v>
      </c>
      <c r="BH498" s="16">
        <f t="shared" si="28"/>
        <v>0</v>
      </c>
      <c r="BI498" s="56">
        <f t="shared" si="29"/>
        <v>4127524.3000000007</v>
      </c>
      <c r="BJ498" s="56">
        <f t="shared" si="30"/>
        <v>0</v>
      </c>
      <c r="BK498" s="18">
        <f t="shared" si="31"/>
        <v>0</v>
      </c>
    </row>
    <row r="499" spans="1:63" x14ac:dyDescent="0.3">
      <c r="A499" s="59">
        <v>24.401699999999998</v>
      </c>
      <c r="B499" s="60" t="s">
        <v>474</v>
      </c>
      <c r="C499" s="19"/>
      <c r="D499" s="19"/>
      <c r="E499" s="19">
        <v>0</v>
      </c>
      <c r="F499" s="19">
        <v>0</v>
      </c>
      <c r="G499" s="19">
        <v>0</v>
      </c>
      <c r="H499" s="19">
        <v>0</v>
      </c>
      <c r="I499" s="19">
        <v>2.4214386940002441E-8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22"/>
      <c r="P499" s="19"/>
      <c r="Q499" s="22">
        <v>0</v>
      </c>
      <c r="R499" s="22">
        <v>0</v>
      </c>
      <c r="S499" s="19">
        <v>0</v>
      </c>
      <c r="T499" s="19">
        <v>0</v>
      </c>
      <c r="U499" s="19"/>
      <c r="V499" s="19"/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0</v>
      </c>
      <c r="AE499" s="19">
        <v>0</v>
      </c>
      <c r="AF499" s="19">
        <v>0</v>
      </c>
      <c r="AG499" s="19">
        <v>0</v>
      </c>
      <c r="AH499" s="19">
        <v>0</v>
      </c>
      <c r="AI499" s="19">
        <v>0</v>
      </c>
      <c r="AJ499" s="19">
        <v>0</v>
      </c>
      <c r="AK499" s="19">
        <v>0</v>
      </c>
      <c r="AL499" s="19">
        <v>0</v>
      </c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>
        <v>0</v>
      </c>
      <c r="BB499" s="19">
        <v>0</v>
      </c>
      <c r="BC499" s="19"/>
      <c r="BD499" s="19"/>
      <c r="BE499" s="19"/>
      <c r="BF499" s="19"/>
      <c r="BG499" s="16">
        <f t="shared" si="28"/>
        <v>2.4214386940002441E-8</v>
      </c>
      <c r="BH499" s="16">
        <f t="shared" si="28"/>
        <v>0</v>
      </c>
      <c r="BI499" s="16">
        <f t="shared" si="29"/>
        <v>2.4214386940002441E-8</v>
      </c>
      <c r="BJ499" s="16">
        <f t="shared" si="30"/>
        <v>0</v>
      </c>
      <c r="BK499" s="18">
        <f t="shared" si="31"/>
        <v>0</v>
      </c>
    </row>
    <row r="500" spans="1:63" x14ac:dyDescent="0.3">
      <c r="A500" s="12">
        <v>24.402699999999999</v>
      </c>
      <c r="B500" s="13" t="s">
        <v>475</v>
      </c>
      <c r="C500" s="19"/>
      <c r="D500" s="19"/>
      <c r="E500" s="19">
        <v>0</v>
      </c>
      <c r="F500" s="19">
        <v>0</v>
      </c>
      <c r="G500" s="19">
        <v>514231.52000001073</v>
      </c>
      <c r="H500" s="19">
        <v>0</v>
      </c>
      <c r="I500" s="19">
        <v>533988.85000002384</v>
      </c>
      <c r="J500" s="19">
        <v>0</v>
      </c>
      <c r="K500" s="19">
        <v>795012.27000000328</v>
      </c>
      <c r="L500" s="19">
        <v>0</v>
      </c>
      <c r="M500" s="20">
        <v>1049.2999999523163</v>
      </c>
      <c r="N500" s="21">
        <v>0</v>
      </c>
      <c r="O500" s="23">
        <v>739795.5</v>
      </c>
      <c r="P500" s="22"/>
      <c r="Q500" s="23">
        <v>660164</v>
      </c>
      <c r="R500" s="22">
        <v>0</v>
      </c>
      <c r="S500" s="20">
        <v>985832.5</v>
      </c>
      <c r="T500" s="24">
        <v>0</v>
      </c>
      <c r="U500" s="19">
        <v>2263375</v>
      </c>
      <c r="V500" s="19"/>
      <c r="W500" s="20">
        <v>2070782.150000006</v>
      </c>
      <c r="X500" s="21">
        <v>0</v>
      </c>
      <c r="Y500" s="19">
        <v>9450</v>
      </c>
      <c r="Z500" s="19">
        <v>0</v>
      </c>
      <c r="AA500" s="21">
        <v>626503.69999998808</v>
      </c>
      <c r="AB500" s="21">
        <v>0</v>
      </c>
      <c r="AC500" s="20">
        <v>52126.599999999627</v>
      </c>
      <c r="AD500" s="21">
        <v>0</v>
      </c>
      <c r="AE500" s="19">
        <v>15655.850000000093</v>
      </c>
      <c r="AF500" s="19">
        <v>0</v>
      </c>
      <c r="AG500" s="20">
        <v>39965.5</v>
      </c>
      <c r="AH500" s="21">
        <v>0</v>
      </c>
      <c r="AI500" s="21">
        <v>348194</v>
      </c>
      <c r="AJ500" s="21">
        <v>0</v>
      </c>
      <c r="AK500" s="20">
        <v>311661.69999999995</v>
      </c>
      <c r="AL500" s="21">
        <v>0</v>
      </c>
      <c r="AM500" s="19">
        <v>236158.9</v>
      </c>
      <c r="AN500" s="19"/>
      <c r="AO500" s="19">
        <v>20796</v>
      </c>
      <c r="AP500" s="19"/>
      <c r="AQ500" s="20">
        <v>117294</v>
      </c>
      <c r="AR500" s="21">
        <v>0</v>
      </c>
      <c r="AS500" s="20">
        <v>713967.5</v>
      </c>
      <c r="AT500" s="21"/>
      <c r="AU500" s="19">
        <v>91074.5</v>
      </c>
      <c r="AV500" s="19">
        <v>0</v>
      </c>
      <c r="AW500" s="19"/>
      <c r="AX500" s="19"/>
      <c r="AY500" s="19"/>
      <c r="AZ500" s="19"/>
      <c r="BA500" s="19">
        <v>629808</v>
      </c>
      <c r="BB500" s="19">
        <v>0</v>
      </c>
      <c r="BC500" s="19"/>
      <c r="BD500" s="19"/>
      <c r="BE500" s="19"/>
      <c r="BF500" s="19"/>
      <c r="BG500" s="16">
        <f t="shared" si="28"/>
        <v>11776887.339999983</v>
      </c>
      <c r="BH500" s="16">
        <f t="shared" si="28"/>
        <v>0</v>
      </c>
      <c r="BI500" s="56">
        <f t="shared" si="29"/>
        <v>11776887.339999983</v>
      </c>
      <c r="BJ500" s="56">
        <f t="shared" si="30"/>
        <v>0</v>
      </c>
      <c r="BK500" s="18">
        <f t="shared" si="31"/>
        <v>626503.69999998808</v>
      </c>
    </row>
    <row r="501" spans="1:63" x14ac:dyDescent="0.3">
      <c r="A501" s="12">
        <v>24.404699999999998</v>
      </c>
      <c r="B501" s="13" t="s">
        <v>476</v>
      </c>
      <c r="C501" s="19">
        <v>397155</v>
      </c>
      <c r="D501" s="19">
        <v>0</v>
      </c>
      <c r="E501" s="20">
        <v>2855235.7600000002</v>
      </c>
      <c r="F501" s="21">
        <v>0</v>
      </c>
      <c r="G501" s="19">
        <v>0</v>
      </c>
      <c r="H501" s="19">
        <v>0</v>
      </c>
      <c r="I501" s="19"/>
      <c r="J501" s="19"/>
      <c r="K501" s="19">
        <v>0</v>
      </c>
      <c r="L501" s="19">
        <v>0</v>
      </c>
      <c r="M501" s="19">
        <v>0</v>
      </c>
      <c r="N501" s="19">
        <v>0</v>
      </c>
      <c r="O501" s="22"/>
      <c r="P501" s="19"/>
      <c r="Q501" s="22">
        <v>0</v>
      </c>
      <c r="R501" s="22">
        <v>0</v>
      </c>
      <c r="S501" s="19">
        <v>0</v>
      </c>
      <c r="T501" s="19">
        <v>0</v>
      </c>
      <c r="U501" s="19"/>
      <c r="V501" s="19"/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0</v>
      </c>
      <c r="AE501" s="19">
        <v>0</v>
      </c>
      <c r="AF501" s="19">
        <v>0</v>
      </c>
      <c r="AG501" s="19">
        <v>0</v>
      </c>
      <c r="AH501" s="19">
        <v>0</v>
      </c>
      <c r="AI501" s="19">
        <v>0</v>
      </c>
      <c r="AJ501" s="19">
        <v>0</v>
      </c>
      <c r="AK501" s="19">
        <v>0</v>
      </c>
      <c r="AL501" s="19">
        <v>0</v>
      </c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>
        <v>0</v>
      </c>
      <c r="BB501" s="19">
        <v>0</v>
      </c>
      <c r="BC501" s="19"/>
      <c r="BD501" s="19"/>
      <c r="BE501" s="19"/>
      <c r="BF501" s="19"/>
      <c r="BG501" s="16">
        <f t="shared" si="28"/>
        <v>3252390.7600000002</v>
      </c>
      <c r="BH501" s="16">
        <f t="shared" si="28"/>
        <v>0</v>
      </c>
      <c r="BI501" s="56">
        <f t="shared" si="29"/>
        <v>3252390.7600000002</v>
      </c>
      <c r="BJ501" s="56">
        <f t="shared" si="30"/>
        <v>0</v>
      </c>
      <c r="BK501" s="18">
        <f t="shared" si="31"/>
        <v>0</v>
      </c>
    </row>
    <row r="502" spans="1:63" ht="31.5" x14ac:dyDescent="0.3">
      <c r="A502" s="12">
        <v>24.4057</v>
      </c>
      <c r="B502" s="13" t="s">
        <v>477</v>
      </c>
      <c r="C502" s="19"/>
      <c r="D502" s="19"/>
      <c r="E502" s="19">
        <v>0</v>
      </c>
      <c r="F502" s="19">
        <v>0</v>
      </c>
      <c r="G502" s="19">
        <v>0</v>
      </c>
      <c r="H502" s="19">
        <v>0</v>
      </c>
      <c r="I502" s="19"/>
      <c r="J502" s="19"/>
      <c r="K502" s="19">
        <v>0</v>
      </c>
      <c r="L502" s="19">
        <v>0</v>
      </c>
      <c r="M502" s="19">
        <v>0</v>
      </c>
      <c r="N502" s="19">
        <v>0</v>
      </c>
      <c r="O502" s="22"/>
      <c r="P502" s="19"/>
      <c r="Q502" s="22">
        <v>0</v>
      </c>
      <c r="R502" s="22">
        <v>0</v>
      </c>
      <c r="S502" s="19">
        <v>0</v>
      </c>
      <c r="T502" s="19">
        <v>0</v>
      </c>
      <c r="U502" s="19"/>
      <c r="V502" s="19"/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0</v>
      </c>
      <c r="AE502" s="19">
        <v>0</v>
      </c>
      <c r="AF502" s="19">
        <v>0</v>
      </c>
      <c r="AG502" s="19">
        <v>0</v>
      </c>
      <c r="AH502" s="19">
        <v>0</v>
      </c>
      <c r="AI502" s="19">
        <v>0</v>
      </c>
      <c r="AJ502" s="19">
        <v>0</v>
      </c>
      <c r="AK502" s="19">
        <v>0</v>
      </c>
      <c r="AL502" s="19">
        <v>0</v>
      </c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>
        <v>405508.27</v>
      </c>
      <c r="AX502" s="19"/>
      <c r="AY502" s="19"/>
      <c r="AZ502" s="19"/>
      <c r="BA502" s="19">
        <v>0</v>
      </c>
      <c r="BB502" s="19">
        <v>0</v>
      </c>
      <c r="BC502" s="19">
        <v>6298</v>
      </c>
      <c r="BD502" s="19"/>
      <c r="BE502" s="19"/>
      <c r="BF502" s="19"/>
      <c r="BG502" s="16">
        <f t="shared" si="28"/>
        <v>411806.27</v>
      </c>
      <c r="BH502" s="16">
        <f t="shared" si="28"/>
        <v>0</v>
      </c>
      <c r="BI502" s="56">
        <f t="shared" si="29"/>
        <v>411806.27</v>
      </c>
      <c r="BJ502" s="56">
        <f t="shared" si="30"/>
        <v>0</v>
      </c>
      <c r="BK502" s="18">
        <f t="shared" si="31"/>
        <v>0</v>
      </c>
    </row>
    <row r="503" spans="1:63" ht="31.5" x14ac:dyDescent="0.3">
      <c r="A503" s="12">
        <v>24.409700000000001</v>
      </c>
      <c r="B503" s="13" t="s">
        <v>478</v>
      </c>
      <c r="C503" s="19"/>
      <c r="D503" s="19"/>
      <c r="E503" s="19">
        <v>0</v>
      </c>
      <c r="F503" s="19">
        <v>0</v>
      </c>
      <c r="G503" s="19">
        <v>0</v>
      </c>
      <c r="H503" s="19">
        <v>0</v>
      </c>
      <c r="I503" s="19"/>
      <c r="J503" s="19"/>
      <c r="K503" s="19">
        <v>0</v>
      </c>
      <c r="L503" s="19">
        <v>0</v>
      </c>
      <c r="M503" s="19" t="s">
        <v>73</v>
      </c>
      <c r="N503" s="19" t="s">
        <v>73</v>
      </c>
      <c r="O503" s="22"/>
      <c r="P503" s="19"/>
      <c r="Q503" s="22">
        <v>0</v>
      </c>
      <c r="R503" s="22">
        <v>0</v>
      </c>
      <c r="S503" s="19">
        <v>0</v>
      </c>
      <c r="T503" s="19">
        <v>0</v>
      </c>
      <c r="U503" s="19"/>
      <c r="V503" s="19"/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19">
        <v>0</v>
      </c>
      <c r="AK503" s="19">
        <v>0</v>
      </c>
      <c r="AL503" s="19">
        <v>0</v>
      </c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>
        <v>10441.950000001118</v>
      </c>
      <c r="AZ503" s="19"/>
      <c r="BA503" s="19">
        <v>0</v>
      </c>
      <c r="BB503" s="19">
        <v>0</v>
      </c>
      <c r="BC503" s="19"/>
      <c r="BD503" s="19"/>
      <c r="BE503" s="19"/>
      <c r="BF503" s="19"/>
      <c r="BG503" s="16">
        <f t="shared" si="28"/>
        <v>10441.950000001118</v>
      </c>
      <c r="BH503" s="16">
        <f t="shared" si="28"/>
        <v>0</v>
      </c>
      <c r="BI503" s="56">
        <f t="shared" si="29"/>
        <v>10441.950000001118</v>
      </c>
      <c r="BJ503" s="56">
        <f t="shared" si="30"/>
        <v>0</v>
      </c>
      <c r="BK503" s="18">
        <f t="shared" si="31"/>
        <v>0</v>
      </c>
    </row>
    <row r="504" spans="1:63" ht="31.5" x14ac:dyDescent="0.3">
      <c r="A504" s="12">
        <v>24.4117</v>
      </c>
      <c r="B504" s="13" t="s">
        <v>479</v>
      </c>
      <c r="C504" s="19"/>
      <c r="D504" s="19"/>
      <c r="E504" s="19">
        <v>0</v>
      </c>
      <c r="F504" s="19">
        <v>0</v>
      </c>
      <c r="G504" s="19">
        <v>0</v>
      </c>
      <c r="H504" s="19">
        <v>0</v>
      </c>
      <c r="I504" s="19"/>
      <c r="J504" s="19"/>
      <c r="K504" s="19">
        <v>0</v>
      </c>
      <c r="L504" s="19">
        <v>0</v>
      </c>
      <c r="M504" s="19">
        <v>0</v>
      </c>
      <c r="N504" s="19">
        <v>0</v>
      </c>
      <c r="O504" s="22"/>
      <c r="P504" s="19"/>
      <c r="Q504" s="22">
        <v>0</v>
      </c>
      <c r="R504" s="22">
        <v>0</v>
      </c>
      <c r="S504" s="19">
        <v>0</v>
      </c>
      <c r="T504" s="19">
        <v>0</v>
      </c>
      <c r="U504" s="19"/>
      <c r="V504" s="19"/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0</v>
      </c>
      <c r="AE504" s="19">
        <v>0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>
        <v>0</v>
      </c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>
        <v>1729267.5300000906</v>
      </c>
      <c r="AZ504" s="19"/>
      <c r="BA504" s="19">
        <v>0</v>
      </c>
      <c r="BB504" s="19">
        <v>0</v>
      </c>
      <c r="BC504" s="19"/>
      <c r="BD504" s="19"/>
      <c r="BE504" s="19"/>
      <c r="BF504" s="19"/>
      <c r="BG504" s="16">
        <f t="shared" si="28"/>
        <v>1729267.5300000906</v>
      </c>
      <c r="BH504" s="16">
        <f t="shared" si="28"/>
        <v>0</v>
      </c>
      <c r="BI504" s="56">
        <f t="shared" si="29"/>
        <v>1729267.5300000906</v>
      </c>
      <c r="BJ504" s="56">
        <f t="shared" si="30"/>
        <v>0</v>
      </c>
      <c r="BK504" s="18">
        <f t="shared" si="31"/>
        <v>0</v>
      </c>
    </row>
    <row r="505" spans="1:63" ht="31.5" x14ac:dyDescent="0.3">
      <c r="A505" s="12">
        <v>24.412700000000001</v>
      </c>
      <c r="B505" s="13" t="s">
        <v>480</v>
      </c>
      <c r="C505" s="19"/>
      <c r="D505" s="19"/>
      <c r="E505" s="19">
        <v>0</v>
      </c>
      <c r="F505" s="19">
        <v>0</v>
      </c>
      <c r="G505" s="19">
        <v>0</v>
      </c>
      <c r="H505" s="19">
        <v>0</v>
      </c>
      <c r="I505" s="19"/>
      <c r="J505" s="19"/>
      <c r="K505" s="19">
        <v>0</v>
      </c>
      <c r="L505" s="19">
        <v>0</v>
      </c>
      <c r="M505" s="19">
        <v>0</v>
      </c>
      <c r="N505" s="19">
        <v>0</v>
      </c>
      <c r="O505" s="22"/>
      <c r="P505" s="19"/>
      <c r="Q505" s="22">
        <v>0</v>
      </c>
      <c r="R505" s="22">
        <v>0</v>
      </c>
      <c r="S505" s="19">
        <v>0</v>
      </c>
      <c r="T505" s="19">
        <v>0</v>
      </c>
      <c r="U505" s="19"/>
      <c r="V505" s="19"/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0</v>
      </c>
      <c r="AE505" s="19">
        <v>0</v>
      </c>
      <c r="AF505" s="19">
        <v>0</v>
      </c>
      <c r="AG505" s="19">
        <v>0</v>
      </c>
      <c r="AH505" s="19">
        <v>0</v>
      </c>
      <c r="AI505" s="19">
        <v>0</v>
      </c>
      <c r="AJ505" s="19">
        <v>0</v>
      </c>
      <c r="AK505" s="19">
        <v>0</v>
      </c>
      <c r="AL505" s="19">
        <v>0</v>
      </c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>
        <v>10635</v>
      </c>
      <c r="AZ505" s="19"/>
      <c r="BA505" s="19">
        <v>0</v>
      </c>
      <c r="BB505" s="19">
        <v>0</v>
      </c>
      <c r="BC505" s="19"/>
      <c r="BD505" s="19"/>
      <c r="BE505" s="19"/>
      <c r="BF505" s="19"/>
      <c r="BG505" s="16">
        <f t="shared" si="28"/>
        <v>10635</v>
      </c>
      <c r="BH505" s="16">
        <f t="shared" si="28"/>
        <v>0</v>
      </c>
      <c r="BI505" s="56">
        <f t="shared" si="29"/>
        <v>10635</v>
      </c>
      <c r="BJ505" s="56">
        <f t="shared" si="30"/>
        <v>0</v>
      </c>
      <c r="BK505" s="18">
        <f t="shared" si="31"/>
        <v>0</v>
      </c>
    </row>
    <row r="506" spans="1:63" ht="31.5" x14ac:dyDescent="0.3">
      <c r="A506" s="12">
        <v>24.413699999999999</v>
      </c>
      <c r="B506" s="13" t="s">
        <v>481</v>
      </c>
      <c r="C506" s="19"/>
      <c r="D506" s="19"/>
      <c r="E506" s="19">
        <v>0</v>
      </c>
      <c r="F506" s="19">
        <v>0</v>
      </c>
      <c r="G506" s="19">
        <v>0</v>
      </c>
      <c r="H506" s="19">
        <v>0</v>
      </c>
      <c r="I506" s="19"/>
      <c r="J506" s="19"/>
      <c r="K506" s="19">
        <v>0</v>
      </c>
      <c r="L506" s="19">
        <v>0</v>
      </c>
      <c r="M506" s="19">
        <v>0</v>
      </c>
      <c r="N506" s="19">
        <v>0</v>
      </c>
      <c r="O506" s="22"/>
      <c r="P506" s="19"/>
      <c r="Q506" s="22">
        <v>0</v>
      </c>
      <c r="R506" s="22">
        <v>0</v>
      </c>
      <c r="S506" s="19">
        <v>0</v>
      </c>
      <c r="T506" s="19">
        <v>0</v>
      </c>
      <c r="U506" s="19"/>
      <c r="V506" s="19"/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>
        <v>4882626.930000782</v>
      </c>
      <c r="AZ506" s="19"/>
      <c r="BA506" s="19">
        <v>0</v>
      </c>
      <c r="BB506" s="19">
        <v>0</v>
      </c>
      <c r="BC506" s="19"/>
      <c r="BD506" s="19"/>
      <c r="BE506" s="19"/>
      <c r="BF506" s="19"/>
      <c r="BG506" s="16">
        <f t="shared" si="28"/>
        <v>4882626.930000782</v>
      </c>
      <c r="BH506" s="16">
        <f t="shared" si="28"/>
        <v>0</v>
      </c>
      <c r="BI506" s="56">
        <f t="shared" si="29"/>
        <v>4882626.930000782</v>
      </c>
      <c r="BJ506" s="56">
        <f t="shared" si="30"/>
        <v>0</v>
      </c>
      <c r="BK506" s="18">
        <f t="shared" si="31"/>
        <v>0</v>
      </c>
    </row>
    <row r="507" spans="1:63" ht="31.5" x14ac:dyDescent="0.3">
      <c r="A507" s="12">
        <v>24.4147</v>
      </c>
      <c r="B507" s="13" t="s">
        <v>482</v>
      </c>
      <c r="C507" s="19"/>
      <c r="D507" s="19"/>
      <c r="E507" s="19">
        <v>0</v>
      </c>
      <c r="F507" s="19">
        <v>0</v>
      </c>
      <c r="G507" s="19">
        <v>0</v>
      </c>
      <c r="H507" s="19">
        <v>0</v>
      </c>
      <c r="I507" s="19"/>
      <c r="J507" s="19"/>
      <c r="K507" s="19">
        <v>0</v>
      </c>
      <c r="L507" s="19">
        <v>0</v>
      </c>
      <c r="M507" s="19">
        <v>0</v>
      </c>
      <c r="N507" s="19">
        <v>0</v>
      </c>
      <c r="O507" s="22"/>
      <c r="P507" s="19"/>
      <c r="Q507" s="22">
        <v>0</v>
      </c>
      <c r="R507" s="22">
        <v>0</v>
      </c>
      <c r="S507" s="19">
        <v>0</v>
      </c>
      <c r="T507" s="19">
        <v>0</v>
      </c>
      <c r="U507" s="19"/>
      <c r="V507" s="19"/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0</v>
      </c>
      <c r="AE507" s="19">
        <v>0</v>
      </c>
      <c r="AF507" s="19">
        <v>0</v>
      </c>
      <c r="AG507" s="19">
        <v>0</v>
      </c>
      <c r="AH507" s="19">
        <v>0</v>
      </c>
      <c r="AI507" s="19">
        <v>0</v>
      </c>
      <c r="AJ507" s="19">
        <v>0</v>
      </c>
      <c r="AK507" s="19">
        <v>0</v>
      </c>
      <c r="AL507" s="19">
        <v>0</v>
      </c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>
        <v>22556685.769999981</v>
      </c>
      <c r="AZ507" s="19"/>
      <c r="BA507" s="19">
        <v>0</v>
      </c>
      <c r="BB507" s="19">
        <v>0</v>
      </c>
      <c r="BC507" s="19"/>
      <c r="BD507" s="19"/>
      <c r="BE507" s="19"/>
      <c r="BF507" s="19"/>
      <c r="BG507" s="16">
        <f t="shared" si="28"/>
        <v>22556685.769999981</v>
      </c>
      <c r="BH507" s="16">
        <f t="shared" si="28"/>
        <v>0</v>
      </c>
      <c r="BI507" s="56">
        <f t="shared" si="29"/>
        <v>22556685.769999981</v>
      </c>
      <c r="BJ507" s="56">
        <f t="shared" si="30"/>
        <v>0</v>
      </c>
      <c r="BK507" s="18">
        <f t="shared" si="31"/>
        <v>0</v>
      </c>
    </row>
    <row r="508" spans="1:63" ht="31.5" x14ac:dyDescent="0.3">
      <c r="A508" s="12">
        <v>24.415699999999998</v>
      </c>
      <c r="B508" s="13" t="s">
        <v>483</v>
      </c>
      <c r="C508" s="19"/>
      <c r="D508" s="19"/>
      <c r="E508" s="19">
        <v>0</v>
      </c>
      <c r="F508" s="19">
        <v>0</v>
      </c>
      <c r="G508" s="19">
        <v>0</v>
      </c>
      <c r="H508" s="19">
        <v>0</v>
      </c>
      <c r="I508" s="19"/>
      <c r="J508" s="19"/>
      <c r="K508" s="19">
        <v>0</v>
      </c>
      <c r="L508" s="19">
        <v>0</v>
      </c>
      <c r="M508" s="19">
        <v>0</v>
      </c>
      <c r="N508" s="19">
        <v>0</v>
      </c>
      <c r="O508" s="22"/>
      <c r="P508" s="19"/>
      <c r="Q508" s="22">
        <v>0</v>
      </c>
      <c r="R508" s="22">
        <v>0</v>
      </c>
      <c r="S508" s="19">
        <v>0</v>
      </c>
      <c r="T508" s="19">
        <v>0</v>
      </c>
      <c r="U508" s="19"/>
      <c r="V508" s="19"/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>
        <v>0</v>
      </c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>
        <v>0</v>
      </c>
      <c r="BB508" s="19">
        <v>0</v>
      </c>
      <c r="BC508" s="19"/>
      <c r="BD508" s="19"/>
      <c r="BE508" s="19"/>
      <c r="BF508" s="19"/>
      <c r="BG508" s="16">
        <f t="shared" si="28"/>
        <v>0</v>
      </c>
      <c r="BH508" s="16">
        <f t="shared" si="28"/>
        <v>0</v>
      </c>
      <c r="BI508" s="56">
        <f t="shared" si="29"/>
        <v>0</v>
      </c>
      <c r="BJ508" s="56">
        <f t="shared" si="30"/>
        <v>0</v>
      </c>
      <c r="BK508" s="18">
        <f t="shared" si="31"/>
        <v>0</v>
      </c>
    </row>
    <row r="509" spans="1:63" ht="31.5" x14ac:dyDescent="0.3">
      <c r="A509" s="26">
        <v>24.416699999999999</v>
      </c>
      <c r="B509" s="13" t="s">
        <v>484</v>
      </c>
      <c r="C509" s="19"/>
      <c r="D509" s="19"/>
      <c r="E509" s="19">
        <v>0</v>
      </c>
      <c r="F509" s="19">
        <v>0</v>
      </c>
      <c r="G509" s="19">
        <v>0</v>
      </c>
      <c r="H509" s="19">
        <v>0</v>
      </c>
      <c r="I509" s="19"/>
      <c r="J509" s="19"/>
      <c r="K509" s="19">
        <v>0</v>
      </c>
      <c r="L509" s="19">
        <v>0</v>
      </c>
      <c r="M509" s="19">
        <v>0</v>
      </c>
      <c r="N509" s="19">
        <v>0</v>
      </c>
      <c r="O509" s="22"/>
      <c r="P509" s="19"/>
      <c r="Q509" s="22">
        <v>0</v>
      </c>
      <c r="R509" s="22">
        <v>0</v>
      </c>
      <c r="S509" s="19">
        <v>0</v>
      </c>
      <c r="T509" s="19">
        <v>0</v>
      </c>
      <c r="U509" s="19"/>
      <c r="V509" s="19"/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E509" s="19">
        <v>0</v>
      </c>
      <c r="AF509" s="19">
        <v>0</v>
      </c>
      <c r="AG509" s="19">
        <v>0</v>
      </c>
      <c r="AH509" s="19">
        <v>0</v>
      </c>
      <c r="AI509" s="19">
        <v>0</v>
      </c>
      <c r="AJ509" s="19">
        <v>0</v>
      </c>
      <c r="AK509" s="19">
        <v>0</v>
      </c>
      <c r="AL509" s="19">
        <v>0</v>
      </c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>
        <v>101041.5</v>
      </c>
      <c r="AZ509" s="19"/>
      <c r="BA509" s="19">
        <v>0</v>
      </c>
      <c r="BB509" s="19">
        <v>0</v>
      </c>
      <c r="BC509" s="19"/>
      <c r="BD509" s="19"/>
      <c r="BE509" s="19"/>
      <c r="BF509" s="19"/>
      <c r="BG509" s="16">
        <f t="shared" si="28"/>
        <v>101041.5</v>
      </c>
      <c r="BH509" s="16">
        <f t="shared" si="28"/>
        <v>0</v>
      </c>
      <c r="BI509" s="56">
        <f t="shared" si="29"/>
        <v>101041.5</v>
      </c>
      <c r="BJ509" s="56">
        <f t="shared" si="30"/>
        <v>0</v>
      </c>
      <c r="BK509" s="18">
        <f t="shared" si="31"/>
        <v>0</v>
      </c>
    </row>
    <row r="510" spans="1:63" ht="31.5" x14ac:dyDescent="0.3">
      <c r="A510" s="62">
        <v>24.4177</v>
      </c>
      <c r="B510" s="28" t="s">
        <v>485</v>
      </c>
      <c r="C510" s="19"/>
      <c r="D510" s="19"/>
      <c r="E510" s="19">
        <v>0</v>
      </c>
      <c r="F510" s="19">
        <v>0</v>
      </c>
      <c r="G510" s="19">
        <v>0</v>
      </c>
      <c r="H510" s="19">
        <v>0</v>
      </c>
      <c r="I510" s="19"/>
      <c r="J510" s="19"/>
      <c r="K510" s="19">
        <v>0</v>
      </c>
      <c r="L510" s="19">
        <v>0</v>
      </c>
      <c r="M510" s="19">
        <v>0</v>
      </c>
      <c r="N510" s="19">
        <v>0</v>
      </c>
      <c r="O510" s="22"/>
      <c r="P510" s="19"/>
      <c r="Q510" s="22">
        <v>0</v>
      </c>
      <c r="R510" s="22">
        <v>0</v>
      </c>
      <c r="S510" s="19">
        <v>0</v>
      </c>
      <c r="T510" s="19">
        <v>0</v>
      </c>
      <c r="U510" s="19"/>
      <c r="V510" s="19"/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>
        <v>10000</v>
      </c>
      <c r="AZ510" s="19"/>
      <c r="BA510" s="19">
        <v>0</v>
      </c>
      <c r="BB510" s="19">
        <v>0</v>
      </c>
      <c r="BC510" s="19"/>
      <c r="BD510" s="19"/>
      <c r="BE510" s="19"/>
      <c r="BF510" s="19"/>
      <c r="BG510" s="16">
        <f t="shared" si="28"/>
        <v>10000</v>
      </c>
      <c r="BH510" s="16">
        <f t="shared" si="28"/>
        <v>0</v>
      </c>
      <c r="BI510" s="56">
        <f t="shared" si="29"/>
        <v>10000</v>
      </c>
      <c r="BJ510" s="56">
        <f t="shared" si="30"/>
        <v>0</v>
      </c>
      <c r="BK510" s="18">
        <f t="shared" si="31"/>
        <v>0</v>
      </c>
    </row>
    <row r="511" spans="1:63" ht="31.5" x14ac:dyDescent="0.3">
      <c r="A511" s="62">
        <v>24.418700000000001</v>
      </c>
      <c r="B511" s="28" t="s">
        <v>486</v>
      </c>
      <c r="C511" s="19"/>
      <c r="D511" s="19"/>
      <c r="E511" s="19">
        <v>0</v>
      </c>
      <c r="F511" s="19">
        <v>0</v>
      </c>
      <c r="G511" s="19">
        <v>0</v>
      </c>
      <c r="H511" s="19">
        <v>0</v>
      </c>
      <c r="I511" s="19"/>
      <c r="J511" s="19"/>
      <c r="K511" s="19">
        <v>0</v>
      </c>
      <c r="L511" s="19">
        <v>0</v>
      </c>
      <c r="M511" s="19">
        <v>0</v>
      </c>
      <c r="N511" s="19">
        <v>0</v>
      </c>
      <c r="O511" s="22"/>
      <c r="P511" s="19"/>
      <c r="Q511" s="22">
        <v>0</v>
      </c>
      <c r="R511" s="22">
        <v>0</v>
      </c>
      <c r="S511" s="19">
        <v>0</v>
      </c>
      <c r="T511" s="19">
        <v>0</v>
      </c>
      <c r="U511" s="19"/>
      <c r="V511" s="19"/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0</v>
      </c>
      <c r="AE511" s="19">
        <v>0</v>
      </c>
      <c r="AF511" s="19">
        <v>0</v>
      </c>
      <c r="AG511" s="19">
        <v>0</v>
      </c>
      <c r="AH511" s="19">
        <v>0</v>
      </c>
      <c r="AI511" s="19">
        <v>0</v>
      </c>
      <c r="AJ511" s="19">
        <v>0</v>
      </c>
      <c r="AK511" s="19">
        <v>0</v>
      </c>
      <c r="AL511" s="19">
        <v>0</v>
      </c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>
        <v>104572.60000002384</v>
      </c>
      <c r="AZ511" s="19"/>
      <c r="BA511" s="19">
        <v>0</v>
      </c>
      <c r="BB511" s="19">
        <v>0</v>
      </c>
      <c r="BC511" s="19"/>
      <c r="BD511" s="19"/>
      <c r="BE511" s="19"/>
      <c r="BF511" s="19"/>
      <c r="BG511" s="16">
        <f t="shared" si="28"/>
        <v>104572.60000002384</v>
      </c>
      <c r="BH511" s="16">
        <f t="shared" si="28"/>
        <v>0</v>
      </c>
      <c r="BI511" s="56">
        <f t="shared" si="29"/>
        <v>104572.60000002384</v>
      </c>
      <c r="BJ511" s="56">
        <f t="shared" si="30"/>
        <v>0</v>
      </c>
      <c r="BK511" s="18">
        <f t="shared" si="31"/>
        <v>0</v>
      </c>
    </row>
    <row r="512" spans="1:63" ht="31.5" x14ac:dyDescent="0.3">
      <c r="A512" s="12">
        <v>24.419699999999999</v>
      </c>
      <c r="B512" s="13" t="s">
        <v>487</v>
      </c>
      <c r="C512" s="19"/>
      <c r="D512" s="19"/>
      <c r="E512" s="19">
        <v>0</v>
      </c>
      <c r="F512" s="19">
        <v>0</v>
      </c>
      <c r="G512" s="19">
        <v>0</v>
      </c>
      <c r="H512" s="19">
        <v>0</v>
      </c>
      <c r="I512" s="19"/>
      <c r="J512" s="19"/>
      <c r="K512" s="19">
        <v>0</v>
      </c>
      <c r="L512" s="19">
        <v>0</v>
      </c>
      <c r="M512" s="19">
        <v>0</v>
      </c>
      <c r="N512" s="19">
        <v>0</v>
      </c>
      <c r="O512" s="22"/>
      <c r="P512" s="19"/>
      <c r="Q512" s="22">
        <v>0</v>
      </c>
      <c r="R512" s="22">
        <v>0</v>
      </c>
      <c r="S512" s="19">
        <v>0</v>
      </c>
      <c r="T512" s="19">
        <v>0</v>
      </c>
      <c r="U512" s="19"/>
      <c r="V512" s="19"/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>
        <v>0</v>
      </c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>
        <v>5696518</v>
      </c>
      <c r="AZ512" s="19"/>
      <c r="BA512" s="19">
        <v>0</v>
      </c>
      <c r="BB512" s="19">
        <v>0</v>
      </c>
      <c r="BC512" s="19"/>
      <c r="BD512" s="19"/>
      <c r="BE512" s="19"/>
      <c r="BF512" s="19"/>
      <c r="BG512" s="16">
        <f t="shared" si="28"/>
        <v>5696518</v>
      </c>
      <c r="BH512" s="16">
        <f t="shared" si="28"/>
        <v>0</v>
      </c>
      <c r="BI512" s="56">
        <f t="shared" si="29"/>
        <v>5696518</v>
      </c>
      <c r="BJ512" s="56">
        <f t="shared" si="30"/>
        <v>0</v>
      </c>
      <c r="BK512" s="18">
        <f t="shared" si="31"/>
        <v>0</v>
      </c>
    </row>
    <row r="513" spans="1:63" ht="31.5" x14ac:dyDescent="0.3">
      <c r="A513" s="12">
        <v>24.4207</v>
      </c>
      <c r="B513" s="13" t="s">
        <v>488</v>
      </c>
      <c r="C513" s="19"/>
      <c r="D513" s="19"/>
      <c r="E513" s="19">
        <v>0</v>
      </c>
      <c r="F513" s="19">
        <v>0</v>
      </c>
      <c r="G513" s="19">
        <v>0</v>
      </c>
      <c r="H513" s="19">
        <v>0</v>
      </c>
      <c r="I513" s="19"/>
      <c r="J513" s="19"/>
      <c r="K513" s="19">
        <v>0</v>
      </c>
      <c r="L513" s="19">
        <v>0</v>
      </c>
      <c r="M513" s="19">
        <v>0</v>
      </c>
      <c r="N513" s="19">
        <v>0</v>
      </c>
      <c r="O513" s="22"/>
      <c r="P513" s="19"/>
      <c r="Q513" s="22">
        <v>0</v>
      </c>
      <c r="R513" s="22">
        <v>0</v>
      </c>
      <c r="S513" s="19">
        <v>0</v>
      </c>
      <c r="T513" s="19">
        <v>0</v>
      </c>
      <c r="U513" s="19"/>
      <c r="V513" s="19"/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0</v>
      </c>
      <c r="AE513" s="19">
        <v>0</v>
      </c>
      <c r="AF513" s="19">
        <v>0</v>
      </c>
      <c r="AG513" s="19">
        <v>0</v>
      </c>
      <c r="AH513" s="19">
        <v>0</v>
      </c>
      <c r="AI513" s="19">
        <v>0</v>
      </c>
      <c r="AJ513" s="19">
        <v>0</v>
      </c>
      <c r="AK513" s="19">
        <v>0</v>
      </c>
      <c r="AL513" s="19">
        <v>0</v>
      </c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>
        <v>0</v>
      </c>
      <c r="BB513" s="19">
        <v>0</v>
      </c>
      <c r="BC513" s="19"/>
      <c r="BD513" s="19"/>
      <c r="BE513" s="19"/>
      <c r="BF513" s="19"/>
      <c r="BG513" s="16">
        <f t="shared" si="28"/>
        <v>0</v>
      </c>
      <c r="BH513" s="16">
        <f t="shared" si="28"/>
        <v>0</v>
      </c>
      <c r="BI513" s="16">
        <f t="shared" si="29"/>
        <v>0</v>
      </c>
      <c r="BJ513" s="16">
        <f t="shared" si="30"/>
        <v>0</v>
      </c>
      <c r="BK513" s="18">
        <f t="shared" si="31"/>
        <v>0</v>
      </c>
    </row>
    <row r="514" spans="1:63" ht="31.5" x14ac:dyDescent="0.3">
      <c r="A514" s="26">
        <v>24.421700000000001</v>
      </c>
      <c r="B514" s="13" t="s">
        <v>489</v>
      </c>
      <c r="C514" s="19"/>
      <c r="D514" s="19"/>
      <c r="E514" s="19">
        <v>0</v>
      </c>
      <c r="F514" s="19">
        <v>0</v>
      </c>
      <c r="G514" s="19">
        <v>0</v>
      </c>
      <c r="H514" s="19">
        <v>0</v>
      </c>
      <c r="I514" s="19"/>
      <c r="J514" s="19"/>
      <c r="K514" s="19">
        <v>0</v>
      </c>
      <c r="L514" s="19">
        <v>0</v>
      </c>
      <c r="M514" s="19">
        <v>0</v>
      </c>
      <c r="N514" s="19">
        <v>0</v>
      </c>
      <c r="O514" s="22"/>
      <c r="P514" s="19"/>
      <c r="Q514" s="22">
        <v>0</v>
      </c>
      <c r="R514" s="22">
        <v>0</v>
      </c>
      <c r="S514" s="19">
        <v>0</v>
      </c>
      <c r="T514" s="19">
        <v>0</v>
      </c>
      <c r="U514" s="19"/>
      <c r="V514" s="19"/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>
        <v>0</v>
      </c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>
        <v>8480</v>
      </c>
      <c r="AZ514" s="19"/>
      <c r="BA514" s="19">
        <v>0</v>
      </c>
      <c r="BB514" s="19">
        <v>0</v>
      </c>
      <c r="BC514" s="19"/>
      <c r="BD514" s="19"/>
      <c r="BE514" s="19"/>
      <c r="BF514" s="19"/>
      <c r="BG514" s="16">
        <f t="shared" si="28"/>
        <v>8480</v>
      </c>
      <c r="BH514" s="16">
        <f t="shared" si="28"/>
        <v>0</v>
      </c>
      <c r="BI514" s="16">
        <f t="shared" si="29"/>
        <v>8480</v>
      </c>
      <c r="BJ514" s="16">
        <f t="shared" si="30"/>
        <v>0</v>
      </c>
      <c r="BK514" s="18">
        <f t="shared" si="31"/>
        <v>0</v>
      </c>
    </row>
    <row r="515" spans="1:63" ht="31.5" x14ac:dyDescent="0.3">
      <c r="A515" s="26">
        <v>24.422699999999999</v>
      </c>
      <c r="B515" s="13" t="s">
        <v>490</v>
      </c>
      <c r="C515" s="19"/>
      <c r="D515" s="19"/>
      <c r="E515" s="19">
        <v>0</v>
      </c>
      <c r="F515" s="19">
        <v>0</v>
      </c>
      <c r="G515" s="19">
        <v>0</v>
      </c>
      <c r="H515" s="19">
        <v>0</v>
      </c>
      <c r="I515" s="19"/>
      <c r="J515" s="19"/>
      <c r="K515" s="19">
        <v>0</v>
      </c>
      <c r="L515" s="19">
        <v>0</v>
      </c>
      <c r="M515" s="19">
        <v>0</v>
      </c>
      <c r="N515" s="19">
        <v>0</v>
      </c>
      <c r="O515" s="22"/>
      <c r="P515" s="19"/>
      <c r="Q515" s="22">
        <v>0</v>
      </c>
      <c r="R515" s="22">
        <v>0</v>
      </c>
      <c r="S515" s="19">
        <v>0</v>
      </c>
      <c r="T515" s="19">
        <v>0</v>
      </c>
      <c r="U515" s="19"/>
      <c r="V515" s="19"/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0</v>
      </c>
      <c r="AE515" s="19">
        <v>0</v>
      </c>
      <c r="AF515" s="19">
        <v>0</v>
      </c>
      <c r="AG515" s="19">
        <v>0</v>
      </c>
      <c r="AH515" s="19">
        <v>0</v>
      </c>
      <c r="AI515" s="19">
        <v>0</v>
      </c>
      <c r="AJ515" s="19">
        <v>0</v>
      </c>
      <c r="AK515" s="19">
        <v>0</v>
      </c>
      <c r="AL515" s="19">
        <v>0</v>
      </c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>
        <v>2557.3499999993364</v>
      </c>
      <c r="AZ515" s="19"/>
      <c r="BA515" s="19">
        <v>0</v>
      </c>
      <c r="BB515" s="19">
        <v>0</v>
      </c>
      <c r="BC515" s="19"/>
      <c r="BD515" s="19"/>
      <c r="BE515" s="19"/>
      <c r="BF515" s="19"/>
      <c r="BG515" s="16">
        <f t="shared" si="28"/>
        <v>2557.3499999993364</v>
      </c>
      <c r="BH515" s="16">
        <f t="shared" si="28"/>
        <v>0</v>
      </c>
      <c r="BI515" s="56">
        <f t="shared" si="29"/>
        <v>2557.3499999993364</v>
      </c>
      <c r="BJ515" s="56">
        <f t="shared" si="30"/>
        <v>0</v>
      </c>
      <c r="BK515" s="18">
        <f t="shared" si="31"/>
        <v>0</v>
      </c>
    </row>
    <row r="516" spans="1:63" ht="31.5" x14ac:dyDescent="0.3">
      <c r="A516" s="12">
        <v>24.4237</v>
      </c>
      <c r="B516" s="13" t="s">
        <v>491</v>
      </c>
      <c r="C516" s="19"/>
      <c r="D516" s="19"/>
      <c r="E516" s="19">
        <v>0</v>
      </c>
      <c r="F516" s="19">
        <v>0</v>
      </c>
      <c r="G516" s="19">
        <v>0</v>
      </c>
      <c r="H516" s="19">
        <v>0</v>
      </c>
      <c r="I516" s="19"/>
      <c r="J516" s="19"/>
      <c r="K516" s="19">
        <v>0</v>
      </c>
      <c r="L516" s="19">
        <v>0</v>
      </c>
      <c r="M516" s="19" t="s">
        <v>73</v>
      </c>
      <c r="N516" s="19" t="s">
        <v>73</v>
      </c>
      <c r="O516" s="22"/>
      <c r="P516" s="19"/>
      <c r="Q516" s="22">
        <v>0</v>
      </c>
      <c r="R516" s="22">
        <v>0</v>
      </c>
      <c r="S516" s="19">
        <v>0</v>
      </c>
      <c r="T516" s="19">
        <v>0</v>
      </c>
      <c r="U516" s="19"/>
      <c r="V516" s="19"/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>
        <v>0</v>
      </c>
      <c r="AE516" s="19">
        <v>0</v>
      </c>
      <c r="AF516" s="19">
        <v>0</v>
      </c>
      <c r="AG516" s="19">
        <v>0</v>
      </c>
      <c r="AH516" s="19">
        <v>0</v>
      </c>
      <c r="AI516" s="19">
        <v>0</v>
      </c>
      <c r="AJ516" s="19">
        <v>0</v>
      </c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>
        <v>2510820.6999999974</v>
      </c>
      <c r="AZ516" s="19"/>
      <c r="BA516" s="19">
        <v>0</v>
      </c>
      <c r="BB516" s="19">
        <v>0</v>
      </c>
      <c r="BC516" s="19"/>
      <c r="BD516" s="19"/>
      <c r="BE516" s="19"/>
      <c r="BF516" s="19"/>
      <c r="BG516" s="16">
        <f t="shared" si="28"/>
        <v>2510820.6999999974</v>
      </c>
      <c r="BH516" s="16">
        <f t="shared" si="28"/>
        <v>0</v>
      </c>
      <c r="BI516" s="56">
        <f t="shared" si="29"/>
        <v>2510820.6999999974</v>
      </c>
      <c r="BJ516" s="56">
        <f t="shared" si="30"/>
        <v>0</v>
      </c>
      <c r="BK516" s="18">
        <f t="shared" si="31"/>
        <v>0</v>
      </c>
    </row>
    <row r="517" spans="1:63" ht="31.5" x14ac:dyDescent="0.3">
      <c r="A517" s="12">
        <v>24.4297</v>
      </c>
      <c r="B517" s="13" t="s">
        <v>492</v>
      </c>
      <c r="C517" s="19"/>
      <c r="D517" s="19"/>
      <c r="E517" s="19">
        <v>0</v>
      </c>
      <c r="F517" s="19">
        <v>0</v>
      </c>
      <c r="G517" s="19">
        <v>0</v>
      </c>
      <c r="H517" s="19">
        <v>0</v>
      </c>
      <c r="I517" s="19"/>
      <c r="J517" s="19"/>
      <c r="K517" s="19">
        <v>0</v>
      </c>
      <c r="L517" s="19">
        <v>0</v>
      </c>
      <c r="M517" s="19">
        <v>0</v>
      </c>
      <c r="N517" s="19">
        <v>0</v>
      </c>
      <c r="O517" s="22"/>
      <c r="P517" s="19"/>
      <c r="Q517" s="22">
        <v>0</v>
      </c>
      <c r="R517" s="22">
        <v>0</v>
      </c>
      <c r="S517" s="19">
        <v>0</v>
      </c>
      <c r="T517" s="19">
        <v>0</v>
      </c>
      <c r="U517" s="19"/>
      <c r="V517" s="19"/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0</v>
      </c>
      <c r="AE517" s="19">
        <v>0</v>
      </c>
      <c r="AF517" s="19">
        <v>0</v>
      </c>
      <c r="AG517" s="19">
        <v>0</v>
      </c>
      <c r="AH517" s="19">
        <v>0</v>
      </c>
      <c r="AI517" s="19">
        <v>0</v>
      </c>
      <c r="AJ517" s="19">
        <v>0</v>
      </c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>
        <v>43217976.299999997</v>
      </c>
      <c r="AZ517" s="19"/>
      <c r="BA517" s="19">
        <v>0</v>
      </c>
      <c r="BB517" s="19">
        <v>0</v>
      </c>
      <c r="BC517" s="19"/>
      <c r="BD517" s="19"/>
      <c r="BE517" s="19"/>
      <c r="BF517" s="19"/>
      <c r="BG517" s="16">
        <f t="shared" si="28"/>
        <v>43217976.299999997</v>
      </c>
      <c r="BH517" s="16">
        <f t="shared" si="28"/>
        <v>0</v>
      </c>
      <c r="BI517" s="56">
        <f t="shared" si="29"/>
        <v>43217976.299999997</v>
      </c>
      <c r="BJ517" s="56">
        <f t="shared" si="30"/>
        <v>0</v>
      </c>
      <c r="BK517" s="18">
        <f t="shared" si="31"/>
        <v>0</v>
      </c>
    </row>
    <row r="518" spans="1:63" ht="31.5" x14ac:dyDescent="0.3">
      <c r="A518" s="12">
        <v>24.430700000000002</v>
      </c>
      <c r="B518" s="13" t="s">
        <v>493</v>
      </c>
      <c r="C518" s="19"/>
      <c r="D518" s="19"/>
      <c r="E518" s="19">
        <v>0</v>
      </c>
      <c r="F518" s="19">
        <v>0</v>
      </c>
      <c r="G518" s="19">
        <v>0</v>
      </c>
      <c r="H518" s="19">
        <v>0</v>
      </c>
      <c r="I518" s="19"/>
      <c r="J518" s="19"/>
      <c r="K518" s="19">
        <v>0</v>
      </c>
      <c r="L518" s="19">
        <v>0</v>
      </c>
      <c r="M518" s="19">
        <v>0</v>
      </c>
      <c r="N518" s="19">
        <v>0</v>
      </c>
      <c r="O518" s="22"/>
      <c r="P518" s="19"/>
      <c r="Q518" s="22">
        <v>0</v>
      </c>
      <c r="R518" s="22">
        <v>0</v>
      </c>
      <c r="S518" s="19">
        <v>0</v>
      </c>
      <c r="T518" s="19">
        <v>0</v>
      </c>
      <c r="U518" s="19"/>
      <c r="V518" s="19"/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>
        <v>0</v>
      </c>
      <c r="BB518" s="19">
        <v>0</v>
      </c>
      <c r="BC518" s="19"/>
      <c r="BD518" s="19"/>
      <c r="BE518" s="19"/>
      <c r="BF518" s="19"/>
      <c r="BG518" s="16">
        <f t="shared" ref="BG518:BH581" si="32">C518+E518+G518+I518+K518+M518+O518+Q518+S518+U518+W518+Y518+AA518+AC518+AE518+AG518+AI518+AK518+AM518+AO518+AQ518+AS518+AU518+AW518+AY518+BA518+BC518+BE518</f>
        <v>0</v>
      </c>
      <c r="BH518" s="16">
        <f t="shared" si="32"/>
        <v>0</v>
      </c>
      <c r="BI518" s="56">
        <f t="shared" ref="BI518:BI581" si="33">IF(BG518-BH518&gt;0,BG518-BH518,0)</f>
        <v>0</v>
      </c>
      <c r="BJ518" s="56">
        <f t="shared" ref="BJ518:BJ581" si="34">IF(BH518-BG518&gt;0,BH518-BG518,0)</f>
        <v>0</v>
      </c>
      <c r="BK518" s="18">
        <f t="shared" ref="BK518:BK581" si="35">AA518+AB518</f>
        <v>0</v>
      </c>
    </row>
    <row r="519" spans="1:63" ht="31.5" x14ac:dyDescent="0.3">
      <c r="A519" s="12">
        <v>24.431699999999999</v>
      </c>
      <c r="B519" s="13" t="s">
        <v>494</v>
      </c>
      <c r="C519" s="19"/>
      <c r="D519" s="19"/>
      <c r="E519" s="19">
        <v>0</v>
      </c>
      <c r="F519" s="19">
        <v>0</v>
      </c>
      <c r="G519" s="19">
        <v>0</v>
      </c>
      <c r="H519" s="19">
        <v>0</v>
      </c>
      <c r="I519" s="19"/>
      <c r="J519" s="19"/>
      <c r="K519" s="19">
        <v>0</v>
      </c>
      <c r="L519" s="19">
        <v>0</v>
      </c>
      <c r="M519" s="19">
        <v>0</v>
      </c>
      <c r="N519" s="19">
        <v>0</v>
      </c>
      <c r="O519" s="22"/>
      <c r="P519" s="19"/>
      <c r="Q519" s="22">
        <v>0</v>
      </c>
      <c r="R519" s="22">
        <v>0</v>
      </c>
      <c r="S519" s="19">
        <v>0</v>
      </c>
      <c r="T519" s="19">
        <v>0</v>
      </c>
      <c r="U519" s="19"/>
      <c r="V519" s="19"/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0</v>
      </c>
      <c r="AE519" s="19">
        <v>0</v>
      </c>
      <c r="AF519" s="19">
        <v>0</v>
      </c>
      <c r="AG519" s="19">
        <v>0</v>
      </c>
      <c r="AH519" s="19">
        <v>0</v>
      </c>
      <c r="AI519" s="19">
        <v>0</v>
      </c>
      <c r="AJ519" s="19">
        <v>0</v>
      </c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>
        <v>22924</v>
      </c>
      <c r="AZ519" s="19"/>
      <c r="BA519" s="19">
        <v>0</v>
      </c>
      <c r="BB519" s="19">
        <v>0</v>
      </c>
      <c r="BC519" s="19"/>
      <c r="BD519" s="19"/>
      <c r="BE519" s="19"/>
      <c r="BF519" s="19"/>
      <c r="BG519" s="16">
        <f t="shared" si="32"/>
        <v>22924</v>
      </c>
      <c r="BH519" s="16">
        <f t="shared" si="32"/>
        <v>0</v>
      </c>
      <c r="BI519" s="56">
        <f t="shared" si="33"/>
        <v>22924</v>
      </c>
      <c r="BJ519" s="56">
        <f t="shared" si="34"/>
        <v>0</v>
      </c>
      <c r="BK519" s="18">
        <f t="shared" si="35"/>
        <v>0</v>
      </c>
    </row>
    <row r="520" spans="1:63" ht="31.5" x14ac:dyDescent="0.3">
      <c r="A520" s="12">
        <v>24.432700000000001</v>
      </c>
      <c r="B520" s="13" t="s">
        <v>495</v>
      </c>
      <c r="C520" s="19"/>
      <c r="D520" s="19"/>
      <c r="E520" s="19">
        <v>0</v>
      </c>
      <c r="F520" s="19">
        <v>0</v>
      </c>
      <c r="G520" s="19">
        <v>0</v>
      </c>
      <c r="H520" s="19">
        <v>0</v>
      </c>
      <c r="I520" s="19"/>
      <c r="J520" s="19"/>
      <c r="K520" s="19">
        <v>0</v>
      </c>
      <c r="L520" s="19">
        <v>0</v>
      </c>
      <c r="M520" s="19">
        <v>0</v>
      </c>
      <c r="N520" s="19">
        <v>0</v>
      </c>
      <c r="O520" s="22"/>
      <c r="P520" s="19"/>
      <c r="Q520" s="22">
        <v>0</v>
      </c>
      <c r="R520" s="22">
        <v>0</v>
      </c>
      <c r="S520" s="19">
        <v>0</v>
      </c>
      <c r="T520" s="19">
        <v>0</v>
      </c>
      <c r="U520" s="19"/>
      <c r="V520" s="19"/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0</v>
      </c>
      <c r="AE520" s="19">
        <v>0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>
        <v>68.979999899864197</v>
      </c>
      <c r="AZ520" s="19"/>
      <c r="BA520" s="19">
        <v>0</v>
      </c>
      <c r="BB520" s="19">
        <v>0</v>
      </c>
      <c r="BC520" s="19"/>
      <c r="BD520" s="19"/>
      <c r="BE520" s="19"/>
      <c r="BF520" s="19"/>
      <c r="BG520" s="16">
        <f t="shared" si="32"/>
        <v>68.979999899864197</v>
      </c>
      <c r="BH520" s="16">
        <f t="shared" si="32"/>
        <v>0</v>
      </c>
      <c r="BI520" s="56">
        <f t="shared" si="33"/>
        <v>68.979999899864197</v>
      </c>
      <c r="BJ520" s="56">
        <f t="shared" si="34"/>
        <v>0</v>
      </c>
      <c r="BK520" s="18">
        <f t="shared" si="35"/>
        <v>0</v>
      </c>
    </row>
    <row r="521" spans="1:63" x14ac:dyDescent="0.3">
      <c r="A521" s="12">
        <v>24.433700000000002</v>
      </c>
      <c r="B521" s="13" t="s">
        <v>496</v>
      </c>
      <c r="C521" s="19"/>
      <c r="D521" s="19"/>
      <c r="E521" s="19">
        <v>0</v>
      </c>
      <c r="F521" s="19">
        <v>0</v>
      </c>
      <c r="G521" s="19">
        <v>0</v>
      </c>
      <c r="H521" s="19">
        <v>0</v>
      </c>
      <c r="I521" s="19"/>
      <c r="J521" s="19"/>
      <c r="K521" s="19">
        <v>0</v>
      </c>
      <c r="L521" s="19">
        <v>0</v>
      </c>
      <c r="M521" s="19">
        <v>0</v>
      </c>
      <c r="N521" s="19">
        <v>0</v>
      </c>
      <c r="O521" s="22"/>
      <c r="P521" s="19"/>
      <c r="Q521" s="22">
        <v>0</v>
      </c>
      <c r="R521" s="22">
        <v>0</v>
      </c>
      <c r="S521" s="19">
        <v>0</v>
      </c>
      <c r="T521" s="19">
        <v>0</v>
      </c>
      <c r="U521" s="19"/>
      <c r="V521" s="19"/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E521" s="19">
        <v>0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>
        <v>544131.90999999642</v>
      </c>
      <c r="AZ521" s="19"/>
      <c r="BA521" s="19">
        <v>0</v>
      </c>
      <c r="BB521" s="19">
        <v>0</v>
      </c>
      <c r="BC521" s="19"/>
      <c r="BD521" s="19"/>
      <c r="BE521" s="19"/>
      <c r="BF521" s="19"/>
      <c r="BG521" s="16">
        <f t="shared" si="32"/>
        <v>544131.90999999642</v>
      </c>
      <c r="BH521" s="16">
        <f t="shared" si="32"/>
        <v>0</v>
      </c>
      <c r="BI521" s="56">
        <f t="shared" si="33"/>
        <v>544131.90999999642</v>
      </c>
      <c r="BJ521" s="56">
        <f t="shared" si="34"/>
        <v>0</v>
      </c>
      <c r="BK521" s="18">
        <f t="shared" si="35"/>
        <v>0</v>
      </c>
    </row>
    <row r="522" spans="1:63" ht="31.5" x14ac:dyDescent="0.3">
      <c r="A522" s="12">
        <v>24.434699999999999</v>
      </c>
      <c r="B522" s="13" t="s">
        <v>497</v>
      </c>
      <c r="C522" s="19"/>
      <c r="D522" s="19"/>
      <c r="E522" s="19">
        <v>0</v>
      </c>
      <c r="F522" s="19">
        <v>0</v>
      </c>
      <c r="G522" s="19">
        <v>0</v>
      </c>
      <c r="H522" s="19">
        <v>0</v>
      </c>
      <c r="I522" s="19"/>
      <c r="J522" s="19"/>
      <c r="K522" s="19">
        <v>0</v>
      </c>
      <c r="L522" s="19">
        <v>0</v>
      </c>
      <c r="M522" s="19">
        <v>0</v>
      </c>
      <c r="N522" s="19">
        <v>0</v>
      </c>
      <c r="O522" s="22"/>
      <c r="P522" s="19"/>
      <c r="Q522" s="22">
        <v>0</v>
      </c>
      <c r="R522" s="22">
        <v>0</v>
      </c>
      <c r="S522" s="19">
        <v>0</v>
      </c>
      <c r="T522" s="19">
        <v>0</v>
      </c>
      <c r="U522" s="19"/>
      <c r="V522" s="19"/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>
        <v>3276125</v>
      </c>
      <c r="AZ522" s="19"/>
      <c r="BA522" s="19">
        <v>0</v>
      </c>
      <c r="BB522" s="19">
        <v>0</v>
      </c>
      <c r="BC522" s="19"/>
      <c r="BD522" s="19"/>
      <c r="BE522" s="19"/>
      <c r="BF522" s="19"/>
      <c r="BG522" s="16">
        <f t="shared" si="32"/>
        <v>3276125</v>
      </c>
      <c r="BH522" s="16">
        <f t="shared" si="32"/>
        <v>0</v>
      </c>
      <c r="BI522" s="56">
        <f t="shared" si="33"/>
        <v>3276125</v>
      </c>
      <c r="BJ522" s="56">
        <f t="shared" si="34"/>
        <v>0</v>
      </c>
      <c r="BK522" s="18">
        <f t="shared" si="35"/>
        <v>0</v>
      </c>
    </row>
    <row r="523" spans="1:63" ht="31.5" x14ac:dyDescent="0.3">
      <c r="A523" s="12">
        <v>24.435700000000001</v>
      </c>
      <c r="B523" s="13" t="s">
        <v>498</v>
      </c>
      <c r="C523" s="19"/>
      <c r="D523" s="19"/>
      <c r="E523" s="19">
        <v>0</v>
      </c>
      <c r="F523" s="19">
        <v>0</v>
      </c>
      <c r="G523" s="19">
        <v>0</v>
      </c>
      <c r="H523" s="19">
        <v>0</v>
      </c>
      <c r="I523" s="19"/>
      <c r="J523" s="19"/>
      <c r="K523" s="19">
        <v>0</v>
      </c>
      <c r="L523" s="19">
        <v>0</v>
      </c>
      <c r="M523" s="19">
        <v>0</v>
      </c>
      <c r="N523" s="19">
        <v>0</v>
      </c>
      <c r="O523" s="22"/>
      <c r="P523" s="19"/>
      <c r="Q523" s="22">
        <v>0</v>
      </c>
      <c r="R523" s="22">
        <v>0</v>
      </c>
      <c r="S523" s="19">
        <v>0</v>
      </c>
      <c r="T523" s="19">
        <v>0</v>
      </c>
      <c r="U523" s="19"/>
      <c r="V523" s="19"/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19">
        <v>0</v>
      </c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>
        <v>108531</v>
      </c>
      <c r="AZ523" s="19"/>
      <c r="BA523" s="19">
        <v>0</v>
      </c>
      <c r="BB523" s="19">
        <v>0</v>
      </c>
      <c r="BC523" s="19"/>
      <c r="BD523" s="19"/>
      <c r="BE523" s="19"/>
      <c r="BF523" s="19"/>
      <c r="BG523" s="16">
        <f t="shared" si="32"/>
        <v>108531</v>
      </c>
      <c r="BH523" s="16">
        <f t="shared" si="32"/>
        <v>0</v>
      </c>
      <c r="BI523" s="56">
        <f t="shared" si="33"/>
        <v>108531</v>
      </c>
      <c r="BJ523" s="56">
        <f t="shared" si="34"/>
        <v>0</v>
      </c>
      <c r="BK523" s="18">
        <f t="shared" si="35"/>
        <v>0</v>
      </c>
    </row>
    <row r="524" spans="1:63" x14ac:dyDescent="0.3">
      <c r="A524" s="12">
        <v>24.500699999999998</v>
      </c>
      <c r="B524" s="13" t="s">
        <v>499</v>
      </c>
      <c r="C524" s="19"/>
      <c r="D524" s="19"/>
      <c r="E524" s="19">
        <v>0</v>
      </c>
      <c r="F524" s="19">
        <v>0</v>
      </c>
      <c r="G524" s="19">
        <v>0</v>
      </c>
      <c r="H524" s="19">
        <v>0</v>
      </c>
      <c r="I524" s="19"/>
      <c r="J524" s="19"/>
      <c r="K524" s="19">
        <v>0</v>
      </c>
      <c r="L524" s="19">
        <v>0</v>
      </c>
      <c r="M524" s="19">
        <v>0</v>
      </c>
      <c r="N524" s="19">
        <v>0</v>
      </c>
      <c r="O524" s="22"/>
      <c r="P524" s="19"/>
      <c r="Q524" s="22">
        <v>0</v>
      </c>
      <c r="R524" s="22">
        <v>0</v>
      </c>
      <c r="S524" s="19">
        <v>0</v>
      </c>
      <c r="T524" s="19">
        <v>0</v>
      </c>
      <c r="U524" s="19"/>
      <c r="V524" s="19"/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>
        <v>0</v>
      </c>
      <c r="BB524" s="19">
        <v>0</v>
      </c>
      <c r="BC524" s="19"/>
      <c r="BD524" s="19"/>
      <c r="BE524" s="19"/>
      <c r="BF524" s="19"/>
      <c r="BG524" s="16">
        <f t="shared" si="32"/>
        <v>0</v>
      </c>
      <c r="BH524" s="16">
        <f t="shared" si="32"/>
        <v>0</v>
      </c>
      <c r="BI524" s="56">
        <f t="shared" si="33"/>
        <v>0</v>
      </c>
      <c r="BJ524" s="56">
        <f t="shared" si="34"/>
        <v>0</v>
      </c>
      <c r="BK524" s="18">
        <f t="shared" si="35"/>
        <v>0</v>
      </c>
    </row>
    <row r="525" spans="1:63" x14ac:dyDescent="0.3">
      <c r="A525" s="59">
        <v>24.5017</v>
      </c>
      <c r="B525" s="60" t="s">
        <v>500</v>
      </c>
      <c r="C525" s="19"/>
      <c r="D525" s="19"/>
      <c r="E525" s="19">
        <v>0</v>
      </c>
      <c r="F525" s="19">
        <v>0</v>
      </c>
      <c r="G525" s="19">
        <v>0</v>
      </c>
      <c r="H525" s="19">
        <v>0</v>
      </c>
      <c r="I525" s="19"/>
      <c r="J525" s="19"/>
      <c r="K525" s="19">
        <v>0</v>
      </c>
      <c r="L525" s="19">
        <v>0</v>
      </c>
      <c r="M525" s="19">
        <v>0</v>
      </c>
      <c r="N525" s="19">
        <v>0</v>
      </c>
      <c r="O525" s="22"/>
      <c r="P525" s="19"/>
      <c r="Q525" s="22">
        <v>0</v>
      </c>
      <c r="R525" s="22">
        <v>0</v>
      </c>
      <c r="S525" s="19">
        <v>0</v>
      </c>
      <c r="T525" s="19">
        <v>0</v>
      </c>
      <c r="U525" s="19"/>
      <c r="V525" s="19"/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0</v>
      </c>
      <c r="AE525" s="19">
        <v>0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>
        <v>0</v>
      </c>
      <c r="BB525" s="19">
        <v>0</v>
      </c>
      <c r="BC525" s="19"/>
      <c r="BD525" s="19"/>
      <c r="BE525" s="19"/>
      <c r="BF525" s="19"/>
      <c r="BG525" s="16">
        <f t="shared" si="32"/>
        <v>0</v>
      </c>
      <c r="BH525" s="16">
        <f t="shared" si="32"/>
        <v>0</v>
      </c>
      <c r="BI525" s="56">
        <f t="shared" si="33"/>
        <v>0</v>
      </c>
      <c r="BJ525" s="56">
        <f t="shared" si="34"/>
        <v>0</v>
      </c>
      <c r="BK525" s="18">
        <f t="shared" si="35"/>
        <v>0</v>
      </c>
    </row>
    <row r="526" spans="1:63" x14ac:dyDescent="0.3">
      <c r="A526" s="12">
        <v>24.502700000000001</v>
      </c>
      <c r="B526" s="13" t="s">
        <v>501</v>
      </c>
      <c r="C526" s="19"/>
      <c r="D526" s="19"/>
      <c r="E526" s="19">
        <v>0</v>
      </c>
      <c r="F526" s="19">
        <v>0</v>
      </c>
      <c r="G526" s="19">
        <v>0</v>
      </c>
      <c r="H526" s="19">
        <v>0</v>
      </c>
      <c r="I526" s="19"/>
      <c r="J526" s="19"/>
      <c r="K526" s="19">
        <v>0</v>
      </c>
      <c r="L526" s="19">
        <v>0</v>
      </c>
      <c r="M526" s="19">
        <v>0</v>
      </c>
      <c r="N526" s="19">
        <v>0</v>
      </c>
      <c r="O526" s="22"/>
      <c r="P526" s="19"/>
      <c r="Q526" s="22">
        <v>0</v>
      </c>
      <c r="R526" s="22">
        <v>0</v>
      </c>
      <c r="S526" s="19">
        <v>0</v>
      </c>
      <c r="T526" s="19">
        <v>0</v>
      </c>
      <c r="U526" s="19"/>
      <c r="V526" s="19"/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>
        <v>0</v>
      </c>
      <c r="BB526" s="19">
        <v>0</v>
      </c>
      <c r="BC526" s="19"/>
      <c r="BD526" s="19"/>
      <c r="BE526" s="19"/>
      <c r="BF526" s="19"/>
      <c r="BG526" s="16">
        <f t="shared" si="32"/>
        <v>0</v>
      </c>
      <c r="BH526" s="16">
        <f t="shared" si="32"/>
        <v>0</v>
      </c>
      <c r="BI526" s="56">
        <f t="shared" si="33"/>
        <v>0</v>
      </c>
      <c r="BJ526" s="56">
        <f t="shared" si="34"/>
        <v>0</v>
      </c>
      <c r="BK526" s="18">
        <f t="shared" si="35"/>
        <v>0</v>
      </c>
    </row>
    <row r="527" spans="1:63" ht="31.5" x14ac:dyDescent="0.3">
      <c r="A527" s="12">
        <v>24.5047</v>
      </c>
      <c r="B527" s="13" t="s">
        <v>502</v>
      </c>
      <c r="C527" s="19"/>
      <c r="D527" s="19"/>
      <c r="E527" s="19">
        <v>0</v>
      </c>
      <c r="F527" s="19">
        <v>0</v>
      </c>
      <c r="G527" s="19">
        <v>0</v>
      </c>
      <c r="H527" s="19">
        <v>0</v>
      </c>
      <c r="I527" s="19"/>
      <c r="J527" s="19"/>
      <c r="K527" s="19">
        <v>0</v>
      </c>
      <c r="L527" s="19">
        <v>0</v>
      </c>
      <c r="M527" s="19">
        <v>0</v>
      </c>
      <c r="N527" s="19">
        <v>0</v>
      </c>
      <c r="O527" s="22"/>
      <c r="P527" s="19"/>
      <c r="Q527" s="22">
        <v>0</v>
      </c>
      <c r="R527" s="22">
        <v>0</v>
      </c>
      <c r="S527" s="19">
        <v>0</v>
      </c>
      <c r="T527" s="19">
        <v>0</v>
      </c>
      <c r="U527" s="19"/>
      <c r="V527" s="19"/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0</v>
      </c>
      <c r="AE527" s="19">
        <v>0</v>
      </c>
      <c r="AF527" s="19">
        <v>0</v>
      </c>
      <c r="AG527" s="19">
        <v>0</v>
      </c>
      <c r="AH527" s="19">
        <v>0</v>
      </c>
      <c r="AI527" s="19">
        <v>0</v>
      </c>
      <c r="AJ527" s="19">
        <v>0</v>
      </c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>
        <v>0</v>
      </c>
      <c r="BB527" s="19">
        <v>0</v>
      </c>
      <c r="BC527" s="19"/>
      <c r="BD527" s="19"/>
      <c r="BE527" s="19"/>
      <c r="BF527" s="19"/>
      <c r="BG527" s="16">
        <f t="shared" si="32"/>
        <v>0</v>
      </c>
      <c r="BH527" s="16">
        <f t="shared" si="32"/>
        <v>0</v>
      </c>
      <c r="BI527" s="56">
        <f t="shared" si="33"/>
        <v>0</v>
      </c>
      <c r="BJ527" s="56">
        <f t="shared" si="34"/>
        <v>0</v>
      </c>
      <c r="BK527" s="18">
        <f t="shared" si="35"/>
        <v>0</v>
      </c>
    </row>
    <row r="528" spans="1:63" ht="31.5" x14ac:dyDescent="0.3">
      <c r="A528" s="12">
        <v>24.505700000000001</v>
      </c>
      <c r="B528" s="13" t="s">
        <v>503</v>
      </c>
      <c r="C528" s="19"/>
      <c r="D528" s="19"/>
      <c r="E528" s="19">
        <v>0</v>
      </c>
      <c r="F528" s="19">
        <v>0</v>
      </c>
      <c r="G528" s="19">
        <v>0</v>
      </c>
      <c r="H528" s="19">
        <v>0</v>
      </c>
      <c r="I528" s="19"/>
      <c r="J528" s="19"/>
      <c r="K528" s="19">
        <v>0</v>
      </c>
      <c r="L528" s="19">
        <v>0</v>
      </c>
      <c r="M528" s="19">
        <v>0</v>
      </c>
      <c r="N528" s="19">
        <v>0</v>
      </c>
      <c r="O528" s="22"/>
      <c r="P528" s="19"/>
      <c r="Q528" s="22">
        <v>0</v>
      </c>
      <c r="R528" s="22">
        <v>0</v>
      </c>
      <c r="S528" s="19">
        <v>0</v>
      </c>
      <c r="T528" s="19">
        <v>0</v>
      </c>
      <c r="U528" s="19"/>
      <c r="V528" s="19"/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>
        <v>0</v>
      </c>
      <c r="BB528" s="19">
        <v>0</v>
      </c>
      <c r="BC528" s="19"/>
      <c r="BD528" s="19"/>
      <c r="BE528" s="19"/>
      <c r="BF528" s="19"/>
      <c r="BG528" s="16">
        <f t="shared" si="32"/>
        <v>0</v>
      </c>
      <c r="BH528" s="16">
        <f t="shared" si="32"/>
        <v>0</v>
      </c>
      <c r="BI528" s="56">
        <f t="shared" si="33"/>
        <v>0</v>
      </c>
      <c r="BJ528" s="56">
        <f t="shared" si="34"/>
        <v>0</v>
      </c>
      <c r="BK528" s="18">
        <f t="shared" si="35"/>
        <v>0</v>
      </c>
    </row>
    <row r="529" spans="1:63" x14ac:dyDescent="0.3">
      <c r="A529" s="59">
        <v>24.601699999999997</v>
      </c>
      <c r="B529" s="60" t="s">
        <v>504</v>
      </c>
      <c r="C529" s="19"/>
      <c r="D529" s="19"/>
      <c r="E529" s="19">
        <v>0</v>
      </c>
      <c r="F529" s="19">
        <v>0</v>
      </c>
      <c r="G529" s="19">
        <v>0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2"/>
      <c r="P529" s="19"/>
      <c r="Q529" s="22">
        <v>0</v>
      </c>
      <c r="R529" s="22">
        <v>0</v>
      </c>
      <c r="S529" s="19">
        <v>0</v>
      </c>
      <c r="T529" s="19">
        <v>0</v>
      </c>
      <c r="U529" s="19"/>
      <c r="V529" s="19"/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0</v>
      </c>
      <c r="AE529" s="19">
        <v>0</v>
      </c>
      <c r="AF529" s="19">
        <v>0</v>
      </c>
      <c r="AG529" s="19">
        <v>0</v>
      </c>
      <c r="AH529" s="19">
        <v>0</v>
      </c>
      <c r="AI529" s="19">
        <v>0</v>
      </c>
      <c r="AJ529" s="19">
        <v>0</v>
      </c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>
        <v>0</v>
      </c>
      <c r="BB529" s="19">
        <v>0</v>
      </c>
      <c r="BC529" s="19"/>
      <c r="BD529" s="19"/>
      <c r="BE529" s="19"/>
      <c r="BF529" s="19"/>
      <c r="BG529" s="16">
        <f t="shared" si="32"/>
        <v>0</v>
      </c>
      <c r="BH529" s="16">
        <f t="shared" si="32"/>
        <v>0</v>
      </c>
      <c r="BI529" s="56">
        <f t="shared" si="33"/>
        <v>0</v>
      </c>
      <c r="BJ529" s="56">
        <f t="shared" si="34"/>
        <v>0</v>
      </c>
      <c r="BK529" s="18">
        <f t="shared" si="35"/>
        <v>0</v>
      </c>
    </row>
    <row r="530" spans="1:63" x14ac:dyDescent="0.3">
      <c r="A530" s="26">
        <v>24.602699999999999</v>
      </c>
      <c r="B530" s="13" t="s">
        <v>505</v>
      </c>
      <c r="C530" s="19"/>
      <c r="D530" s="19"/>
      <c r="E530" s="19">
        <v>0</v>
      </c>
      <c r="F530" s="19">
        <v>0</v>
      </c>
      <c r="G530" s="19">
        <v>0</v>
      </c>
      <c r="H530" s="19">
        <v>0</v>
      </c>
      <c r="I530" s="19"/>
      <c r="J530" s="19"/>
      <c r="K530" s="19">
        <v>0</v>
      </c>
      <c r="L530" s="19">
        <v>0</v>
      </c>
      <c r="M530" s="19" t="s">
        <v>73</v>
      </c>
      <c r="N530" s="19" t="s">
        <v>73</v>
      </c>
      <c r="O530" s="22"/>
      <c r="P530" s="19"/>
      <c r="Q530" s="22">
        <v>0</v>
      </c>
      <c r="R530" s="22">
        <v>0</v>
      </c>
      <c r="S530" s="20">
        <v>0</v>
      </c>
      <c r="T530" s="21">
        <v>0</v>
      </c>
      <c r="U530" s="19"/>
      <c r="V530" s="19"/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0</v>
      </c>
      <c r="AE530" s="19">
        <v>0</v>
      </c>
      <c r="AF530" s="19">
        <v>0</v>
      </c>
      <c r="AG530" s="19">
        <v>0</v>
      </c>
      <c r="AH530" s="19">
        <v>0</v>
      </c>
      <c r="AI530" s="19">
        <v>0</v>
      </c>
      <c r="AJ530" s="19">
        <v>0</v>
      </c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>
        <v>0</v>
      </c>
      <c r="BB530" s="19">
        <v>0</v>
      </c>
      <c r="BC530" s="19"/>
      <c r="BD530" s="19"/>
      <c r="BE530" s="19"/>
      <c r="BF530" s="19"/>
      <c r="BG530" s="16">
        <f t="shared" si="32"/>
        <v>0</v>
      </c>
      <c r="BH530" s="16">
        <f t="shared" si="32"/>
        <v>0</v>
      </c>
      <c r="BI530" s="56">
        <f t="shared" si="33"/>
        <v>0</v>
      </c>
      <c r="BJ530" s="56">
        <f t="shared" si="34"/>
        <v>0</v>
      </c>
      <c r="BK530" s="18">
        <f t="shared" si="35"/>
        <v>0</v>
      </c>
    </row>
    <row r="531" spans="1:63" ht="31.5" x14ac:dyDescent="0.3">
      <c r="A531" s="12">
        <v>24.604699999999998</v>
      </c>
      <c r="B531" s="13" t="s">
        <v>506</v>
      </c>
      <c r="C531" s="19"/>
      <c r="D531" s="19"/>
      <c r="E531" s="19">
        <v>0</v>
      </c>
      <c r="F531" s="19">
        <v>0</v>
      </c>
      <c r="G531" s="19">
        <v>0</v>
      </c>
      <c r="H531" s="19">
        <v>0</v>
      </c>
      <c r="I531" s="19"/>
      <c r="J531" s="19"/>
      <c r="K531" s="19">
        <v>0</v>
      </c>
      <c r="L531" s="19">
        <v>0</v>
      </c>
      <c r="M531" s="19">
        <v>0</v>
      </c>
      <c r="N531" s="19">
        <v>0</v>
      </c>
      <c r="O531" s="22"/>
      <c r="P531" s="19"/>
      <c r="Q531" s="22">
        <v>0</v>
      </c>
      <c r="R531" s="22">
        <v>0</v>
      </c>
      <c r="S531" s="19">
        <v>0</v>
      </c>
      <c r="T531" s="19">
        <v>0</v>
      </c>
      <c r="U531" s="19"/>
      <c r="V531" s="19"/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19">
        <v>0</v>
      </c>
      <c r="AC531" s="19">
        <v>0</v>
      </c>
      <c r="AD531" s="19">
        <v>0</v>
      </c>
      <c r="AE531" s="19">
        <v>0</v>
      </c>
      <c r="AF531" s="19">
        <v>0</v>
      </c>
      <c r="AG531" s="19">
        <v>0</v>
      </c>
      <c r="AH531" s="19">
        <v>0</v>
      </c>
      <c r="AI531" s="19">
        <v>0</v>
      </c>
      <c r="AJ531" s="19">
        <v>0</v>
      </c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>
        <v>0</v>
      </c>
      <c r="BB531" s="19">
        <v>0</v>
      </c>
      <c r="BC531" s="19"/>
      <c r="BD531" s="19"/>
      <c r="BE531" s="19"/>
      <c r="BF531" s="19"/>
      <c r="BG531" s="16">
        <f t="shared" si="32"/>
        <v>0</v>
      </c>
      <c r="BH531" s="16">
        <f t="shared" si="32"/>
        <v>0</v>
      </c>
      <c r="BI531" s="56">
        <f t="shared" si="33"/>
        <v>0</v>
      </c>
      <c r="BJ531" s="56">
        <f t="shared" si="34"/>
        <v>0</v>
      </c>
      <c r="BK531" s="18">
        <f t="shared" si="35"/>
        <v>0</v>
      </c>
    </row>
    <row r="532" spans="1:63" ht="31.5" x14ac:dyDescent="0.3">
      <c r="A532" s="12">
        <v>24.605699999999999</v>
      </c>
      <c r="B532" s="13" t="s">
        <v>507</v>
      </c>
      <c r="C532" s="19"/>
      <c r="D532" s="19"/>
      <c r="E532" s="19">
        <v>0</v>
      </c>
      <c r="F532" s="19">
        <v>0</v>
      </c>
      <c r="G532" s="19">
        <v>0</v>
      </c>
      <c r="H532" s="19">
        <v>0</v>
      </c>
      <c r="I532" s="19"/>
      <c r="J532" s="19"/>
      <c r="K532" s="19">
        <v>0</v>
      </c>
      <c r="L532" s="19">
        <v>0</v>
      </c>
      <c r="M532" s="19">
        <v>0</v>
      </c>
      <c r="N532" s="19">
        <v>0</v>
      </c>
      <c r="O532" s="22"/>
      <c r="P532" s="19"/>
      <c r="Q532" s="22">
        <v>0</v>
      </c>
      <c r="R532" s="22">
        <v>0</v>
      </c>
      <c r="S532" s="19">
        <v>0</v>
      </c>
      <c r="T532" s="19">
        <v>0</v>
      </c>
      <c r="U532" s="19"/>
      <c r="V532" s="19"/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19">
        <v>0</v>
      </c>
      <c r="AH532" s="19">
        <v>0</v>
      </c>
      <c r="AI532" s="19">
        <v>0</v>
      </c>
      <c r="AJ532" s="19">
        <v>0</v>
      </c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>
        <v>0</v>
      </c>
      <c r="BB532" s="19">
        <v>0</v>
      </c>
      <c r="BC532" s="19"/>
      <c r="BD532" s="19"/>
      <c r="BE532" s="19"/>
      <c r="BF532" s="19"/>
      <c r="BG532" s="16">
        <f t="shared" si="32"/>
        <v>0</v>
      </c>
      <c r="BH532" s="16">
        <f t="shared" si="32"/>
        <v>0</v>
      </c>
      <c r="BI532" s="56">
        <f t="shared" si="33"/>
        <v>0</v>
      </c>
      <c r="BJ532" s="56">
        <f t="shared" si="34"/>
        <v>0</v>
      </c>
      <c r="BK532" s="18">
        <f t="shared" si="35"/>
        <v>0</v>
      </c>
    </row>
    <row r="533" spans="1:63" ht="31.5" x14ac:dyDescent="0.3">
      <c r="A533" s="26">
        <v>25.102699999999999</v>
      </c>
      <c r="B533" s="29" t="s">
        <v>508</v>
      </c>
      <c r="C533" s="19"/>
      <c r="D533" s="19"/>
      <c r="E533" s="19">
        <v>0</v>
      </c>
      <c r="F533" s="19">
        <v>0</v>
      </c>
      <c r="G533" s="19">
        <v>0</v>
      </c>
      <c r="H533" s="19">
        <v>0</v>
      </c>
      <c r="I533" s="19"/>
      <c r="J533" s="19"/>
      <c r="K533" s="19">
        <v>0</v>
      </c>
      <c r="L533" s="19">
        <v>0</v>
      </c>
      <c r="M533" s="19">
        <v>0</v>
      </c>
      <c r="N533" s="19">
        <v>0</v>
      </c>
      <c r="O533" s="22"/>
      <c r="P533" s="19"/>
      <c r="Q533" s="22">
        <v>0</v>
      </c>
      <c r="R533" s="22">
        <v>0</v>
      </c>
      <c r="S533" s="19">
        <v>0</v>
      </c>
      <c r="T533" s="19">
        <v>0</v>
      </c>
      <c r="U533" s="19"/>
      <c r="V533" s="19"/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0</v>
      </c>
      <c r="AE533" s="19">
        <v>0</v>
      </c>
      <c r="AF533" s="19">
        <v>0</v>
      </c>
      <c r="AG533" s="19">
        <v>0</v>
      </c>
      <c r="AH533" s="19">
        <v>0</v>
      </c>
      <c r="AI533" s="19">
        <v>0</v>
      </c>
      <c r="AJ533" s="19">
        <v>0</v>
      </c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>
        <v>0</v>
      </c>
      <c r="BB533" s="19">
        <v>0</v>
      </c>
      <c r="BC533" s="19"/>
      <c r="BD533" s="19"/>
      <c r="BE533" s="19"/>
      <c r="BF533" s="19"/>
      <c r="BG533" s="16">
        <f t="shared" si="32"/>
        <v>0</v>
      </c>
      <c r="BH533" s="16">
        <f t="shared" si="32"/>
        <v>0</v>
      </c>
      <c r="BI533" s="16">
        <f t="shared" si="33"/>
        <v>0</v>
      </c>
      <c r="BJ533" s="16">
        <f t="shared" si="34"/>
        <v>0</v>
      </c>
      <c r="BK533" s="18">
        <f t="shared" si="35"/>
        <v>0</v>
      </c>
    </row>
    <row r="534" spans="1:63" x14ac:dyDescent="0.3">
      <c r="A534" s="12">
        <v>25.5017</v>
      </c>
      <c r="B534" s="13" t="s">
        <v>509</v>
      </c>
      <c r="C534" s="19"/>
      <c r="D534" s="19"/>
      <c r="E534" s="19">
        <v>0</v>
      </c>
      <c r="F534" s="19">
        <v>0</v>
      </c>
      <c r="G534" s="19">
        <v>0</v>
      </c>
      <c r="H534" s="19">
        <v>0</v>
      </c>
      <c r="I534" s="19">
        <v>3.7252902984619141E-9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2"/>
      <c r="P534" s="19"/>
      <c r="Q534" s="22">
        <v>0</v>
      </c>
      <c r="R534" s="22">
        <v>0</v>
      </c>
      <c r="S534" s="19">
        <v>0</v>
      </c>
      <c r="T534" s="19">
        <v>0</v>
      </c>
      <c r="U534" s="19"/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>
        <v>0</v>
      </c>
      <c r="AE534" s="19">
        <v>0</v>
      </c>
      <c r="AF534" s="19">
        <v>0</v>
      </c>
      <c r="AG534" s="19">
        <v>0</v>
      </c>
      <c r="AH534" s="19">
        <v>0</v>
      </c>
      <c r="AI534" s="19">
        <v>0</v>
      </c>
      <c r="AJ534" s="19">
        <v>0</v>
      </c>
      <c r="AK534" s="19"/>
      <c r="AL534" s="19"/>
      <c r="AM534" s="19"/>
      <c r="AN534" s="19"/>
      <c r="AO534" s="19"/>
      <c r="AP534" s="19"/>
      <c r="AQ534" s="19">
        <v>0</v>
      </c>
      <c r="AR534" s="19">
        <v>0</v>
      </c>
      <c r="AS534" s="19"/>
      <c r="AT534" s="19"/>
      <c r="AU534" s="19"/>
      <c r="AV534" s="19"/>
      <c r="AW534" s="19">
        <v>1847253</v>
      </c>
      <c r="AX534" s="19"/>
      <c r="AY534" s="19"/>
      <c r="AZ534" s="19"/>
      <c r="BA534" s="19">
        <v>0</v>
      </c>
      <c r="BB534" s="19">
        <v>0</v>
      </c>
      <c r="BC534" s="19"/>
      <c r="BD534" s="19"/>
      <c r="BE534" s="19"/>
      <c r="BF534" s="19"/>
      <c r="BG534" s="16">
        <f t="shared" si="32"/>
        <v>1847253.0000000037</v>
      </c>
      <c r="BH534" s="16">
        <f t="shared" si="32"/>
        <v>0</v>
      </c>
      <c r="BI534" s="63">
        <f t="shared" si="33"/>
        <v>1847253.0000000037</v>
      </c>
      <c r="BJ534" s="63">
        <f t="shared" si="34"/>
        <v>0</v>
      </c>
      <c r="BK534" s="18">
        <f t="shared" si="35"/>
        <v>0</v>
      </c>
    </row>
    <row r="535" spans="1:63" ht="31.5" x14ac:dyDescent="0.3">
      <c r="A535" s="12">
        <v>25.502700000000001</v>
      </c>
      <c r="B535" s="13" t="s">
        <v>510</v>
      </c>
      <c r="C535" s="19"/>
      <c r="D535" s="19"/>
      <c r="E535" s="19">
        <v>0</v>
      </c>
      <c r="F535" s="19">
        <v>0</v>
      </c>
      <c r="G535" s="19">
        <v>0</v>
      </c>
      <c r="H535" s="19">
        <v>0</v>
      </c>
      <c r="I535" s="19"/>
      <c r="J535" s="19"/>
      <c r="K535" s="19">
        <v>0</v>
      </c>
      <c r="L535" s="19">
        <v>0</v>
      </c>
      <c r="M535" s="19">
        <v>0</v>
      </c>
      <c r="N535" s="19">
        <v>0</v>
      </c>
      <c r="O535" s="22"/>
      <c r="P535" s="19"/>
      <c r="Q535" s="22">
        <v>0</v>
      </c>
      <c r="R535" s="22">
        <v>0</v>
      </c>
      <c r="S535" s="19">
        <v>0</v>
      </c>
      <c r="T535" s="19">
        <v>0</v>
      </c>
      <c r="U535" s="19"/>
      <c r="V535" s="19"/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>
        <v>0</v>
      </c>
      <c r="AD535" s="19">
        <v>0</v>
      </c>
      <c r="AE535" s="19">
        <v>0</v>
      </c>
      <c r="AF535" s="19">
        <v>0</v>
      </c>
      <c r="AG535" s="21">
        <v>393407</v>
      </c>
      <c r="AH535" s="21">
        <v>0</v>
      </c>
      <c r="AI535" s="19">
        <v>0</v>
      </c>
      <c r="AJ535" s="19">
        <v>0</v>
      </c>
      <c r="AK535" s="19"/>
      <c r="AL535" s="19"/>
      <c r="AM535" s="19"/>
      <c r="AN535" s="19"/>
      <c r="AO535" s="19"/>
      <c r="AP535" s="19"/>
      <c r="AQ535" s="20">
        <v>20754</v>
      </c>
      <c r="AR535" s="21"/>
      <c r="AS535" s="19"/>
      <c r="AT535" s="19"/>
      <c r="AU535" s="19"/>
      <c r="AV535" s="19"/>
      <c r="AW535" s="19"/>
      <c r="AX535" s="19"/>
      <c r="AY535" s="19"/>
      <c r="AZ535" s="19"/>
      <c r="BA535" s="19">
        <v>0</v>
      </c>
      <c r="BB535" s="19">
        <v>0</v>
      </c>
      <c r="BC535" s="19"/>
      <c r="BD535" s="19"/>
      <c r="BE535" s="19"/>
      <c r="BF535" s="19"/>
      <c r="BG535" s="16">
        <f t="shared" si="32"/>
        <v>414161</v>
      </c>
      <c r="BH535" s="16">
        <f t="shared" si="32"/>
        <v>0</v>
      </c>
      <c r="BI535" s="16">
        <f t="shared" si="33"/>
        <v>414161</v>
      </c>
      <c r="BJ535" s="16">
        <f t="shared" si="34"/>
        <v>0</v>
      </c>
      <c r="BK535" s="18">
        <f t="shared" si="35"/>
        <v>0</v>
      </c>
    </row>
    <row r="536" spans="1:63" ht="31.5" x14ac:dyDescent="0.3">
      <c r="A536" s="26">
        <v>25.506699999999999</v>
      </c>
      <c r="B536" s="29" t="s">
        <v>511</v>
      </c>
      <c r="C536" s="19"/>
      <c r="D536" s="19"/>
      <c r="E536" s="19">
        <v>0</v>
      </c>
      <c r="F536" s="19">
        <v>0</v>
      </c>
      <c r="G536" s="19">
        <v>0</v>
      </c>
      <c r="H536" s="19">
        <v>0</v>
      </c>
      <c r="I536" s="19"/>
      <c r="J536" s="19"/>
      <c r="K536" s="19">
        <v>0</v>
      </c>
      <c r="L536" s="19">
        <v>0</v>
      </c>
      <c r="M536" s="19">
        <v>0</v>
      </c>
      <c r="N536" s="19">
        <v>0</v>
      </c>
      <c r="O536" s="22"/>
      <c r="P536" s="19"/>
      <c r="Q536" s="22">
        <v>0</v>
      </c>
      <c r="R536" s="22">
        <v>0</v>
      </c>
      <c r="S536" s="19">
        <v>0</v>
      </c>
      <c r="T536" s="19">
        <v>0</v>
      </c>
      <c r="U536" s="19"/>
      <c r="V536" s="19"/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0</v>
      </c>
      <c r="AD536" s="19">
        <v>0</v>
      </c>
      <c r="AE536" s="19">
        <v>0</v>
      </c>
      <c r="AF536" s="19">
        <v>0</v>
      </c>
      <c r="AG536" s="19">
        <v>0</v>
      </c>
      <c r="AH536" s="19">
        <v>0</v>
      </c>
      <c r="AI536" s="19">
        <v>0</v>
      </c>
      <c r="AJ536" s="19">
        <v>0</v>
      </c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>
        <v>0</v>
      </c>
      <c r="BB536" s="19">
        <v>0</v>
      </c>
      <c r="BC536" s="19"/>
      <c r="BD536" s="19"/>
      <c r="BE536" s="19"/>
      <c r="BF536" s="19"/>
      <c r="BG536" s="16">
        <f t="shared" si="32"/>
        <v>0</v>
      </c>
      <c r="BH536" s="16">
        <f t="shared" si="32"/>
        <v>0</v>
      </c>
      <c r="BI536" s="16">
        <f t="shared" si="33"/>
        <v>0</v>
      </c>
      <c r="BJ536" s="16">
        <f t="shared" si="34"/>
        <v>0</v>
      </c>
      <c r="BK536" s="18">
        <f t="shared" si="35"/>
        <v>0</v>
      </c>
    </row>
    <row r="537" spans="1:63" x14ac:dyDescent="0.3">
      <c r="A537" s="12">
        <v>26.601699999999997</v>
      </c>
      <c r="B537" s="13" t="s">
        <v>512</v>
      </c>
      <c r="C537" s="19"/>
      <c r="D537" s="19"/>
      <c r="E537" s="19">
        <v>0</v>
      </c>
      <c r="F537" s="19">
        <v>0</v>
      </c>
      <c r="G537" s="19">
        <v>0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22"/>
      <c r="P537" s="19"/>
      <c r="Q537" s="22">
        <v>0</v>
      </c>
      <c r="R537" s="22">
        <v>0</v>
      </c>
      <c r="S537" s="19">
        <v>0</v>
      </c>
      <c r="T537" s="19">
        <v>0</v>
      </c>
      <c r="U537" s="19"/>
      <c r="V537" s="19"/>
      <c r="W537" s="19">
        <v>0</v>
      </c>
      <c r="X537" s="19">
        <v>0</v>
      </c>
      <c r="Y537" s="19">
        <v>0</v>
      </c>
      <c r="Z537" s="19">
        <v>0</v>
      </c>
      <c r="AA537" s="19">
        <v>0</v>
      </c>
      <c r="AB537" s="19">
        <v>0</v>
      </c>
      <c r="AC537" s="19">
        <v>0</v>
      </c>
      <c r="AD537" s="19">
        <v>0</v>
      </c>
      <c r="AE537" s="19">
        <v>0</v>
      </c>
      <c r="AF537" s="19">
        <v>0</v>
      </c>
      <c r="AG537" s="19">
        <v>0</v>
      </c>
      <c r="AH537" s="19">
        <v>0</v>
      </c>
      <c r="AI537" s="19">
        <v>0</v>
      </c>
      <c r="AJ537" s="19">
        <v>0</v>
      </c>
      <c r="AK537" s="19">
        <v>0</v>
      </c>
      <c r="AL537" s="19">
        <v>0</v>
      </c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>
        <v>0</v>
      </c>
      <c r="BB537" s="19">
        <v>0</v>
      </c>
      <c r="BC537" s="19"/>
      <c r="BD537" s="19"/>
      <c r="BE537" s="19"/>
      <c r="BF537" s="19"/>
      <c r="BG537" s="16">
        <f t="shared" si="32"/>
        <v>0</v>
      </c>
      <c r="BH537" s="16">
        <f t="shared" si="32"/>
        <v>0</v>
      </c>
      <c r="BI537" s="63">
        <f t="shared" si="33"/>
        <v>0</v>
      </c>
      <c r="BJ537" s="63">
        <f t="shared" si="34"/>
        <v>0</v>
      </c>
      <c r="BK537" s="18">
        <f t="shared" si="35"/>
        <v>0</v>
      </c>
    </row>
    <row r="538" spans="1:63" x14ac:dyDescent="0.3">
      <c r="A538" s="12">
        <v>26.602699999999999</v>
      </c>
      <c r="B538" s="13" t="s">
        <v>513</v>
      </c>
      <c r="C538" s="19">
        <v>5867849</v>
      </c>
      <c r="D538" s="19">
        <v>0</v>
      </c>
      <c r="E538" s="20">
        <v>0</v>
      </c>
      <c r="F538" s="21">
        <v>0</v>
      </c>
      <c r="G538" s="19">
        <v>5.960464455334602E-9</v>
      </c>
      <c r="H538" s="19">
        <v>0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23">
        <v>24623251</v>
      </c>
      <c r="P538" s="22"/>
      <c r="Q538" s="22">
        <v>0</v>
      </c>
      <c r="R538" s="22">
        <v>0</v>
      </c>
      <c r="S538" s="20">
        <v>793240</v>
      </c>
      <c r="T538" s="24">
        <v>0</v>
      </c>
      <c r="U538" s="19">
        <v>342580</v>
      </c>
      <c r="V538" s="19"/>
      <c r="W538" s="20">
        <v>11562570</v>
      </c>
      <c r="X538" s="21">
        <v>0</v>
      </c>
      <c r="Y538" s="19">
        <v>3537524</v>
      </c>
      <c r="Z538" s="19">
        <v>0</v>
      </c>
      <c r="AA538" s="19">
        <v>0</v>
      </c>
      <c r="AB538" s="19">
        <v>0</v>
      </c>
      <c r="AC538" s="20">
        <v>477619</v>
      </c>
      <c r="AD538" s="21">
        <v>0</v>
      </c>
      <c r="AE538" s="19">
        <v>0</v>
      </c>
      <c r="AF538" s="19">
        <v>0</v>
      </c>
      <c r="AG538" s="20">
        <v>1249997</v>
      </c>
      <c r="AH538" s="21">
        <v>0</v>
      </c>
      <c r="AI538" s="19">
        <v>0</v>
      </c>
      <c r="AJ538" s="19">
        <v>0</v>
      </c>
      <c r="AK538" s="20">
        <v>5053579</v>
      </c>
      <c r="AL538" s="21">
        <v>0</v>
      </c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>
        <v>0</v>
      </c>
      <c r="BB538" s="19">
        <v>0</v>
      </c>
      <c r="BC538" s="19"/>
      <c r="BD538" s="19"/>
      <c r="BE538" s="19"/>
      <c r="BF538" s="19"/>
      <c r="BG538" s="16">
        <f t="shared" si="32"/>
        <v>53508209.000000007</v>
      </c>
      <c r="BH538" s="16">
        <f t="shared" si="32"/>
        <v>0</v>
      </c>
      <c r="BI538" s="63">
        <f t="shared" si="33"/>
        <v>53508209.000000007</v>
      </c>
      <c r="BJ538" s="63">
        <f t="shared" si="34"/>
        <v>0</v>
      </c>
      <c r="BK538" s="18">
        <f t="shared" si="35"/>
        <v>0</v>
      </c>
    </row>
    <row r="539" spans="1:63" ht="31.5" x14ac:dyDescent="0.3">
      <c r="A539" s="26">
        <v>26.602799999999998</v>
      </c>
      <c r="B539" s="13" t="s">
        <v>514</v>
      </c>
      <c r="C539" s="19">
        <v>101956674</v>
      </c>
      <c r="D539" s="19">
        <v>0</v>
      </c>
      <c r="E539" s="19">
        <v>0</v>
      </c>
      <c r="F539" s="19">
        <v>0</v>
      </c>
      <c r="G539" s="19">
        <v>0</v>
      </c>
      <c r="H539" s="19">
        <v>0</v>
      </c>
      <c r="I539" s="19"/>
      <c r="J539" s="19"/>
      <c r="K539" s="19">
        <v>0</v>
      </c>
      <c r="L539" s="19">
        <v>0</v>
      </c>
      <c r="M539" s="19">
        <v>0</v>
      </c>
      <c r="N539" s="19">
        <v>0</v>
      </c>
      <c r="O539" s="22"/>
      <c r="P539" s="19"/>
      <c r="Q539" s="22">
        <v>0</v>
      </c>
      <c r="R539" s="22">
        <v>0</v>
      </c>
      <c r="S539" s="19">
        <v>0</v>
      </c>
      <c r="T539" s="19">
        <v>0</v>
      </c>
      <c r="U539" s="19"/>
      <c r="V539" s="19"/>
      <c r="W539" s="19">
        <v>0</v>
      </c>
      <c r="X539" s="19">
        <v>0</v>
      </c>
      <c r="Y539" s="19">
        <v>0</v>
      </c>
      <c r="Z539" s="19">
        <v>0</v>
      </c>
      <c r="AA539" s="19">
        <v>0</v>
      </c>
      <c r="AB539" s="19">
        <v>0</v>
      </c>
      <c r="AC539" s="19">
        <v>0</v>
      </c>
      <c r="AD539" s="19">
        <v>0</v>
      </c>
      <c r="AE539" s="19">
        <v>0</v>
      </c>
      <c r="AF539" s="19">
        <v>0</v>
      </c>
      <c r="AG539" s="19">
        <v>0</v>
      </c>
      <c r="AH539" s="19">
        <v>0</v>
      </c>
      <c r="AI539" s="19">
        <v>0</v>
      </c>
      <c r="AJ539" s="19">
        <v>0</v>
      </c>
      <c r="AK539" s="19">
        <v>0</v>
      </c>
      <c r="AL539" s="19">
        <v>0</v>
      </c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>
        <v>0</v>
      </c>
      <c r="BB539" s="19">
        <v>0</v>
      </c>
      <c r="BC539" s="19"/>
      <c r="BD539" s="19"/>
      <c r="BE539" s="19"/>
      <c r="BF539" s="19"/>
      <c r="BG539" s="16">
        <f t="shared" si="32"/>
        <v>101956674</v>
      </c>
      <c r="BH539" s="16">
        <f t="shared" si="32"/>
        <v>0</v>
      </c>
      <c r="BI539" s="63">
        <f t="shared" si="33"/>
        <v>101956674</v>
      </c>
      <c r="BJ539" s="63">
        <f t="shared" si="34"/>
        <v>0</v>
      </c>
      <c r="BK539" s="18">
        <f t="shared" si="35"/>
        <v>0</v>
      </c>
    </row>
    <row r="540" spans="1:63" x14ac:dyDescent="0.3">
      <c r="A540" s="12">
        <v>26.6037</v>
      </c>
      <c r="B540" s="13" t="s">
        <v>515</v>
      </c>
      <c r="C540" s="19"/>
      <c r="D540" s="19"/>
      <c r="E540" s="20">
        <v>358561212.44</v>
      </c>
      <c r="F540" s="21">
        <v>0</v>
      </c>
      <c r="G540" s="19">
        <v>0</v>
      </c>
      <c r="H540" s="19">
        <v>0</v>
      </c>
      <c r="I540" s="19"/>
      <c r="J540" s="19"/>
      <c r="K540" s="19">
        <v>0</v>
      </c>
      <c r="L540" s="19">
        <v>0</v>
      </c>
      <c r="M540" s="19">
        <v>0</v>
      </c>
      <c r="N540" s="19">
        <v>0</v>
      </c>
      <c r="O540" s="22"/>
      <c r="P540" s="19"/>
      <c r="Q540" s="22">
        <v>0</v>
      </c>
      <c r="R540" s="22">
        <v>0</v>
      </c>
      <c r="S540" s="19">
        <v>0</v>
      </c>
      <c r="T540" s="19">
        <v>0</v>
      </c>
      <c r="U540" s="19"/>
      <c r="V540" s="19"/>
      <c r="W540" s="19">
        <v>0</v>
      </c>
      <c r="X540" s="19">
        <v>0</v>
      </c>
      <c r="Y540" s="19">
        <v>0</v>
      </c>
      <c r="Z540" s="19">
        <v>0</v>
      </c>
      <c r="AA540" s="19">
        <v>0</v>
      </c>
      <c r="AB540" s="19">
        <v>0</v>
      </c>
      <c r="AC540" s="19">
        <v>0</v>
      </c>
      <c r="AD540" s="19">
        <v>0</v>
      </c>
      <c r="AE540" s="19">
        <v>0</v>
      </c>
      <c r="AF540" s="19">
        <v>0</v>
      </c>
      <c r="AG540" s="19">
        <v>0</v>
      </c>
      <c r="AH540" s="19">
        <v>0</v>
      </c>
      <c r="AI540" s="19">
        <v>0</v>
      </c>
      <c r="AJ540" s="19">
        <v>0</v>
      </c>
      <c r="AK540" s="19">
        <v>0</v>
      </c>
      <c r="AL540" s="19">
        <v>0</v>
      </c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>
        <v>0</v>
      </c>
      <c r="BB540" s="19">
        <v>0</v>
      </c>
      <c r="BC540" s="19"/>
      <c r="BD540" s="19"/>
      <c r="BE540" s="19"/>
      <c r="BF540" s="19"/>
      <c r="BG540" s="16">
        <f t="shared" si="32"/>
        <v>358561212.44</v>
      </c>
      <c r="BH540" s="16">
        <f t="shared" si="32"/>
        <v>0</v>
      </c>
      <c r="BI540" s="63">
        <f t="shared" si="33"/>
        <v>358561212.44</v>
      </c>
      <c r="BJ540" s="63">
        <f t="shared" si="34"/>
        <v>0</v>
      </c>
      <c r="BK540" s="18">
        <f t="shared" si="35"/>
        <v>0</v>
      </c>
    </row>
    <row r="541" spans="1:63" x14ac:dyDescent="0.3">
      <c r="A541" s="12">
        <v>26.6038</v>
      </c>
      <c r="B541" s="13" t="s">
        <v>516</v>
      </c>
      <c r="C541" s="64"/>
      <c r="D541" s="64"/>
      <c r="E541" s="65">
        <v>73274343</v>
      </c>
      <c r="F541" s="64">
        <v>0</v>
      </c>
      <c r="G541" s="64">
        <v>0</v>
      </c>
      <c r="H541" s="64">
        <v>0</v>
      </c>
      <c r="I541" s="64"/>
      <c r="J541" s="64"/>
      <c r="K541" s="64">
        <v>0</v>
      </c>
      <c r="L541" s="64">
        <v>0</v>
      </c>
      <c r="M541" s="64">
        <v>0</v>
      </c>
      <c r="N541" s="64">
        <v>0</v>
      </c>
      <c r="O541" s="66"/>
      <c r="P541" s="64"/>
      <c r="Q541" s="66">
        <v>0</v>
      </c>
      <c r="R541" s="66">
        <v>0</v>
      </c>
      <c r="S541" s="64">
        <v>0</v>
      </c>
      <c r="T541" s="64">
        <v>0</v>
      </c>
      <c r="U541" s="64"/>
      <c r="V541" s="64"/>
      <c r="W541" s="64">
        <v>0</v>
      </c>
      <c r="X541" s="64">
        <v>0</v>
      </c>
      <c r="Y541" s="64">
        <v>0</v>
      </c>
      <c r="Z541" s="64">
        <v>0</v>
      </c>
      <c r="AA541" s="64">
        <v>0</v>
      </c>
      <c r="AB541" s="64">
        <v>0</v>
      </c>
      <c r="AC541" s="64">
        <v>0</v>
      </c>
      <c r="AD541" s="64">
        <v>0</v>
      </c>
      <c r="AE541" s="64">
        <v>0</v>
      </c>
      <c r="AF541" s="64">
        <v>0</v>
      </c>
      <c r="AG541" s="64">
        <v>0</v>
      </c>
      <c r="AH541" s="64">
        <v>0</v>
      </c>
      <c r="AI541" s="64">
        <v>0</v>
      </c>
      <c r="AJ541" s="64">
        <v>0</v>
      </c>
      <c r="AK541" s="64">
        <v>0</v>
      </c>
      <c r="AL541" s="64">
        <v>0</v>
      </c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>
        <v>0</v>
      </c>
      <c r="BB541" s="64">
        <v>0</v>
      </c>
      <c r="BC541" s="64"/>
      <c r="BD541" s="64"/>
      <c r="BE541" s="64"/>
      <c r="BF541" s="64"/>
      <c r="BG541" s="16">
        <f t="shared" si="32"/>
        <v>73274343</v>
      </c>
      <c r="BH541" s="16">
        <f t="shared" si="32"/>
        <v>0</v>
      </c>
      <c r="BI541" s="63">
        <f t="shared" si="33"/>
        <v>73274343</v>
      </c>
      <c r="BJ541" s="63">
        <f t="shared" si="34"/>
        <v>0</v>
      </c>
      <c r="BK541" s="18">
        <f t="shared" si="35"/>
        <v>0</v>
      </c>
    </row>
    <row r="542" spans="1:63" ht="31.5" x14ac:dyDescent="0.3">
      <c r="A542" s="12">
        <v>26.604699999999998</v>
      </c>
      <c r="B542" s="13" t="s">
        <v>517</v>
      </c>
      <c r="C542" s="64">
        <v>10191753.060000001</v>
      </c>
      <c r="D542" s="64">
        <v>0</v>
      </c>
      <c r="E542" s="65">
        <v>2560615.94</v>
      </c>
      <c r="F542" s="64">
        <v>0</v>
      </c>
      <c r="G542" s="64">
        <v>13306479.089999998</v>
      </c>
      <c r="H542" s="64">
        <v>0</v>
      </c>
      <c r="I542" s="64">
        <v>6943213.0299999984</v>
      </c>
      <c r="J542" s="64">
        <v>0</v>
      </c>
      <c r="K542" s="64">
        <v>5160408.9400000013</v>
      </c>
      <c r="L542" s="64">
        <v>0</v>
      </c>
      <c r="M542" s="65">
        <v>8739569.7699999958</v>
      </c>
      <c r="N542" s="64">
        <v>0</v>
      </c>
      <c r="O542" s="67">
        <v>3171636.2200000011</v>
      </c>
      <c r="P542" s="66"/>
      <c r="Q542" s="67">
        <v>4134923.6000000006</v>
      </c>
      <c r="R542" s="66">
        <v>0</v>
      </c>
      <c r="S542" s="65">
        <v>5240361.58</v>
      </c>
      <c r="T542" s="64">
        <v>0</v>
      </c>
      <c r="U542" s="64">
        <v>5442973.1999999993</v>
      </c>
      <c r="V542" s="64"/>
      <c r="W542" s="65">
        <v>5572121.3599999994</v>
      </c>
      <c r="X542" s="64">
        <v>0</v>
      </c>
      <c r="Y542" s="64">
        <v>1805032.9399999995</v>
      </c>
      <c r="Z542" s="64">
        <v>0</v>
      </c>
      <c r="AA542" s="64">
        <v>2960117.919999999</v>
      </c>
      <c r="AB542" s="64">
        <v>0</v>
      </c>
      <c r="AC542" s="65">
        <v>8125131.1099999957</v>
      </c>
      <c r="AD542" s="64">
        <v>0</v>
      </c>
      <c r="AE542" s="64">
        <v>2382323.6799999992</v>
      </c>
      <c r="AF542" s="64">
        <v>0</v>
      </c>
      <c r="AG542" s="65">
        <v>6404399.1299999952</v>
      </c>
      <c r="AH542" s="64">
        <v>0</v>
      </c>
      <c r="AI542" s="64">
        <v>10362910.939999999</v>
      </c>
      <c r="AJ542" s="64">
        <v>0</v>
      </c>
      <c r="AK542" s="65">
        <v>4937651.2499999981</v>
      </c>
      <c r="AL542" s="64">
        <v>0</v>
      </c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>
        <v>0</v>
      </c>
      <c r="BB542" s="64">
        <v>0</v>
      </c>
      <c r="BC542" s="64"/>
      <c r="BD542" s="64"/>
      <c r="BE542" s="64"/>
      <c r="BF542" s="64"/>
      <c r="BG542" s="16">
        <f t="shared" si="32"/>
        <v>107441622.75999998</v>
      </c>
      <c r="BH542" s="16">
        <f t="shared" si="32"/>
        <v>0</v>
      </c>
      <c r="BI542" s="16">
        <f t="shared" si="33"/>
        <v>107441622.75999998</v>
      </c>
      <c r="BJ542" s="16">
        <f t="shared" si="34"/>
        <v>0</v>
      </c>
      <c r="BK542" s="18">
        <f t="shared" si="35"/>
        <v>2960117.919999999</v>
      </c>
    </row>
    <row r="543" spans="1:63" x14ac:dyDescent="0.3">
      <c r="A543" s="12">
        <v>26.605699999999999</v>
      </c>
      <c r="B543" s="13" t="s">
        <v>518</v>
      </c>
      <c r="C543" s="19">
        <v>1161411449</v>
      </c>
      <c r="D543" s="19">
        <v>0</v>
      </c>
      <c r="E543" s="20">
        <v>562130.4700000002</v>
      </c>
      <c r="F543" s="21">
        <v>0</v>
      </c>
      <c r="G543" s="19">
        <v>0</v>
      </c>
      <c r="H543" s="19">
        <v>0</v>
      </c>
      <c r="I543" s="19">
        <v>278322187</v>
      </c>
      <c r="J543" s="19">
        <v>0</v>
      </c>
      <c r="K543" s="19">
        <v>33109769</v>
      </c>
      <c r="L543" s="19">
        <v>0</v>
      </c>
      <c r="M543" s="20">
        <v>79574177</v>
      </c>
      <c r="N543" s="21">
        <v>0</v>
      </c>
      <c r="O543" s="23">
        <v>159803806</v>
      </c>
      <c r="P543" s="22"/>
      <c r="Q543" s="23">
        <v>72995036.979999989</v>
      </c>
      <c r="R543" s="22">
        <v>0</v>
      </c>
      <c r="S543" s="20">
        <v>89150308</v>
      </c>
      <c r="T543" s="24">
        <v>0</v>
      </c>
      <c r="U543" s="19">
        <v>101096566</v>
      </c>
      <c r="V543" s="19"/>
      <c r="W543" s="20">
        <v>58622797</v>
      </c>
      <c r="X543" s="21">
        <v>0</v>
      </c>
      <c r="Y543" s="19">
        <v>153144957</v>
      </c>
      <c r="Z543" s="19">
        <v>0</v>
      </c>
      <c r="AA543" s="21">
        <v>128495647</v>
      </c>
      <c r="AB543" s="21">
        <v>0</v>
      </c>
      <c r="AC543" s="20">
        <v>37801219</v>
      </c>
      <c r="AD543" s="21">
        <v>0</v>
      </c>
      <c r="AE543" s="19">
        <v>25507635</v>
      </c>
      <c r="AF543" s="19">
        <v>0</v>
      </c>
      <c r="AG543" s="21">
        <v>0</v>
      </c>
      <c r="AH543" s="21">
        <v>2.9802322387695313E-8</v>
      </c>
      <c r="AI543" s="21">
        <v>57638883.760000169</v>
      </c>
      <c r="AJ543" s="21">
        <v>0</v>
      </c>
      <c r="AK543" s="20">
        <v>227898041.88999999</v>
      </c>
      <c r="AL543" s="21">
        <v>0</v>
      </c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>
        <v>0</v>
      </c>
      <c r="BB543" s="19">
        <v>0</v>
      </c>
      <c r="BC543" s="19"/>
      <c r="BD543" s="19"/>
      <c r="BE543" s="19"/>
      <c r="BF543" s="19"/>
      <c r="BG543" s="16">
        <f t="shared" si="32"/>
        <v>2665134610.0999999</v>
      </c>
      <c r="BH543" s="16">
        <f t="shared" si="32"/>
        <v>2.9802322387695313E-8</v>
      </c>
      <c r="BI543" s="51">
        <f t="shared" si="33"/>
        <v>2665134610.0999999</v>
      </c>
      <c r="BJ543" s="51">
        <f t="shared" si="34"/>
        <v>0</v>
      </c>
      <c r="BK543" s="18">
        <f t="shared" si="35"/>
        <v>128495647</v>
      </c>
    </row>
    <row r="544" spans="1:63" ht="31.5" x14ac:dyDescent="0.3">
      <c r="A544" s="26">
        <v>26.6067</v>
      </c>
      <c r="B544" s="54" t="s">
        <v>519</v>
      </c>
      <c r="C544" s="19"/>
      <c r="D544" s="19"/>
      <c r="E544" s="19">
        <v>0</v>
      </c>
      <c r="F544" s="19">
        <v>0</v>
      </c>
      <c r="G544" s="19">
        <v>53448517.869999997</v>
      </c>
      <c r="H544" s="19">
        <v>0</v>
      </c>
      <c r="I544" s="19"/>
      <c r="J544" s="19"/>
      <c r="K544" s="19">
        <v>0</v>
      </c>
      <c r="L544" s="19">
        <v>0</v>
      </c>
      <c r="M544" s="19">
        <v>0</v>
      </c>
      <c r="N544" s="19">
        <v>0</v>
      </c>
      <c r="O544" s="22"/>
      <c r="P544" s="19"/>
      <c r="Q544" s="23">
        <v>100906814</v>
      </c>
      <c r="R544" s="22">
        <v>0</v>
      </c>
      <c r="S544" s="19">
        <v>0</v>
      </c>
      <c r="T544" s="19">
        <v>0</v>
      </c>
      <c r="U544" s="19"/>
      <c r="V544" s="19"/>
      <c r="W544" s="19">
        <v>0</v>
      </c>
      <c r="X544" s="19">
        <v>0</v>
      </c>
      <c r="Y544" s="19">
        <v>8003307</v>
      </c>
      <c r="Z544" s="19">
        <v>0</v>
      </c>
      <c r="AA544" s="19">
        <v>0</v>
      </c>
      <c r="AB544" s="19">
        <v>0</v>
      </c>
      <c r="AC544" s="20">
        <v>15169.330000000075</v>
      </c>
      <c r="AD544" s="21">
        <v>0</v>
      </c>
      <c r="AE544" s="19">
        <v>24652609</v>
      </c>
      <c r="AF544" s="19">
        <v>0</v>
      </c>
      <c r="AG544" s="20">
        <v>26469117.950000003</v>
      </c>
      <c r="AH544" s="21">
        <v>0</v>
      </c>
      <c r="AI544" s="19">
        <v>0</v>
      </c>
      <c r="AJ544" s="19">
        <v>0</v>
      </c>
      <c r="AK544" s="20">
        <v>145171115</v>
      </c>
      <c r="AL544" s="21">
        <v>0</v>
      </c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>
        <v>0</v>
      </c>
      <c r="BB544" s="19">
        <v>0</v>
      </c>
      <c r="BC544" s="19"/>
      <c r="BD544" s="19"/>
      <c r="BE544" s="19"/>
      <c r="BF544" s="19"/>
      <c r="BG544" s="16">
        <f t="shared" si="32"/>
        <v>358666650.15000004</v>
      </c>
      <c r="BH544" s="16">
        <f t="shared" si="32"/>
        <v>0</v>
      </c>
      <c r="BI544" s="16">
        <f t="shared" si="33"/>
        <v>358666650.15000004</v>
      </c>
      <c r="BJ544" s="16">
        <f t="shared" si="34"/>
        <v>0</v>
      </c>
      <c r="BK544" s="18">
        <f t="shared" si="35"/>
        <v>0</v>
      </c>
    </row>
    <row r="545" spans="1:63" ht="31.5" x14ac:dyDescent="0.3">
      <c r="A545" s="26">
        <v>26.607700000000001</v>
      </c>
      <c r="B545" s="54" t="s">
        <v>520</v>
      </c>
      <c r="C545" s="19"/>
      <c r="D545" s="19"/>
      <c r="E545" s="19">
        <v>0</v>
      </c>
      <c r="F545" s="19">
        <v>0</v>
      </c>
      <c r="G545" s="19">
        <v>25832285.920000002</v>
      </c>
      <c r="H545" s="19">
        <v>0</v>
      </c>
      <c r="I545" s="19"/>
      <c r="J545" s="19"/>
      <c r="K545" s="19">
        <v>0</v>
      </c>
      <c r="L545" s="19">
        <v>0</v>
      </c>
      <c r="M545" s="19">
        <v>0</v>
      </c>
      <c r="N545" s="19">
        <v>0</v>
      </c>
      <c r="O545" s="22"/>
      <c r="P545" s="19"/>
      <c r="Q545" s="23">
        <v>42402213.600000001</v>
      </c>
      <c r="R545" s="22">
        <v>0</v>
      </c>
      <c r="S545" s="19">
        <v>0</v>
      </c>
      <c r="T545" s="19">
        <v>0</v>
      </c>
      <c r="U545" s="19"/>
      <c r="V545" s="19"/>
      <c r="W545" s="19">
        <v>0</v>
      </c>
      <c r="X545" s="19">
        <v>0</v>
      </c>
      <c r="Y545" s="19">
        <v>15920041</v>
      </c>
      <c r="Z545" s="19">
        <v>0</v>
      </c>
      <c r="AA545" s="19">
        <v>0</v>
      </c>
      <c r="AB545" s="19">
        <v>0</v>
      </c>
      <c r="AC545" s="19">
        <v>0</v>
      </c>
      <c r="AD545" s="19">
        <v>0</v>
      </c>
      <c r="AE545" s="19">
        <v>143930044</v>
      </c>
      <c r="AF545" s="19">
        <v>0</v>
      </c>
      <c r="AG545" s="20">
        <v>98292213.140000001</v>
      </c>
      <c r="AH545" s="21">
        <v>0</v>
      </c>
      <c r="AI545" s="19">
        <v>0</v>
      </c>
      <c r="AJ545" s="19">
        <v>0</v>
      </c>
      <c r="AK545" s="19">
        <v>0</v>
      </c>
      <c r="AL545" s="19">
        <v>0</v>
      </c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>
        <v>0</v>
      </c>
      <c r="BB545" s="19">
        <v>0</v>
      </c>
      <c r="BC545" s="19"/>
      <c r="BD545" s="19"/>
      <c r="BE545" s="19"/>
      <c r="BF545" s="19"/>
      <c r="BG545" s="16">
        <f t="shared" si="32"/>
        <v>326376797.66000003</v>
      </c>
      <c r="BH545" s="16">
        <f t="shared" si="32"/>
        <v>0</v>
      </c>
      <c r="BI545" s="16">
        <f t="shared" si="33"/>
        <v>326376797.66000003</v>
      </c>
      <c r="BJ545" s="16">
        <f t="shared" si="34"/>
        <v>0</v>
      </c>
      <c r="BK545" s="18">
        <f t="shared" si="35"/>
        <v>0</v>
      </c>
    </row>
    <row r="546" spans="1:63" ht="31.5" x14ac:dyDescent="0.3">
      <c r="A546" s="26">
        <v>26.608699999999999</v>
      </c>
      <c r="B546" s="54" t="s">
        <v>521</v>
      </c>
      <c r="C546" s="19"/>
      <c r="D546" s="19"/>
      <c r="E546" s="19">
        <v>0</v>
      </c>
      <c r="F546" s="19">
        <v>0</v>
      </c>
      <c r="G546" s="19">
        <v>0</v>
      </c>
      <c r="H546" s="19">
        <v>0</v>
      </c>
      <c r="I546" s="19"/>
      <c r="J546" s="19"/>
      <c r="K546" s="19">
        <v>0</v>
      </c>
      <c r="L546" s="19">
        <v>0</v>
      </c>
      <c r="M546" s="19">
        <v>0</v>
      </c>
      <c r="N546" s="19">
        <v>0</v>
      </c>
      <c r="O546" s="22"/>
      <c r="P546" s="19"/>
      <c r="Q546" s="22">
        <v>0</v>
      </c>
      <c r="R546" s="22">
        <v>0</v>
      </c>
      <c r="S546" s="20">
        <v>10724200</v>
      </c>
      <c r="T546" s="24">
        <v>0</v>
      </c>
      <c r="U546" s="19">
        <v>4807400</v>
      </c>
      <c r="V546" s="19"/>
      <c r="W546" s="19">
        <v>0</v>
      </c>
      <c r="X546" s="19">
        <v>0</v>
      </c>
      <c r="Y546" s="19">
        <v>2588600</v>
      </c>
      <c r="Z546" s="19">
        <v>0</v>
      </c>
      <c r="AA546" s="21">
        <v>4252700</v>
      </c>
      <c r="AB546" s="21">
        <v>0</v>
      </c>
      <c r="AC546" s="19">
        <v>0</v>
      </c>
      <c r="AD546" s="19">
        <v>0</v>
      </c>
      <c r="AE546" s="19">
        <v>0</v>
      </c>
      <c r="AF546" s="19">
        <v>0</v>
      </c>
      <c r="AG546" s="19">
        <v>0</v>
      </c>
      <c r="AH546" s="19">
        <v>0</v>
      </c>
      <c r="AI546" s="19">
        <v>0</v>
      </c>
      <c r="AJ546" s="19">
        <v>0</v>
      </c>
      <c r="AK546" s="19">
        <v>0</v>
      </c>
      <c r="AL546" s="19">
        <v>0</v>
      </c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>
        <v>0</v>
      </c>
      <c r="BB546" s="19">
        <v>0</v>
      </c>
      <c r="BC546" s="19"/>
      <c r="BD546" s="19"/>
      <c r="BE546" s="19"/>
      <c r="BF546" s="19"/>
      <c r="BG546" s="16">
        <f t="shared" si="32"/>
        <v>22372900</v>
      </c>
      <c r="BH546" s="16">
        <f t="shared" si="32"/>
        <v>0</v>
      </c>
      <c r="BI546" s="16">
        <f t="shared" si="33"/>
        <v>22372900</v>
      </c>
      <c r="BJ546" s="16">
        <f t="shared" si="34"/>
        <v>0</v>
      </c>
      <c r="BK546" s="18">
        <f t="shared" si="35"/>
        <v>4252700</v>
      </c>
    </row>
    <row r="547" spans="1:63" x14ac:dyDescent="0.3">
      <c r="A547" s="12">
        <v>27.1037</v>
      </c>
      <c r="B547" s="13" t="s">
        <v>522</v>
      </c>
      <c r="C547" s="19"/>
      <c r="D547" s="19"/>
      <c r="E547" s="19">
        <v>0</v>
      </c>
      <c r="F547" s="19">
        <v>0</v>
      </c>
      <c r="G547" s="19">
        <v>0</v>
      </c>
      <c r="H547" s="19">
        <v>0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2"/>
      <c r="P547" s="19"/>
      <c r="Q547" s="22">
        <v>0</v>
      </c>
      <c r="R547" s="22">
        <v>0</v>
      </c>
      <c r="S547" s="19">
        <v>0</v>
      </c>
      <c r="T547" s="19">
        <v>0</v>
      </c>
      <c r="U547" s="19"/>
      <c r="V547" s="19"/>
      <c r="W547" s="19">
        <v>0</v>
      </c>
      <c r="X547" s="19">
        <v>0</v>
      </c>
      <c r="Y547" s="19">
        <v>0</v>
      </c>
      <c r="Z547" s="19">
        <v>0</v>
      </c>
      <c r="AA547" s="19">
        <v>0</v>
      </c>
      <c r="AB547" s="19">
        <v>0</v>
      </c>
      <c r="AC547" s="19">
        <v>0</v>
      </c>
      <c r="AD547" s="19">
        <v>0</v>
      </c>
      <c r="AE547" s="19">
        <v>0</v>
      </c>
      <c r="AF547" s="19">
        <v>0</v>
      </c>
      <c r="AG547" s="19">
        <v>0</v>
      </c>
      <c r="AH547" s="19">
        <v>0</v>
      </c>
      <c r="AI547" s="19">
        <v>0</v>
      </c>
      <c r="AJ547" s="19">
        <v>0</v>
      </c>
      <c r="AK547" s="19">
        <v>0</v>
      </c>
      <c r="AL547" s="19">
        <v>0</v>
      </c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>
        <v>0</v>
      </c>
      <c r="BB547" s="19">
        <v>0</v>
      </c>
      <c r="BC547" s="19"/>
      <c r="BD547" s="19"/>
      <c r="BE547" s="19"/>
      <c r="BF547" s="19"/>
      <c r="BG547" s="16">
        <f t="shared" si="32"/>
        <v>0</v>
      </c>
      <c r="BH547" s="16">
        <f t="shared" si="32"/>
        <v>0</v>
      </c>
      <c r="BI547" s="16">
        <f t="shared" si="33"/>
        <v>0</v>
      </c>
      <c r="BJ547" s="16">
        <f t="shared" si="34"/>
        <v>0</v>
      </c>
      <c r="BK547" s="18">
        <f t="shared" si="35"/>
        <v>0</v>
      </c>
    </row>
    <row r="548" spans="1:63" x14ac:dyDescent="0.3">
      <c r="A548" s="12">
        <v>27.201699999999999</v>
      </c>
      <c r="B548" s="13" t="s">
        <v>523</v>
      </c>
      <c r="C548" s="64"/>
      <c r="D548" s="64"/>
      <c r="E548" s="64">
        <v>0</v>
      </c>
      <c r="F548" s="64">
        <v>0</v>
      </c>
      <c r="G548" s="64">
        <v>0</v>
      </c>
      <c r="H548" s="64">
        <v>0</v>
      </c>
      <c r="I548" s="64">
        <v>0</v>
      </c>
      <c r="J548" s="64">
        <v>0</v>
      </c>
      <c r="K548" s="64">
        <v>0</v>
      </c>
      <c r="L548" s="64">
        <v>0</v>
      </c>
      <c r="M548" s="64">
        <v>0</v>
      </c>
      <c r="N548" s="64">
        <v>0</v>
      </c>
      <c r="O548" s="66"/>
      <c r="P548" s="64"/>
      <c r="Q548" s="66">
        <v>0</v>
      </c>
      <c r="R548" s="66">
        <v>0</v>
      </c>
      <c r="S548" s="64">
        <v>0</v>
      </c>
      <c r="T548" s="64">
        <v>0</v>
      </c>
      <c r="U548" s="64"/>
      <c r="V548" s="64"/>
      <c r="W548" s="64">
        <v>0</v>
      </c>
      <c r="X548" s="64">
        <v>0</v>
      </c>
      <c r="Y548" s="64">
        <v>0</v>
      </c>
      <c r="Z548" s="64">
        <v>0</v>
      </c>
      <c r="AA548" s="64">
        <v>0</v>
      </c>
      <c r="AB548" s="64">
        <v>0</v>
      </c>
      <c r="AC548" s="64">
        <v>0</v>
      </c>
      <c r="AD548" s="64">
        <v>0</v>
      </c>
      <c r="AE548" s="64">
        <v>0</v>
      </c>
      <c r="AF548" s="64">
        <v>0</v>
      </c>
      <c r="AG548" s="64">
        <v>0</v>
      </c>
      <c r="AH548" s="64">
        <v>0</v>
      </c>
      <c r="AI548" s="64">
        <v>0</v>
      </c>
      <c r="AJ548" s="64">
        <v>0</v>
      </c>
      <c r="AK548" s="64">
        <v>0</v>
      </c>
      <c r="AL548" s="64">
        <v>0</v>
      </c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>
        <v>0</v>
      </c>
      <c r="BB548" s="64">
        <v>0</v>
      </c>
      <c r="BC548" s="64"/>
      <c r="BD548" s="64"/>
      <c r="BE548" s="64"/>
      <c r="BF548" s="64"/>
      <c r="BG548" s="16">
        <f t="shared" si="32"/>
        <v>0</v>
      </c>
      <c r="BH548" s="16">
        <f t="shared" si="32"/>
        <v>0</v>
      </c>
      <c r="BI548" s="63">
        <f t="shared" si="33"/>
        <v>0</v>
      </c>
      <c r="BJ548" s="63">
        <f t="shared" si="34"/>
        <v>0</v>
      </c>
      <c r="BK548" s="18">
        <f t="shared" si="35"/>
        <v>0</v>
      </c>
    </row>
    <row r="549" spans="1:63" x14ac:dyDescent="0.3">
      <c r="A549" s="12">
        <v>27.2027</v>
      </c>
      <c r="B549" s="13" t="s">
        <v>524</v>
      </c>
      <c r="C549" s="64">
        <v>200000</v>
      </c>
      <c r="D549" s="64">
        <v>0</v>
      </c>
      <c r="E549" s="65">
        <v>95600</v>
      </c>
      <c r="F549" s="64">
        <v>0</v>
      </c>
      <c r="G549" s="64">
        <v>0</v>
      </c>
      <c r="H549" s="64">
        <v>0</v>
      </c>
      <c r="I549" s="64">
        <v>0</v>
      </c>
      <c r="J549" s="64">
        <v>0</v>
      </c>
      <c r="K549" s="64">
        <v>28900</v>
      </c>
      <c r="L549" s="64">
        <v>0</v>
      </c>
      <c r="M549" s="65">
        <v>10000</v>
      </c>
      <c r="N549" s="64">
        <v>0</v>
      </c>
      <c r="O549" s="67">
        <v>8500</v>
      </c>
      <c r="P549" s="66"/>
      <c r="Q549" s="68">
        <v>9691</v>
      </c>
      <c r="R549" s="66">
        <v>0</v>
      </c>
      <c r="S549" s="65">
        <v>4752</v>
      </c>
      <c r="T549" s="64">
        <v>0</v>
      </c>
      <c r="U549" s="64">
        <v>53408</v>
      </c>
      <c r="V549" s="64"/>
      <c r="W549" s="65">
        <v>131400</v>
      </c>
      <c r="X549" s="64">
        <v>0</v>
      </c>
      <c r="Y549" s="64">
        <v>8700</v>
      </c>
      <c r="Z549" s="64">
        <v>0</v>
      </c>
      <c r="AA549" s="64">
        <v>0</v>
      </c>
      <c r="AB549" s="64">
        <v>0</v>
      </c>
      <c r="AC549" s="64">
        <v>0</v>
      </c>
      <c r="AD549" s="64">
        <v>0</v>
      </c>
      <c r="AE549" s="64">
        <v>0</v>
      </c>
      <c r="AF549" s="64">
        <v>0</v>
      </c>
      <c r="AG549" s="64">
        <v>0</v>
      </c>
      <c r="AH549" s="64">
        <v>0</v>
      </c>
      <c r="AI549" s="64">
        <v>6000</v>
      </c>
      <c r="AJ549" s="64">
        <v>0</v>
      </c>
      <c r="AK549" s="64">
        <v>0</v>
      </c>
      <c r="AL549" s="64">
        <v>0</v>
      </c>
      <c r="AM549" s="64"/>
      <c r="AN549" s="64"/>
      <c r="AO549" s="64"/>
      <c r="AP549" s="64"/>
      <c r="AQ549" s="64"/>
      <c r="AR549" s="64">
        <v>0</v>
      </c>
      <c r="AS549" s="64"/>
      <c r="AT549" s="64"/>
      <c r="AU549" s="64"/>
      <c r="AV549" s="64"/>
      <c r="AW549" s="64">
        <v>211693</v>
      </c>
      <c r="AX549" s="64"/>
      <c r="AY549" s="64"/>
      <c r="AZ549" s="64"/>
      <c r="BA549" s="64">
        <v>0</v>
      </c>
      <c r="BB549" s="64">
        <v>0</v>
      </c>
      <c r="BC549" s="64"/>
      <c r="BD549" s="64"/>
      <c r="BE549" s="64"/>
      <c r="BF549" s="64"/>
      <c r="BG549" s="16">
        <f t="shared" si="32"/>
        <v>768644</v>
      </c>
      <c r="BH549" s="16">
        <f t="shared" si="32"/>
        <v>0</v>
      </c>
      <c r="BI549" s="63">
        <f t="shared" si="33"/>
        <v>768644</v>
      </c>
      <c r="BJ549" s="63">
        <f t="shared" si="34"/>
        <v>0</v>
      </c>
      <c r="BK549" s="18">
        <f t="shared" si="35"/>
        <v>0</v>
      </c>
    </row>
    <row r="550" spans="1:63" x14ac:dyDescent="0.3">
      <c r="A550" s="12">
        <v>27.203699999999998</v>
      </c>
      <c r="B550" s="13" t="s">
        <v>525</v>
      </c>
      <c r="C550" s="19">
        <v>497500</v>
      </c>
      <c r="D550" s="19">
        <v>0</v>
      </c>
      <c r="E550" s="20">
        <v>323500</v>
      </c>
      <c r="F550" s="21">
        <v>0</v>
      </c>
      <c r="G550" s="19">
        <v>198500</v>
      </c>
      <c r="H550" s="19">
        <v>0</v>
      </c>
      <c r="I550" s="19">
        <v>135000</v>
      </c>
      <c r="J550" s="19">
        <v>0</v>
      </c>
      <c r="K550" s="19">
        <v>94500</v>
      </c>
      <c r="L550" s="19">
        <v>0</v>
      </c>
      <c r="M550" s="20">
        <v>293000</v>
      </c>
      <c r="N550" s="21">
        <v>0</v>
      </c>
      <c r="O550" s="23">
        <v>232400</v>
      </c>
      <c r="P550" s="22"/>
      <c r="Q550" s="23">
        <v>446250</v>
      </c>
      <c r="R550" s="22">
        <v>0</v>
      </c>
      <c r="S550" s="20">
        <v>184604</v>
      </c>
      <c r="T550" s="24">
        <v>0</v>
      </c>
      <c r="U550" s="19">
        <v>868502</v>
      </c>
      <c r="V550" s="19"/>
      <c r="W550" s="20">
        <v>302368</v>
      </c>
      <c r="X550" s="21">
        <v>0</v>
      </c>
      <c r="Y550" s="19">
        <v>172000</v>
      </c>
      <c r="Z550" s="19">
        <v>0</v>
      </c>
      <c r="AA550" s="21">
        <v>47500</v>
      </c>
      <c r="AB550" s="21">
        <v>0</v>
      </c>
      <c r="AC550" s="20">
        <v>379000</v>
      </c>
      <c r="AD550" s="21">
        <v>0</v>
      </c>
      <c r="AE550" s="19">
        <v>377000</v>
      </c>
      <c r="AF550" s="19">
        <v>0</v>
      </c>
      <c r="AG550" s="20">
        <v>227500</v>
      </c>
      <c r="AH550" s="21">
        <v>0</v>
      </c>
      <c r="AI550" s="21">
        <v>387000</v>
      </c>
      <c r="AJ550" s="21">
        <v>0</v>
      </c>
      <c r="AK550" s="20">
        <v>442500</v>
      </c>
      <c r="AL550" s="21">
        <v>0</v>
      </c>
      <c r="AM550" s="19">
        <v>42000</v>
      </c>
      <c r="AN550" s="19"/>
      <c r="AO550" s="19">
        <v>28000</v>
      </c>
      <c r="AP550" s="19"/>
      <c r="AQ550" s="20">
        <v>16000</v>
      </c>
      <c r="AR550" s="21">
        <v>0</v>
      </c>
      <c r="AS550" s="20">
        <v>14000</v>
      </c>
      <c r="AT550" s="21"/>
      <c r="AU550" s="19">
        <v>25000</v>
      </c>
      <c r="AV550" s="19">
        <v>0</v>
      </c>
      <c r="AW550" s="19">
        <v>100000</v>
      </c>
      <c r="AX550" s="19"/>
      <c r="AY550" s="19"/>
      <c r="AZ550" s="19"/>
      <c r="BA550" s="19">
        <v>0</v>
      </c>
      <c r="BB550" s="19">
        <v>0</v>
      </c>
      <c r="BC550" s="19"/>
      <c r="BD550" s="19"/>
      <c r="BE550" s="19"/>
      <c r="BF550" s="19"/>
      <c r="BG550" s="16">
        <f t="shared" si="32"/>
        <v>5833624</v>
      </c>
      <c r="BH550" s="16">
        <f t="shared" si="32"/>
        <v>0</v>
      </c>
      <c r="BI550" s="63">
        <f t="shared" si="33"/>
        <v>5833624</v>
      </c>
      <c r="BJ550" s="63">
        <f t="shared" si="34"/>
        <v>0</v>
      </c>
      <c r="BK550" s="18">
        <f t="shared" si="35"/>
        <v>47500</v>
      </c>
    </row>
    <row r="551" spans="1:63" x14ac:dyDescent="0.3">
      <c r="A551" s="12">
        <v>27.204699999999999</v>
      </c>
      <c r="B551" s="13" t="s">
        <v>526</v>
      </c>
      <c r="C551" s="19">
        <v>1006810</v>
      </c>
      <c r="D551" s="19">
        <v>0</v>
      </c>
      <c r="E551" s="20">
        <v>519750</v>
      </c>
      <c r="F551" s="21">
        <v>0</v>
      </c>
      <c r="G551" s="19">
        <v>225000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20">
        <v>226500</v>
      </c>
      <c r="N551" s="21">
        <v>0</v>
      </c>
      <c r="O551" s="22"/>
      <c r="P551" s="19"/>
      <c r="Q551" s="23">
        <v>656000</v>
      </c>
      <c r="R551" s="22">
        <v>0</v>
      </c>
      <c r="S551" s="20">
        <v>1023971</v>
      </c>
      <c r="T551" s="24">
        <v>0</v>
      </c>
      <c r="U551" s="19">
        <v>0</v>
      </c>
      <c r="V551" s="19"/>
      <c r="W551" s="20">
        <v>115541</v>
      </c>
      <c r="X551" s="21">
        <v>0</v>
      </c>
      <c r="Y551" s="19">
        <v>0</v>
      </c>
      <c r="Z551" s="19">
        <v>0</v>
      </c>
      <c r="AA551" s="19">
        <v>0</v>
      </c>
      <c r="AB551" s="19">
        <v>0</v>
      </c>
      <c r="AC551" s="20">
        <v>1761540</v>
      </c>
      <c r="AD551" s="21">
        <v>0</v>
      </c>
      <c r="AE551" s="19">
        <v>0</v>
      </c>
      <c r="AF551" s="19">
        <v>0</v>
      </c>
      <c r="AG551" s="20">
        <v>275000</v>
      </c>
      <c r="AH551" s="21">
        <v>0</v>
      </c>
      <c r="AI551" s="21">
        <v>68000</v>
      </c>
      <c r="AJ551" s="21">
        <v>0</v>
      </c>
      <c r="AK551" s="19">
        <v>0</v>
      </c>
      <c r="AL551" s="19">
        <v>0</v>
      </c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>
        <v>0</v>
      </c>
      <c r="BB551" s="19">
        <v>0</v>
      </c>
      <c r="BC551" s="19"/>
      <c r="BD551" s="19"/>
      <c r="BE551" s="19"/>
      <c r="BF551" s="19"/>
      <c r="BG551" s="16">
        <f t="shared" si="32"/>
        <v>5878112</v>
      </c>
      <c r="BH551" s="16">
        <f t="shared" si="32"/>
        <v>0</v>
      </c>
      <c r="BI551" s="63">
        <f t="shared" si="33"/>
        <v>5878112</v>
      </c>
      <c r="BJ551" s="63">
        <f t="shared" si="34"/>
        <v>0</v>
      </c>
      <c r="BK551" s="18">
        <f t="shared" si="35"/>
        <v>0</v>
      </c>
    </row>
    <row r="552" spans="1:63" x14ac:dyDescent="0.3">
      <c r="A552" s="12">
        <v>27.205699999999997</v>
      </c>
      <c r="B552" s="13" t="s">
        <v>527</v>
      </c>
      <c r="C552" s="19">
        <v>1829149</v>
      </c>
      <c r="D552" s="19">
        <v>0</v>
      </c>
      <c r="E552" s="20">
        <v>332361</v>
      </c>
      <c r="F552" s="21">
        <v>0</v>
      </c>
      <c r="G552" s="19">
        <v>0</v>
      </c>
      <c r="H552" s="19">
        <v>0</v>
      </c>
      <c r="I552" s="19">
        <v>0</v>
      </c>
      <c r="J552" s="19">
        <v>0</v>
      </c>
      <c r="K552" s="19">
        <v>34000</v>
      </c>
      <c r="L552" s="19">
        <v>0</v>
      </c>
      <c r="M552" s="19">
        <v>0</v>
      </c>
      <c r="N552" s="19">
        <v>0</v>
      </c>
      <c r="O552" s="23">
        <v>326365</v>
      </c>
      <c r="P552" s="22"/>
      <c r="Q552" s="22">
        <v>0</v>
      </c>
      <c r="R552" s="22">
        <v>0</v>
      </c>
      <c r="S552" s="19">
        <v>0</v>
      </c>
      <c r="T552" s="19">
        <v>0</v>
      </c>
      <c r="U552" s="19">
        <v>904105</v>
      </c>
      <c r="V552" s="19"/>
      <c r="W552" s="19">
        <v>0</v>
      </c>
      <c r="X552" s="19">
        <v>0</v>
      </c>
      <c r="Y552" s="19">
        <v>37638</v>
      </c>
      <c r="Z552" s="19">
        <v>0</v>
      </c>
      <c r="AA552" s="19">
        <v>0</v>
      </c>
      <c r="AB552" s="19">
        <v>0</v>
      </c>
      <c r="AC552" s="19">
        <v>0</v>
      </c>
      <c r="AD552" s="19">
        <v>0</v>
      </c>
      <c r="AE552" s="19">
        <v>548150</v>
      </c>
      <c r="AF552" s="19">
        <v>0</v>
      </c>
      <c r="AG552" s="20">
        <v>12000</v>
      </c>
      <c r="AH552" s="21">
        <v>0</v>
      </c>
      <c r="AI552" s="19">
        <v>0</v>
      </c>
      <c r="AJ552" s="19">
        <v>0</v>
      </c>
      <c r="AK552" s="19">
        <v>0</v>
      </c>
      <c r="AL552" s="19">
        <v>0</v>
      </c>
      <c r="AM552" s="19"/>
      <c r="AN552" s="19"/>
      <c r="AO552" s="19"/>
      <c r="AP552" s="19"/>
      <c r="AQ552" s="19">
        <v>0</v>
      </c>
      <c r="AR552" s="19">
        <v>0</v>
      </c>
      <c r="AS552" s="19"/>
      <c r="AT552" s="19"/>
      <c r="AU552" s="19"/>
      <c r="AV552" s="19"/>
      <c r="AW552" s="19">
        <v>109000</v>
      </c>
      <c r="AX552" s="19"/>
      <c r="AY552" s="19"/>
      <c r="AZ552" s="19"/>
      <c r="BA552" s="19">
        <v>0</v>
      </c>
      <c r="BB552" s="19">
        <v>0</v>
      </c>
      <c r="BC552" s="19"/>
      <c r="BD552" s="19"/>
      <c r="BE552" s="19"/>
      <c r="BF552" s="19"/>
      <c r="BG552" s="16">
        <f t="shared" si="32"/>
        <v>4132768</v>
      </c>
      <c r="BH552" s="16">
        <f t="shared" si="32"/>
        <v>0</v>
      </c>
      <c r="BI552" s="63">
        <f t="shared" si="33"/>
        <v>4132768</v>
      </c>
      <c r="BJ552" s="63">
        <f t="shared" si="34"/>
        <v>0</v>
      </c>
      <c r="BK552" s="18">
        <f t="shared" si="35"/>
        <v>0</v>
      </c>
    </row>
    <row r="553" spans="1:63" x14ac:dyDescent="0.3">
      <c r="A553" s="12">
        <v>27.210699999999999</v>
      </c>
      <c r="B553" s="13" t="s">
        <v>528</v>
      </c>
      <c r="C553" s="19"/>
      <c r="D553" s="19"/>
      <c r="E553" s="19">
        <v>0</v>
      </c>
      <c r="F553" s="19">
        <v>0</v>
      </c>
      <c r="G553" s="19">
        <v>0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22"/>
      <c r="P553" s="19"/>
      <c r="Q553" s="22">
        <v>0</v>
      </c>
      <c r="R553" s="22">
        <v>0</v>
      </c>
      <c r="S553" s="19">
        <v>0</v>
      </c>
      <c r="T553" s="19">
        <v>0</v>
      </c>
      <c r="U553" s="19"/>
      <c r="V553" s="19"/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21">
        <v>4.6566128730773926E-10</v>
      </c>
      <c r="AH553" s="21">
        <v>0</v>
      </c>
      <c r="AI553" s="19">
        <v>0</v>
      </c>
      <c r="AJ553" s="19">
        <v>0</v>
      </c>
      <c r="AK553" s="19">
        <v>0</v>
      </c>
      <c r="AL553" s="19">
        <v>0</v>
      </c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>
        <v>0</v>
      </c>
      <c r="BB553" s="19">
        <v>0</v>
      </c>
      <c r="BC553" s="19"/>
      <c r="BD553" s="19"/>
      <c r="BE553" s="19"/>
      <c r="BF553" s="19"/>
      <c r="BG553" s="16">
        <f t="shared" si="32"/>
        <v>4.6566128730773926E-10</v>
      </c>
      <c r="BH553" s="16">
        <f t="shared" si="32"/>
        <v>0</v>
      </c>
      <c r="BI553" s="63">
        <f t="shared" si="33"/>
        <v>4.6566128730773926E-10</v>
      </c>
      <c r="BJ553" s="63">
        <f t="shared" si="34"/>
        <v>0</v>
      </c>
      <c r="BK553" s="18">
        <f t="shared" si="35"/>
        <v>0</v>
      </c>
    </row>
    <row r="554" spans="1:63" x14ac:dyDescent="0.3">
      <c r="A554" s="12">
        <v>27.800699999999999</v>
      </c>
      <c r="B554" s="13" t="s">
        <v>529</v>
      </c>
      <c r="C554" s="19">
        <v>20013.36</v>
      </c>
      <c r="D554" s="19">
        <v>0</v>
      </c>
      <c r="E554" s="19">
        <v>0</v>
      </c>
      <c r="F554" s="19">
        <v>0</v>
      </c>
      <c r="G554" s="19">
        <v>0</v>
      </c>
      <c r="H554" s="19">
        <v>0</v>
      </c>
      <c r="I554" s="19"/>
      <c r="J554" s="19"/>
      <c r="K554" s="19">
        <v>0</v>
      </c>
      <c r="L554" s="19">
        <v>0</v>
      </c>
      <c r="M554" s="19">
        <v>0</v>
      </c>
      <c r="N554" s="19">
        <v>0</v>
      </c>
      <c r="O554" s="22"/>
      <c r="P554" s="19"/>
      <c r="Q554" s="22">
        <v>0</v>
      </c>
      <c r="R554" s="22">
        <v>0</v>
      </c>
      <c r="S554" s="19">
        <v>0</v>
      </c>
      <c r="T554" s="19">
        <v>0</v>
      </c>
      <c r="U554" s="19"/>
      <c r="V554" s="19"/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>
        <v>0</v>
      </c>
      <c r="AE554" s="19">
        <v>0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>
        <v>0</v>
      </c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>
        <v>3819578</v>
      </c>
      <c r="AX554" s="19"/>
      <c r="AY554" s="19"/>
      <c r="AZ554" s="19"/>
      <c r="BA554" s="19">
        <v>0</v>
      </c>
      <c r="BB554" s="19">
        <v>0</v>
      </c>
      <c r="BC554" s="19"/>
      <c r="BD554" s="19"/>
      <c r="BE554" s="19"/>
      <c r="BF554" s="19"/>
      <c r="BG554" s="16">
        <f t="shared" si="32"/>
        <v>3839591.36</v>
      </c>
      <c r="BH554" s="16">
        <f t="shared" si="32"/>
        <v>0</v>
      </c>
      <c r="BI554" s="63">
        <f t="shared" si="33"/>
        <v>3839591.36</v>
      </c>
      <c r="BJ554" s="63">
        <f t="shared" si="34"/>
        <v>0</v>
      </c>
      <c r="BK554" s="18">
        <f t="shared" si="35"/>
        <v>0</v>
      </c>
    </row>
    <row r="555" spans="1:63" x14ac:dyDescent="0.3">
      <c r="A555" s="12">
        <v>27.8017</v>
      </c>
      <c r="B555" s="13" t="s">
        <v>530</v>
      </c>
      <c r="C555" s="19"/>
      <c r="D555" s="19"/>
      <c r="E555" s="19">
        <v>0</v>
      </c>
      <c r="F555" s="19">
        <v>0</v>
      </c>
      <c r="G555" s="19">
        <v>0</v>
      </c>
      <c r="H555" s="19">
        <v>0</v>
      </c>
      <c r="I555" s="19"/>
      <c r="J555" s="19"/>
      <c r="K555" s="19">
        <v>0</v>
      </c>
      <c r="L555" s="19">
        <v>0</v>
      </c>
      <c r="M555" s="19">
        <v>0</v>
      </c>
      <c r="N555" s="19">
        <v>0</v>
      </c>
      <c r="O555" s="22"/>
      <c r="P555" s="19"/>
      <c r="Q555" s="22">
        <v>0</v>
      </c>
      <c r="R555" s="22">
        <v>0</v>
      </c>
      <c r="S555" s="19">
        <v>0</v>
      </c>
      <c r="T555" s="19">
        <v>0</v>
      </c>
      <c r="U555" s="19"/>
      <c r="V555" s="19"/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>
        <v>0</v>
      </c>
      <c r="AE555" s="19">
        <v>0</v>
      </c>
      <c r="AF555" s="19">
        <v>0</v>
      </c>
      <c r="AG555" s="19">
        <v>0</v>
      </c>
      <c r="AH555" s="19">
        <v>0</v>
      </c>
      <c r="AI555" s="19">
        <v>0</v>
      </c>
      <c r="AJ555" s="19">
        <v>0</v>
      </c>
      <c r="AK555" s="19">
        <v>0</v>
      </c>
      <c r="AL555" s="19">
        <v>0</v>
      </c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>
        <v>0</v>
      </c>
      <c r="BB555" s="19">
        <v>0</v>
      </c>
      <c r="BC555" s="19"/>
      <c r="BD555" s="19"/>
      <c r="BE555" s="19"/>
      <c r="BF555" s="19"/>
      <c r="BG555" s="16">
        <f t="shared" si="32"/>
        <v>0</v>
      </c>
      <c r="BH555" s="16">
        <f t="shared" si="32"/>
        <v>0</v>
      </c>
      <c r="BI555" s="69">
        <f t="shared" si="33"/>
        <v>0</v>
      </c>
      <c r="BJ555" s="69">
        <f t="shared" si="34"/>
        <v>0</v>
      </c>
      <c r="BK555" s="18">
        <f t="shared" si="35"/>
        <v>0</v>
      </c>
    </row>
    <row r="556" spans="1:63" x14ac:dyDescent="0.3">
      <c r="A556" s="12">
        <v>27.811699999999998</v>
      </c>
      <c r="B556" s="13" t="s">
        <v>531</v>
      </c>
      <c r="C556" s="19"/>
      <c r="D556" s="19"/>
      <c r="E556" s="19">
        <v>0</v>
      </c>
      <c r="F556" s="19">
        <v>0</v>
      </c>
      <c r="G556" s="19">
        <v>0</v>
      </c>
      <c r="H556" s="19">
        <v>0</v>
      </c>
      <c r="I556" s="19"/>
      <c r="J556" s="19"/>
      <c r="K556" s="19">
        <v>0</v>
      </c>
      <c r="L556" s="19">
        <v>0</v>
      </c>
      <c r="M556" s="19">
        <v>0</v>
      </c>
      <c r="N556" s="19">
        <v>0</v>
      </c>
      <c r="O556" s="22"/>
      <c r="P556" s="19"/>
      <c r="Q556" s="22">
        <v>0</v>
      </c>
      <c r="R556" s="22">
        <v>0</v>
      </c>
      <c r="S556" s="19">
        <v>0</v>
      </c>
      <c r="T556" s="19">
        <v>0</v>
      </c>
      <c r="U556" s="19"/>
      <c r="V556" s="19"/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>
        <v>0</v>
      </c>
      <c r="AE556" s="19">
        <v>0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>
        <v>0</v>
      </c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>
        <v>25000000</v>
      </c>
      <c r="AX556" s="19"/>
      <c r="AY556" s="19"/>
      <c r="AZ556" s="19"/>
      <c r="BA556" s="19">
        <v>0</v>
      </c>
      <c r="BB556" s="19">
        <v>0</v>
      </c>
      <c r="BC556" s="19"/>
      <c r="BD556" s="19"/>
      <c r="BE556" s="19"/>
      <c r="BF556" s="19"/>
      <c r="BG556" s="16">
        <f t="shared" si="32"/>
        <v>25000000</v>
      </c>
      <c r="BH556" s="16">
        <f t="shared" si="32"/>
        <v>0</v>
      </c>
      <c r="BI556" s="55">
        <f t="shared" si="33"/>
        <v>25000000</v>
      </c>
      <c r="BJ556" s="55">
        <f t="shared" si="34"/>
        <v>0</v>
      </c>
      <c r="BK556" s="18">
        <f t="shared" si="35"/>
        <v>0</v>
      </c>
    </row>
    <row r="557" spans="1:63" x14ac:dyDescent="0.3">
      <c r="A557" s="12">
        <v>28.1037</v>
      </c>
      <c r="B557" s="13" t="s">
        <v>532</v>
      </c>
      <c r="C557" s="19"/>
      <c r="D557" s="19"/>
      <c r="E557" s="19">
        <v>0</v>
      </c>
      <c r="F557" s="19">
        <v>0</v>
      </c>
      <c r="G557" s="19">
        <v>0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22"/>
      <c r="P557" s="19"/>
      <c r="Q557" s="22">
        <v>0</v>
      </c>
      <c r="R557" s="22">
        <v>0</v>
      </c>
      <c r="S557" s="19">
        <v>0</v>
      </c>
      <c r="T557" s="19">
        <v>0</v>
      </c>
      <c r="U557" s="19"/>
      <c r="V557" s="19"/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0</v>
      </c>
      <c r="AE557" s="19">
        <v>0</v>
      </c>
      <c r="AF557" s="19">
        <v>0</v>
      </c>
      <c r="AG557" s="19">
        <v>0</v>
      </c>
      <c r="AH557" s="19">
        <v>0</v>
      </c>
      <c r="AI557" s="21">
        <v>4.6566128730773926E-10</v>
      </c>
      <c r="AJ557" s="21">
        <v>0</v>
      </c>
      <c r="AK557" s="19">
        <v>0</v>
      </c>
      <c r="AL557" s="19">
        <v>0</v>
      </c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>
        <v>0</v>
      </c>
      <c r="BB557" s="19">
        <v>0</v>
      </c>
      <c r="BC557" s="19"/>
      <c r="BD557" s="19"/>
      <c r="BE557" s="19"/>
      <c r="BF557" s="19"/>
      <c r="BG557" s="16">
        <f t="shared" si="32"/>
        <v>4.6566128730773926E-10</v>
      </c>
      <c r="BH557" s="16">
        <f t="shared" si="32"/>
        <v>0</v>
      </c>
      <c r="BI557" s="16">
        <f t="shared" si="33"/>
        <v>4.6566128730773926E-10</v>
      </c>
      <c r="BJ557" s="16">
        <f t="shared" si="34"/>
        <v>0</v>
      </c>
      <c r="BK557" s="18">
        <f t="shared" si="35"/>
        <v>0</v>
      </c>
    </row>
    <row r="558" spans="1:63" x14ac:dyDescent="0.3">
      <c r="A558" s="12">
        <v>28.104700000000001</v>
      </c>
      <c r="B558" s="13" t="s">
        <v>533</v>
      </c>
      <c r="C558" s="19"/>
      <c r="D558" s="19"/>
      <c r="E558" s="19">
        <v>0</v>
      </c>
      <c r="F558" s="19">
        <v>0</v>
      </c>
      <c r="G558" s="19">
        <v>0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22"/>
      <c r="P558" s="19"/>
      <c r="Q558" s="22">
        <v>0</v>
      </c>
      <c r="R558" s="22">
        <v>0</v>
      </c>
      <c r="S558" s="19">
        <v>0</v>
      </c>
      <c r="T558" s="19">
        <v>0</v>
      </c>
      <c r="U558" s="19"/>
      <c r="V558" s="19"/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>
        <v>0</v>
      </c>
      <c r="AE558" s="19">
        <v>0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>
        <v>0</v>
      </c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>
        <v>0</v>
      </c>
      <c r="BB558" s="19">
        <v>0</v>
      </c>
      <c r="BC558" s="19"/>
      <c r="BD558" s="19"/>
      <c r="BE558" s="19"/>
      <c r="BF558" s="19"/>
      <c r="BG558" s="16">
        <f t="shared" si="32"/>
        <v>0</v>
      </c>
      <c r="BH558" s="16">
        <f t="shared" si="32"/>
        <v>0</v>
      </c>
      <c r="BI558" s="16">
        <f t="shared" si="33"/>
        <v>0</v>
      </c>
      <c r="BJ558" s="16">
        <f t="shared" si="34"/>
        <v>0</v>
      </c>
      <c r="BK558" s="18">
        <f t="shared" si="35"/>
        <v>0</v>
      </c>
    </row>
    <row r="559" spans="1:63" x14ac:dyDescent="0.3">
      <c r="A559" s="12">
        <v>28.105699999999999</v>
      </c>
      <c r="B559" s="13" t="s">
        <v>534</v>
      </c>
      <c r="C559" s="19"/>
      <c r="D559" s="19"/>
      <c r="E559" s="19">
        <v>0</v>
      </c>
      <c r="F559" s="19">
        <v>0</v>
      </c>
      <c r="G559" s="19">
        <v>0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22"/>
      <c r="P559" s="19"/>
      <c r="Q559" s="22">
        <v>0</v>
      </c>
      <c r="R559" s="22">
        <v>0</v>
      </c>
      <c r="S559" s="19">
        <v>0</v>
      </c>
      <c r="T559" s="19">
        <v>0</v>
      </c>
      <c r="U559" s="19"/>
      <c r="V559" s="19">
        <v>0</v>
      </c>
      <c r="W559" s="19">
        <v>0</v>
      </c>
      <c r="X559" s="19">
        <v>0</v>
      </c>
      <c r="Y559" s="19">
        <v>0</v>
      </c>
      <c r="Z559" s="19">
        <v>1003869</v>
      </c>
      <c r="AA559" s="19">
        <v>0</v>
      </c>
      <c r="AB559" s="19">
        <v>0</v>
      </c>
      <c r="AC559" s="19">
        <v>0</v>
      </c>
      <c r="AD559" s="19">
        <v>0</v>
      </c>
      <c r="AE559" s="19">
        <v>0</v>
      </c>
      <c r="AF559" s="19">
        <v>0</v>
      </c>
      <c r="AG559" s="21">
        <v>0</v>
      </c>
      <c r="AH559" s="21">
        <v>2.3283064365386963E-10</v>
      </c>
      <c r="AI559" s="19">
        <v>0</v>
      </c>
      <c r="AJ559" s="19">
        <v>0</v>
      </c>
      <c r="AK559" s="19">
        <v>0</v>
      </c>
      <c r="AL559" s="19">
        <v>0</v>
      </c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>
        <v>104298698</v>
      </c>
      <c r="BA559" s="19">
        <v>0</v>
      </c>
      <c r="BB559" s="19">
        <v>0</v>
      </c>
      <c r="BC559" s="19"/>
      <c r="BD559" s="19"/>
      <c r="BE559" s="19"/>
      <c r="BF559" s="19"/>
      <c r="BG559" s="16">
        <f t="shared" si="32"/>
        <v>0</v>
      </c>
      <c r="BH559" s="16">
        <f t="shared" si="32"/>
        <v>105302567</v>
      </c>
      <c r="BI559" s="16">
        <f t="shared" si="33"/>
        <v>0</v>
      </c>
      <c r="BJ559" s="16">
        <f t="shared" si="34"/>
        <v>105302567</v>
      </c>
      <c r="BK559" s="18">
        <f t="shared" si="35"/>
        <v>0</v>
      </c>
    </row>
    <row r="560" spans="1:63" x14ac:dyDescent="0.3">
      <c r="A560" s="12">
        <v>28.105799999999999</v>
      </c>
      <c r="B560" s="13" t="s">
        <v>535</v>
      </c>
      <c r="C560" s="19"/>
      <c r="D560" s="19"/>
      <c r="E560" s="19">
        <v>0</v>
      </c>
      <c r="F560" s="19">
        <v>0</v>
      </c>
      <c r="G560" s="19">
        <v>0</v>
      </c>
      <c r="H560" s="19">
        <v>0</v>
      </c>
      <c r="I560" s="19"/>
      <c r="J560" s="19"/>
      <c r="K560" s="19">
        <v>0</v>
      </c>
      <c r="L560" s="19">
        <v>0</v>
      </c>
      <c r="M560" s="19">
        <v>0</v>
      </c>
      <c r="N560" s="19">
        <v>0</v>
      </c>
      <c r="O560" s="22"/>
      <c r="P560" s="19"/>
      <c r="Q560" s="22">
        <v>0</v>
      </c>
      <c r="R560" s="22">
        <v>0</v>
      </c>
      <c r="S560" s="19">
        <v>0</v>
      </c>
      <c r="T560" s="19">
        <v>0</v>
      </c>
      <c r="U560" s="19"/>
      <c r="V560" s="19"/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>
        <v>0</v>
      </c>
      <c r="AE560" s="19">
        <v>0</v>
      </c>
      <c r="AF560" s="19">
        <v>0</v>
      </c>
      <c r="AG560" s="19">
        <v>0</v>
      </c>
      <c r="AH560" s="19">
        <v>0</v>
      </c>
      <c r="AI560" s="19">
        <v>0</v>
      </c>
      <c r="AJ560" s="19">
        <v>0</v>
      </c>
      <c r="AK560" s="19">
        <v>0</v>
      </c>
      <c r="AL560" s="19">
        <v>0</v>
      </c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>
        <v>0</v>
      </c>
      <c r="BB560" s="19">
        <v>0</v>
      </c>
      <c r="BC560" s="19"/>
      <c r="BD560" s="19"/>
      <c r="BE560" s="19"/>
      <c r="BF560" s="19"/>
      <c r="BG560" s="16">
        <f t="shared" si="32"/>
        <v>0</v>
      </c>
      <c r="BH560" s="16">
        <f t="shared" si="32"/>
        <v>0</v>
      </c>
      <c r="BI560" s="16">
        <f t="shared" si="33"/>
        <v>0</v>
      </c>
      <c r="BJ560" s="16">
        <f t="shared" si="34"/>
        <v>0</v>
      </c>
      <c r="BK560" s="18">
        <f t="shared" si="35"/>
        <v>0</v>
      </c>
    </row>
    <row r="561" spans="1:63" ht="31.5" x14ac:dyDescent="0.3">
      <c r="A561" s="12">
        <v>28.1067</v>
      </c>
      <c r="B561" s="13" t="s">
        <v>536</v>
      </c>
      <c r="C561" s="19"/>
      <c r="D561" s="19"/>
      <c r="E561" s="19">
        <v>0</v>
      </c>
      <c r="F561" s="19">
        <v>0</v>
      </c>
      <c r="G561" s="19">
        <v>0</v>
      </c>
      <c r="H561" s="19">
        <v>0</v>
      </c>
      <c r="I561" s="19"/>
      <c r="J561" s="19"/>
      <c r="K561" s="19">
        <v>0</v>
      </c>
      <c r="L561" s="19">
        <v>0</v>
      </c>
      <c r="M561" s="19">
        <v>0</v>
      </c>
      <c r="N561" s="19">
        <v>0</v>
      </c>
      <c r="O561" s="22"/>
      <c r="P561" s="19"/>
      <c r="Q561" s="22">
        <v>0</v>
      </c>
      <c r="R561" s="22">
        <v>0</v>
      </c>
      <c r="S561" s="19">
        <v>0</v>
      </c>
      <c r="T561" s="19">
        <v>0</v>
      </c>
      <c r="U561" s="19"/>
      <c r="V561" s="19"/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>
        <v>0</v>
      </c>
      <c r="AE561" s="19">
        <v>0</v>
      </c>
      <c r="AF561" s="19">
        <v>0</v>
      </c>
      <c r="AG561" s="19">
        <v>0</v>
      </c>
      <c r="AH561" s="19">
        <v>0</v>
      </c>
      <c r="AI561" s="19">
        <v>0</v>
      </c>
      <c r="AJ561" s="19">
        <v>0</v>
      </c>
      <c r="AK561" s="19">
        <v>0</v>
      </c>
      <c r="AL561" s="19">
        <v>0</v>
      </c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>
        <v>0</v>
      </c>
      <c r="BB561" s="19">
        <v>0</v>
      </c>
      <c r="BC561" s="19"/>
      <c r="BD561" s="19"/>
      <c r="BE561" s="19"/>
      <c r="BF561" s="19"/>
      <c r="BG561" s="16">
        <f t="shared" si="32"/>
        <v>0</v>
      </c>
      <c r="BH561" s="16">
        <f t="shared" si="32"/>
        <v>0</v>
      </c>
      <c r="BI561" s="16">
        <f t="shared" si="33"/>
        <v>0</v>
      </c>
      <c r="BJ561" s="16">
        <f t="shared" si="34"/>
        <v>0</v>
      </c>
      <c r="BK561" s="18">
        <f t="shared" si="35"/>
        <v>0</v>
      </c>
    </row>
    <row r="562" spans="1:63" ht="31.5" x14ac:dyDescent="0.3">
      <c r="A562" s="12">
        <v>28.107699999999998</v>
      </c>
      <c r="B562" s="13" t="s">
        <v>537</v>
      </c>
      <c r="C562" s="19"/>
      <c r="D562" s="19"/>
      <c r="E562" s="19">
        <v>0</v>
      </c>
      <c r="F562" s="19">
        <v>0</v>
      </c>
      <c r="G562" s="19">
        <v>0</v>
      </c>
      <c r="H562" s="19">
        <v>0</v>
      </c>
      <c r="I562" s="19"/>
      <c r="J562" s="19"/>
      <c r="K562" s="19">
        <v>0</v>
      </c>
      <c r="L562" s="19">
        <v>0</v>
      </c>
      <c r="M562" s="19">
        <v>0</v>
      </c>
      <c r="N562" s="19">
        <v>0</v>
      </c>
      <c r="O562" s="22"/>
      <c r="P562" s="19"/>
      <c r="Q562" s="22">
        <v>0</v>
      </c>
      <c r="R562" s="22">
        <v>0</v>
      </c>
      <c r="S562" s="19">
        <v>0</v>
      </c>
      <c r="T562" s="19">
        <v>0</v>
      </c>
      <c r="U562" s="19"/>
      <c r="V562" s="19"/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>
        <v>0</v>
      </c>
      <c r="AE562" s="19">
        <v>0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0</v>
      </c>
      <c r="AL562" s="19">
        <v>0</v>
      </c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>
        <v>0</v>
      </c>
      <c r="BB562" s="19">
        <v>0</v>
      </c>
      <c r="BC562" s="19"/>
      <c r="BD562" s="19"/>
      <c r="BE562" s="19"/>
      <c r="BF562" s="19"/>
      <c r="BG562" s="16">
        <f t="shared" si="32"/>
        <v>0</v>
      </c>
      <c r="BH562" s="16">
        <f t="shared" si="32"/>
        <v>0</v>
      </c>
      <c r="BI562" s="16">
        <f t="shared" si="33"/>
        <v>0</v>
      </c>
      <c r="BJ562" s="16">
        <f t="shared" si="34"/>
        <v>0</v>
      </c>
      <c r="BK562" s="18">
        <f t="shared" si="35"/>
        <v>0</v>
      </c>
    </row>
    <row r="563" spans="1:63" x14ac:dyDescent="0.3">
      <c r="A563" s="12">
        <v>28.110699999999998</v>
      </c>
      <c r="B563" s="13" t="s">
        <v>538</v>
      </c>
      <c r="C563" s="19"/>
      <c r="D563" s="19"/>
      <c r="E563" s="19">
        <v>0</v>
      </c>
      <c r="F563" s="19">
        <v>0</v>
      </c>
      <c r="G563" s="19">
        <v>0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22"/>
      <c r="P563" s="19"/>
      <c r="Q563" s="22">
        <v>0</v>
      </c>
      <c r="R563" s="22">
        <v>0</v>
      </c>
      <c r="S563" s="19">
        <v>0</v>
      </c>
      <c r="T563" s="19">
        <v>0</v>
      </c>
      <c r="U563" s="19"/>
      <c r="V563" s="19"/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>
        <v>0</v>
      </c>
      <c r="AE563" s="19">
        <v>0</v>
      </c>
      <c r="AF563" s="19">
        <v>0</v>
      </c>
      <c r="AG563" s="19">
        <v>0</v>
      </c>
      <c r="AH563" s="19">
        <v>0</v>
      </c>
      <c r="AI563" s="19">
        <v>0</v>
      </c>
      <c r="AJ563" s="19">
        <v>0</v>
      </c>
      <c r="AK563" s="19">
        <v>0</v>
      </c>
      <c r="AL563" s="19">
        <v>0</v>
      </c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>
        <v>9785223.1300000008</v>
      </c>
      <c r="AX563" s="19"/>
      <c r="AY563" s="19"/>
      <c r="AZ563" s="19"/>
      <c r="BA563" s="19">
        <v>0</v>
      </c>
      <c r="BB563" s="19">
        <v>0</v>
      </c>
      <c r="BC563" s="19"/>
      <c r="BD563" s="19"/>
      <c r="BE563" s="19"/>
      <c r="BF563" s="19"/>
      <c r="BG563" s="16">
        <f t="shared" si="32"/>
        <v>9785223.1300000008</v>
      </c>
      <c r="BH563" s="16">
        <f t="shared" si="32"/>
        <v>0</v>
      </c>
      <c r="BI563" s="16">
        <f t="shared" si="33"/>
        <v>9785223.1300000008</v>
      </c>
      <c r="BJ563" s="16">
        <f t="shared" si="34"/>
        <v>0</v>
      </c>
      <c r="BK563" s="18">
        <f t="shared" si="35"/>
        <v>0</v>
      </c>
    </row>
    <row r="564" spans="1:63" x14ac:dyDescent="0.3">
      <c r="A564" s="12">
        <v>28.111699999999999</v>
      </c>
      <c r="B564" s="13" t="s">
        <v>539</v>
      </c>
      <c r="C564" s="19"/>
      <c r="D564" s="19"/>
      <c r="E564" s="19">
        <v>0</v>
      </c>
      <c r="F564" s="19">
        <v>0</v>
      </c>
      <c r="G564" s="19">
        <v>0</v>
      </c>
      <c r="H564" s="19">
        <v>0</v>
      </c>
      <c r="I564" s="19"/>
      <c r="J564" s="19"/>
      <c r="K564" s="19">
        <v>0</v>
      </c>
      <c r="L564" s="19">
        <v>0</v>
      </c>
      <c r="M564" s="19">
        <v>0</v>
      </c>
      <c r="N564" s="19">
        <v>0</v>
      </c>
      <c r="O564" s="22"/>
      <c r="P564" s="19"/>
      <c r="Q564" s="22">
        <v>0</v>
      </c>
      <c r="R564" s="22">
        <v>0</v>
      </c>
      <c r="S564" s="19">
        <v>0</v>
      </c>
      <c r="T564" s="19">
        <v>0</v>
      </c>
      <c r="U564" s="19"/>
      <c r="V564" s="19"/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>
        <v>0</v>
      </c>
      <c r="AE564" s="19">
        <v>0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>
        <v>0</v>
      </c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>
        <v>0</v>
      </c>
      <c r="BB564" s="19">
        <v>0</v>
      </c>
      <c r="BC564" s="19"/>
      <c r="BD564" s="19"/>
      <c r="BE564" s="19"/>
      <c r="BF564" s="19"/>
      <c r="BG564" s="16">
        <f t="shared" si="32"/>
        <v>0</v>
      </c>
      <c r="BH564" s="16">
        <f t="shared" si="32"/>
        <v>0</v>
      </c>
      <c r="BI564" s="16">
        <f t="shared" si="33"/>
        <v>0</v>
      </c>
      <c r="BJ564" s="16">
        <f t="shared" si="34"/>
        <v>0</v>
      </c>
      <c r="BK564" s="18">
        <f t="shared" si="35"/>
        <v>0</v>
      </c>
    </row>
    <row r="565" spans="1:63" x14ac:dyDescent="0.3">
      <c r="A565" s="12">
        <v>28.112699999999997</v>
      </c>
      <c r="B565" s="13" t="s">
        <v>540</v>
      </c>
      <c r="C565" s="19"/>
      <c r="D565" s="19"/>
      <c r="E565" s="19">
        <v>0</v>
      </c>
      <c r="F565" s="19">
        <v>0</v>
      </c>
      <c r="G565" s="19">
        <v>0</v>
      </c>
      <c r="H565" s="19">
        <v>0</v>
      </c>
      <c r="I565" s="19"/>
      <c r="J565" s="19"/>
      <c r="K565" s="19">
        <v>0</v>
      </c>
      <c r="L565" s="19">
        <v>0</v>
      </c>
      <c r="M565" s="19">
        <v>0</v>
      </c>
      <c r="N565" s="19">
        <v>0</v>
      </c>
      <c r="O565" s="22"/>
      <c r="P565" s="19"/>
      <c r="Q565" s="22">
        <v>0</v>
      </c>
      <c r="R565" s="22">
        <v>0</v>
      </c>
      <c r="S565" s="19">
        <v>0</v>
      </c>
      <c r="T565" s="19">
        <v>0</v>
      </c>
      <c r="U565" s="19"/>
      <c r="V565" s="19"/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>
        <v>0</v>
      </c>
      <c r="AE565" s="19">
        <v>0</v>
      </c>
      <c r="AF565" s="19">
        <v>0</v>
      </c>
      <c r="AG565" s="19">
        <v>0</v>
      </c>
      <c r="AH565" s="19">
        <v>0</v>
      </c>
      <c r="AI565" s="19">
        <v>0</v>
      </c>
      <c r="AJ565" s="19">
        <v>0</v>
      </c>
      <c r="AK565" s="19">
        <v>0</v>
      </c>
      <c r="AL565" s="19">
        <v>0</v>
      </c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>
        <v>0</v>
      </c>
      <c r="BB565" s="19">
        <v>0</v>
      </c>
      <c r="BC565" s="19"/>
      <c r="BD565" s="19"/>
      <c r="BE565" s="19"/>
      <c r="BF565" s="19"/>
      <c r="BG565" s="16">
        <f t="shared" si="32"/>
        <v>0</v>
      </c>
      <c r="BH565" s="16">
        <f t="shared" si="32"/>
        <v>0</v>
      </c>
      <c r="BI565" s="16">
        <f t="shared" si="33"/>
        <v>0</v>
      </c>
      <c r="BJ565" s="16">
        <f t="shared" si="34"/>
        <v>0</v>
      </c>
      <c r="BK565" s="18">
        <f t="shared" si="35"/>
        <v>0</v>
      </c>
    </row>
    <row r="566" spans="1:63" x14ac:dyDescent="0.3">
      <c r="A566" s="12">
        <v>28.113700000000001</v>
      </c>
      <c r="B566" s="13" t="s">
        <v>541</v>
      </c>
      <c r="C566" s="19"/>
      <c r="D566" s="19"/>
      <c r="E566" s="19">
        <v>0</v>
      </c>
      <c r="F566" s="19">
        <v>0</v>
      </c>
      <c r="G566" s="19">
        <v>0</v>
      </c>
      <c r="H566" s="19">
        <v>0</v>
      </c>
      <c r="I566" s="19"/>
      <c r="J566" s="19"/>
      <c r="K566" s="19">
        <v>0</v>
      </c>
      <c r="L566" s="19">
        <v>0</v>
      </c>
      <c r="M566" s="19">
        <v>0</v>
      </c>
      <c r="N566" s="19">
        <v>0</v>
      </c>
      <c r="O566" s="22"/>
      <c r="P566" s="19"/>
      <c r="Q566" s="22">
        <v>0</v>
      </c>
      <c r="R566" s="22">
        <v>0</v>
      </c>
      <c r="S566" s="19">
        <v>0</v>
      </c>
      <c r="T566" s="19">
        <v>0</v>
      </c>
      <c r="U566" s="19"/>
      <c r="V566" s="19"/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0</v>
      </c>
      <c r="AE566" s="19">
        <v>0</v>
      </c>
      <c r="AF566" s="19">
        <v>0</v>
      </c>
      <c r="AG566" s="19">
        <v>0</v>
      </c>
      <c r="AH566" s="19">
        <v>0</v>
      </c>
      <c r="AI566" s="19">
        <v>0</v>
      </c>
      <c r="AJ566" s="19">
        <v>0</v>
      </c>
      <c r="AK566" s="19">
        <v>0</v>
      </c>
      <c r="AL566" s="19">
        <v>0</v>
      </c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>
        <v>0</v>
      </c>
      <c r="BB566" s="19">
        <v>0</v>
      </c>
      <c r="BC566" s="19"/>
      <c r="BD566" s="19"/>
      <c r="BE566" s="19"/>
      <c r="BF566" s="19"/>
      <c r="BG566" s="16">
        <f t="shared" si="32"/>
        <v>0</v>
      </c>
      <c r="BH566" s="16">
        <f t="shared" si="32"/>
        <v>0</v>
      </c>
      <c r="BI566" s="16">
        <f t="shared" si="33"/>
        <v>0</v>
      </c>
      <c r="BJ566" s="16">
        <f t="shared" si="34"/>
        <v>0</v>
      </c>
      <c r="BK566" s="18">
        <f t="shared" si="35"/>
        <v>0</v>
      </c>
    </row>
    <row r="567" spans="1:63" x14ac:dyDescent="0.3">
      <c r="A567" s="12">
        <v>28.117699999999999</v>
      </c>
      <c r="B567" s="13" t="s">
        <v>542</v>
      </c>
      <c r="C567" s="19"/>
      <c r="D567" s="19"/>
      <c r="E567" s="19">
        <v>0</v>
      </c>
      <c r="F567" s="19">
        <v>0</v>
      </c>
      <c r="G567" s="19">
        <v>0</v>
      </c>
      <c r="H567" s="19">
        <v>0</v>
      </c>
      <c r="I567" s="19"/>
      <c r="J567" s="19"/>
      <c r="K567" s="19">
        <v>0</v>
      </c>
      <c r="L567" s="19">
        <v>0</v>
      </c>
      <c r="M567" s="19">
        <v>0</v>
      </c>
      <c r="N567" s="19">
        <v>0</v>
      </c>
      <c r="O567" s="22"/>
      <c r="P567" s="19"/>
      <c r="Q567" s="22">
        <v>0</v>
      </c>
      <c r="R567" s="22">
        <v>0</v>
      </c>
      <c r="S567" s="19">
        <v>0</v>
      </c>
      <c r="T567" s="19">
        <v>0</v>
      </c>
      <c r="U567" s="19"/>
      <c r="V567" s="19"/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>
        <v>0</v>
      </c>
      <c r="AE567" s="19">
        <v>0</v>
      </c>
      <c r="AF567" s="19">
        <v>0</v>
      </c>
      <c r="AG567" s="19">
        <v>0</v>
      </c>
      <c r="AH567" s="19">
        <v>0</v>
      </c>
      <c r="AI567" s="19">
        <v>0</v>
      </c>
      <c r="AJ567" s="19">
        <v>0</v>
      </c>
      <c r="AK567" s="19">
        <v>0</v>
      </c>
      <c r="AL567" s="19">
        <v>0</v>
      </c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>
        <v>0</v>
      </c>
      <c r="BB567" s="19">
        <v>0</v>
      </c>
      <c r="BC567" s="19"/>
      <c r="BD567" s="19"/>
      <c r="BE567" s="19"/>
      <c r="BF567" s="19"/>
      <c r="BG567" s="16">
        <f t="shared" si="32"/>
        <v>0</v>
      </c>
      <c r="BH567" s="16">
        <f t="shared" si="32"/>
        <v>0</v>
      </c>
      <c r="BI567" s="16">
        <f t="shared" si="33"/>
        <v>0</v>
      </c>
      <c r="BJ567" s="16">
        <f t="shared" si="34"/>
        <v>0</v>
      </c>
      <c r="BK567" s="18">
        <f t="shared" si="35"/>
        <v>0</v>
      </c>
    </row>
    <row r="568" spans="1:63" ht="31.5" x14ac:dyDescent="0.3">
      <c r="A568" s="12">
        <v>28.121700000000001</v>
      </c>
      <c r="B568" s="13" t="s">
        <v>543</v>
      </c>
      <c r="C568" s="19"/>
      <c r="D568" s="19"/>
      <c r="E568" s="19">
        <v>0</v>
      </c>
      <c r="F568" s="19">
        <v>0</v>
      </c>
      <c r="G568" s="19">
        <v>0</v>
      </c>
      <c r="H568" s="19">
        <v>0</v>
      </c>
      <c r="I568" s="19"/>
      <c r="J568" s="19"/>
      <c r="K568" s="19">
        <v>0</v>
      </c>
      <c r="L568" s="19">
        <v>0</v>
      </c>
      <c r="M568" s="19">
        <v>0</v>
      </c>
      <c r="N568" s="19">
        <v>0</v>
      </c>
      <c r="O568" s="22"/>
      <c r="P568" s="19"/>
      <c r="Q568" s="22">
        <v>0</v>
      </c>
      <c r="R568" s="22">
        <v>0</v>
      </c>
      <c r="S568" s="19">
        <v>0</v>
      </c>
      <c r="T568" s="19">
        <v>0</v>
      </c>
      <c r="U568" s="19"/>
      <c r="V568" s="19"/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0</v>
      </c>
      <c r="AE568" s="19">
        <v>0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>
        <v>0</v>
      </c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>
        <v>0</v>
      </c>
      <c r="BB568" s="19">
        <v>0</v>
      </c>
      <c r="BC568" s="19"/>
      <c r="BD568" s="19"/>
      <c r="BE568" s="19"/>
      <c r="BF568" s="19"/>
      <c r="BG568" s="16">
        <f t="shared" si="32"/>
        <v>0</v>
      </c>
      <c r="BH568" s="16">
        <f t="shared" si="32"/>
        <v>0</v>
      </c>
      <c r="BI568" s="16">
        <f t="shared" si="33"/>
        <v>0</v>
      </c>
      <c r="BJ568" s="16">
        <f t="shared" si="34"/>
        <v>0</v>
      </c>
      <c r="BK568" s="18">
        <f t="shared" si="35"/>
        <v>0</v>
      </c>
    </row>
    <row r="569" spans="1:63" ht="31.5" x14ac:dyDescent="0.3">
      <c r="A569" s="12">
        <v>28.122699999999998</v>
      </c>
      <c r="B569" s="13" t="s">
        <v>544</v>
      </c>
      <c r="C569" s="19"/>
      <c r="D569" s="19"/>
      <c r="E569" s="19">
        <v>0</v>
      </c>
      <c r="F569" s="19">
        <v>0</v>
      </c>
      <c r="G569" s="19">
        <v>0</v>
      </c>
      <c r="H569" s="19">
        <v>0</v>
      </c>
      <c r="I569" s="19"/>
      <c r="J569" s="19"/>
      <c r="K569" s="19">
        <v>0</v>
      </c>
      <c r="L569" s="19">
        <v>0</v>
      </c>
      <c r="M569" s="19">
        <v>0</v>
      </c>
      <c r="N569" s="19">
        <v>0</v>
      </c>
      <c r="O569" s="22"/>
      <c r="P569" s="19"/>
      <c r="Q569" s="22">
        <v>0</v>
      </c>
      <c r="R569" s="22">
        <v>0</v>
      </c>
      <c r="S569" s="19">
        <v>0</v>
      </c>
      <c r="T569" s="19">
        <v>0</v>
      </c>
      <c r="U569" s="19"/>
      <c r="V569" s="19"/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0</v>
      </c>
      <c r="AE569" s="19">
        <v>0</v>
      </c>
      <c r="AF569" s="19">
        <v>0</v>
      </c>
      <c r="AG569" s="19">
        <v>0</v>
      </c>
      <c r="AH569" s="19">
        <v>0</v>
      </c>
      <c r="AI569" s="19">
        <v>0</v>
      </c>
      <c r="AJ569" s="19">
        <v>0</v>
      </c>
      <c r="AK569" s="19">
        <v>0</v>
      </c>
      <c r="AL569" s="19">
        <v>0</v>
      </c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>
        <v>0</v>
      </c>
      <c r="BB569" s="19">
        <v>0</v>
      </c>
      <c r="BC569" s="19"/>
      <c r="BD569" s="19"/>
      <c r="BE569" s="19"/>
      <c r="BF569" s="19"/>
      <c r="BG569" s="16">
        <f t="shared" si="32"/>
        <v>0</v>
      </c>
      <c r="BH569" s="16">
        <f t="shared" si="32"/>
        <v>0</v>
      </c>
      <c r="BI569" s="16">
        <f t="shared" si="33"/>
        <v>0</v>
      </c>
      <c r="BJ569" s="16">
        <f t="shared" si="34"/>
        <v>0</v>
      </c>
      <c r="BK569" s="18">
        <f t="shared" si="35"/>
        <v>0</v>
      </c>
    </row>
    <row r="570" spans="1:63" x14ac:dyDescent="0.3">
      <c r="A570" s="12">
        <v>28.123699999999999</v>
      </c>
      <c r="B570" s="13" t="s">
        <v>545</v>
      </c>
      <c r="C570" s="19"/>
      <c r="D570" s="19"/>
      <c r="E570" s="19">
        <v>0</v>
      </c>
      <c r="F570" s="19">
        <v>0</v>
      </c>
      <c r="G570" s="19">
        <v>0</v>
      </c>
      <c r="H570" s="19">
        <v>0</v>
      </c>
      <c r="I570" s="19"/>
      <c r="J570" s="19"/>
      <c r="K570" s="19">
        <v>0</v>
      </c>
      <c r="L570" s="19">
        <v>0</v>
      </c>
      <c r="M570" s="19">
        <v>0</v>
      </c>
      <c r="N570" s="19">
        <v>0</v>
      </c>
      <c r="O570" s="22"/>
      <c r="P570" s="19"/>
      <c r="Q570" s="22">
        <v>0</v>
      </c>
      <c r="R570" s="22">
        <v>0</v>
      </c>
      <c r="S570" s="19">
        <v>0</v>
      </c>
      <c r="T570" s="19">
        <v>0</v>
      </c>
      <c r="U570" s="19"/>
      <c r="V570" s="19"/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>
        <v>0</v>
      </c>
      <c r="AE570" s="19">
        <v>0</v>
      </c>
      <c r="AF570" s="19">
        <v>0</v>
      </c>
      <c r="AG570" s="19">
        <v>0</v>
      </c>
      <c r="AH570" s="19">
        <v>0</v>
      </c>
      <c r="AI570" s="19">
        <v>0</v>
      </c>
      <c r="AJ570" s="19">
        <v>0</v>
      </c>
      <c r="AK570" s="19">
        <v>0</v>
      </c>
      <c r="AL570" s="19">
        <v>0</v>
      </c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>
        <v>0</v>
      </c>
      <c r="BB570" s="19">
        <v>0</v>
      </c>
      <c r="BC570" s="19"/>
      <c r="BD570" s="19"/>
      <c r="BE570" s="19"/>
      <c r="BF570" s="19"/>
      <c r="BG570" s="16">
        <f t="shared" si="32"/>
        <v>0</v>
      </c>
      <c r="BH570" s="16">
        <f t="shared" si="32"/>
        <v>0</v>
      </c>
      <c r="BI570" s="16">
        <f t="shared" si="33"/>
        <v>0</v>
      </c>
      <c r="BJ570" s="16">
        <f t="shared" si="34"/>
        <v>0</v>
      </c>
      <c r="BK570" s="18">
        <f t="shared" si="35"/>
        <v>0</v>
      </c>
    </row>
    <row r="571" spans="1:63" ht="31.5" x14ac:dyDescent="0.3">
      <c r="A571" s="12">
        <v>28.124700000000001</v>
      </c>
      <c r="B571" s="13" t="s">
        <v>546</v>
      </c>
      <c r="C571" s="19"/>
      <c r="D571" s="19"/>
      <c r="E571" s="19">
        <v>0</v>
      </c>
      <c r="F571" s="19">
        <v>0</v>
      </c>
      <c r="G571" s="19">
        <v>0</v>
      </c>
      <c r="H571" s="19">
        <v>0</v>
      </c>
      <c r="I571" s="19"/>
      <c r="J571" s="19"/>
      <c r="K571" s="19">
        <v>0</v>
      </c>
      <c r="L571" s="19">
        <v>0</v>
      </c>
      <c r="M571" s="19" t="s">
        <v>73</v>
      </c>
      <c r="N571" s="19" t="s">
        <v>73</v>
      </c>
      <c r="O571" s="22"/>
      <c r="P571" s="23">
        <v>246150</v>
      </c>
      <c r="Q571" s="22">
        <v>0</v>
      </c>
      <c r="R571" s="22">
        <v>0</v>
      </c>
      <c r="S571" s="19">
        <v>0</v>
      </c>
      <c r="T571" s="19">
        <v>0</v>
      </c>
      <c r="U571" s="19"/>
      <c r="V571" s="19"/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>
        <v>0</v>
      </c>
      <c r="AE571" s="19"/>
      <c r="AF571" s="19"/>
      <c r="AG571" s="19">
        <v>0</v>
      </c>
      <c r="AH571" s="19">
        <v>0</v>
      </c>
      <c r="AI571" s="19">
        <v>0</v>
      </c>
      <c r="AJ571" s="19">
        <v>0</v>
      </c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6">
        <f t="shared" si="32"/>
        <v>0</v>
      </c>
      <c r="BH571" s="16">
        <f t="shared" si="32"/>
        <v>246150</v>
      </c>
      <c r="BI571" s="16">
        <f t="shared" si="33"/>
        <v>0</v>
      </c>
      <c r="BJ571" s="16">
        <f t="shared" si="34"/>
        <v>246150</v>
      </c>
      <c r="BK571" s="18">
        <f t="shared" si="35"/>
        <v>0</v>
      </c>
    </row>
    <row r="572" spans="1:63" x14ac:dyDescent="0.3">
      <c r="A572" s="12">
        <v>28.125699999999998</v>
      </c>
      <c r="B572" s="13" t="s">
        <v>547</v>
      </c>
      <c r="C572" s="19"/>
      <c r="D572" s="19"/>
      <c r="E572" s="19">
        <v>0</v>
      </c>
      <c r="F572" s="19">
        <v>0</v>
      </c>
      <c r="G572" s="19">
        <v>0</v>
      </c>
      <c r="H572" s="19">
        <v>0</v>
      </c>
      <c r="I572" s="19"/>
      <c r="J572" s="19"/>
      <c r="K572" s="19">
        <v>0</v>
      </c>
      <c r="L572" s="19">
        <v>0</v>
      </c>
      <c r="M572" s="19">
        <v>0</v>
      </c>
      <c r="N572" s="19">
        <v>0</v>
      </c>
      <c r="O572" s="22"/>
      <c r="P572" s="19"/>
      <c r="Q572" s="22">
        <v>0</v>
      </c>
      <c r="R572" s="22">
        <v>0</v>
      </c>
      <c r="S572" s="19">
        <v>0</v>
      </c>
      <c r="T572" s="19">
        <v>0</v>
      </c>
      <c r="U572" s="19"/>
      <c r="V572" s="19"/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>
        <v>0</v>
      </c>
      <c r="BB572" s="19">
        <v>0</v>
      </c>
      <c r="BC572" s="19"/>
      <c r="BD572" s="19"/>
      <c r="BE572" s="19"/>
      <c r="BF572" s="19"/>
      <c r="BG572" s="16">
        <f t="shared" si="32"/>
        <v>0</v>
      </c>
      <c r="BH572" s="16">
        <f t="shared" si="32"/>
        <v>0</v>
      </c>
      <c r="BI572" s="16">
        <f t="shared" si="33"/>
        <v>0</v>
      </c>
      <c r="BJ572" s="16">
        <f t="shared" si="34"/>
        <v>0</v>
      </c>
      <c r="BK572" s="18">
        <f t="shared" si="35"/>
        <v>0</v>
      </c>
    </row>
    <row r="573" spans="1:63" x14ac:dyDescent="0.3">
      <c r="A573" s="12">
        <v>28.390699999999999</v>
      </c>
      <c r="B573" s="13" t="s">
        <v>548</v>
      </c>
      <c r="C573" s="19"/>
      <c r="D573" s="19"/>
      <c r="E573" s="19">
        <v>0</v>
      </c>
      <c r="F573" s="19">
        <v>0</v>
      </c>
      <c r="G573" s="19">
        <v>0</v>
      </c>
      <c r="H573" s="19">
        <v>0</v>
      </c>
      <c r="I573" s="19"/>
      <c r="J573" s="19"/>
      <c r="K573" s="19">
        <v>0</v>
      </c>
      <c r="L573" s="19">
        <v>0</v>
      </c>
      <c r="M573" s="19">
        <v>0</v>
      </c>
      <c r="N573" s="19">
        <v>0</v>
      </c>
      <c r="O573" s="22"/>
      <c r="P573" s="19"/>
      <c r="Q573" s="22">
        <v>0</v>
      </c>
      <c r="R573" s="22">
        <v>0</v>
      </c>
      <c r="S573" s="19">
        <v>0</v>
      </c>
      <c r="T573" s="19">
        <v>0</v>
      </c>
      <c r="U573" s="19"/>
      <c r="V573" s="19"/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0</v>
      </c>
      <c r="AE573" s="19">
        <v>0</v>
      </c>
      <c r="AF573" s="19">
        <v>0</v>
      </c>
      <c r="AG573" s="19">
        <v>0</v>
      </c>
      <c r="AH573" s="19">
        <v>0</v>
      </c>
      <c r="AI573" s="19">
        <v>0</v>
      </c>
      <c r="AJ573" s="19">
        <v>0</v>
      </c>
      <c r="AK573" s="19">
        <v>0</v>
      </c>
      <c r="AL573" s="19">
        <v>0</v>
      </c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>
        <v>10439151</v>
      </c>
      <c r="BB573" s="19">
        <v>0</v>
      </c>
      <c r="BC573" s="19"/>
      <c r="BD573" s="19"/>
      <c r="BE573" s="19"/>
      <c r="BF573" s="19"/>
      <c r="BG573" s="16">
        <f t="shared" si="32"/>
        <v>10439151</v>
      </c>
      <c r="BH573" s="16">
        <f t="shared" si="32"/>
        <v>0</v>
      </c>
      <c r="BI573" s="16">
        <f t="shared" si="33"/>
        <v>10439151</v>
      </c>
      <c r="BJ573" s="16">
        <f t="shared" si="34"/>
        <v>0</v>
      </c>
      <c r="BK573" s="18">
        <f t="shared" si="35"/>
        <v>0</v>
      </c>
    </row>
    <row r="574" spans="1:63" x14ac:dyDescent="0.3">
      <c r="A574" s="12">
        <v>28.401699999999998</v>
      </c>
      <c r="B574" s="13" t="s">
        <v>549</v>
      </c>
      <c r="C574" s="19">
        <v>420523.1</v>
      </c>
      <c r="D574" s="19">
        <v>0</v>
      </c>
      <c r="E574" s="20">
        <v>167834.56999999998</v>
      </c>
      <c r="F574" s="21">
        <v>0</v>
      </c>
      <c r="G574" s="19">
        <v>1458857.48</v>
      </c>
      <c r="H574" s="19">
        <v>0</v>
      </c>
      <c r="I574" s="19">
        <v>1044762.66</v>
      </c>
      <c r="J574" s="19">
        <v>0</v>
      </c>
      <c r="K574" s="19">
        <v>12300</v>
      </c>
      <c r="L574" s="19">
        <v>0</v>
      </c>
      <c r="M574" s="20">
        <v>375216.91999999993</v>
      </c>
      <c r="N574" s="21">
        <v>0</v>
      </c>
      <c r="O574" s="22"/>
      <c r="P574" s="23">
        <v>2251507.77</v>
      </c>
      <c r="Q574" s="23">
        <v>1194813.6600000001</v>
      </c>
      <c r="R574" s="22">
        <v>0</v>
      </c>
      <c r="S574" s="24">
        <v>0</v>
      </c>
      <c r="T574" s="20">
        <v>552477.85</v>
      </c>
      <c r="U574" s="19"/>
      <c r="V574" s="19">
        <v>4731295.54</v>
      </c>
      <c r="W574" s="20">
        <v>5690075.3799999999</v>
      </c>
      <c r="X574" s="21">
        <v>0</v>
      </c>
      <c r="Y574" s="19">
        <v>33289311.68</v>
      </c>
      <c r="Z574" s="19">
        <v>0</v>
      </c>
      <c r="AA574" s="21">
        <v>798368.9</v>
      </c>
      <c r="AB574" s="21">
        <v>0</v>
      </c>
      <c r="AC574" s="20">
        <v>180628.53999999986</v>
      </c>
      <c r="AD574" s="21">
        <v>0</v>
      </c>
      <c r="AE574" s="19">
        <v>2926580.7</v>
      </c>
      <c r="AF574" s="19">
        <v>0</v>
      </c>
      <c r="AG574" s="25">
        <v>818734.64000000013</v>
      </c>
      <c r="AH574" s="21">
        <v>0</v>
      </c>
      <c r="AI574" s="21">
        <v>1643099.66</v>
      </c>
      <c r="AJ574" s="21">
        <v>0</v>
      </c>
      <c r="AK574" s="21">
        <v>0</v>
      </c>
      <c r="AL574" s="20">
        <v>96713</v>
      </c>
      <c r="AM574" s="19">
        <v>108516</v>
      </c>
      <c r="AN574" s="19"/>
      <c r="AO574" s="19"/>
      <c r="AP574" s="19"/>
      <c r="AQ574" s="20">
        <v>18372</v>
      </c>
      <c r="AR574" s="21">
        <v>0</v>
      </c>
      <c r="AS574" s="19"/>
      <c r="AT574" s="19"/>
      <c r="AU574" s="19"/>
      <c r="AV574" s="19"/>
      <c r="AW574" s="19">
        <v>1917</v>
      </c>
      <c r="AX574" s="19"/>
      <c r="AY574" s="19"/>
      <c r="AZ574" s="19"/>
      <c r="BA574" s="19">
        <v>0</v>
      </c>
      <c r="BB574" s="19">
        <v>0</v>
      </c>
      <c r="BC574" s="19"/>
      <c r="BD574" s="19"/>
      <c r="BE574" s="19"/>
      <c r="BF574" s="19"/>
      <c r="BG574" s="16">
        <f t="shared" si="32"/>
        <v>50149912.890000001</v>
      </c>
      <c r="BH574" s="16">
        <f t="shared" si="32"/>
        <v>7631994.1600000001</v>
      </c>
      <c r="BI574" s="16">
        <f t="shared" si="33"/>
        <v>42517918.730000004</v>
      </c>
      <c r="BJ574" s="16">
        <f t="shared" si="34"/>
        <v>0</v>
      </c>
      <c r="BK574" s="18">
        <f t="shared" si="35"/>
        <v>798368.9</v>
      </c>
    </row>
    <row r="575" spans="1:63" x14ac:dyDescent="0.3">
      <c r="A575" s="12">
        <v>28.402699999999999</v>
      </c>
      <c r="B575" s="13" t="s">
        <v>550</v>
      </c>
      <c r="C575" s="19"/>
      <c r="D575" s="19"/>
      <c r="E575" s="19">
        <v>0</v>
      </c>
      <c r="F575" s="19">
        <v>0</v>
      </c>
      <c r="G575" s="19">
        <v>0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22"/>
      <c r="P575" s="19"/>
      <c r="Q575" s="22">
        <v>0</v>
      </c>
      <c r="R575" s="22">
        <v>0</v>
      </c>
      <c r="S575" s="19">
        <v>0</v>
      </c>
      <c r="T575" s="19">
        <v>0</v>
      </c>
      <c r="U575" s="19"/>
      <c r="V575" s="19">
        <v>159108</v>
      </c>
      <c r="W575" s="19">
        <v>0</v>
      </c>
      <c r="X575" s="19">
        <v>0</v>
      </c>
      <c r="Y575" s="19">
        <v>5504</v>
      </c>
      <c r="Z575" s="19">
        <v>0</v>
      </c>
      <c r="AA575" s="19">
        <v>0</v>
      </c>
      <c r="AB575" s="19">
        <v>0</v>
      </c>
      <c r="AC575" s="19">
        <v>0</v>
      </c>
      <c r="AD575" s="19">
        <v>0</v>
      </c>
      <c r="AE575" s="19">
        <v>0</v>
      </c>
      <c r="AF575" s="19">
        <v>0</v>
      </c>
      <c r="AG575" s="19">
        <v>0</v>
      </c>
      <c r="AH575" s="19">
        <v>0</v>
      </c>
      <c r="AI575" s="19">
        <v>0</v>
      </c>
      <c r="AJ575" s="19">
        <v>0</v>
      </c>
      <c r="AK575" s="19">
        <v>0</v>
      </c>
      <c r="AL575" s="19">
        <v>0</v>
      </c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>
        <v>0</v>
      </c>
      <c r="BB575" s="19">
        <v>0</v>
      </c>
      <c r="BC575" s="19"/>
      <c r="BD575" s="19"/>
      <c r="BE575" s="19"/>
      <c r="BF575" s="19"/>
      <c r="BG575" s="16">
        <f t="shared" si="32"/>
        <v>5504</v>
      </c>
      <c r="BH575" s="16">
        <f t="shared" si="32"/>
        <v>159108</v>
      </c>
      <c r="BI575" s="16">
        <f t="shared" si="33"/>
        <v>0</v>
      </c>
      <c r="BJ575" s="16">
        <f t="shared" si="34"/>
        <v>153604</v>
      </c>
      <c r="BK575" s="18">
        <f t="shared" si="35"/>
        <v>0</v>
      </c>
    </row>
    <row r="576" spans="1:63" ht="31.5" x14ac:dyDescent="0.3">
      <c r="A576" s="12">
        <v>28.403699999999997</v>
      </c>
      <c r="B576" s="13" t="s">
        <v>551</v>
      </c>
      <c r="C576" s="19"/>
      <c r="D576" s="19"/>
      <c r="E576" s="19">
        <v>0</v>
      </c>
      <c r="F576" s="19">
        <v>0</v>
      </c>
      <c r="G576" s="19">
        <v>0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22"/>
      <c r="P576" s="19"/>
      <c r="Q576" s="22">
        <v>0</v>
      </c>
      <c r="R576" s="22">
        <v>0</v>
      </c>
      <c r="S576" s="19">
        <v>0</v>
      </c>
      <c r="T576" s="19">
        <v>0</v>
      </c>
      <c r="U576" s="19"/>
      <c r="V576" s="19"/>
      <c r="W576" s="20">
        <v>23701</v>
      </c>
      <c r="X576" s="21">
        <v>0</v>
      </c>
      <c r="Y576" s="19">
        <v>0</v>
      </c>
      <c r="Z576" s="19">
        <v>627391</v>
      </c>
      <c r="AA576" s="19">
        <v>0</v>
      </c>
      <c r="AB576" s="19">
        <v>0</v>
      </c>
      <c r="AC576" s="19">
        <v>0</v>
      </c>
      <c r="AD576" s="19">
        <v>0</v>
      </c>
      <c r="AE576" s="19">
        <v>0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0</v>
      </c>
      <c r="AL576" s="19">
        <v>0</v>
      </c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>
        <v>0</v>
      </c>
      <c r="BB576" s="19">
        <v>0</v>
      </c>
      <c r="BC576" s="19"/>
      <c r="BD576" s="19"/>
      <c r="BE576" s="19"/>
      <c r="BF576" s="19"/>
      <c r="BG576" s="16">
        <f t="shared" si="32"/>
        <v>23701</v>
      </c>
      <c r="BH576" s="16">
        <f t="shared" si="32"/>
        <v>627391</v>
      </c>
      <c r="BI576" s="16">
        <f t="shared" si="33"/>
        <v>0</v>
      </c>
      <c r="BJ576" s="16">
        <f t="shared" si="34"/>
        <v>603690</v>
      </c>
      <c r="BK576" s="18">
        <f t="shared" si="35"/>
        <v>0</v>
      </c>
    </row>
    <row r="577" spans="1:66" x14ac:dyDescent="0.3">
      <c r="A577" s="12">
        <v>28.404699999999998</v>
      </c>
      <c r="B577" s="13" t="s">
        <v>552</v>
      </c>
      <c r="C577" s="19"/>
      <c r="D577" s="19"/>
      <c r="E577" s="19">
        <v>0</v>
      </c>
      <c r="F577" s="19">
        <v>0</v>
      </c>
      <c r="G577" s="19">
        <v>0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22"/>
      <c r="P577" s="19"/>
      <c r="Q577" s="22">
        <v>0</v>
      </c>
      <c r="R577" s="22">
        <v>0</v>
      </c>
      <c r="S577" s="19">
        <v>0</v>
      </c>
      <c r="T577" s="19">
        <v>0</v>
      </c>
      <c r="U577" s="19">
        <v>298340.64</v>
      </c>
      <c r="V577" s="19"/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0</v>
      </c>
      <c r="AE577" s="19">
        <v>0</v>
      </c>
      <c r="AF577" s="19">
        <v>0</v>
      </c>
      <c r="AG577" s="19">
        <v>0</v>
      </c>
      <c r="AH577" s="19">
        <v>0</v>
      </c>
      <c r="AI577" s="19">
        <v>0</v>
      </c>
      <c r="AJ577" s="19">
        <v>0</v>
      </c>
      <c r="AK577" s="19">
        <v>0</v>
      </c>
      <c r="AL577" s="19">
        <v>0</v>
      </c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>
        <v>0</v>
      </c>
      <c r="BB577" s="19">
        <v>0</v>
      </c>
      <c r="BC577" s="19"/>
      <c r="BD577" s="19"/>
      <c r="BE577" s="19"/>
      <c r="BF577" s="19"/>
      <c r="BG577" s="16">
        <f t="shared" si="32"/>
        <v>298340.64</v>
      </c>
      <c r="BH577" s="16">
        <f t="shared" si="32"/>
        <v>0</v>
      </c>
      <c r="BI577" s="16">
        <f t="shared" si="33"/>
        <v>298340.64</v>
      </c>
      <c r="BJ577" s="16">
        <f t="shared" si="34"/>
        <v>0</v>
      </c>
      <c r="BK577" s="18">
        <f t="shared" si="35"/>
        <v>0</v>
      </c>
    </row>
    <row r="578" spans="1:66" x14ac:dyDescent="0.3">
      <c r="A578" s="12">
        <v>28.409699999999997</v>
      </c>
      <c r="B578" s="13" t="s">
        <v>553</v>
      </c>
      <c r="C578" s="19"/>
      <c r="D578" s="19"/>
      <c r="E578" s="19">
        <v>0</v>
      </c>
      <c r="F578" s="19">
        <v>0</v>
      </c>
      <c r="G578" s="19">
        <v>203115</v>
      </c>
      <c r="H578" s="19">
        <v>0</v>
      </c>
      <c r="I578" s="19">
        <v>0</v>
      </c>
      <c r="J578" s="19">
        <v>3906169.5</v>
      </c>
      <c r="K578" s="19">
        <v>595477</v>
      </c>
      <c r="L578" s="19">
        <v>0</v>
      </c>
      <c r="M578" s="19">
        <v>0</v>
      </c>
      <c r="N578" s="19">
        <v>0</v>
      </c>
      <c r="O578" s="22"/>
      <c r="P578" s="19"/>
      <c r="Q578" s="22">
        <v>0</v>
      </c>
      <c r="R578" s="23">
        <v>2022915</v>
      </c>
      <c r="S578" s="20">
        <v>20000</v>
      </c>
      <c r="T578" s="24">
        <v>0</v>
      </c>
      <c r="U578" s="19">
        <v>2103065</v>
      </c>
      <c r="V578" s="19"/>
      <c r="W578" s="20">
        <v>978525.01999999955</v>
      </c>
      <c r="X578" s="21">
        <v>0</v>
      </c>
      <c r="Y578" s="19">
        <v>3767611</v>
      </c>
      <c r="Z578" s="19">
        <v>0</v>
      </c>
      <c r="AA578" s="21">
        <v>935176.98999999976</v>
      </c>
      <c r="AB578" s="21">
        <v>0</v>
      </c>
      <c r="AC578" s="20">
        <v>178981.78000000003</v>
      </c>
      <c r="AD578" s="21">
        <v>0</v>
      </c>
      <c r="AE578" s="19">
        <v>61872</v>
      </c>
      <c r="AF578" s="19">
        <v>0</v>
      </c>
      <c r="AG578" s="19">
        <v>0</v>
      </c>
      <c r="AH578" s="19">
        <v>0</v>
      </c>
      <c r="AI578" s="21">
        <v>2015944.1799999997</v>
      </c>
      <c r="AJ578" s="21">
        <v>0</v>
      </c>
      <c r="AK578" s="20">
        <v>538155</v>
      </c>
      <c r="AL578" s="21">
        <v>0</v>
      </c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>
        <v>0</v>
      </c>
      <c r="BB578" s="19">
        <v>0</v>
      </c>
      <c r="BC578" s="19"/>
      <c r="BD578" s="19"/>
      <c r="BE578" s="19"/>
      <c r="BF578" s="19"/>
      <c r="BG578" s="16">
        <f t="shared" si="32"/>
        <v>11397922.969999999</v>
      </c>
      <c r="BH578" s="16">
        <f t="shared" si="32"/>
        <v>5929084.5</v>
      </c>
      <c r="BI578" s="16">
        <f t="shared" si="33"/>
        <v>5468838.4699999988</v>
      </c>
      <c r="BJ578" s="16">
        <f t="shared" si="34"/>
        <v>0</v>
      </c>
      <c r="BK578" s="18">
        <f t="shared" si="35"/>
        <v>935176.98999999976</v>
      </c>
    </row>
    <row r="579" spans="1:66" x14ac:dyDescent="0.3">
      <c r="A579" s="12">
        <v>28.610700000000001</v>
      </c>
      <c r="B579" s="13" t="s">
        <v>554</v>
      </c>
      <c r="C579" s="19"/>
      <c r="D579" s="19"/>
      <c r="E579" s="19">
        <v>0</v>
      </c>
      <c r="F579" s="19">
        <v>0</v>
      </c>
      <c r="G579" s="19">
        <v>0</v>
      </c>
      <c r="H579" s="19">
        <v>0</v>
      </c>
      <c r="I579" s="19"/>
      <c r="J579" s="19"/>
      <c r="K579" s="19">
        <v>0</v>
      </c>
      <c r="L579" s="19">
        <v>0</v>
      </c>
      <c r="M579" s="19">
        <v>0</v>
      </c>
      <c r="N579" s="19">
        <v>0</v>
      </c>
      <c r="O579" s="22"/>
      <c r="P579" s="19"/>
      <c r="Q579" s="22">
        <v>0</v>
      </c>
      <c r="R579" s="22">
        <v>0</v>
      </c>
      <c r="S579" s="19">
        <v>0</v>
      </c>
      <c r="T579" s="19">
        <v>0</v>
      </c>
      <c r="U579" s="19"/>
      <c r="V579" s="19"/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0</v>
      </c>
      <c r="AE579" s="19">
        <v>0</v>
      </c>
      <c r="AF579" s="19">
        <v>0</v>
      </c>
      <c r="AG579" s="19">
        <v>0</v>
      </c>
      <c r="AH579" s="19">
        <v>0</v>
      </c>
      <c r="AI579" s="19">
        <v>0</v>
      </c>
      <c r="AJ579" s="19">
        <v>0</v>
      </c>
      <c r="AK579" s="19">
        <v>0</v>
      </c>
      <c r="AL579" s="19">
        <v>0</v>
      </c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>
        <v>0</v>
      </c>
      <c r="BB579" s="19">
        <v>0</v>
      </c>
      <c r="BC579" s="19"/>
      <c r="BD579" s="19"/>
      <c r="BE579" s="19"/>
      <c r="BF579" s="19"/>
      <c r="BG579" s="16">
        <f t="shared" si="32"/>
        <v>0</v>
      </c>
      <c r="BH579" s="16">
        <f t="shared" si="32"/>
        <v>0</v>
      </c>
      <c r="BI579" s="16">
        <f t="shared" si="33"/>
        <v>0</v>
      </c>
      <c r="BJ579" s="16">
        <f t="shared" si="34"/>
        <v>0</v>
      </c>
      <c r="BK579" s="18">
        <f t="shared" si="35"/>
        <v>0</v>
      </c>
    </row>
    <row r="580" spans="1:66" x14ac:dyDescent="0.3">
      <c r="A580" s="12">
        <v>28.611699999999999</v>
      </c>
      <c r="B580" s="13" t="s">
        <v>555</v>
      </c>
      <c r="C580" s="19"/>
      <c r="D580" s="19"/>
      <c r="E580" s="19">
        <v>0</v>
      </c>
      <c r="F580" s="19">
        <v>0</v>
      </c>
      <c r="G580" s="19">
        <v>0</v>
      </c>
      <c r="H580" s="19">
        <v>0</v>
      </c>
      <c r="I580" s="19"/>
      <c r="J580" s="19"/>
      <c r="K580" s="19">
        <v>0</v>
      </c>
      <c r="L580" s="19">
        <v>0</v>
      </c>
      <c r="M580" s="19">
        <v>0</v>
      </c>
      <c r="N580" s="19">
        <v>0</v>
      </c>
      <c r="O580" s="22"/>
      <c r="P580" s="19"/>
      <c r="Q580" s="22">
        <v>0</v>
      </c>
      <c r="R580" s="22">
        <v>0</v>
      </c>
      <c r="S580" s="19">
        <v>0</v>
      </c>
      <c r="T580" s="19">
        <v>0</v>
      </c>
      <c r="U580" s="19"/>
      <c r="V580" s="19"/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0</v>
      </c>
      <c r="AE580" s="19">
        <v>0</v>
      </c>
      <c r="AF580" s="19">
        <v>0</v>
      </c>
      <c r="AG580" s="19">
        <v>0</v>
      </c>
      <c r="AH580" s="19">
        <v>0</v>
      </c>
      <c r="AI580" s="19">
        <v>0</v>
      </c>
      <c r="AJ580" s="19">
        <v>0</v>
      </c>
      <c r="AK580" s="19">
        <v>0</v>
      </c>
      <c r="AL580" s="19">
        <v>0</v>
      </c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>
        <v>186272774</v>
      </c>
      <c r="AX580" s="19"/>
      <c r="AY580" s="19"/>
      <c r="AZ580" s="19"/>
      <c r="BA580" s="19">
        <v>0</v>
      </c>
      <c r="BB580" s="19">
        <v>0</v>
      </c>
      <c r="BC580" s="19"/>
      <c r="BD580" s="19"/>
      <c r="BE580" s="19"/>
      <c r="BF580" s="19"/>
      <c r="BG580" s="16">
        <f t="shared" si="32"/>
        <v>186272774</v>
      </c>
      <c r="BH580" s="16">
        <f t="shared" si="32"/>
        <v>0</v>
      </c>
      <c r="BI580" s="16">
        <f t="shared" si="33"/>
        <v>186272774</v>
      </c>
      <c r="BJ580" s="16">
        <f t="shared" si="34"/>
        <v>0</v>
      </c>
      <c r="BK580" s="18">
        <f t="shared" si="35"/>
        <v>0</v>
      </c>
    </row>
    <row r="581" spans="1:66" ht="31.5" x14ac:dyDescent="0.3">
      <c r="A581" s="12">
        <v>28.620699999999999</v>
      </c>
      <c r="B581" s="13" t="s">
        <v>556</v>
      </c>
      <c r="C581" s="19"/>
      <c r="D581" s="19"/>
      <c r="E581" s="19">
        <v>0</v>
      </c>
      <c r="F581" s="19">
        <v>0</v>
      </c>
      <c r="G581" s="19">
        <v>0</v>
      </c>
      <c r="H581" s="19">
        <v>0</v>
      </c>
      <c r="I581" s="19"/>
      <c r="J581" s="19"/>
      <c r="K581" s="19">
        <v>0</v>
      </c>
      <c r="L581" s="19">
        <v>0</v>
      </c>
      <c r="M581" s="19">
        <v>0</v>
      </c>
      <c r="N581" s="19">
        <v>0</v>
      </c>
      <c r="O581" s="22"/>
      <c r="P581" s="19"/>
      <c r="Q581" s="22">
        <v>0</v>
      </c>
      <c r="R581" s="22">
        <v>0</v>
      </c>
      <c r="S581" s="19">
        <v>0</v>
      </c>
      <c r="T581" s="19">
        <v>0</v>
      </c>
      <c r="U581" s="19"/>
      <c r="V581" s="19"/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0</v>
      </c>
      <c r="AE581" s="19">
        <v>0</v>
      </c>
      <c r="AF581" s="19">
        <v>0</v>
      </c>
      <c r="AG581" s="19">
        <v>0</v>
      </c>
      <c r="AH581" s="19">
        <v>0</v>
      </c>
      <c r="AI581" s="19">
        <v>0</v>
      </c>
      <c r="AJ581" s="19">
        <v>0</v>
      </c>
      <c r="AK581" s="19">
        <v>0</v>
      </c>
      <c r="AL581" s="19">
        <v>0</v>
      </c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>
        <v>0</v>
      </c>
      <c r="BB581" s="19">
        <v>0</v>
      </c>
      <c r="BC581" s="19"/>
      <c r="BD581" s="19"/>
      <c r="BE581" s="19"/>
      <c r="BF581" s="19"/>
      <c r="BG581" s="16">
        <f t="shared" si="32"/>
        <v>0</v>
      </c>
      <c r="BH581" s="16">
        <f t="shared" si="32"/>
        <v>0</v>
      </c>
      <c r="BI581" s="16">
        <f t="shared" si="33"/>
        <v>0</v>
      </c>
      <c r="BJ581" s="16">
        <f t="shared" si="34"/>
        <v>0</v>
      </c>
      <c r="BK581" s="18">
        <f t="shared" si="35"/>
        <v>0</v>
      </c>
    </row>
    <row r="582" spans="1:66" x14ac:dyDescent="0.3">
      <c r="A582" s="12">
        <v>28.625699999999998</v>
      </c>
      <c r="B582" s="13" t="s">
        <v>557</v>
      </c>
      <c r="C582" s="19">
        <v>0</v>
      </c>
      <c r="D582" s="19">
        <v>0</v>
      </c>
      <c r="E582" s="19">
        <v>0</v>
      </c>
      <c r="F582" s="19">
        <v>0</v>
      </c>
      <c r="G582" s="19">
        <v>0</v>
      </c>
      <c r="H582" s="19">
        <v>0</v>
      </c>
      <c r="I582" s="19">
        <v>0</v>
      </c>
      <c r="J582" s="19">
        <v>8.8475644588470459E-9</v>
      </c>
      <c r="K582" s="19">
        <v>0</v>
      </c>
      <c r="L582" s="19">
        <v>0</v>
      </c>
      <c r="M582" s="19">
        <v>0</v>
      </c>
      <c r="N582" s="19">
        <v>0</v>
      </c>
      <c r="O582" s="22"/>
      <c r="P582" s="19"/>
      <c r="Q582" s="22">
        <v>0</v>
      </c>
      <c r="R582" s="22">
        <v>0</v>
      </c>
      <c r="S582" s="24">
        <v>0</v>
      </c>
      <c r="T582" s="24">
        <v>0</v>
      </c>
      <c r="U582" s="19"/>
      <c r="V582" s="19"/>
      <c r="W582" s="19">
        <v>0</v>
      </c>
      <c r="X582" s="19">
        <v>0</v>
      </c>
      <c r="Y582" s="19">
        <v>0</v>
      </c>
      <c r="Z582" s="19">
        <v>0</v>
      </c>
      <c r="AA582" s="21">
        <v>0</v>
      </c>
      <c r="AB582" s="21">
        <v>1.1641532182693481E-9</v>
      </c>
      <c r="AC582" s="21">
        <v>1.6880221664905548E-9</v>
      </c>
      <c r="AD582" s="21">
        <v>0</v>
      </c>
      <c r="AE582" s="19">
        <v>0</v>
      </c>
      <c r="AF582" s="19">
        <v>0</v>
      </c>
      <c r="AG582" s="21">
        <v>4.3073669075965881E-9</v>
      </c>
      <c r="AH582" s="21">
        <v>0</v>
      </c>
      <c r="AI582" s="21">
        <v>0</v>
      </c>
      <c r="AJ582" s="21">
        <v>6.9849193096160889E-10</v>
      </c>
      <c r="AK582" s="21">
        <v>0</v>
      </c>
      <c r="AL582" s="21">
        <v>1.7462298274040222E-10</v>
      </c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>
        <v>906900000</v>
      </c>
      <c r="BB582" s="19">
        <v>0</v>
      </c>
      <c r="BC582" s="19"/>
      <c r="BD582" s="19"/>
      <c r="BE582" s="19">
        <v>1266900000</v>
      </c>
      <c r="BF582" s="19"/>
      <c r="BG582" s="16">
        <f t="shared" ref="BG582:BH646" si="36">C582+E582+G582+I582+K582+M582+O582+Q582+S582+U582+W582+Y582+AA582+AC582+AE582+AG582+AI582+AK582+AM582+AO582+AQ582+AS582+AU582+AW582+AY582+BA582+BC582+BE582</f>
        <v>2173800000</v>
      </c>
      <c r="BH582" s="16">
        <f t="shared" si="36"/>
        <v>1.0884832590818405E-8</v>
      </c>
      <c r="BI582" s="58">
        <f t="shared" ref="BI582:BI646" si="37">IF(BG582-BH582&gt;0,BG582-BH582,0)</f>
        <v>2173800000</v>
      </c>
      <c r="BJ582" s="58">
        <f t="shared" ref="BJ582:BJ646" si="38">IF(BH582-BG582&gt;0,BH582-BG582,0)</f>
        <v>0</v>
      </c>
      <c r="BK582" s="18">
        <f t="shared" ref="BK582:BK645" si="39">AA582+AB582</f>
        <v>1.1641532182693481E-9</v>
      </c>
      <c r="BN582" s="61"/>
    </row>
    <row r="583" spans="1:66" x14ac:dyDescent="0.3">
      <c r="A583" s="12">
        <v>28.6267</v>
      </c>
      <c r="B583" s="13" t="s">
        <v>558</v>
      </c>
      <c r="C583" s="19"/>
      <c r="D583" s="19"/>
      <c r="E583" s="21">
        <v>0</v>
      </c>
      <c r="F583" s="20">
        <v>0</v>
      </c>
      <c r="G583" s="19">
        <v>0</v>
      </c>
      <c r="H583" s="19">
        <v>0</v>
      </c>
      <c r="I583" s="19">
        <v>2.2351741790771484E-8</v>
      </c>
      <c r="J583" s="19">
        <v>0</v>
      </c>
      <c r="K583" s="19">
        <v>0</v>
      </c>
      <c r="L583" s="19">
        <v>0</v>
      </c>
      <c r="M583" s="19">
        <v>0</v>
      </c>
      <c r="N583" s="19">
        <v>0</v>
      </c>
      <c r="O583" s="22"/>
      <c r="P583" s="19">
        <v>0</v>
      </c>
      <c r="Q583" s="22">
        <v>0</v>
      </c>
      <c r="R583" s="22">
        <v>0</v>
      </c>
      <c r="S583" s="24">
        <v>0</v>
      </c>
      <c r="T583" s="24">
        <v>0</v>
      </c>
      <c r="U583" s="19">
        <v>0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0</v>
      </c>
      <c r="AE583" s="19">
        <v>0</v>
      </c>
      <c r="AF583" s="19">
        <v>0</v>
      </c>
      <c r="AG583" s="21">
        <v>0</v>
      </c>
      <c r="AH583" s="21">
        <v>5.1222741603851318E-9</v>
      </c>
      <c r="AI583" s="21">
        <v>0</v>
      </c>
      <c r="AJ583" s="21">
        <v>9.3132257461547852E-10</v>
      </c>
      <c r="AK583" s="21">
        <v>1.862645149230957E-9</v>
      </c>
      <c r="AL583" s="21">
        <v>0</v>
      </c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>
        <v>0</v>
      </c>
      <c r="AX583" s="19"/>
      <c r="AY583" s="19"/>
      <c r="AZ583" s="19"/>
      <c r="BA583" s="19">
        <v>0</v>
      </c>
      <c r="BB583" s="19">
        <v>0</v>
      </c>
      <c r="BC583" s="19"/>
      <c r="BD583" s="19"/>
      <c r="BE583" s="19"/>
      <c r="BF583" s="19"/>
      <c r="BG583" s="16">
        <f t="shared" si="36"/>
        <v>2.4214386940002441E-8</v>
      </c>
      <c r="BH583" s="16">
        <f t="shared" si="36"/>
        <v>6.0535967350006104E-9</v>
      </c>
      <c r="BI583" s="58">
        <f t="shared" si="37"/>
        <v>1.8160790205001831E-8</v>
      </c>
      <c r="BJ583" s="58">
        <f t="shared" si="38"/>
        <v>0</v>
      </c>
      <c r="BK583" s="18">
        <f t="shared" si="39"/>
        <v>0</v>
      </c>
    </row>
    <row r="584" spans="1:66" ht="31.5" x14ac:dyDescent="0.3">
      <c r="A584" s="12">
        <v>28.627700000000001</v>
      </c>
      <c r="B584" s="13" t="s">
        <v>559</v>
      </c>
      <c r="C584" s="19">
        <v>149469255.31</v>
      </c>
      <c r="D584" s="19">
        <v>0</v>
      </c>
      <c r="E584" s="20">
        <v>102124370.60000001</v>
      </c>
      <c r="F584" s="21">
        <v>0</v>
      </c>
      <c r="G584" s="19">
        <v>626432188.47000003</v>
      </c>
      <c r="H584" s="19">
        <v>0</v>
      </c>
      <c r="I584" s="19">
        <v>631257615.27000046</v>
      </c>
      <c r="J584" s="19">
        <v>0</v>
      </c>
      <c r="K584" s="19">
        <v>237813915.44</v>
      </c>
      <c r="L584" s="19">
        <v>0</v>
      </c>
      <c r="M584" s="20">
        <v>681921966.76999998</v>
      </c>
      <c r="N584" s="21">
        <v>0</v>
      </c>
      <c r="O584" s="23">
        <v>565211240.24000001</v>
      </c>
      <c r="P584" s="22"/>
      <c r="Q584" s="23">
        <v>70648439.609999985</v>
      </c>
      <c r="R584" s="22">
        <v>0</v>
      </c>
      <c r="S584" s="20">
        <v>427789176.62999982</v>
      </c>
      <c r="T584" s="24">
        <v>0</v>
      </c>
      <c r="U584" s="19">
        <v>871395149.00999999</v>
      </c>
      <c r="V584" s="19"/>
      <c r="W584" s="20">
        <v>512620203.01000005</v>
      </c>
      <c r="X584" s="21">
        <v>0</v>
      </c>
      <c r="Y584" s="19">
        <v>630632753.01999986</v>
      </c>
      <c r="Z584" s="19">
        <v>0</v>
      </c>
      <c r="AA584" s="21">
        <v>438036391.78999978</v>
      </c>
      <c r="AB584" s="21">
        <v>0</v>
      </c>
      <c r="AC584" s="20">
        <v>311582810.36000001</v>
      </c>
      <c r="AD584" s="21">
        <v>0</v>
      </c>
      <c r="AE584" s="19">
        <v>224362417.89999998</v>
      </c>
      <c r="AF584" s="19">
        <v>0</v>
      </c>
      <c r="AG584" s="20">
        <v>387313273.23000008</v>
      </c>
      <c r="AH584" s="21">
        <v>0</v>
      </c>
      <c r="AI584" s="21">
        <v>640456327.88999999</v>
      </c>
      <c r="AJ584" s="21">
        <v>0</v>
      </c>
      <c r="AK584" s="20">
        <v>401472386.84000003</v>
      </c>
      <c r="AL584" s="21">
        <v>0</v>
      </c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>
        <v>0</v>
      </c>
      <c r="AY584" s="19"/>
      <c r="AZ584" s="19"/>
      <c r="BA584" s="19">
        <v>0</v>
      </c>
      <c r="BB584" s="19">
        <v>0</v>
      </c>
      <c r="BC584" s="19"/>
      <c r="BD584" s="19"/>
      <c r="BE584" s="19"/>
      <c r="BF584" s="19"/>
      <c r="BG584" s="16">
        <f t="shared" si="36"/>
        <v>7910539881.3900003</v>
      </c>
      <c r="BH584" s="16">
        <f t="shared" si="36"/>
        <v>0</v>
      </c>
      <c r="BI584" s="58">
        <f t="shared" si="37"/>
        <v>7910539881.3900003</v>
      </c>
      <c r="BJ584" s="58">
        <f t="shared" si="38"/>
        <v>0</v>
      </c>
      <c r="BK584" s="18">
        <f t="shared" si="39"/>
        <v>438036391.78999978</v>
      </c>
    </row>
    <row r="585" spans="1:66" s="61" customFormat="1" x14ac:dyDescent="0.3">
      <c r="A585" s="12">
        <v>28.628699999999998</v>
      </c>
      <c r="B585" s="13" t="s">
        <v>560</v>
      </c>
      <c r="C585" s="19">
        <v>144655.26999999999</v>
      </c>
      <c r="D585" s="19">
        <v>0</v>
      </c>
      <c r="E585" s="21">
        <v>19208</v>
      </c>
      <c r="F585" s="20">
        <v>0</v>
      </c>
      <c r="G585" s="19"/>
      <c r="H585" s="19"/>
      <c r="I585" s="19"/>
      <c r="J585" s="19"/>
      <c r="K585" s="19"/>
      <c r="L585" s="19"/>
      <c r="M585" s="20">
        <v>294840</v>
      </c>
      <c r="N585" s="21">
        <v>0</v>
      </c>
      <c r="O585" s="22"/>
      <c r="P585" s="19"/>
      <c r="Q585" s="22"/>
      <c r="R585" s="22"/>
      <c r="S585" s="19"/>
      <c r="T585" s="19"/>
      <c r="U585" s="19">
        <v>229772</v>
      </c>
      <c r="V585" s="19"/>
      <c r="W585" s="20">
        <v>1040340.0800000001</v>
      </c>
      <c r="X585" s="21">
        <v>0</v>
      </c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21">
        <v>108064.45</v>
      </c>
      <c r="AJ585" s="21">
        <v>0</v>
      </c>
      <c r="AK585" s="20">
        <v>218390</v>
      </c>
      <c r="AL585" s="21">
        <v>0</v>
      </c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>
        <v>0</v>
      </c>
      <c r="BB585" s="19">
        <v>0</v>
      </c>
      <c r="BC585" s="19"/>
      <c r="BD585" s="19"/>
      <c r="BE585" s="19"/>
      <c r="BF585" s="19"/>
      <c r="BG585" s="16"/>
      <c r="BH585" s="16"/>
      <c r="BI585" s="70"/>
      <c r="BJ585" s="70"/>
      <c r="BK585" s="18">
        <f t="shared" si="39"/>
        <v>0</v>
      </c>
      <c r="BL585" s="11"/>
      <c r="BM585" s="11"/>
      <c r="BN585" s="11"/>
    </row>
    <row r="586" spans="1:66" x14ac:dyDescent="0.3">
      <c r="A586" s="12">
        <v>28.7257</v>
      </c>
      <c r="B586" s="13" t="s">
        <v>561</v>
      </c>
      <c r="C586" s="19"/>
      <c r="D586" s="19"/>
      <c r="E586" s="19">
        <v>0</v>
      </c>
      <c r="F586" s="19">
        <v>0</v>
      </c>
      <c r="G586" s="19">
        <v>0</v>
      </c>
      <c r="H586" s="19">
        <v>0</v>
      </c>
      <c r="I586" s="19"/>
      <c r="J586" s="19"/>
      <c r="K586" s="19">
        <v>0</v>
      </c>
      <c r="L586" s="19">
        <v>0</v>
      </c>
      <c r="M586" s="19">
        <v>0</v>
      </c>
      <c r="N586" s="19">
        <v>0</v>
      </c>
      <c r="O586" s="22"/>
      <c r="P586" s="19"/>
      <c r="Q586" s="22">
        <v>0</v>
      </c>
      <c r="R586" s="22">
        <v>0</v>
      </c>
      <c r="S586" s="19">
        <v>0</v>
      </c>
      <c r="T586" s="19">
        <v>0</v>
      </c>
      <c r="U586" s="19"/>
      <c r="V586" s="19"/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0</v>
      </c>
      <c r="AE586" s="19">
        <v>0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>
        <v>0</v>
      </c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>
        <v>0</v>
      </c>
      <c r="BB586" s="19">
        <v>0</v>
      </c>
      <c r="BC586" s="19"/>
      <c r="BD586" s="19"/>
      <c r="BE586" s="19"/>
      <c r="BF586" s="19"/>
      <c r="BG586" s="16">
        <f t="shared" si="36"/>
        <v>0</v>
      </c>
      <c r="BH586" s="16">
        <f t="shared" si="36"/>
        <v>0</v>
      </c>
      <c r="BI586" s="16">
        <f t="shared" si="37"/>
        <v>0</v>
      </c>
      <c r="BJ586" s="16">
        <f t="shared" si="38"/>
        <v>0</v>
      </c>
      <c r="BK586" s="18">
        <f t="shared" si="39"/>
        <v>0</v>
      </c>
    </row>
    <row r="587" spans="1:66" x14ac:dyDescent="0.3">
      <c r="A587" s="12">
        <v>28.729699999999998</v>
      </c>
      <c r="B587" s="13" t="s">
        <v>562</v>
      </c>
      <c r="C587" s="19"/>
      <c r="D587" s="19"/>
      <c r="E587" s="19">
        <v>0</v>
      </c>
      <c r="F587" s="19">
        <v>0</v>
      </c>
      <c r="G587" s="19">
        <v>0</v>
      </c>
      <c r="H587" s="19">
        <v>0</v>
      </c>
      <c r="I587" s="19"/>
      <c r="J587" s="19"/>
      <c r="K587" s="19">
        <v>0</v>
      </c>
      <c r="L587" s="19">
        <v>0</v>
      </c>
      <c r="M587" s="19">
        <v>0</v>
      </c>
      <c r="N587" s="19">
        <v>0</v>
      </c>
      <c r="O587" s="22"/>
      <c r="P587" s="19"/>
      <c r="Q587" s="22">
        <v>0</v>
      </c>
      <c r="R587" s="22">
        <v>0</v>
      </c>
      <c r="S587" s="19">
        <v>0</v>
      </c>
      <c r="T587" s="19">
        <v>0</v>
      </c>
      <c r="U587" s="19"/>
      <c r="V587" s="19"/>
      <c r="W587" s="19">
        <v>0</v>
      </c>
      <c r="X587" s="19">
        <v>0</v>
      </c>
      <c r="Y587" s="19">
        <v>0</v>
      </c>
      <c r="Z587" s="19">
        <v>0</v>
      </c>
      <c r="AA587" s="21">
        <v>0</v>
      </c>
      <c r="AB587" s="21">
        <v>0</v>
      </c>
      <c r="AC587" s="19">
        <v>0</v>
      </c>
      <c r="AD587" s="19">
        <v>0</v>
      </c>
      <c r="AE587" s="19">
        <v>0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>
        <v>0</v>
      </c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>
        <v>0</v>
      </c>
      <c r="BB587" s="19">
        <v>0</v>
      </c>
      <c r="BC587" s="19"/>
      <c r="BD587" s="19"/>
      <c r="BE587" s="19"/>
      <c r="BF587" s="19"/>
      <c r="BG587" s="16">
        <f t="shared" si="36"/>
        <v>0</v>
      </c>
      <c r="BH587" s="16">
        <f t="shared" si="36"/>
        <v>0</v>
      </c>
      <c r="BI587" s="16">
        <f t="shared" si="37"/>
        <v>0</v>
      </c>
      <c r="BJ587" s="16">
        <f t="shared" si="38"/>
        <v>0</v>
      </c>
      <c r="BK587" s="18">
        <f t="shared" si="39"/>
        <v>0</v>
      </c>
    </row>
    <row r="588" spans="1:66" ht="31.5" x14ac:dyDescent="0.3">
      <c r="A588" s="12">
        <v>28.745699999999999</v>
      </c>
      <c r="B588" s="13" t="s">
        <v>563</v>
      </c>
      <c r="C588" s="19"/>
      <c r="D588" s="19"/>
      <c r="E588" s="19">
        <v>0</v>
      </c>
      <c r="F588" s="19">
        <v>0</v>
      </c>
      <c r="G588" s="19">
        <v>0</v>
      </c>
      <c r="H588" s="19">
        <v>0</v>
      </c>
      <c r="I588" s="19"/>
      <c r="J588" s="19"/>
      <c r="K588" s="19">
        <v>0</v>
      </c>
      <c r="L588" s="19">
        <v>0</v>
      </c>
      <c r="M588" s="19">
        <v>0</v>
      </c>
      <c r="N588" s="19">
        <v>0</v>
      </c>
      <c r="O588" s="22"/>
      <c r="P588" s="19"/>
      <c r="Q588" s="22">
        <v>0</v>
      </c>
      <c r="R588" s="22">
        <v>0</v>
      </c>
      <c r="S588" s="19">
        <v>0</v>
      </c>
      <c r="T588" s="19">
        <v>0</v>
      </c>
      <c r="U588" s="19"/>
      <c r="V588" s="19"/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>
        <v>0</v>
      </c>
      <c r="AE588" s="19">
        <v>0</v>
      </c>
      <c r="AF588" s="19">
        <v>0</v>
      </c>
      <c r="AG588" s="19">
        <v>0</v>
      </c>
      <c r="AH588" s="19">
        <v>0</v>
      </c>
      <c r="AI588" s="19">
        <v>0</v>
      </c>
      <c r="AJ588" s="19">
        <v>0</v>
      </c>
      <c r="AK588" s="19">
        <v>0</v>
      </c>
      <c r="AL588" s="19">
        <v>0</v>
      </c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>
        <v>0</v>
      </c>
      <c r="BB588" s="19">
        <v>0</v>
      </c>
      <c r="BC588" s="19"/>
      <c r="BD588" s="19"/>
      <c r="BE588" s="19"/>
      <c r="BF588" s="19"/>
      <c r="BG588" s="16">
        <f t="shared" si="36"/>
        <v>0</v>
      </c>
      <c r="BH588" s="16">
        <f t="shared" si="36"/>
        <v>0</v>
      </c>
      <c r="BI588" s="16">
        <f t="shared" si="37"/>
        <v>0</v>
      </c>
      <c r="BJ588" s="16">
        <f t="shared" si="38"/>
        <v>0</v>
      </c>
      <c r="BK588" s="18">
        <f t="shared" si="39"/>
        <v>0</v>
      </c>
    </row>
    <row r="589" spans="1:66" x14ac:dyDescent="0.3">
      <c r="A589" s="12">
        <v>28.749699999999997</v>
      </c>
      <c r="B589" s="13" t="s">
        <v>564</v>
      </c>
      <c r="C589" s="19"/>
      <c r="D589" s="19"/>
      <c r="E589" s="19">
        <v>0</v>
      </c>
      <c r="F589" s="19">
        <v>0</v>
      </c>
      <c r="G589" s="19">
        <v>0</v>
      </c>
      <c r="H589" s="19">
        <v>0</v>
      </c>
      <c r="I589" s="19">
        <v>4.6566128730773926E-10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22">
        <v>0</v>
      </c>
      <c r="P589" s="19"/>
      <c r="Q589" s="22">
        <v>0</v>
      </c>
      <c r="R589" s="22">
        <v>0</v>
      </c>
      <c r="S589" s="24">
        <v>0</v>
      </c>
      <c r="T589" s="24">
        <v>0</v>
      </c>
      <c r="U589" s="19"/>
      <c r="V589" s="19"/>
      <c r="W589" s="19">
        <v>0</v>
      </c>
      <c r="X589" s="19">
        <v>0</v>
      </c>
      <c r="Y589" s="19">
        <v>0</v>
      </c>
      <c r="Z589" s="19">
        <v>2904</v>
      </c>
      <c r="AA589" s="19">
        <v>0</v>
      </c>
      <c r="AB589" s="19">
        <v>0</v>
      </c>
      <c r="AC589" s="19">
        <v>0</v>
      </c>
      <c r="AD589" s="19">
        <v>0</v>
      </c>
      <c r="AE589" s="19">
        <v>146516.43000000002</v>
      </c>
      <c r="AF589" s="19">
        <v>0</v>
      </c>
      <c r="AG589" s="21">
        <v>0</v>
      </c>
      <c r="AH589" s="21">
        <v>1.1641532182693481E-10</v>
      </c>
      <c r="AI589" s="21">
        <v>1.1641532182693481E-10</v>
      </c>
      <c r="AJ589" s="21">
        <v>0</v>
      </c>
      <c r="AK589" s="19">
        <v>0</v>
      </c>
      <c r="AL589" s="19">
        <v>0</v>
      </c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>
        <v>0</v>
      </c>
      <c r="BB589" s="19">
        <v>0</v>
      </c>
      <c r="BC589" s="19"/>
      <c r="BD589" s="19"/>
      <c r="BE589" s="19"/>
      <c r="BF589" s="19"/>
      <c r="BG589" s="16">
        <f t="shared" si="36"/>
        <v>146516.4300000006</v>
      </c>
      <c r="BH589" s="16">
        <f t="shared" si="36"/>
        <v>2904.0000000001164</v>
      </c>
      <c r="BI589" s="16">
        <f t="shared" si="37"/>
        <v>143612.43000000049</v>
      </c>
      <c r="BJ589" s="16">
        <f t="shared" si="38"/>
        <v>0</v>
      </c>
      <c r="BK589" s="18">
        <f t="shared" si="39"/>
        <v>0</v>
      </c>
    </row>
    <row r="590" spans="1:66" x14ac:dyDescent="0.3">
      <c r="A590" s="12">
        <v>28.7654</v>
      </c>
      <c r="B590" s="13" t="s">
        <v>565</v>
      </c>
      <c r="C590" s="19"/>
      <c r="D590" s="19"/>
      <c r="E590" s="19">
        <v>0</v>
      </c>
      <c r="F590" s="19">
        <v>0</v>
      </c>
      <c r="G590" s="19">
        <v>0</v>
      </c>
      <c r="H590" s="19">
        <v>0</v>
      </c>
      <c r="I590" s="19">
        <v>17796345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22"/>
      <c r="P590" s="19"/>
      <c r="Q590" s="22">
        <v>0</v>
      </c>
      <c r="R590" s="22">
        <v>0</v>
      </c>
      <c r="S590" s="19">
        <v>0</v>
      </c>
      <c r="T590" s="19">
        <v>0</v>
      </c>
      <c r="U590" s="19"/>
      <c r="V590" s="19"/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0</v>
      </c>
      <c r="AE590" s="19">
        <v>0</v>
      </c>
      <c r="AF590" s="19">
        <v>0</v>
      </c>
      <c r="AG590" s="19">
        <v>0</v>
      </c>
      <c r="AH590" s="19">
        <v>0</v>
      </c>
      <c r="AI590" s="19">
        <v>0</v>
      </c>
      <c r="AJ590" s="19">
        <v>0</v>
      </c>
      <c r="AK590" s="19">
        <v>0</v>
      </c>
      <c r="AL590" s="19">
        <v>0</v>
      </c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>
        <v>0</v>
      </c>
      <c r="BB590" s="19">
        <v>0</v>
      </c>
      <c r="BC590" s="19"/>
      <c r="BD590" s="19"/>
      <c r="BE590" s="19"/>
      <c r="BF590" s="19"/>
      <c r="BG590" s="16">
        <f t="shared" si="36"/>
        <v>17796345</v>
      </c>
      <c r="BH590" s="16">
        <f t="shared" si="36"/>
        <v>0</v>
      </c>
      <c r="BI590" s="16">
        <f t="shared" si="37"/>
        <v>17796345</v>
      </c>
      <c r="BJ590" s="16">
        <f t="shared" si="38"/>
        <v>0</v>
      </c>
      <c r="BK590" s="18">
        <f t="shared" si="39"/>
        <v>0</v>
      </c>
    </row>
    <row r="591" spans="1:66" x14ac:dyDescent="0.3">
      <c r="A591" s="12">
        <v>28.765599999999999</v>
      </c>
      <c r="B591" s="13" t="s">
        <v>565</v>
      </c>
      <c r="C591" s="19"/>
      <c r="D591" s="19"/>
      <c r="E591" s="19">
        <v>0</v>
      </c>
      <c r="F591" s="19">
        <v>0</v>
      </c>
      <c r="G591" s="19">
        <v>0</v>
      </c>
      <c r="H591" s="19">
        <v>0</v>
      </c>
      <c r="I591" s="19"/>
      <c r="J591" s="19"/>
      <c r="K591" s="19">
        <v>0</v>
      </c>
      <c r="L591" s="19">
        <v>0</v>
      </c>
      <c r="M591" s="19">
        <v>0</v>
      </c>
      <c r="N591" s="19">
        <v>0</v>
      </c>
      <c r="O591" s="22"/>
      <c r="P591" s="19"/>
      <c r="Q591" s="22">
        <v>0</v>
      </c>
      <c r="R591" s="22">
        <v>0</v>
      </c>
      <c r="S591" s="19">
        <v>0</v>
      </c>
      <c r="T591" s="19">
        <v>0</v>
      </c>
      <c r="U591" s="19"/>
      <c r="V591" s="19"/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0</v>
      </c>
      <c r="AE591" s="19">
        <v>0</v>
      </c>
      <c r="AF591" s="19">
        <v>0</v>
      </c>
      <c r="AG591" s="19">
        <v>0</v>
      </c>
      <c r="AH591" s="19">
        <v>0</v>
      </c>
      <c r="AI591" s="19">
        <v>0</v>
      </c>
      <c r="AJ591" s="19">
        <v>0</v>
      </c>
      <c r="AK591" s="19">
        <v>0</v>
      </c>
      <c r="AL591" s="19">
        <v>0</v>
      </c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>
        <v>0</v>
      </c>
      <c r="BB591" s="19">
        <v>0</v>
      </c>
      <c r="BC591" s="19"/>
      <c r="BD591" s="19"/>
      <c r="BE591" s="19"/>
      <c r="BF591" s="19"/>
      <c r="BG591" s="16">
        <f t="shared" si="36"/>
        <v>0</v>
      </c>
      <c r="BH591" s="16">
        <f t="shared" si="36"/>
        <v>0</v>
      </c>
      <c r="BI591" s="16">
        <f t="shared" si="37"/>
        <v>0</v>
      </c>
      <c r="BJ591" s="16">
        <f t="shared" si="38"/>
        <v>0</v>
      </c>
      <c r="BK591" s="18">
        <f t="shared" si="39"/>
        <v>0</v>
      </c>
    </row>
    <row r="592" spans="1:66" x14ac:dyDescent="0.3">
      <c r="A592" s="12">
        <v>28.765699999999999</v>
      </c>
      <c r="B592" s="13" t="s">
        <v>565</v>
      </c>
      <c r="C592" s="19"/>
      <c r="D592" s="19"/>
      <c r="E592" s="19">
        <v>0</v>
      </c>
      <c r="F592" s="19">
        <v>0</v>
      </c>
      <c r="G592" s="19">
        <v>0</v>
      </c>
      <c r="H592" s="19">
        <v>0</v>
      </c>
      <c r="I592" s="19"/>
      <c r="J592" s="19"/>
      <c r="K592" s="19">
        <v>0</v>
      </c>
      <c r="L592" s="19">
        <v>0</v>
      </c>
      <c r="M592" s="20">
        <v>107792</v>
      </c>
      <c r="N592" s="21">
        <v>0</v>
      </c>
      <c r="O592" s="22"/>
      <c r="P592" s="19"/>
      <c r="Q592" s="23">
        <v>3413</v>
      </c>
      <c r="R592" s="22">
        <v>0</v>
      </c>
      <c r="S592" s="19">
        <v>0</v>
      </c>
      <c r="T592" s="19">
        <v>0</v>
      </c>
      <c r="U592" s="19">
        <v>135654430</v>
      </c>
      <c r="V592" s="19"/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0</v>
      </c>
      <c r="AE592" s="19">
        <v>0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0</v>
      </c>
      <c r="AL592" s="19">
        <v>0</v>
      </c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>
        <v>0</v>
      </c>
      <c r="BB592" s="19">
        <v>0</v>
      </c>
      <c r="BC592" s="19"/>
      <c r="BD592" s="19"/>
      <c r="BE592" s="19">
        <v>670048</v>
      </c>
      <c r="BF592" s="19"/>
      <c r="BG592" s="16">
        <f t="shared" si="36"/>
        <v>136435683</v>
      </c>
      <c r="BH592" s="16">
        <f t="shared" si="36"/>
        <v>0</v>
      </c>
      <c r="BI592" s="16">
        <f t="shared" si="37"/>
        <v>136435683</v>
      </c>
      <c r="BJ592" s="16">
        <f t="shared" si="38"/>
        <v>0</v>
      </c>
      <c r="BK592" s="18">
        <f t="shared" si="39"/>
        <v>0</v>
      </c>
    </row>
    <row r="593" spans="1:63" x14ac:dyDescent="0.3">
      <c r="A593" s="12">
        <v>28.790700000000001</v>
      </c>
      <c r="B593" s="13" t="s">
        <v>566</v>
      </c>
      <c r="C593" s="19"/>
      <c r="D593" s="19"/>
      <c r="E593" s="19">
        <v>0</v>
      </c>
      <c r="F593" s="19">
        <v>0</v>
      </c>
      <c r="G593" s="19">
        <v>0</v>
      </c>
      <c r="H593" s="19">
        <v>0</v>
      </c>
      <c r="I593" s="19"/>
      <c r="J593" s="19"/>
      <c r="K593" s="19">
        <v>0</v>
      </c>
      <c r="L593" s="19">
        <v>0</v>
      </c>
      <c r="M593" s="19">
        <v>0</v>
      </c>
      <c r="N593" s="19">
        <v>0</v>
      </c>
      <c r="O593" s="22"/>
      <c r="P593" s="19"/>
      <c r="Q593" s="22">
        <v>0</v>
      </c>
      <c r="R593" s="22">
        <v>0</v>
      </c>
      <c r="S593" s="19">
        <v>0</v>
      </c>
      <c r="T593" s="19">
        <v>0</v>
      </c>
      <c r="U593" s="19"/>
      <c r="V593" s="19"/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0</v>
      </c>
      <c r="AE593" s="19">
        <v>0</v>
      </c>
      <c r="AF593" s="19">
        <v>0</v>
      </c>
      <c r="AG593" s="19">
        <v>0</v>
      </c>
      <c r="AH593" s="19">
        <v>0</v>
      </c>
      <c r="AI593" s="19">
        <v>0</v>
      </c>
      <c r="AJ593" s="19">
        <v>0</v>
      </c>
      <c r="AK593" s="19">
        <v>0</v>
      </c>
      <c r="AL593" s="19">
        <v>0</v>
      </c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>
        <v>0</v>
      </c>
      <c r="BB593" s="19">
        <v>0</v>
      </c>
      <c r="BC593" s="19"/>
      <c r="BD593" s="19"/>
      <c r="BE593" s="19"/>
      <c r="BF593" s="19"/>
      <c r="BG593" s="16">
        <f t="shared" si="36"/>
        <v>0</v>
      </c>
      <c r="BH593" s="16">
        <f t="shared" si="36"/>
        <v>0</v>
      </c>
      <c r="BI593" s="16">
        <f t="shared" si="37"/>
        <v>0</v>
      </c>
      <c r="BJ593" s="16">
        <f t="shared" si="38"/>
        <v>0</v>
      </c>
      <c r="BK593" s="18">
        <f t="shared" si="39"/>
        <v>0</v>
      </c>
    </row>
    <row r="594" spans="1:63" x14ac:dyDescent="0.3">
      <c r="A594" s="12">
        <v>28.810699999999997</v>
      </c>
      <c r="B594" s="13" t="s">
        <v>567</v>
      </c>
      <c r="C594" s="19">
        <v>453345</v>
      </c>
      <c r="D594" s="19">
        <v>0</v>
      </c>
      <c r="E594" s="20">
        <v>170313</v>
      </c>
      <c r="F594" s="21">
        <v>0</v>
      </c>
      <c r="G594" s="19">
        <v>853956.19</v>
      </c>
      <c r="H594" s="19">
        <v>0</v>
      </c>
      <c r="I594" s="19">
        <v>103424.21999999997</v>
      </c>
      <c r="J594" s="19">
        <v>0</v>
      </c>
      <c r="K594" s="19">
        <v>349673</v>
      </c>
      <c r="L594" s="19">
        <v>0</v>
      </c>
      <c r="M594" s="20">
        <v>237684.32000000007</v>
      </c>
      <c r="N594" s="21">
        <v>0</v>
      </c>
      <c r="O594" s="23">
        <v>454798.82000000007</v>
      </c>
      <c r="P594" s="22"/>
      <c r="Q594" s="23">
        <v>895706</v>
      </c>
      <c r="R594" s="22">
        <v>0</v>
      </c>
      <c r="S594" s="20">
        <v>231968</v>
      </c>
      <c r="T594" s="24">
        <v>0</v>
      </c>
      <c r="U594" s="19"/>
      <c r="V594" s="19">
        <v>2174324</v>
      </c>
      <c r="W594" s="19">
        <v>0</v>
      </c>
      <c r="X594" s="19">
        <v>0</v>
      </c>
      <c r="Y594" s="19">
        <v>323848</v>
      </c>
      <c r="Z594" s="19">
        <v>0</v>
      </c>
      <c r="AA594" s="21">
        <v>169366</v>
      </c>
      <c r="AB594" s="21">
        <v>0</v>
      </c>
      <c r="AC594" s="20">
        <v>547858</v>
      </c>
      <c r="AD594" s="21">
        <v>0</v>
      </c>
      <c r="AE594" s="19">
        <v>109098.23999999999</v>
      </c>
      <c r="AF594" s="19">
        <v>0</v>
      </c>
      <c r="AG594" s="20">
        <v>1164625</v>
      </c>
      <c r="AH594" s="21">
        <v>0</v>
      </c>
      <c r="AI594" s="21">
        <v>1089071.28</v>
      </c>
      <c r="AJ594" s="21">
        <v>0</v>
      </c>
      <c r="AK594" s="20">
        <v>106167</v>
      </c>
      <c r="AL594" s="21">
        <v>0</v>
      </c>
      <c r="AM594" s="19">
        <v>72111</v>
      </c>
      <c r="AN594" s="19"/>
      <c r="AO594" s="19">
        <v>29090</v>
      </c>
      <c r="AP594" s="19"/>
      <c r="AQ594" s="19">
        <v>0</v>
      </c>
      <c r="AR594" s="19">
        <v>0</v>
      </c>
      <c r="AS594" s="20">
        <v>35682</v>
      </c>
      <c r="AT594" s="21"/>
      <c r="AU594" s="19">
        <v>77116</v>
      </c>
      <c r="AV594" s="19">
        <v>0</v>
      </c>
      <c r="AW594" s="19"/>
      <c r="AX594" s="19"/>
      <c r="AY594" s="19"/>
      <c r="AZ594" s="19"/>
      <c r="BA594" s="19">
        <v>0</v>
      </c>
      <c r="BB594" s="19">
        <v>0</v>
      </c>
      <c r="BC594" s="19"/>
      <c r="BD594" s="19"/>
      <c r="BE594" s="19"/>
      <c r="BF594" s="19"/>
      <c r="BG594" s="16">
        <f t="shared" si="36"/>
        <v>7474901.0700000003</v>
      </c>
      <c r="BH594" s="16">
        <f t="shared" si="36"/>
        <v>2174324</v>
      </c>
      <c r="BI594" s="16">
        <f t="shared" si="37"/>
        <v>5300577.07</v>
      </c>
      <c r="BJ594" s="16">
        <f t="shared" si="38"/>
        <v>0</v>
      </c>
      <c r="BK594" s="18">
        <f t="shared" si="39"/>
        <v>169366</v>
      </c>
    </row>
    <row r="595" spans="1:63" x14ac:dyDescent="0.3">
      <c r="A595" s="12">
        <v>28.820699999999999</v>
      </c>
      <c r="B595" s="13" t="s">
        <v>568</v>
      </c>
      <c r="C595" s="19">
        <v>118538</v>
      </c>
      <c r="D595" s="19">
        <v>0</v>
      </c>
      <c r="E595" s="20">
        <v>54646</v>
      </c>
      <c r="F595" s="21">
        <v>0</v>
      </c>
      <c r="G595" s="19">
        <v>27364</v>
      </c>
      <c r="H595" s="19">
        <v>0</v>
      </c>
      <c r="I595" s="19">
        <v>21331</v>
      </c>
      <c r="J595" s="19">
        <v>0</v>
      </c>
      <c r="K595" s="19">
        <v>19119</v>
      </c>
      <c r="L595" s="19">
        <v>0</v>
      </c>
      <c r="M595" s="20">
        <v>7719</v>
      </c>
      <c r="N595" s="21">
        <v>0</v>
      </c>
      <c r="O595" s="23">
        <v>18000</v>
      </c>
      <c r="P595" s="22"/>
      <c r="Q595" s="23">
        <v>11500</v>
      </c>
      <c r="R595" s="22">
        <v>0</v>
      </c>
      <c r="S595" s="20">
        <v>18561</v>
      </c>
      <c r="T595" s="24">
        <v>0</v>
      </c>
      <c r="U595" s="19">
        <v>22228</v>
      </c>
      <c r="V595" s="19"/>
      <c r="W595" s="20">
        <v>7162</v>
      </c>
      <c r="X595" s="21">
        <v>0</v>
      </c>
      <c r="Y595" s="19">
        <v>0</v>
      </c>
      <c r="Z595" s="19">
        <v>0</v>
      </c>
      <c r="AA595" s="21">
        <v>19777</v>
      </c>
      <c r="AB595" s="21">
        <v>0</v>
      </c>
      <c r="AC595" s="20">
        <v>59306</v>
      </c>
      <c r="AD595" s="21">
        <v>0</v>
      </c>
      <c r="AE595" s="19">
        <v>31821</v>
      </c>
      <c r="AF595" s="19">
        <v>0</v>
      </c>
      <c r="AG595" s="20">
        <v>61663</v>
      </c>
      <c r="AH595" s="21">
        <v>0</v>
      </c>
      <c r="AI595" s="21">
        <v>2533</v>
      </c>
      <c r="AJ595" s="21">
        <v>0</v>
      </c>
      <c r="AK595" s="20">
        <v>10576</v>
      </c>
      <c r="AL595" s="21">
        <v>0</v>
      </c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>
        <v>5317410.46</v>
      </c>
      <c r="AX595" s="19"/>
      <c r="AY595" s="19"/>
      <c r="AZ595" s="19"/>
      <c r="BA595" s="19">
        <v>0</v>
      </c>
      <c r="BB595" s="19">
        <v>0</v>
      </c>
      <c r="BC595" s="19"/>
      <c r="BD595" s="19"/>
      <c r="BE595" s="19"/>
      <c r="BF595" s="19"/>
      <c r="BG595" s="16">
        <f t="shared" si="36"/>
        <v>5829254.46</v>
      </c>
      <c r="BH595" s="16">
        <f t="shared" si="36"/>
        <v>0</v>
      </c>
      <c r="BI595" s="16">
        <f t="shared" si="37"/>
        <v>5829254.46</v>
      </c>
      <c r="BJ595" s="16">
        <f t="shared" si="38"/>
        <v>0</v>
      </c>
      <c r="BK595" s="18">
        <f t="shared" si="39"/>
        <v>19777</v>
      </c>
    </row>
    <row r="596" spans="1:63" x14ac:dyDescent="0.3">
      <c r="A596" s="12">
        <v>28.8216</v>
      </c>
      <c r="B596" s="13" t="s">
        <v>569</v>
      </c>
      <c r="C596" s="19"/>
      <c r="D596" s="19"/>
      <c r="E596" s="19">
        <v>0</v>
      </c>
      <c r="F596" s="19">
        <v>0</v>
      </c>
      <c r="G596" s="19">
        <v>0</v>
      </c>
      <c r="H596" s="19">
        <v>0</v>
      </c>
      <c r="I596" s="19"/>
      <c r="J596" s="19"/>
      <c r="K596" s="19">
        <v>0</v>
      </c>
      <c r="L596" s="19">
        <v>0</v>
      </c>
      <c r="M596" s="19">
        <v>0</v>
      </c>
      <c r="N596" s="19">
        <v>0</v>
      </c>
      <c r="O596" s="22"/>
      <c r="P596" s="19"/>
      <c r="Q596" s="22">
        <v>0</v>
      </c>
      <c r="R596" s="22">
        <v>0</v>
      </c>
      <c r="S596" s="19">
        <v>0</v>
      </c>
      <c r="T596" s="19">
        <v>0</v>
      </c>
      <c r="U596" s="19"/>
      <c r="V596" s="19"/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0</v>
      </c>
      <c r="AE596" s="19">
        <v>0</v>
      </c>
      <c r="AF596" s="19">
        <v>0</v>
      </c>
      <c r="AG596" s="19">
        <v>0</v>
      </c>
      <c r="AH596" s="19">
        <v>0</v>
      </c>
      <c r="AI596" s="19">
        <v>0</v>
      </c>
      <c r="AJ596" s="19">
        <v>0</v>
      </c>
      <c r="AK596" s="19">
        <v>0</v>
      </c>
      <c r="AL596" s="19">
        <v>0</v>
      </c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>
        <v>0</v>
      </c>
      <c r="BB596" s="19">
        <v>0</v>
      </c>
      <c r="BC596" s="19"/>
      <c r="BD596" s="19"/>
      <c r="BE596" s="19"/>
      <c r="BF596" s="19"/>
      <c r="BG596" s="16">
        <f t="shared" si="36"/>
        <v>0</v>
      </c>
      <c r="BH596" s="16">
        <f t="shared" si="36"/>
        <v>0</v>
      </c>
      <c r="BI596" s="16">
        <f t="shared" si="37"/>
        <v>0</v>
      </c>
      <c r="BJ596" s="16">
        <f t="shared" si="38"/>
        <v>0</v>
      </c>
      <c r="BK596" s="18">
        <f t="shared" si="39"/>
        <v>0</v>
      </c>
    </row>
    <row r="597" spans="1:63" x14ac:dyDescent="0.3">
      <c r="A597" s="71">
        <v>28.8217</v>
      </c>
      <c r="B597" s="72" t="s">
        <v>570</v>
      </c>
      <c r="C597" s="19"/>
      <c r="D597" s="19"/>
      <c r="E597" s="19">
        <v>0</v>
      </c>
      <c r="F597" s="19">
        <v>0</v>
      </c>
      <c r="G597" s="19">
        <v>0</v>
      </c>
      <c r="H597" s="19">
        <v>0</v>
      </c>
      <c r="I597" s="19"/>
      <c r="J597" s="19"/>
      <c r="K597" s="19">
        <v>349672</v>
      </c>
      <c r="L597" s="19">
        <v>0</v>
      </c>
      <c r="M597" s="19">
        <v>0</v>
      </c>
      <c r="N597" s="19">
        <v>0</v>
      </c>
      <c r="O597" s="22"/>
      <c r="P597" s="19"/>
      <c r="Q597" s="22">
        <v>0</v>
      </c>
      <c r="R597" s="22">
        <v>0</v>
      </c>
      <c r="S597" s="19">
        <v>0</v>
      </c>
      <c r="T597" s="19">
        <v>0</v>
      </c>
      <c r="U597" s="19"/>
      <c r="V597" s="19"/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0</v>
      </c>
      <c r="AE597" s="19">
        <v>0</v>
      </c>
      <c r="AF597" s="19">
        <v>0</v>
      </c>
      <c r="AG597" s="20">
        <v>0</v>
      </c>
      <c r="AH597" s="21">
        <v>0</v>
      </c>
      <c r="AI597" s="19">
        <v>0</v>
      </c>
      <c r="AJ597" s="19">
        <v>0</v>
      </c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>
        <v>0</v>
      </c>
      <c r="BB597" s="19">
        <v>0</v>
      </c>
      <c r="BC597" s="19">
        <v>15000000</v>
      </c>
      <c r="BD597" s="19"/>
      <c r="BE597" s="19">
        <v>16350354.85</v>
      </c>
      <c r="BF597" s="19"/>
      <c r="BG597" s="16">
        <f t="shared" si="36"/>
        <v>31700026.850000001</v>
      </c>
      <c r="BH597" s="16">
        <f t="shared" si="36"/>
        <v>0</v>
      </c>
      <c r="BI597" s="16">
        <f t="shared" si="37"/>
        <v>31700026.850000001</v>
      </c>
      <c r="BJ597" s="16">
        <f t="shared" si="38"/>
        <v>0</v>
      </c>
      <c r="BK597" s="18">
        <f t="shared" si="39"/>
        <v>0</v>
      </c>
    </row>
    <row r="598" spans="1:63" x14ac:dyDescent="0.3">
      <c r="A598" s="12">
        <v>28.826699999999999</v>
      </c>
      <c r="B598" s="13" t="s">
        <v>571</v>
      </c>
      <c r="C598" s="19">
        <v>18296845.399999999</v>
      </c>
      <c r="D598" s="19">
        <v>0</v>
      </c>
      <c r="E598" s="19">
        <v>0</v>
      </c>
      <c r="F598" s="19">
        <v>0</v>
      </c>
      <c r="G598" s="19">
        <v>0</v>
      </c>
      <c r="H598" s="19">
        <v>0</v>
      </c>
      <c r="I598" s="19">
        <v>19162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22"/>
      <c r="P598" s="19"/>
      <c r="Q598" s="23">
        <v>920280.7</v>
      </c>
      <c r="R598" s="22">
        <v>0</v>
      </c>
      <c r="S598" s="19">
        <v>0</v>
      </c>
      <c r="T598" s="19">
        <v>0</v>
      </c>
      <c r="U598" s="19"/>
      <c r="V598" s="19"/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0</v>
      </c>
      <c r="AE598" s="19">
        <v>0</v>
      </c>
      <c r="AF598" s="19">
        <v>0</v>
      </c>
      <c r="AG598" s="19">
        <v>0</v>
      </c>
      <c r="AH598" s="19">
        <v>0</v>
      </c>
      <c r="AI598" s="21">
        <v>151341.23000000001</v>
      </c>
      <c r="AJ598" s="21">
        <v>0</v>
      </c>
      <c r="AK598" s="19">
        <v>0</v>
      </c>
      <c r="AL598" s="19">
        <v>0</v>
      </c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>
        <v>0</v>
      </c>
      <c r="BB598" s="19">
        <v>0</v>
      </c>
      <c r="BC598" s="19"/>
      <c r="BD598" s="19"/>
      <c r="BE598" s="19">
        <v>6519628.4900000002</v>
      </c>
      <c r="BF598" s="19"/>
      <c r="BG598" s="16">
        <f t="shared" si="36"/>
        <v>25907257.82</v>
      </c>
      <c r="BH598" s="16">
        <f t="shared" si="36"/>
        <v>0</v>
      </c>
      <c r="BI598" s="16">
        <f t="shared" si="37"/>
        <v>25907257.82</v>
      </c>
      <c r="BJ598" s="16">
        <f t="shared" si="38"/>
        <v>0</v>
      </c>
      <c r="BK598" s="18">
        <f t="shared" si="39"/>
        <v>0</v>
      </c>
    </row>
    <row r="599" spans="1:63" x14ac:dyDescent="0.3">
      <c r="A599" s="12">
        <v>28.8277</v>
      </c>
      <c r="B599" s="13" t="s">
        <v>572</v>
      </c>
      <c r="C599" s="19"/>
      <c r="D599" s="19"/>
      <c r="E599" s="19">
        <v>0</v>
      </c>
      <c r="F599" s="19">
        <v>0</v>
      </c>
      <c r="G599" s="19">
        <v>0</v>
      </c>
      <c r="H599" s="19">
        <v>0</v>
      </c>
      <c r="I599" s="19">
        <v>468297.40000000037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22"/>
      <c r="P599" s="19"/>
      <c r="Q599" s="22">
        <v>0</v>
      </c>
      <c r="R599" s="22">
        <v>0</v>
      </c>
      <c r="S599" s="19">
        <v>0</v>
      </c>
      <c r="T599" s="19">
        <v>0</v>
      </c>
      <c r="U599" s="19"/>
      <c r="V599" s="19"/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>
        <v>0</v>
      </c>
      <c r="AE599" s="19">
        <v>0</v>
      </c>
      <c r="AF599" s="19">
        <v>0</v>
      </c>
      <c r="AG599" s="19">
        <v>0</v>
      </c>
      <c r="AH599" s="19">
        <v>0</v>
      </c>
      <c r="AI599" s="21">
        <v>332157</v>
      </c>
      <c r="AJ599" s="21">
        <v>0</v>
      </c>
      <c r="AK599" s="19">
        <v>0</v>
      </c>
      <c r="AL599" s="19">
        <v>0</v>
      </c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>
        <v>0</v>
      </c>
      <c r="BB599" s="19">
        <v>0</v>
      </c>
      <c r="BC599" s="19"/>
      <c r="BD599" s="19"/>
      <c r="BE599" s="19"/>
      <c r="BF599" s="19"/>
      <c r="BG599" s="16">
        <f t="shared" si="36"/>
        <v>800454.40000000037</v>
      </c>
      <c r="BH599" s="16">
        <f t="shared" si="36"/>
        <v>0</v>
      </c>
      <c r="BI599" s="16">
        <f t="shared" si="37"/>
        <v>800454.40000000037</v>
      </c>
      <c r="BJ599" s="16">
        <f t="shared" si="38"/>
        <v>0</v>
      </c>
      <c r="BK599" s="18">
        <f t="shared" si="39"/>
        <v>0</v>
      </c>
    </row>
    <row r="600" spans="1:63" ht="31.5" x14ac:dyDescent="0.3">
      <c r="A600" s="12">
        <v>28.828700000000001</v>
      </c>
      <c r="B600" s="13" t="s">
        <v>573</v>
      </c>
      <c r="C600" s="19"/>
      <c r="D600" s="19"/>
      <c r="E600" s="19">
        <v>0</v>
      </c>
      <c r="F600" s="19">
        <v>0</v>
      </c>
      <c r="G600" s="19">
        <v>500911.4</v>
      </c>
      <c r="H600" s="19">
        <v>0</v>
      </c>
      <c r="I600" s="19"/>
      <c r="J600" s="19"/>
      <c r="K600" s="19">
        <v>0</v>
      </c>
      <c r="L600" s="19">
        <v>0</v>
      </c>
      <c r="M600" s="19">
        <v>0</v>
      </c>
      <c r="N600" s="19">
        <v>0</v>
      </c>
      <c r="O600" s="22"/>
      <c r="P600" s="19"/>
      <c r="Q600" s="22">
        <v>0</v>
      </c>
      <c r="R600" s="22">
        <v>0</v>
      </c>
      <c r="S600" s="19">
        <v>0</v>
      </c>
      <c r="T600" s="19">
        <v>0</v>
      </c>
      <c r="U600" s="19"/>
      <c r="V600" s="19"/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20">
        <v>184243.85</v>
      </c>
      <c r="AD600" s="21">
        <v>0</v>
      </c>
      <c r="AE600" s="19">
        <v>0</v>
      </c>
      <c r="AF600" s="19">
        <v>0</v>
      </c>
      <c r="AG600" s="20">
        <v>481031</v>
      </c>
      <c r="AH600" s="21">
        <v>0</v>
      </c>
      <c r="AI600" s="21">
        <v>29431</v>
      </c>
      <c r="AJ600" s="21">
        <v>0</v>
      </c>
      <c r="AK600" s="19">
        <v>0</v>
      </c>
      <c r="AL600" s="19">
        <v>0</v>
      </c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>
        <v>0</v>
      </c>
      <c r="BB600" s="19">
        <v>0</v>
      </c>
      <c r="BC600" s="19"/>
      <c r="BD600" s="19"/>
      <c r="BE600" s="19"/>
      <c r="BF600" s="19"/>
      <c r="BG600" s="16">
        <f t="shared" si="36"/>
        <v>1195617.25</v>
      </c>
      <c r="BH600" s="16">
        <f t="shared" si="36"/>
        <v>0</v>
      </c>
      <c r="BI600" s="16">
        <f t="shared" si="37"/>
        <v>1195617.25</v>
      </c>
      <c r="BJ600" s="16">
        <f t="shared" si="38"/>
        <v>0</v>
      </c>
      <c r="BK600" s="18">
        <f t="shared" si="39"/>
        <v>0</v>
      </c>
    </row>
    <row r="601" spans="1:63" x14ac:dyDescent="0.3">
      <c r="A601" s="12">
        <v>28.831699999999998</v>
      </c>
      <c r="B601" s="13" t="s">
        <v>574</v>
      </c>
      <c r="C601" s="19"/>
      <c r="D601" s="19"/>
      <c r="E601" s="19">
        <v>0</v>
      </c>
      <c r="F601" s="19">
        <v>0</v>
      </c>
      <c r="G601" s="19">
        <v>0</v>
      </c>
      <c r="H601" s="19">
        <v>0</v>
      </c>
      <c r="I601" s="19">
        <v>28991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22"/>
      <c r="P601" s="19"/>
      <c r="Q601" s="22">
        <v>0</v>
      </c>
      <c r="R601" s="22">
        <v>0</v>
      </c>
      <c r="S601" s="19">
        <v>0</v>
      </c>
      <c r="T601" s="19">
        <v>0</v>
      </c>
      <c r="U601" s="19"/>
      <c r="V601" s="19"/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0</v>
      </c>
      <c r="AE601" s="19">
        <v>0</v>
      </c>
      <c r="AF601" s="19">
        <v>0</v>
      </c>
      <c r="AG601" s="19">
        <v>0</v>
      </c>
      <c r="AH601" s="19">
        <v>0</v>
      </c>
      <c r="AI601" s="21">
        <v>44996.160000000003</v>
      </c>
      <c r="AJ601" s="21">
        <v>0</v>
      </c>
      <c r="AK601" s="19">
        <v>0</v>
      </c>
      <c r="AL601" s="19">
        <v>0</v>
      </c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>
        <v>0</v>
      </c>
      <c r="BB601" s="19">
        <v>0</v>
      </c>
      <c r="BC601" s="19"/>
      <c r="BD601" s="19"/>
      <c r="BE601" s="19"/>
      <c r="BF601" s="19"/>
      <c r="BG601" s="16">
        <f t="shared" si="36"/>
        <v>73987.16</v>
      </c>
      <c r="BH601" s="16">
        <f t="shared" si="36"/>
        <v>0</v>
      </c>
      <c r="BI601" s="16">
        <f t="shared" si="37"/>
        <v>73987.16</v>
      </c>
      <c r="BJ601" s="16">
        <f t="shared" si="38"/>
        <v>0</v>
      </c>
      <c r="BK601" s="18">
        <f t="shared" si="39"/>
        <v>0</v>
      </c>
    </row>
    <row r="602" spans="1:63" x14ac:dyDescent="0.3">
      <c r="A602" s="12">
        <v>28.834700000000002</v>
      </c>
      <c r="B602" s="13" t="s">
        <v>575</v>
      </c>
      <c r="C602" s="19"/>
      <c r="D602" s="19"/>
      <c r="E602" s="19">
        <v>0</v>
      </c>
      <c r="F602" s="19">
        <v>0</v>
      </c>
      <c r="G602" s="19">
        <v>0</v>
      </c>
      <c r="H602" s="19">
        <v>0</v>
      </c>
      <c r="I602" s="19"/>
      <c r="J602" s="19"/>
      <c r="K602" s="19">
        <v>0</v>
      </c>
      <c r="L602" s="19">
        <v>0</v>
      </c>
      <c r="M602" s="19">
        <v>0</v>
      </c>
      <c r="N602" s="19">
        <v>0</v>
      </c>
      <c r="O602" s="22"/>
      <c r="P602" s="19"/>
      <c r="Q602" s="22">
        <v>0</v>
      </c>
      <c r="R602" s="22">
        <v>0</v>
      </c>
      <c r="S602" s="19">
        <v>0</v>
      </c>
      <c r="T602" s="19">
        <v>0</v>
      </c>
      <c r="U602" s="19"/>
      <c r="V602" s="19"/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0</v>
      </c>
      <c r="AE602" s="19">
        <v>0</v>
      </c>
      <c r="AF602" s="19">
        <v>0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>
        <v>0</v>
      </c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>
        <v>0</v>
      </c>
      <c r="BB602" s="19">
        <v>0</v>
      </c>
      <c r="BC602" s="19"/>
      <c r="BD602" s="19"/>
      <c r="BE602" s="19"/>
      <c r="BF602" s="19"/>
      <c r="BG602" s="16">
        <f t="shared" si="36"/>
        <v>0</v>
      </c>
      <c r="BH602" s="16">
        <f t="shared" si="36"/>
        <v>0</v>
      </c>
      <c r="BI602" s="16">
        <f t="shared" si="37"/>
        <v>0</v>
      </c>
      <c r="BJ602" s="16">
        <f t="shared" si="38"/>
        <v>0</v>
      </c>
      <c r="BK602" s="18">
        <f t="shared" si="39"/>
        <v>0</v>
      </c>
    </row>
    <row r="603" spans="1:63" x14ac:dyDescent="0.3">
      <c r="A603" s="12">
        <v>28.836699999999997</v>
      </c>
      <c r="B603" s="13" t="s">
        <v>576</v>
      </c>
      <c r="C603" s="19"/>
      <c r="D603" s="19"/>
      <c r="E603" s="19">
        <v>0</v>
      </c>
      <c r="F603" s="19">
        <v>0</v>
      </c>
      <c r="G603" s="19">
        <v>0</v>
      </c>
      <c r="H603" s="19">
        <v>0</v>
      </c>
      <c r="I603" s="19">
        <v>189300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22"/>
      <c r="P603" s="19"/>
      <c r="Q603" s="22">
        <v>0</v>
      </c>
      <c r="R603" s="22">
        <v>0</v>
      </c>
      <c r="S603" s="19">
        <v>0</v>
      </c>
      <c r="T603" s="19">
        <v>0</v>
      </c>
      <c r="U603" s="19">
        <v>6621</v>
      </c>
      <c r="V603" s="19"/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0</v>
      </c>
      <c r="AE603" s="19">
        <v>0</v>
      </c>
      <c r="AF603" s="19">
        <v>0</v>
      </c>
      <c r="AG603" s="19">
        <v>0</v>
      </c>
      <c r="AH603" s="19">
        <v>0</v>
      </c>
      <c r="AI603" s="21">
        <v>907101</v>
      </c>
      <c r="AJ603" s="21">
        <v>0</v>
      </c>
      <c r="AK603" s="19">
        <v>0</v>
      </c>
      <c r="AL603" s="19">
        <v>0</v>
      </c>
      <c r="AM603" s="19"/>
      <c r="AN603" s="19"/>
      <c r="AO603" s="19">
        <v>26250</v>
      </c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>
        <v>0</v>
      </c>
      <c r="BB603" s="19">
        <v>0</v>
      </c>
      <c r="BC603" s="19"/>
      <c r="BD603" s="19"/>
      <c r="BE603" s="19">
        <v>7809</v>
      </c>
      <c r="BF603" s="19"/>
      <c r="BG603" s="16">
        <f t="shared" si="36"/>
        <v>1137081</v>
      </c>
      <c r="BH603" s="16">
        <f t="shared" si="36"/>
        <v>0</v>
      </c>
      <c r="BI603" s="16">
        <f t="shared" si="37"/>
        <v>1137081</v>
      </c>
      <c r="BJ603" s="16">
        <f t="shared" si="38"/>
        <v>0</v>
      </c>
      <c r="BK603" s="18">
        <f t="shared" si="39"/>
        <v>0</v>
      </c>
    </row>
    <row r="604" spans="1:63" x14ac:dyDescent="0.3">
      <c r="A604" s="12">
        <v>28.837699999999998</v>
      </c>
      <c r="B604" s="13" t="s">
        <v>577</v>
      </c>
      <c r="C604" s="19"/>
      <c r="D604" s="19"/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>
        <v>0</v>
      </c>
      <c r="N604" s="19">
        <v>0</v>
      </c>
      <c r="O604" s="22"/>
      <c r="P604" s="19"/>
      <c r="Q604" s="22">
        <v>0</v>
      </c>
      <c r="R604" s="22">
        <v>0</v>
      </c>
      <c r="S604" s="19">
        <v>0</v>
      </c>
      <c r="T604" s="19">
        <v>0</v>
      </c>
      <c r="U604" s="19"/>
      <c r="V604" s="19"/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>
        <v>0</v>
      </c>
      <c r="AE604" s="19">
        <v>0</v>
      </c>
      <c r="AF604" s="19">
        <v>0</v>
      </c>
      <c r="AG604" s="19">
        <v>0</v>
      </c>
      <c r="AH604" s="19">
        <v>0</v>
      </c>
      <c r="AI604" s="21">
        <v>580</v>
      </c>
      <c r="AJ604" s="21">
        <v>0</v>
      </c>
      <c r="AK604" s="19">
        <v>0</v>
      </c>
      <c r="AL604" s="19">
        <v>0</v>
      </c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>
        <v>0</v>
      </c>
      <c r="BB604" s="19">
        <v>0</v>
      </c>
      <c r="BC604" s="19"/>
      <c r="BD604" s="19"/>
      <c r="BE604" s="19"/>
      <c r="BF604" s="19"/>
      <c r="BG604" s="16">
        <f t="shared" si="36"/>
        <v>580</v>
      </c>
      <c r="BH604" s="16">
        <f t="shared" si="36"/>
        <v>0</v>
      </c>
      <c r="BI604" s="16">
        <f t="shared" si="37"/>
        <v>580</v>
      </c>
      <c r="BJ604" s="16">
        <f t="shared" si="38"/>
        <v>0</v>
      </c>
      <c r="BK604" s="18">
        <f t="shared" si="39"/>
        <v>0</v>
      </c>
    </row>
    <row r="605" spans="1:63" x14ac:dyDescent="0.3">
      <c r="A605" s="12">
        <v>28.839699999999997</v>
      </c>
      <c r="B605" s="13" t="s">
        <v>578</v>
      </c>
      <c r="C605" s="19"/>
      <c r="D605" s="19"/>
      <c r="E605" s="19">
        <v>0</v>
      </c>
      <c r="F605" s="19">
        <v>0</v>
      </c>
      <c r="G605" s="19">
        <v>0</v>
      </c>
      <c r="H605" s="19">
        <v>0</v>
      </c>
      <c r="I605" s="19"/>
      <c r="J605" s="19"/>
      <c r="K605" s="19">
        <v>0</v>
      </c>
      <c r="L605" s="19">
        <v>0</v>
      </c>
      <c r="M605" s="19">
        <v>0</v>
      </c>
      <c r="N605" s="19">
        <v>0</v>
      </c>
      <c r="O605" s="22"/>
      <c r="P605" s="19"/>
      <c r="Q605" s="22">
        <v>0</v>
      </c>
      <c r="R605" s="22">
        <v>0</v>
      </c>
      <c r="S605" s="19">
        <v>0</v>
      </c>
      <c r="T605" s="19">
        <v>0</v>
      </c>
      <c r="U605" s="19"/>
      <c r="V605" s="19"/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0</v>
      </c>
      <c r="AE605" s="19">
        <v>0</v>
      </c>
      <c r="AF605" s="19">
        <v>0</v>
      </c>
      <c r="AG605" s="19">
        <v>0</v>
      </c>
      <c r="AH605" s="19">
        <v>0</v>
      </c>
      <c r="AI605" s="21">
        <v>5923</v>
      </c>
      <c r="AJ605" s="21">
        <v>0</v>
      </c>
      <c r="AK605" s="19">
        <v>0</v>
      </c>
      <c r="AL605" s="19">
        <v>0</v>
      </c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>
        <v>0</v>
      </c>
      <c r="BB605" s="19">
        <v>0</v>
      </c>
      <c r="BC605" s="19"/>
      <c r="BD605" s="19"/>
      <c r="BE605" s="19">
        <v>13056</v>
      </c>
      <c r="BF605" s="19"/>
      <c r="BG605" s="16">
        <f t="shared" si="36"/>
        <v>18979</v>
      </c>
      <c r="BH605" s="16">
        <f t="shared" si="36"/>
        <v>0</v>
      </c>
      <c r="BI605" s="16">
        <f t="shared" si="37"/>
        <v>18979</v>
      </c>
      <c r="BJ605" s="16">
        <f t="shared" si="38"/>
        <v>0</v>
      </c>
      <c r="BK605" s="18">
        <f t="shared" si="39"/>
        <v>0</v>
      </c>
    </row>
    <row r="606" spans="1:63" x14ac:dyDescent="0.3">
      <c r="A606" s="12">
        <v>28.841699999999999</v>
      </c>
      <c r="B606" s="13" t="s">
        <v>579</v>
      </c>
      <c r="C606" s="19">
        <v>16461032</v>
      </c>
      <c r="D606" s="19">
        <v>0</v>
      </c>
      <c r="E606" s="19">
        <v>0</v>
      </c>
      <c r="F606" s="19">
        <v>0</v>
      </c>
      <c r="G606" s="19">
        <v>0</v>
      </c>
      <c r="H606" s="19">
        <v>0</v>
      </c>
      <c r="I606" s="19">
        <v>4660565.62</v>
      </c>
      <c r="J606" s="19">
        <v>0</v>
      </c>
      <c r="K606" s="19">
        <v>0</v>
      </c>
      <c r="L606" s="19">
        <v>4.3655745685100555E-11</v>
      </c>
      <c r="M606" s="19">
        <v>0</v>
      </c>
      <c r="N606" s="19">
        <v>0</v>
      </c>
      <c r="O606" s="22"/>
      <c r="P606" s="19"/>
      <c r="Q606" s="23">
        <v>985017</v>
      </c>
      <c r="R606" s="22">
        <v>0</v>
      </c>
      <c r="S606" s="19">
        <v>0</v>
      </c>
      <c r="T606" s="19">
        <v>0</v>
      </c>
      <c r="U606" s="19"/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20">
        <v>236955</v>
      </c>
      <c r="AD606" s="21">
        <v>0</v>
      </c>
      <c r="AE606" s="19">
        <v>0</v>
      </c>
      <c r="AF606" s="19">
        <v>0</v>
      </c>
      <c r="AG606" s="21">
        <v>0</v>
      </c>
      <c r="AH606" s="21">
        <v>1.7462298274040222E-10</v>
      </c>
      <c r="AI606" s="19">
        <v>0</v>
      </c>
      <c r="AJ606" s="19">
        <v>0</v>
      </c>
      <c r="AK606" s="20">
        <v>19312</v>
      </c>
      <c r="AL606" s="21">
        <v>0</v>
      </c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>
        <v>338145457</v>
      </c>
      <c r="BB606" s="19">
        <v>0</v>
      </c>
      <c r="BC606" s="19"/>
      <c r="BD606" s="19"/>
      <c r="BE606" s="19">
        <v>13317000.6</v>
      </c>
      <c r="BF606" s="19"/>
      <c r="BG606" s="16">
        <f t="shared" si="36"/>
        <v>373825339.22000003</v>
      </c>
      <c r="BH606" s="16">
        <f t="shared" si="36"/>
        <v>2.1827872842550278E-10</v>
      </c>
      <c r="BI606" s="16">
        <f t="shared" si="37"/>
        <v>373825339.22000003</v>
      </c>
      <c r="BJ606" s="16">
        <f t="shared" si="38"/>
        <v>0</v>
      </c>
      <c r="BK606" s="18">
        <f t="shared" si="39"/>
        <v>0</v>
      </c>
    </row>
    <row r="607" spans="1:63" x14ac:dyDescent="0.3">
      <c r="A607" s="12">
        <v>28.842699999999997</v>
      </c>
      <c r="B607" s="13" t="s">
        <v>580</v>
      </c>
      <c r="C607" s="19"/>
      <c r="D607" s="19"/>
      <c r="E607" s="19">
        <v>0</v>
      </c>
      <c r="F607" s="19">
        <v>0</v>
      </c>
      <c r="G607" s="19">
        <v>0</v>
      </c>
      <c r="H607" s="19">
        <v>0</v>
      </c>
      <c r="I607" s="19"/>
      <c r="J607" s="19"/>
      <c r="K607" s="19">
        <v>0</v>
      </c>
      <c r="L607" s="19">
        <v>0</v>
      </c>
      <c r="M607" s="19">
        <v>0</v>
      </c>
      <c r="N607" s="19">
        <v>0</v>
      </c>
      <c r="O607" s="22"/>
      <c r="P607" s="19"/>
      <c r="Q607" s="22">
        <v>0</v>
      </c>
      <c r="R607" s="22">
        <v>0</v>
      </c>
      <c r="S607" s="19">
        <v>0</v>
      </c>
      <c r="T607" s="19">
        <v>0</v>
      </c>
      <c r="U607" s="19"/>
      <c r="V607" s="19"/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0</v>
      </c>
      <c r="AE607" s="19">
        <v>0</v>
      </c>
      <c r="AF607" s="19">
        <v>0</v>
      </c>
      <c r="AG607" s="19">
        <v>0</v>
      </c>
      <c r="AH607" s="19">
        <v>0</v>
      </c>
      <c r="AI607" s="19">
        <v>0</v>
      </c>
      <c r="AJ607" s="19">
        <v>0</v>
      </c>
      <c r="AK607" s="19">
        <v>0</v>
      </c>
      <c r="AL607" s="19">
        <v>0</v>
      </c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>
        <v>0</v>
      </c>
      <c r="BB607" s="19">
        <v>0</v>
      </c>
      <c r="BC607" s="19"/>
      <c r="BD607" s="19"/>
      <c r="BE607" s="19"/>
      <c r="BF607" s="19"/>
      <c r="BG607" s="16">
        <f t="shared" si="36"/>
        <v>0</v>
      </c>
      <c r="BH607" s="16">
        <f t="shared" si="36"/>
        <v>0</v>
      </c>
      <c r="BI607" s="16">
        <f t="shared" si="37"/>
        <v>0</v>
      </c>
      <c r="BJ607" s="16">
        <f t="shared" si="38"/>
        <v>0</v>
      </c>
      <c r="BK607" s="18">
        <f t="shared" si="39"/>
        <v>0</v>
      </c>
    </row>
    <row r="608" spans="1:63" ht="31.5" x14ac:dyDescent="0.3">
      <c r="A608" s="12">
        <v>28.843699999999998</v>
      </c>
      <c r="B608" s="13" t="s">
        <v>581</v>
      </c>
      <c r="C608" s="19"/>
      <c r="D608" s="19"/>
      <c r="E608" s="19">
        <v>0</v>
      </c>
      <c r="F608" s="19">
        <v>0</v>
      </c>
      <c r="G608" s="19">
        <v>0</v>
      </c>
      <c r="H608" s="19">
        <v>0</v>
      </c>
      <c r="I608" s="19"/>
      <c r="J608" s="19"/>
      <c r="K608" s="19">
        <v>0</v>
      </c>
      <c r="L608" s="19">
        <v>0</v>
      </c>
      <c r="M608" s="19">
        <v>0</v>
      </c>
      <c r="N608" s="19">
        <v>0</v>
      </c>
      <c r="O608" s="22"/>
      <c r="P608" s="19"/>
      <c r="Q608" s="23">
        <v>3473270</v>
      </c>
      <c r="R608" s="22">
        <v>0</v>
      </c>
      <c r="S608" s="19">
        <v>0</v>
      </c>
      <c r="T608" s="19">
        <v>0</v>
      </c>
      <c r="U608" s="19"/>
      <c r="V608" s="19"/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0</v>
      </c>
      <c r="AE608" s="19">
        <v>0</v>
      </c>
      <c r="AF608" s="19">
        <v>0</v>
      </c>
      <c r="AG608" s="19">
        <v>0</v>
      </c>
      <c r="AH608" s="19">
        <v>0</v>
      </c>
      <c r="AI608" s="19">
        <v>0</v>
      </c>
      <c r="AJ608" s="19">
        <v>0</v>
      </c>
      <c r="AK608" s="19">
        <v>0</v>
      </c>
      <c r="AL608" s="19">
        <v>0</v>
      </c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>
        <v>1003540.94</v>
      </c>
      <c r="AZ608" s="19"/>
      <c r="BA608" s="19">
        <v>0</v>
      </c>
      <c r="BB608" s="19">
        <v>0</v>
      </c>
      <c r="BC608" s="19"/>
      <c r="BD608" s="19"/>
      <c r="BE608" s="19"/>
      <c r="BF608" s="19"/>
      <c r="BG608" s="16">
        <f t="shared" si="36"/>
        <v>4476810.9399999995</v>
      </c>
      <c r="BH608" s="16">
        <f t="shared" si="36"/>
        <v>0</v>
      </c>
      <c r="BI608" s="16">
        <f t="shared" si="37"/>
        <v>4476810.9399999995</v>
      </c>
      <c r="BJ608" s="16">
        <f t="shared" si="38"/>
        <v>0</v>
      </c>
      <c r="BK608" s="18">
        <f t="shared" si="39"/>
        <v>0</v>
      </c>
    </row>
    <row r="609" spans="1:63" ht="31.5" x14ac:dyDescent="0.3">
      <c r="A609" s="12">
        <v>28.848699999999997</v>
      </c>
      <c r="B609" s="73" t="s">
        <v>582</v>
      </c>
      <c r="C609" s="19"/>
      <c r="D609" s="19"/>
      <c r="E609" s="19">
        <v>0</v>
      </c>
      <c r="F609" s="19">
        <v>0</v>
      </c>
      <c r="G609" s="19">
        <v>0</v>
      </c>
      <c r="H609" s="19">
        <v>0</v>
      </c>
      <c r="I609" s="19"/>
      <c r="J609" s="19"/>
      <c r="K609" s="19">
        <v>0</v>
      </c>
      <c r="L609" s="19">
        <v>0</v>
      </c>
      <c r="M609" s="19">
        <v>0</v>
      </c>
      <c r="N609" s="19">
        <v>0</v>
      </c>
      <c r="O609" s="22"/>
      <c r="P609" s="19"/>
      <c r="Q609" s="22">
        <v>0</v>
      </c>
      <c r="R609" s="22">
        <v>0</v>
      </c>
      <c r="S609" s="19">
        <v>0</v>
      </c>
      <c r="T609" s="19">
        <v>0</v>
      </c>
      <c r="U609" s="19"/>
      <c r="V609" s="19"/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0</v>
      </c>
      <c r="AE609" s="19">
        <v>0</v>
      </c>
      <c r="AF609" s="19">
        <v>0</v>
      </c>
      <c r="AG609" s="19">
        <v>0</v>
      </c>
      <c r="AH609" s="19">
        <v>0</v>
      </c>
      <c r="AI609" s="19">
        <v>0</v>
      </c>
      <c r="AJ609" s="19">
        <v>0</v>
      </c>
      <c r="AK609" s="19">
        <v>0</v>
      </c>
      <c r="AL609" s="19">
        <v>0</v>
      </c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>
        <v>0</v>
      </c>
      <c r="BB609" s="19">
        <v>0</v>
      </c>
      <c r="BC609" s="19"/>
      <c r="BD609" s="19"/>
      <c r="BE609" s="19">
        <v>2150000</v>
      </c>
      <c r="BF609" s="19"/>
      <c r="BG609" s="16">
        <f t="shared" si="36"/>
        <v>2150000</v>
      </c>
      <c r="BH609" s="16">
        <f t="shared" si="36"/>
        <v>0</v>
      </c>
      <c r="BI609" s="16">
        <f t="shared" si="37"/>
        <v>2150000</v>
      </c>
      <c r="BJ609" s="16">
        <f t="shared" si="38"/>
        <v>0</v>
      </c>
      <c r="BK609" s="18">
        <f t="shared" si="39"/>
        <v>0</v>
      </c>
    </row>
    <row r="610" spans="1:63" ht="31.5" x14ac:dyDescent="0.3">
      <c r="A610" s="12">
        <v>28.865699999999997</v>
      </c>
      <c r="B610" s="73" t="s">
        <v>583</v>
      </c>
      <c r="C610" s="19"/>
      <c r="D610" s="19"/>
      <c r="E610" s="19">
        <v>0</v>
      </c>
      <c r="F610" s="19">
        <v>0</v>
      </c>
      <c r="G610" s="19">
        <v>0</v>
      </c>
      <c r="H610" s="19">
        <v>0</v>
      </c>
      <c r="I610" s="19"/>
      <c r="J610" s="19"/>
      <c r="K610" s="19">
        <v>0</v>
      </c>
      <c r="L610" s="19">
        <v>0</v>
      </c>
      <c r="M610" s="19">
        <v>0</v>
      </c>
      <c r="N610" s="19">
        <v>0</v>
      </c>
      <c r="O610" s="22"/>
      <c r="P610" s="19"/>
      <c r="Q610" s="22">
        <v>0</v>
      </c>
      <c r="R610" s="22">
        <v>0</v>
      </c>
      <c r="S610" s="19">
        <v>0</v>
      </c>
      <c r="T610" s="19">
        <v>0</v>
      </c>
      <c r="U610" s="19">
        <v>124248</v>
      </c>
      <c r="V610" s="19"/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0</v>
      </c>
      <c r="AE610" s="19">
        <v>0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>
        <v>0</v>
      </c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>
        <v>0</v>
      </c>
      <c r="BB610" s="19">
        <v>0</v>
      </c>
      <c r="BC610" s="19"/>
      <c r="BD610" s="19"/>
      <c r="BE610" s="19">
        <v>542141.30000000005</v>
      </c>
      <c r="BF610" s="19"/>
      <c r="BG610" s="16">
        <f t="shared" si="36"/>
        <v>666389.30000000005</v>
      </c>
      <c r="BH610" s="16">
        <f t="shared" si="36"/>
        <v>0</v>
      </c>
      <c r="BI610" s="16">
        <f t="shared" si="37"/>
        <v>666389.30000000005</v>
      </c>
      <c r="BJ610" s="16">
        <f t="shared" si="38"/>
        <v>0</v>
      </c>
      <c r="BK610" s="18">
        <f t="shared" si="39"/>
        <v>0</v>
      </c>
    </row>
    <row r="611" spans="1:63" ht="31.5" x14ac:dyDescent="0.3">
      <c r="A611" s="12">
        <v>28.874699999999997</v>
      </c>
      <c r="B611" s="13" t="s">
        <v>584</v>
      </c>
      <c r="C611" s="19"/>
      <c r="D611" s="19"/>
      <c r="E611" s="19">
        <v>0</v>
      </c>
      <c r="F611" s="19">
        <v>0</v>
      </c>
      <c r="G611" s="19">
        <v>0</v>
      </c>
      <c r="H611" s="19">
        <v>0</v>
      </c>
      <c r="I611" s="19"/>
      <c r="J611" s="19"/>
      <c r="K611" s="19">
        <v>0</v>
      </c>
      <c r="L611" s="19">
        <v>0</v>
      </c>
      <c r="M611" s="19">
        <v>0</v>
      </c>
      <c r="N611" s="19">
        <v>0</v>
      </c>
      <c r="O611" s="22"/>
      <c r="P611" s="19"/>
      <c r="Q611" s="22">
        <v>0</v>
      </c>
      <c r="R611" s="22">
        <v>0</v>
      </c>
      <c r="S611" s="19">
        <v>0</v>
      </c>
      <c r="T611" s="19">
        <v>0</v>
      </c>
      <c r="U611" s="19">
        <v>151249.65</v>
      </c>
      <c r="V611" s="19"/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19">
        <v>0</v>
      </c>
      <c r="AC611" s="19">
        <v>0</v>
      </c>
      <c r="AD611" s="19">
        <v>0</v>
      </c>
      <c r="AE611" s="19">
        <v>0</v>
      </c>
      <c r="AF611" s="19">
        <v>0</v>
      </c>
      <c r="AG611" s="19">
        <v>0</v>
      </c>
      <c r="AH611" s="19">
        <v>0</v>
      </c>
      <c r="AI611" s="19">
        <v>0</v>
      </c>
      <c r="AJ611" s="19">
        <v>0</v>
      </c>
      <c r="AK611" s="19">
        <v>0</v>
      </c>
      <c r="AL611" s="19">
        <v>0</v>
      </c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>
        <v>0</v>
      </c>
      <c r="BB611" s="19">
        <v>0</v>
      </c>
      <c r="BC611" s="19"/>
      <c r="BD611" s="19"/>
      <c r="BE611" s="19"/>
      <c r="BF611" s="19"/>
      <c r="BG611" s="16">
        <f t="shared" si="36"/>
        <v>151249.65</v>
      </c>
      <c r="BH611" s="16">
        <f t="shared" si="36"/>
        <v>0</v>
      </c>
      <c r="BI611" s="16">
        <f t="shared" si="37"/>
        <v>151249.65</v>
      </c>
      <c r="BJ611" s="16">
        <f t="shared" si="38"/>
        <v>0</v>
      </c>
      <c r="BK611" s="18">
        <f t="shared" si="39"/>
        <v>0</v>
      </c>
    </row>
    <row r="612" spans="1:63" ht="47.25" x14ac:dyDescent="0.3">
      <c r="A612" s="12">
        <v>28.878699999999998</v>
      </c>
      <c r="B612" s="13" t="s">
        <v>585</v>
      </c>
      <c r="C612" s="19"/>
      <c r="D612" s="19"/>
      <c r="E612" s="19">
        <v>0</v>
      </c>
      <c r="F612" s="19">
        <v>0</v>
      </c>
      <c r="G612" s="19">
        <v>0</v>
      </c>
      <c r="H612" s="19">
        <v>0</v>
      </c>
      <c r="I612" s="19"/>
      <c r="J612" s="19"/>
      <c r="K612" s="19">
        <v>0</v>
      </c>
      <c r="L612" s="19">
        <v>0</v>
      </c>
      <c r="M612" s="19">
        <v>0</v>
      </c>
      <c r="N612" s="19">
        <v>0</v>
      </c>
      <c r="O612" s="22"/>
      <c r="P612" s="19"/>
      <c r="Q612" s="22">
        <v>0</v>
      </c>
      <c r="R612" s="22">
        <v>0</v>
      </c>
      <c r="S612" s="19">
        <v>0</v>
      </c>
      <c r="T612" s="19">
        <v>0</v>
      </c>
      <c r="U612" s="19"/>
      <c r="V612" s="19"/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0</v>
      </c>
      <c r="AE612" s="19">
        <v>0</v>
      </c>
      <c r="AF612" s="19">
        <v>0</v>
      </c>
      <c r="AG612" s="19">
        <v>0</v>
      </c>
      <c r="AH612" s="19">
        <v>0</v>
      </c>
      <c r="AI612" s="19">
        <v>0</v>
      </c>
      <c r="AJ612" s="19">
        <v>0</v>
      </c>
      <c r="AK612" s="19">
        <v>0</v>
      </c>
      <c r="AL612" s="19">
        <v>0</v>
      </c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>
        <v>30130778</v>
      </c>
      <c r="BB612" s="19">
        <v>0</v>
      </c>
      <c r="BC612" s="19"/>
      <c r="BD612" s="19"/>
      <c r="BE612" s="19"/>
      <c r="BF612" s="19"/>
      <c r="BG612" s="16">
        <f t="shared" si="36"/>
        <v>30130778</v>
      </c>
      <c r="BH612" s="16">
        <f t="shared" si="36"/>
        <v>0</v>
      </c>
      <c r="BI612" s="16">
        <f t="shared" si="37"/>
        <v>30130778</v>
      </c>
      <c r="BJ612" s="16">
        <f t="shared" si="38"/>
        <v>0</v>
      </c>
      <c r="BK612" s="18">
        <f t="shared" si="39"/>
        <v>0</v>
      </c>
    </row>
    <row r="613" spans="1:63" ht="31.5" x14ac:dyDescent="0.3">
      <c r="A613" s="12">
        <v>28.8797</v>
      </c>
      <c r="B613" s="13" t="s">
        <v>586</v>
      </c>
      <c r="C613" s="19"/>
      <c r="D613" s="19"/>
      <c r="E613" s="19">
        <v>0</v>
      </c>
      <c r="F613" s="19">
        <v>0</v>
      </c>
      <c r="G613" s="19">
        <v>0</v>
      </c>
      <c r="H613" s="19">
        <v>0</v>
      </c>
      <c r="I613" s="19"/>
      <c r="J613" s="19"/>
      <c r="K613" s="19">
        <v>0</v>
      </c>
      <c r="L613" s="19">
        <v>0</v>
      </c>
      <c r="M613" s="19">
        <v>0</v>
      </c>
      <c r="N613" s="19">
        <v>0</v>
      </c>
      <c r="O613" s="22"/>
      <c r="P613" s="19"/>
      <c r="Q613" s="22">
        <v>0</v>
      </c>
      <c r="R613" s="22">
        <v>0</v>
      </c>
      <c r="S613" s="19">
        <v>0</v>
      </c>
      <c r="T613" s="19">
        <v>0</v>
      </c>
      <c r="U613" s="19"/>
      <c r="V613" s="19"/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0</v>
      </c>
      <c r="AE613" s="19">
        <v>0</v>
      </c>
      <c r="AF613" s="19">
        <v>0</v>
      </c>
      <c r="AG613" s="19">
        <v>0</v>
      </c>
      <c r="AH613" s="19">
        <v>0</v>
      </c>
      <c r="AI613" s="19">
        <v>0</v>
      </c>
      <c r="AJ613" s="19">
        <v>0</v>
      </c>
      <c r="AK613" s="19">
        <v>0</v>
      </c>
      <c r="AL613" s="19">
        <v>0</v>
      </c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>
        <v>0</v>
      </c>
      <c r="BB613" s="19">
        <v>0</v>
      </c>
      <c r="BC613" s="19"/>
      <c r="BD613" s="19"/>
      <c r="BE613" s="19"/>
      <c r="BF613" s="19"/>
      <c r="BG613" s="16">
        <f t="shared" si="36"/>
        <v>0</v>
      </c>
      <c r="BH613" s="16">
        <f t="shared" si="36"/>
        <v>0</v>
      </c>
      <c r="BI613" s="16">
        <f t="shared" si="37"/>
        <v>0</v>
      </c>
      <c r="BJ613" s="16">
        <f t="shared" si="38"/>
        <v>0</v>
      </c>
      <c r="BK613" s="18">
        <f t="shared" si="39"/>
        <v>0</v>
      </c>
    </row>
    <row r="614" spans="1:63" ht="31.5" x14ac:dyDescent="0.3">
      <c r="A614" s="12">
        <v>28.880700000000001</v>
      </c>
      <c r="B614" s="13" t="s">
        <v>587</v>
      </c>
      <c r="C614" s="19"/>
      <c r="D614" s="19"/>
      <c r="E614" s="19">
        <v>0</v>
      </c>
      <c r="F614" s="19">
        <v>0</v>
      </c>
      <c r="G614" s="19">
        <v>0</v>
      </c>
      <c r="H614" s="19">
        <v>0</v>
      </c>
      <c r="I614" s="19"/>
      <c r="J614" s="19"/>
      <c r="K614" s="19">
        <v>0</v>
      </c>
      <c r="L614" s="19">
        <v>0</v>
      </c>
      <c r="M614" s="19">
        <v>0</v>
      </c>
      <c r="N614" s="19">
        <v>0</v>
      </c>
      <c r="O614" s="22"/>
      <c r="P614" s="19"/>
      <c r="Q614" s="22">
        <v>0</v>
      </c>
      <c r="R614" s="22">
        <v>0</v>
      </c>
      <c r="S614" s="19">
        <v>0</v>
      </c>
      <c r="T614" s="19">
        <v>0</v>
      </c>
      <c r="U614" s="19"/>
      <c r="V614" s="19"/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>
        <v>0</v>
      </c>
      <c r="AE614" s="19">
        <v>0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>
        <v>0</v>
      </c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>
        <v>0</v>
      </c>
      <c r="BB614" s="19">
        <v>0</v>
      </c>
      <c r="BC614" s="19"/>
      <c r="BD614" s="19"/>
      <c r="BE614" s="19"/>
      <c r="BF614" s="19"/>
      <c r="BG614" s="16">
        <f t="shared" si="36"/>
        <v>0</v>
      </c>
      <c r="BH614" s="16">
        <f t="shared" si="36"/>
        <v>0</v>
      </c>
      <c r="BI614" s="16">
        <f t="shared" si="37"/>
        <v>0</v>
      </c>
      <c r="BJ614" s="16">
        <f t="shared" si="38"/>
        <v>0</v>
      </c>
      <c r="BK614" s="18">
        <f t="shared" si="39"/>
        <v>0</v>
      </c>
    </row>
    <row r="615" spans="1:63" x14ac:dyDescent="0.3">
      <c r="A615" s="12">
        <v>28.881699999999999</v>
      </c>
      <c r="B615" s="13" t="s">
        <v>588</v>
      </c>
      <c r="C615" s="19"/>
      <c r="D615" s="19"/>
      <c r="E615" s="19">
        <v>0</v>
      </c>
      <c r="F615" s="19">
        <v>0</v>
      </c>
      <c r="G615" s="19">
        <v>0</v>
      </c>
      <c r="H615" s="19">
        <v>0</v>
      </c>
      <c r="I615" s="19"/>
      <c r="J615" s="19"/>
      <c r="K615" s="19">
        <v>0</v>
      </c>
      <c r="L615" s="19">
        <v>0</v>
      </c>
      <c r="M615" s="19">
        <v>0</v>
      </c>
      <c r="N615" s="19">
        <v>0</v>
      </c>
      <c r="O615" s="22"/>
      <c r="P615" s="19"/>
      <c r="Q615" s="22">
        <v>0</v>
      </c>
      <c r="R615" s="22">
        <v>0</v>
      </c>
      <c r="S615" s="19">
        <v>0</v>
      </c>
      <c r="T615" s="19">
        <v>0</v>
      </c>
      <c r="U615" s="19"/>
      <c r="V615" s="19"/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0</v>
      </c>
      <c r="AE615" s="19">
        <v>0</v>
      </c>
      <c r="AF615" s="19">
        <v>0</v>
      </c>
      <c r="AG615" s="19">
        <v>0</v>
      </c>
      <c r="AH615" s="19">
        <v>0</v>
      </c>
      <c r="AI615" s="19">
        <v>0</v>
      </c>
      <c r="AJ615" s="19">
        <v>0</v>
      </c>
      <c r="AK615" s="19">
        <v>0</v>
      </c>
      <c r="AL615" s="19">
        <v>0</v>
      </c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>
        <v>0</v>
      </c>
      <c r="BB615" s="19">
        <v>0</v>
      </c>
      <c r="BC615" s="19"/>
      <c r="BD615" s="19"/>
      <c r="BE615" s="19"/>
      <c r="BF615" s="19"/>
      <c r="BG615" s="16">
        <f t="shared" si="36"/>
        <v>0</v>
      </c>
      <c r="BH615" s="16">
        <f t="shared" si="36"/>
        <v>0</v>
      </c>
      <c r="BI615" s="16">
        <f t="shared" si="37"/>
        <v>0</v>
      </c>
      <c r="BJ615" s="16">
        <f t="shared" si="38"/>
        <v>0</v>
      </c>
      <c r="BK615" s="18">
        <f t="shared" si="39"/>
        <v>0</v>
      </c>
    </row>
    <row r="616" spans="1:63" x14ac:dyDescent="0.3">
      <c r="A616" s="12">
        <v>28.8827</v>
      </c>
      <c r="B616" s="13" t="s">
        <v>589</v>
      </c>
      <c r="C616" s="19"/>
      <c r="D616" s="19"/>
      <c r="E616" s="19">
        <v>0</v>
      </c>
      <c r="F616" s="19">
        <v>0</v>
      </c>
      <c r="G616" s="19">
        <v>0</v>
      </c>
      <c r="H616" s="19">
        <v>0</v>
      </c>
      <c r="I616" s="19"/>
      <c r="J616" s="19"/>
      <c r="K616" s="19">
        <v>0</v>
      </c>
      <c r="L616" s="19">
        <v>0</v>
      </c>
      <c r="M616" s="19">
        <v>0</v>
      </c>
      <c r="N616" s="19">
        <v>0</v>
      </c>
      <c r="O616" s="22"/>
      <c r="P616" s="19"/>
      <c r="Q616" s="22">
        <v>0</v>
      </c>
      <c r="R616" s="22">
        <v>0</v>
      </c>
      <c r="S616" s="19">
        <v>0</v>
      </c>
      <c r="T616" s="19">
        <v>0</v>
      </c>
      <c r="U616" s="19"/>
      <c r="V616" s="19"/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0</v>
      </c>
      <c r="AE616" s="19">
        <v>0</v>
      </c>
      <c r="AF616" s="19">
        <v>0</v>
      </c>
      <c r="AG616" s="19">
        <v>0</v>
      </c>
      <c r="AH616" s="19">
        <v>0</v>
      </c>
      <c r="AI616" s="19">
        <v>0</v>
      </c>
      <c r="AJ616" s="19">
        <v>0</v>
      </c>
      <c r="AK616" s="19">
        <v>0</v>
      </c>
      <c r="AL616" s="19">
        <v>0</v>
      </c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>
        <v>0</v>
      </c>
      <c r="BB616" s="19">
        <v>0</v>
      </c>
      <c r="BC616" s="19"/>
      <c r="BD616" s="19"/>
      <c r="BE616" s="19"/>
      <c r="BF616" s="19"/>
      <c r="BG616" s="16">
        <f t="shared" si="36"/>
        <v>0</v>
      </c>
      <c r="BH616" s="16">
        <f t="shared" si="36"/>
        <v>0</v>
      </c>
      <c r="BI616" s="16">
        <f t="shared" si="37"/>
        <v>0</v>
      </c>
      <c r="BJ616" s="16">
        <f t="shared" si="38"/>
        <v>0</v>
      </c>
      <c r="BK616" s="18">
        <f t="shared" si="39"/>
        <v>0</v>
      </c>
    </row>
    <row r="617" spans="1:63" x14ac:dyDescent="0.3">
      <c r="A617" s="12">
        <v>28.883700000000001</v>
      </c>
      <c r="B617" s="13" t="s">
        <v>590</v>
      </c>
      <c r="C617" s="19"/>
      <c r="D617" s="19"/>
      <c r="E617" s="19">
        <v>0</v>
      </c>
      <c r="F617" s="19">
        <v>0</v>
      </c>
      <c r="G617" s="19">
        <v>0</v>
      </c>
      <c r="H617" s="19">
        <v>0</v>
      </c>
      <c r="I617" s="19"/>
      <c r="J617" s="19"/>
      <c r="K617" s="19">
        <v>0</v>
      </c>
      <c r="L617" s="19">
        <v>0</v>
      </c>
      <c r="M617" s="19">
        <v>0</v>
      </c>
      <c r="N617" s="19">
        <v>0</v>
      </c>
      <c r="O617" s="22"/>
      <c r="P617" s="19"/>
      <c r="Q617" s="22">
        <v>0</v>
      </c>
      <c r="R617" s="22">
        <v>0</v>
      </c>
      <c r="S617" s="19">
        <v>0</v>
      </c>
      <c r="T617" s="19">
        <v>0</v>
      </c>
      <c r="U617" s="19"/>
      <c r="V617" s="19"/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>
        <v>0</v>
      </c>
      <c r="AE617" s="19">
        <v>0</v>
      </c>
      <c r="AF617" s="19">
        <v>0</v>
      </c>
      <c r="AG617" s="19">
        <v>0</v>
      </c>
      <c r="AH617" s="19">
        <v>0</v>
      </c>
      <c r="AI617" s="19">
        <v>0</v>
      </c>
      <c r="AJ617" s="19">
        <v>0</v>
      </c>
      <c r="AK617" s="19">
        <v>0</v>
      </c>
      <c r="AL617" s="19">
        <v>0</v>
      </c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>
        <v>22000000</v>
      </c>
      <c r="AZ617" s="19"/>
      <c r="BA617" s="19">
        <v>50000000</v>
      </c>
      <c r="BB617" s="19">
        <v>0</v>
      </c>
      <c r="BC617" s="19"/>
      <c r="BD617" s="19"/>
      <c r="BE617" s="19"/>
      <c r="BF617" s="19"/>
      <c r="BG617" s="16">
        <f t="shared" si="36"/>
        <v>72000000</v>
      </c>
      <c r="BH617" s="16">
        <f t="shared" si="36"/>
        <v>0</v>
      </c>
      <c r="BI617" s="16">
        <f t="shared" si="37"/>
        <v>72000000</v>
      </c>
      <c r="BJ617" s="16">
        <f t="shared" si="38"/>
        <v>0</v>
      </c>
      <c r="BK617" s="18">
        <f t="shared" si="39"/>
        <v>0</v>
      </c>
    </row>
    <row r="618" spans="1:63" x14ac:dyDescent="0.3">
      <c r="A618" s="12">
        <v>28.884699999999999</v>
      </c>
      <c r="B618" s="29" t="s">
        <v>591</v>
      </c>
      <c r="C618" s="19"/>
      <c r="D618" s="19"/>
      <c r="E618" s="19">
        <v>0</v>
      </c>
      <c r="F618" s="19">
        <v>0</v>
      </c>
      <c r="G618" s="19">
        <v>0</v>
      </c>
      <c r="H618" s="19">
        <v>0</v>
      </c>
      <c r="I618" s="19">
        <v>0</v>
      </c>
      <c r="J618" s="19">
        <v>611160</v>
      </c>
      <c r="K618" s="19">
        <v>0</v>
      </c>
      <c r="L618" s="19">
        <v>0</v>
      </c>
      <c r="M618" s="19">
        <v>0</v>
      </c>
      <c r="N618" s="19">
        <v>0</v>
      </c>
      <c r="O618" s="22"/>
      <c r="P618" s="19"/>
      <c r="Q618" s="22">
        <v>0</v>
      </c>
      <c r="R618" s="22">
        <v>0</v>
      </c>
      <c r="S618" s="24">
        <v>0</v>
      </c>
      <c r="T618" s="20">
        <v>78240</v>
      </c>
      <c r="U618" s="19"/>
      <c r="V618" s="19">
        <v>21600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0</v>
      </c>
      <c r="AE618" s="19">
        <v>0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>
        <v>0</v>
      </c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>
        <v>0</v>
      </c>
      <c r="BB618" s="19">
        <v>0</v>
      </c>
      <c r="BC618" s="19"/>
      <c r="BD618" s="19"/>
      <c r="BE618" s="19"/>
      <c r="BF618" s="19"/>
      <c r="BG618" s="16">
        <f t="shared" si="36"/>
        <v>0</v>
      </c>
      <c r="BH618" s="16">
        <f t="shared" si="36"/>
        <v>711000</v>
      </c>
      <c r="BI618" s="16">
        <f t="shared" si="37"/>
        <v>0</v>
      </c>
      <c r="BJ618" s="16">
        <f t="shared" si="38"/>
        <v>711000</v>
      </c>
      <c r="BK618" s="18">
        <f t="shared" si="39"/>
        <v>0</v>
      </c>
    </row>
    <row r="619" spans="1:63" x14ac:dyDescent="0.3">
      <c r="A619" s="12">
        <v>28.8857</v>
      </c>
      <c r="B619" s="13" t="s">
        <v>592</v>
      </c>
      <c r="C619" s="19"/>
      <c r="D619" s="19"/>
      <c r="E619" s="19">
        <v>0</v>
      </c>
      <c r="F619" s="19">
        <v>0</v>
      </c>
      <c r="G619" s="19">
        <v>0</v>
      </c>
      <c r="H619" s="19">
        <v>0</v>
      </c>
      <c r="I619" s="19"/>
      <c r="J619" s="19"/>
      <c r="K619" s="19">
        <v>0</v>
      </c>
      <c r="L619" s="19">
        <v>0</v>
      </c>
      <c r="M619" s="19">
        <v>0</v>
      </c>
      <c r="N619" s="19">
        <v>0</v>
      </c>
      <c r="O619" s="22"/>
      <c r="P619" s="19"/>
      <c r="Q619" s="22">
        <v>0</v>
      </c>
      <c r="R619" s="22">
        <v>0</v>
      </c>
      <c r="S619" s="19">
        <v>0</v>
      </c>
      <c r="T619" s="19">
        <v>0</v>
      </c>
      <c r="U619" s="19"/>
      <c r="V619" s="19"/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0</v>
      </c>
      <c r="AE619" s="19">
        <v>0</v>
      </c>
      <c r="AF619" s="19">
        <v>0</v>
      </c>
      <c r="AG619" s="19">
        <v>0</v>
      </c>
      <c r="AH619" s="19">
        <v>0</v>
      </c>
      <c r="AI619" s="19">
        <v>0</v>
      </c>
      <c r="AJ619" s="19">
        <v>0</v>
      </c>
      <c r="AK619" s="19">
        <v>0</v>
      </c>
      <c r="AL619" s="19">
        <v>0</v>
      </c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>
        <v>0</v>
      </c>
      <c r="BB619" s="19">
        <v>0</v>
      </c>
      <c r="BC619" s="19"/>
      <c r="BD619" s="19"/>
      <c r="BE619" s="19"/>
      <c r="BF619" s="19"/>
      <c r="BG619" s="16">
        <f t="shared" si="36"/>
        <v>0</v>
      </c>
      <c r="BH619" s="16">
        <f t="shared" si="36"/>
        <v>0</v>
      </c>
      <c r="BI619" s="16">
        <f t="shared" si="37"/>
        <v>0</v>
      </c>
      <c r="BJ619" s="16">
        <f t="shared" si="38"/>
        <v>0</v>
      </c>
      <c r="BK619" s="18">
        <f t="shared" si="39"/>
        <v>0</v>
      </c>
    </row>
    <row r="620" spans="1:63" x14ac:dyDescent="0.3">
      <c r="A620" s="12">
        <v>28.890699999999999</v>
      </c>
      <c r="B620" s="13" t="s">
        <v>593</v>
      </c>
      <c r="C620" s="19"/>
      <c r="D620" s="19"/>
      <c r="E620" s="19">
        <v>0</v>
      </c>
      <c r="F620" s="19">
        <v>0</v>
      </c>
      <c r="G620" s="19">
        <v>0</v>
      </c>
      <c r="H620" s="19">
        <v>0</v>
      </c>
      <c r="I620" s="19"/>
      <c r="J620" s="19"/>
      <c r="K620" s="19">
        <v>0</v>
      </c>
      <c r="L620" s="19">
        <v>0</v>
      </c>
      <c r="M620" s="19">
        <v>0</v>
      </c>
      <c r="N620" s="19">
        <v>0</v>
      </c>
      <c r="O620" s="22"/>
      <c r="P620" s="19"/>
      <c r="Q620" s="22">
        <v>0</v>
      </c>
      <c r="R620" s="22">
        <v>0</v>
      </c>
      <c r="S620" s="19">
        <v>0</v>
      </c>
      <c r="T620" s="19">
        <v>0</v>
      </c>
      <c r="U620" s="19"/>
      <c r="V620" s="19"/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>
        <v>0</v>
      </c>
      <c r="AE620" s="19">
        <v>0</v>
      </c>
      <c r="AF620" s="19">
        <v>0</v>
      </c>
      <c r="AG620" s="19">
        <v>0</v>
      </c>
      <c r="AH620" s="19">
        <v>0</v>
      </c>
      <c r="AI620" s="19">
        <v>0</v>
      </c>
      <c r="AJ620" s="19">
        <v>0</v>
      </c>
      <c r="AK620" s="19">
        <v>0</v>
      </c>
      <c r="AL620" s="19">
        <v>0</v>
      </c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>
        <v>0</v>
      </c>
      <c r="BB620" s="19">
        <v>0</v>
      </c>
      <c r="BC620" s="19"/>
      <c r="BD620" s="19"/>
      <c r="BE620" s="19"/>
      <c r="BF620" s="19"/>
      <c r="BG620" s="16">
        <f t="shared" si="36"/>
        <v>0</v>
      </c>
      <c r="BH620" s="16">
        <f t="shared" si="36"/>
        <v>0</v>
      </c>
      <c r="BI620" s="16">
        <f t="shared" si="37"/>
        <v>0</v>
      </c>
      <c r="BJ620" s="16">
        <f t="shared" si="38"/>
        <v>0</v>
      </c>
      <c r="BK620" s="18">
        <f t="shared" si="39"/>
        <v>0</v>
      </c>
    </row>
    <row r="621" spans="1:63" x14ac:dyDescent="0.3">
      <c r="A621" s="12">
        <v>28.8917</v>
      </c>
      <c r="B621" s="13" t="s">
        <v>594</v>
      </c>
      <c r="C621" s="19"/>
      <c r="D621" s="19"/>
      <c r="E621" s="19">
        <v>0</v>
      </c>
      <c r="F621" s="19">
        <v>0</v>
      </c>
      <c r="G621" s="19">
        <v>0</v>
      </c>
      <c r="H621" s="19">
        <v>0</v>
      </c>
      <c r="I621" s="19"/>
      <c r="J621" s="19"/>
      <c r="K621" s="19">
        <v>0</v>
      </c>
      <c r="L621" s="19">
        <v>0</v>
      </c>
      <c r="M621" s="19">
        <v>0</v>
      </c>
      <c r="N621" s="19">
        <v>0</v>
      </c>
      <c r="O621" s="22"/>
      <c r="P621" s="19"/>
      <c r="Q621" s="22">
        <v>0</v>
      </c>
      <c r="R621" s="22">
        <v>0</v>
      </c>
      <c r="S621" s="19">
        <v>0</v>
      </c>
      <c r="T621" s="19">
        <v>0</v>
      </c>
      <c r="U621" s="19"/>
      <c r="V621" s="19"/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>
        <v>0</v>
      </c>
      <c r="AE621" s="19">
        <v>0</v>
      </c>
      <c r="AF621" s="19">
        <v>0</v>
      </c>
      <c r="AG621" s="19">
        <v>0</v>
      </c>
      <c r="AH621" s="19">
        <v>0</v>
      </c>
      <c r="AI621" s="19">
        <v>0</v>
      </c>
      <c r="AJ621" s="19">
        <v>0</v>
      </c>
      <c r="AK621" s="19">
        <v>0</v>
      </c>
      <c r="AL621" s="19">
        <v>0</v>
      </c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>
        <v>0</v>
      </c>
      <c r="BB621" s="19">
        <v>0</v>
      </c>
      <c r="BC621" s="19"/>
      <c r="BD621" s="19"/>
      <c r="BE621" s="19"/>
      <c r="BF621" s="19"/>
      <c r="BG621" s="16">
        <f t="shared" si="36"/>
        <v>0</v>
      </c>
      <c r="BH621" s="16">
        <f t="shared" si="36"/>
        <v>0</v>
      </c>
      <c r="BI621" s="16">
        <f t="shared" si="37"/>
        <v>0</v>
      </c>
      <c r="BJ621" s="16">
        <f t="shared" si="38"/>
        <v>0</v>
      </c>
      <c r="BK621" s="18">
        <f t="shared" si="39"/>
        <v>0</v>
      </c>
    </row>
    <row r="622" spans="1:63" x14ac:dyDescent="0.3">
      <c r="A622" s="12">
        <v>28.892700000000001</v>
      </c>
      <c r="B622" s="13" t="s">
        <v>595</v>
      </c>
      <c r="C622" s="19"/>
      <c r="D622" s="19"/>
      <c r="E622" s="19">
        <v>0</v>
      </c>
      <c r="F622" s="19">
        <v>0</v>
      </c>
      <c r="G622" s="19">
        <v>0</v>
      </c>
      <c r="H622" s="19">
        <v>0</v>
      </c>
      <c r="I622" s="19"/>
      <c r="J622" s="19"/>
      <c r="K622" s="19">
        <v>0</v>
      </c>
      <c r="L622" s="19">
        <v>0</v>
      </c>
      <c r="M622" s="19">
        <v>0</v>
      </c>
      <c r="N622" s="19">
        <v>0</v>
      </c>
      <c r="O622" s="22"/>
      <c r="P622" s="19"/>
      <c r="Q622" s="22">
        <v>0</v>
      </c>
      <c r="R622" s="22">
        <v>0</v>
      </c>
      <c r="S622" s="19">
        <v>0</v>
      </c>
      <c r="T622" s="19">
        <v>0</v>
      </c>
      <c r="U622" s="19"/>
      <c r="V622" s="19"/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0</v>
      </c>
      <c r="AE622" s="19">
        <v>0</v>
      </c>
      <c r="AF622" s="19">
        <v>0</v>
      </c>
      <c r="AG622" s="19">
        <v>0</v>
      </c>
      <c r="AH622" s="19">
        <v>0</v>
      </c>
      <c r="AI622" s="19">
        <v>0</v>
      </c>
      <c r="AJ622" s="19">
        <v>0</v>
      </c>
      <c r="AK622" s="19">
        <v>0</v>
      </c>
      <c r="AL622" s="19">
        <v>0</v>
      </c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>
        <v>14900000</v>
      </c>
      <c r="BB622" s="19">
        <v>0</v>
      </c>
      <c r="BC622" s="19"/>
      <c r="BD622" s="19"/>
      <c r="BE622" s="19"/>
      <c r="BF622" s="19"/>
      <c r="BG622" s="16">
        <f t="shared" si="36"/>
        <v>14900000</v>
      </c>
      <c r="BH622" s="16">
        <f t="shared" si="36"/>
        <v>0</v>
      </c>
      <c r="BI622" s="16">
        <f t="shared" si="37"/>
        <v>14900000</v>
      </c>
      <c r="BJ622" s="16">
        <f t="shared" si="38"/>
        <v>0</v>
      </c>
      <c r="BK622" s="18">
        <f t="shared" si="39"/>
        <v>0</v>
      </c>
    </row>
    <row r="623" spans="1:63" x14ac:dyDescent="0.3">
      <c r="A623" s="12">
        <v>28.893699999999999</v>
      </c>
      <c r="B623" s="13" t="s">
        <v>596</v>
      </c>
      <c r="C623" s="19"/>
      <c r="D623" s="19"/>
      <c r="E623" s="19">
        <v>0</v>
      </c>
      <c r="F623" s="19">
        <v>0</v>
      </c>
      <c r="G623" s="19">
        <v>0</v>
      </c>
      <c r="H623" s="19">
        <v>0</v>
      </c>
      <c r="I623" s="19"/>
      <c r="J623" s="19"/>
      <c r="K623" s="19">
        <v>0</v>
      </c>
      <c r="L623" s="19">
        <v>0</v>
      </c>
      <c r="M623" s="19">
        <v>0</v>
      </c>
      <c r="N623" s="19">
        <v>0</v>
      </c>
      <c r="O623" s="22"/>
      <c r="P623" s="19"/>
      <c r="Q623" s="22">
        <v>0</v>
      </c>
      <c r="R623" s="22">
        <v>0</v>
      </c>
      <c r="S623" s="19">
        <v>0</v>
      </c>
      <c r="T623" s="19">
        <v>0</v>
      </c>
      <c r="U623" s="19"/>
      <c r="V623" s="19"/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0</v>
      </c>
      <c r="AE623" s="19">
        <v>0</v>
      </c>
      <c r="AF623" s="19">
        <v>0</v>
      </c>
      <c r="AG623" s="19">
        <v>0</v>
      </c>
      <c r="AH623" s="19">
        <v>0</v>
      </c>
      <c r="AI623" s="19">
        <v>0</v>
      </c>
      <c r="AJ623" s="19">
        <v>0</v>
      </c>
      <c r="AK623" s="19">
        <v>0</v>
      </c>
      <c r="AL623" s="19">
        <v>0</v>
      </c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>
        <v>216200000</v>
      </c>
      <c r="BB623" s="19">
        <v>0</v>
      </c>
      <c r="BC623" s="19"/>
      <c r="BD623" s="19"/>
      <c r="BE623" s="19"/>
      <c r="BF623" s="19"/>
      <c r="BG623" s="16">
        <f t="shared" si="36"/>
        <v>216200000</v>
      </c>
      <c r="BH623" s="16">
        <f t="shared" si="36"/>
        <v>0</v>
      </c>
      <c r="BI623" s="16">
        <f t="shared" si="37"/>
        <v>216200000</v>
      </c>
      <c r="BJ623" s="16">
        <f t="shared" si="38"/>
        <v>0</v>
      </c>
      <c r="BK623" s="18">
        <f t="shared" si="39"/>
        <v>0</v>
      </c>
    </row>
    <row r="624" spans="1:63" x14ac:dyDescent="0.3">
      <c r="A624" s="12">
        <v>28.898700000000002</v>
      </c>
      <c r="B624" s="13" t="s">
        <v>597</v>
      </c>
      <c r="C624" s="19"/>
      <c r="D624" s="19"/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22"/>
      <c r="P624" s="19"/>
      <c r="Q624" s="22">
        <v>0</v>
      </c>
      <c r="R624" s="22">
        <v>0</v>
      </c>
      <c r="S624" s="19">
        <v>0</v>
      </c>
      <c r="T624" s="19">
        <v>0</v>
      </c>
      <c r="U624" s="19"/>
      <c r="V624" s="19"/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0</v>
      </c>
      <c r="AE624" s="19">
        <v>0</v>
      </c>
      <c r="AF624" s="19">
        <v>0</v>
      </c>
      <c r="AG624" s="19">
        <v>0</v>
      </c>
      <c r="AH624" s="19">
        <v>0</v>
      </c>
      <c r="AI624" s="19">
        <v>0</v>
      </c>
      <c r="AJ624" s="19">
        <v>0</v>
      </c>
      <c r="AK624" s="19">
        <v>0</v>
      </c>
      <c r="AL624" s="19">
        <v>0</v>
      </c>
      <c r="AM624" s="19"/>
      <c r="AN624" s="19"/>
      <c r="AO624" s="19"/>
      <c r="AP624" s="19"/>
      <c r="AQ624" s="19">
        <v>0</v>
      </c>
      <c r="AR624" s="19">
        <v>0</v>
      </c>
      <c r="AS624" s="19"/>
      <c r="AT624" s="19"/>
      <c r="AU624" s="19">
        <v>2236</v>
      </c>
      <c r="AV624" s="19">
        <v>0</v>
      </c>
      <c r="AW624" s="19">
        <v>2018498</v>
      </c>
      <c r="AX624" s="19"/>
      <c r="AY624" s="19"/>
      <c r="AZ624" s="19"/>
      <c r="BA624" s="19">
        <v>0</v>
      </c>
      <c r="BB624" s="19">
        <v>0</v>
      </c>
      <c r="BC624" s="19"/>
      <c r="BD624" s="19"/>
      <c r="BE624" s="19"/>
      <c r="BF624" s="19"/>
      <c r="BG624" s="16">
        <f t="shared" si="36"/>
        <v>2020734</v>
      </c>
      <c r="BH624" s="16">
        <f t="shared" si="36"/>
        <v>0</v>
      </c>
      <c r="BI624" s="16">
        <f t="shared" si="37"/>
        <v>2020734</v>
      </c>
      <c r="BJ624" s="16">
        <f t="shared" si="38"/>
        <v>0</v>
      </c>
      <c r="BK624" s="18">
        <f t="shared" si="39"/>
        <v>0</v>
      </c>
    </row>
    <row r="625" spans="1:63" x14ac:dyDescent="0.3">
      <c r="A625" s="12">
        <v>28.907699999999998</v>
      </c>
      <c r="B625" s="13" t="s">
        <v>598</v>
      </c>
      <c r="C625" s="19"/>
      <c r="D625" s="19"/>
      <c r="E625" s="19">
        <v>0</v>
      </c>
      <c r="F625" s="19">
        <v>0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22"/>
      <c r="P625" s="19"/>
      <c r="Q625" s="22">
        <v>0</v>
      </c>
      <c r="R625" s="22">
        <v>0</v>
      </c>
      <c r="S625" s="19">
        <v>0</v>
      </c>
      <c r="T625" s="19">
        <v>0</v>
      </c>
      <c r="U625" s="19"/>
      <c r="V625" s="19"/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0</v>
      </c>
      <c r="AE625" s="19">
        <v>0</v>
      </c>
      <c r="AF625" s="19">
        <v>0</v>
      </c>
      <c r="AG625" s="19">
        <v>0</v>
      </c>
      <c r="AH625" s="19">
        <v>0</v>
      </c>
      <c r="AI625" s="19">
        <v>0</v>
      </c>
      <c r="AJ625" s="19">
        <v>0</v>
      </c>
      <c r="AK625" s="19">
        <v>0</v>
      </c>
      <c r="AL625" s="19">
        <v>0</v>
      </c>
      <c r="AM625" s="19"/>
      <c r="AN625" s="19"/>
      <c r="AO625" s="19"/>
      <c r="AP625" s="19"/>
      <c r="AQ625" s="19">
        <v>0</v>
      </c>
      <c r="AR625" s="19">
        <v>0</v>
      </c>
      <c r="AS625" s="19"/>
      <c r="AT625" s="19"/>
      <c r="AU625" s="19"/>
      <c r="AV625" s="19"/>
      <c r="AW625" s="19"/>
      <c r="AX625" s="19"/>
      <c r="AY625" s="19">
        <v>49067858</v>
      </c>
      <c r="AZ625" s="19"/>
      <c r="BA625" s="19">
        <v>0</v>
      </c>
      <c r="BB625" s="19">
        <v>0</v>
      </c>
      <c r="BC625" s="19"/>
      <c r="BD625" s="19"/>
      <c r="BE625" s="19"/>
      <c r="BF625" s="19"/>
      <c r="BG625" s="16">
        <f t="shared" si="36"/>
        <v>49067858</v>
      </c>
      <c r="BH625" s="16">
        <f t="shared" si="36"/>
        <v>0</v>
      </c>
      <c r="BI625" s="16">
        <f t="shared" si="37"/>
        <v>49067858</v>
      </c>
      <c r="BJ625" s="16">
        <f t="shared" si="38"/>
        <v>0</v>
      </c>
      <c r="BK625" s="18">
        <f t="shared" si="39"/>
        <v>0</v>
      </c>
    </row>
    <row r="626" spans="1:63" x14ac:dyDescent="0.3">
      <c r="A626" s="12">
        <v>28.918700000000001</v>
      </c>
      <c r="B626" s="13" t="s">
        <v>599</v>
      </c>
      <c r="C626" s="19"/>
      <c r="D626" s="19"/>
      <c r="E626" s="19">
        <v>0</v>
      </c>
      <c r="F626" s="19">
        <v>0</v>
      </c>
      <c r="G626" s="19">
        <v>0</v>
      </c>
      <c r="H626" s="19">
        <v>0</v>
      </c>
      <c r="I626" s="19"/>
      <c r="J626" s="19"/>
      <c r="K626" s="19">
        <v>0</v>
      </c>
      <c r="L626" s="19">
        <v>0</v>
      </c>
      <c r="M626" s="19">
        <v>0</v>
      </c>
      <c r="N626" s="19">
        <v>0</v>
      </c>
      <c r="O626" s="22"/>
      <c r="P626" s="19"/>
      <c r="Q626" s="22">
        <v>0</v>
      </c>
      <c r="R626" s="22">
        <v>0</v>
      </c>
      <c r="S626" s="19">
        <v>0</v>
      </c>
      <c r="T626" s="19">
        <v>0</v>
      </c>
      <c r="U626" s="19"/>
      <c r="V626" s="19"/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0</v>
      </c>
      <c r="AE626" s="19">
        <v>0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>
        <v>0</v>
      </c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>
        <v>0</v>
      </c>
      <c r="BB626" s="19">
        <v>0</v>
      </c>
      <c r="BC626" s="19"/>
      <c r="BD626" s="19"/>
      <c r="BE626" s="21">
        <v>12072393725.030001</v>
      </c>
      <c r="BF626" s="19"/>
      <c r="BG626" s="16">
        <f t="shared" si="36"/>
        <v>12072393725.030001</v>
      </c>
      <c r="BH626" s="16">
        <f t="shared" si="36"/>
        <v>0</v>
      </c>
      <c r="BI626" s="16">
        <f t="shared" si="37"/>
        <v>12072393725.030001</v>
      </c>
      <c r="BJ626" s="16">
        <f t="shared" si="38"/>
        <v>0</v>
      </c>
      <c r="BK626" s="18">
        <f t="shared" si="39"/>
        <v>0</v>
      </c>
    </row>
    <row r="627" spans="1:63" x14ac:dyDescent="0.3">
      <c r="A627" s="46">
        <v>28.919699999999999</v>
      </c>
      <c r="B627" s="74" t="s">
        <v>600</v>
      </c>
      <c r="C627" s="19"/>
      <c r="D627" s="19"/>
      <c r="E627" s="19">
        <v>0</v>
      </c>
      <c r="F627" s="19">
        <v>0</v>
      </c>
      <c r="G627" s="19">
        <v>0</v>
      </c>
      <c r="H627" s="19">
        <v>0</v>
      </c>
      <c r="I627" s="19"/>
      <c r="J627" s="19"/>
      <c r="K627" s="19">
        <v>0</v>
      </c>
      <c r="L627" s="19">
        <v>0</v>
      </c>
      <c r="M627" s="19">
        <v>0</v>
      </c>
      <c r="N627" s="19">
        <v>0</v>
      </c>
      <c r="O627" s="22"/>
      <c r="P627" s="19"/>
      <c r="Q627" s="22">
        <v>0</v>
      </c>
      <c r="R627" s="22">
        <v>0</v>
      </c>
      <c r="S627" s="19">
        <v>0</v>
      </c>
      <c r="T627" s="19">
        <v>0</v>
      </c>
      <c r="U627" s="19"/>
      <c r="V627" s="19"/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0</v>
      </c>
      <c r="AE627" s="19">
        <v>0</v>
      </c>
      <c r="AF627" s="19">
        <v>0</v>
      </c>
      <c r="AG627" s="19">
        <v>0</v>
      </c>
      <c r="AH627" s="19">
        <v>0</v>
      </c>
      <c r="AI627" s="19">
        <v>0</v>
      </c>
      <c r="AJ627" s="19">
        <v>0</v>
      </c>
      <c r="AK627" s="19">
        <v>0</v>
      </c>
      <c r="AL627" s="19">
        <v>0</v>
      </c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>
        <v>0</v>
      </c>
      <c r="BB627" s="19">
        <v>0</v>
      </c>
      <c r="BC627" s="19"/>
      <c r="BD627" s="19"/>
      <c r="BE627" s="19"/>
      <c r="BF627" s="19"/>
      <c r="BG627" s="16">
        <f t="shared" si="36"/>
        <v>0</v>
      </c>
      <c r="BH627" s="16">
        <f t="shared" si="36"/>
        <v>0</v>
      </c>
      <c r="BI627" s="58">
        <f t="shared" si="37"/>
        <v>0</v>
      </c>
      <c r="BJ627" s="58">
        <f t="shared" si="38"/>
        <v>0</v>
      </c>
      <c r="BK627" s="18">
        <f t="shared" si="39"/>
        <v>0</v>
      </c>
    </row>
    <row r="628" spans="1:63" x14ac:dyDescent="0.3">
      <c r="A628" s="12">
        <v>28.930699999999998</v>
      </c>
      <c r="B628" s="13" t="s">
        <v>601</v>
      </c>
      <c r="C628" s="19"/>
      <c r="D628" s="19"/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22"/>
      <c r="P628" s="19"/>
      <c r="Q628" s="22">
        <v>0</v>
      </c>
      <c r="R628" s="22">
        <v>0</v>
      </c>
      <c r="S628" s="19">
        <v>0</v>
      </c>
      <c r="T628" s="19">
        <v>0</v>
      </c>
      <c r="U628" s="19"/>
      <c r="V628" s="19"/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>
        <v>0</v>
      </c>
      <c r="AE628" s="19">
        <v>0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>
        <v>0</v>
      </c>
      <c r="AL628" s="19">
        <v>0</v>
      </c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>
        <v>0</v>
      </c>
      <c r="BB628" s="19">
        <v>0</v>
      </c>
      <c r="BC628" s="19"/>
      <c r="BD628" s="19"/>
      <c r="BE628" s="19"/>
      <c r="BF628" s="19"/>
      <c r="BG628" s="16">
        <f t="shared" si="36"/>
        <v>0</v>
      </c>
      <c r="BH628" s="16">
        <f t="shared" si="36"/>
        <v>0</v>
      </c>
      <c r="BI628" s="16">
        <f t="shared" si="37"/>
        <v>0</v>
      </c>
      <c r="BJ628" s="16">
        <f t="shared" si="38"/>
        <v>0</v>
      </c>
      <c r="BK628" s="18">
        <f t="shared" si="39"/>
        <v>0</v>
      </c>
    </row>
    <row r="629" spans="1:63" x14ac:dyDescent="0.3">
      <c r="A629" s="12">
        <v>28.932699999999997</v>
      </c>
      <c r="B629" s="13" t="s">
        <v>602</v>
      </c>
      <c r="C629" s="19"/>
      <c r="D629" s="19"/>
      <c r="E629" s="19">
        <v>0</v>
      </c>
      <c r="F629" s="19">
        <v>0</v>
      </c>
      <c r="G629" s="19">
        <v>0</v>
      </c>
      <c r="H629" s="19">
        <v>0</v>
      </c>
      <c r="I629" s="19"/>
      <c r="J629" s="19"/>
      <c r="K629" s="19">
        <v>0</v>
      </c>
      <c r="L629" s="19">
        <v>0</v>
      </c>
      <c r="M629" s="19">
        <v>0</v>
      </c>
      <c r="N629" s="19">
        <v>0</v>
      </c>
      <c r="O629" s="22"/>
      <c r="P629" s="19"/>
      <c r="Q629" s="22">
        <v>0</v>
      </c>
      <c r="R629" s="22">
        <v>0</v>
      </c>
      <c r="S629" s="19">
        <v>0</v>
      </c>
      <c r="T629" s="19">
        <v>0</v>
      </c>
      <c r="U629" s="19"/>
      <c r="V629" s="19"/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0</v>
      </c>
      <c r="AE629" s="19">
        <v>0</v>
      </c>
      <c r="AF629" s="19">
        <v>0</v>
      </c>
      <c r="AG629" s="19">
        <v>0</v>
      </c>
      <c r="AH629" s="19">
        <v>0</v>
      </c>
      <c r="AI629" s="19">
        <v>0</v>
      </c>
      <c r="AJ629" s="19">
        <v>0</v>
      </c>
      <c r="AK629" s="19">
        <v>0</v>
      </c>
      <c r="AL629" s="19">
        <v>0</v>
      </c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>
        <v>0</v>
      </c>
      <c r="BB629" s="19">
        <v>0</v>
      </c>
      <c r="BC629" s="19"/>
      <c r="BD629" s="19"/>
      <c r="BE629" s="19"/>
      <c r="BF629" s="19"/>
      <c r="BG629" s="16">
        <f t="shared" si="36"/>
        <v>0</v>
      </c>
      <c r="BH629" s="16">
        <f t="shared" si="36"/>
        <v>0</v>
      </c>
      <c r="BI629" s="16">
        <f t="shared" si="37"/>
        <v>0</v>
      </c>
      <c r="BJ629" s="16">
        <f t="shared" si="38"/>
        <v>0</v>
      </c>
      <c r="BK629" s="18">
        <f t="shared" si="39"/>
        <v>0</v>
      </c>
    </row>
    <row r="630" spans="1:63" x14ac:dyDescent="0.3">
      <c r="A630" s="12">
        <v>28.933699999999998</v>
      </c>
      <c r="B630" s="13" t="s">
        <v>603</v>
      </c>
      <c r="C630" s="19">
        <v>24141</v>
      </c>
      <c r="D630" s="19">
        <v>0</v>
      </c>
      <c r="E630" s="19">
        <v>0</v>
      </c>
      <c r="F630" s="19">
        <v>0</v>
      </c>
      <c r="G630" s="19">
        <v>0</v>
      </c>
      <c r="H630" s="19">
        <v>0</v>
      </c>
      <c r="I630" s="19">
        <v>62436.19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22"/>
      <c r="P630" s="19"/>
      <c r="Q630" s="22">
        <v>0</v>
      </c>
      <c r="R630" s="22">
        <v>0</v>
      </c>
      <c r="S630" s="19">
        <v>0</v>
      </c>
      <c r="T630" s="19">
        <v>0</v>
      </c>
      <c r="U630" s="19">
        <v>14452.85</v>
      </c>
      <c r="V630" s="19"/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0</v>
      </c>
      <c r="AE630" s="19">
        <v>0</v>
      </c>
      <c r="AF630" s="19">
        <v>0</v>
      </c>
      <c r="AG630" s="19">
        <v>0</v>
      </c>
      <c r="AH630" s="19">
        <v>0</v>
      </c>
      <c r="AI630" s="19">
        <v>0</v>
      </c>
      <c r="AJ630" s="19">
        <v>0</v>
      </c>
      <c r="AK630" s="19">
        <v>0</v>
      </c>
      <c r="AL630" s="19">
        <v>0</v>
      </c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>
        <v>0</v>
      </c>
      <c r="BB630" s="19">
        <v>0</v>
      </c>
      <c r="BC630" s="19"/>
      <c r="BD630" s="19"/>
      <c r="BE630" s="19"/>
      <c r="BF630" s="19"/>
      <c r="BG630" s="16">
        <f t="shared" si="36"/>
        <v>101030.04000000001</v>
      </c>
      <c r="BH630" s="16">
        <f t="shared" si="36"/>
        <v>0</v>
      </c>
      <c r="BI630" s="16">
        <f t="shared" si="37"/>
        <v>101030.04000000001</v>
      </c>
      <c r="BJ630" s="16">
        <f t="shared" si="38"/>
        <v>0</v>
      </c>
      <c r="BK630" s="18">
        <f t="shared" si="39"/>
        <v>0</v>
      </c>
    </row>
    <row r="631" spans="1:63" x14ac:dyDescent="0.3">
      <c r="A631" s="12">
        <v>28.935699999999997</v>
      </c>
      <c r="B631" s="13" t="s">
        <v>604</v>
      </c>
      <c r="C631" s="19">
        <v>890026.23000000045</v>
      </c>
      <c r="D631" s="19">
        <v>0</v>
      </c>
      <c r="E631" s="20">
        <v>1701012</v>
      </c>
      <c r="F631" s="21">
        <v>0</v>
      </c>
      <c r="G631" s="19">
        <v>237900</v>
      </c>
      <c r="H631" s="19">
        <v>0</v>
      </c>
      <c r="I631" s="19">
        <v>17705396</v>
      </c>
      <c r="J631" s="19">
        <v>0</v>
      </c>
      <c r="K631" s="19">
        <v>0</v>
      </c>
      <c r="L631" s="19">
        <v>0</v>
      </c>
      <c r="M631" s="20">
        <v>7946619</v>
      </c>
      <c r="N631" s="21">
        <v>0</v>
      </c>
      <c r="O631" s="23">
        <v>456843</v>
      </c>
      <c r="P631" s="22"/>
      <c r="Q631" s="23">
        <v>1499469</v>
      </c>
      <c r="R631" s="22">
        <v>0</v>
      </c>
      <c r="S631" s="20">
        <v>5771502</v>
      </c>
      <c r="T631" s="24">
        <v>0</v>
      </c>
      <c r="U631" s="19">
        <v>22506846</v>
      </c>
      <c r="V631" s="19"/>
      <c r="W631" s="20">
        <v>5323655</v>
      </c>
      <c r="X631" s="21">
        <v>0</v>
      </c>
      <c r="Y631" s="19">
        <v>1170944</v>
      </c>
      <c r="Z631" s="19">
        <v>0</v>
      </c>
      <c r="AA631" s="21">
        <v>4243710</v>
      </c>
      <c r="AB631" s="21">
        <v>0</v>
      </c>
      <c r="AC631" s="20">
        <v>7512812</v>
      </c>
      <c r="AD631" s="21">
        <v>0</v>
      </c>
      <c r="AE631" s="19">
        <v>1073153</v>
      </c>
      <c r="AF631" s="19">
        <v>0</v>
      </c>
      <c r="AG631" s="20">
        <v>5061236</v>
      </c>
      <c r="AH631" s="21">
        <v>0</v>
      </c>
      <c r="AI631" s="21">
        <v>10569405</v>
      </c>
      <c r="AJ631" s="21">
        <v>0</v>
      </c>
      <c r="AK631" s="20">
        <v>3596270</v>
      </c>
      <c r="AL631" s="21">
        <v>0</v>
      </c>
      <c r="AM631" s="19"/>
      <c r="AN631" s="19"/>
      <c r="AO631" s="19">
        <v>13200</v>
      </c>
      <c r="AP631" s="19"/>
      <c r="AQ631" s="20">
        <v>1365</v>
      </c>
      <c r="AR631" s="21">
        <v>0</v>
      </c>
      <c r="AS631" s="20">
        <v>13164399</v>
      </c>
      <c r="AT631" s="21"/>
      <c r="AU631" s="19">
        <v>11480</v>
      </c>
      <c r="AV631" s="19">
        <v>0</v>
      </c>
      <c r="AW631" s="19">
        <v>204911</v>
      </c>
      <c r="AX631" s="19"/>
      <c r="AY631" s="19">
        <v>140000000</v>
      </c>
      <c r="AZ631" s="19"/>
      <c r="BA631" s="19">
        <v>35000798</v>
      </c>
      <c r="BB631" s="19">
        <v>0</v>
      </c>
      <c r="BC631" s="19">
        <v>363268</v>
      </c>
      <c r="BD631" s="19"/>
      <c r="BE631" s="19"/>
      <c r="BF631" s="19"/>
      <c r="BG631" s="16">
        <f t="shared" si="36"/>
        <v>286026219.23000002</v>
      </c>
      <c r="BH631" s="16">
        <f t="shared" si="36"/>
        <v>0</v>
      </c>
      <c r="BI631" s="16">
        <f t="shared" si="37"/>
        <v>286026219.23000002</v>
      </c>
      <c r="BJ631" s="16">
        <f t="shared" si="38"/>
        <v>0</v>
      </c>
      <c r="BK631" s="18">
        <f t="shared" si="39"/>
        <v>4243710</v>
      </c>
    </row>
    <row r="632" spans="1:63" ht="31.5" x14ac:dyDescent="0.3">
      <c r="A632" s="12">
        <v>28.938700000000001</v>
      </c>
      <c r="B632" s="13" t="s">
        <v>605</v>
      </c>
      <c r="C632" s="19"/>
      <c r="D632" s="19"/>
      <c r="E632" s="19">
        <v>0</v>
      </c>
      <c r="F632" s="19">
        <v>0</v>
      </c>
      <c r="G632" s="19">
        <v>0</v>
      </c>
      <c r="H632" s="19">
        <v>0</v>
      </c>
      <c r="I632" s="19"/>
      <c r="J632" s="19"/>
      <c r="K632" s="19">
        <v>0</v>
      </c>
      <c r="L632" s="19">
        <v>0</v>
      </c>
      <c r="M632" s="19" t="s">
        <v>73</v>
      </c>
      <c r="N632" s="19" t="s">
        <v>73</v>
      </c>
      <c r="O632" s="22"/>
      <c r="P632" s="19"/>
      <c r="Q632" s="22">
        <v>0</v>
      </c>
      <c r="R632" s="22">
        <v>0</v>
      </c>
      <c r="S632" s="19">
        <v>0</v>
      </c>
      <c r="T632" s="19">
        <v>0</v>
      </c>
      <c r="U632" s="19"/>
      <c r="V632" s="19"/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>
        <v>0</v>
      </c>
      <c r="AE632" s="19">
        <v>0</v>
      </c>
      <c r="AF632" s="19">
        <v>0</v>
      </c>
      <c r="AG632" s="19">
        <v>0</v>
      </c>
      <c r="AH632" s="19">
        <v>0</v>
      </c>
      <c r="AI632" s="19">
        <v>0</v>
      </c>
      <c r="AJ632" s="19">
        <v>0</v>
      </c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>
        <v>0</v>
      </c>
      <c r="BB632" s="19">
        <v>0</v>
      </c>
      <c r="BC632" s="19"/>
      <c r="BD632" s="19"/>
      <c r="BE632" s="19"/>
      <c r="BF632" s="19"/>
      <c r="BG632" s="16">
        <f t="shared" si="36"/>
        <v>0</v>
      </c>
      <c r="BH632" s="16">
        <f t="shared" si="36"/>
        <v>0</v>
      </c>
      <c r="BI632" s="16">
        <f t="shared" si="37"/>
        <v>0</v>
      </c>
      <c r="BJ632" s="16">
        <f t="shared" si="38"/>
        <v>0</v>
      </c>
      <c r="BK632" s="18">
        <f t="shared" si="39"/>
        <v>0</v>
      </c>
    </row>
    <row r="633" spans="1:63" ht="47.25" x14ac:dyDescent="0.3">
      <c r="A633" s="26">
        <v>28.945699999999999</v>
      </c>
      <c r="B633" s="13" t="s">
        <v>606</v>
      </c>
      <c r="C633" s="19"/>
      <c r="D633" s="19"/>
      <c r="E633" s="19">
        <v>0</v>
      </c>
      <c r="F633" s="19">
        <v>0</v>
      </c>
      <c r="G633" s="19">
        <v>0</v>
      </c>
      <c r="H633" s="19">
        <v>0</v>
      </c>
      <c r="I633" s="19"/>
      <c r="J633" s="19"/>
      <c r="K633" s="19">
        <v>0</v>
      </c>
      <c r="L633" s="19">
        <v>0</v>
      </c>
      <c r="M633" s="19">
        <v>0</v>
      </c>
      <c r="N633" s="19">
        <v>0</v>
      </c>
      <c r="O633" s="22"/>
      <c r="P633" s="19"/>
      <c r="Q633" s="22">
        <v>0</v>
      </c>
      <c r="R633" s="22">
        <v>0</v>
      </c>
      <c r="S633" s="19">
        <v>0</v>
      </c>
      <c r="T633" s="19">
        <v>0</v>
      </c>
      <c r="U633" s="19"/>
      <c r="V633" s="19"/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>
        <v>0</v>
      </c>
      <c r="AE633" s="19">
        <v>0</v>
      </c>
      <c r="AF633" s="19">
        <v>0</v>
      </c>
      <c r="AG633" s="19">
        <v>0</v>
      </c>
      <c r="AH633" s="19">
        <v>0</v>
      </c>
      <c r="AI633" s="19">
        <v>0</v>
      </c>
      <c r="AJ633" s="19">
        <v>0</v>
      </c>
      <c r="AK633" s="19">
        <v>0</v>
      </c>
      <c r="AL633" s="19">
        <v>0</v>
      </c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>
        <v>0</v>
      </c>
      <c r="BB633" s="19">
        <v>0</v>
      </c>
      <c r="BC633" s="19"/>
      <c r="BD633" s="19"/>
      <c r="BE633" s="19"/>
      <c r="BF633" s="19"/>
      <c r="BG633" s="16">
        <f t="shared" si="36"/>
        <v>0</v>
      </c>
      <c r="BH633" s="16">
        <f t="shared" si="36"/>
        <v>0</v>
      </c>
      <c r="BI633" s="16">
        <f t="shared" si="37"/>
        <v>0</v>
      </c>
      <c r="BJ633" s="16">
        <f t="shared" si="38"/>
        <v>0</v>
      </c>
      <c r="BK633" s="18">
        <f t="shared" si="39"/>
        <v>0</v>
      </c>
    </row>
    <row r="634" spans="1:63" ht="31.5" x14ac:dyDescent="0.3">
      <c r="A634" s="26">
        <v>28.9467</v>
      </c>
      <c r="B634" s="13" t="s">
        <v>607</v>
      </c>
      <c r="C634" s="19"/>
      <c r="D634" s="19"/>
      <c r="E634" s="19">
        <v>0</v>
      </c>
      <c r="F634" s="19">
        <v>0</v>
      </c>
      <c r="G634" s="19">
        <v>0</v>
      </c>
      <c r="H634" s="19">
        <v>0</v>
      </c>
      <c r="I634" s="19"/>
      <c r="J634" s="19"/>
      <c r="K634" s="19">
        <v>0</v>
      </c>
      <c r="L634" s="19">
        <v>0</v>
      </c>
      <c r="M634" s="19">
        <v>0</v>
      </c>
      <c r="N634" s="19">
        <v>0</v>
      </c>
      <c r="O634" s="22"/>
      <c r="P634" s="19"/>
      <c r="Q634" s="22">
        <v>0</v>
      </c>
      <c r="R634" s="22">
        <v>0</v>
      </c>
      <c r="S634" s="24">
        <v>0</v>
      </c>
      <c r="T634" s="24">
        <v>0</v>
      </c>
      <c r="U634" s="19"/>
      <c r="V634" s="19"/>
      <c r="W634" s="19">
        <v>0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>
        <v>0</v>
      </c>
      <c r="AE634" s="19">
        <v>0</v>
      </c>
      <c r="AF634" s="19">
        <v>0</v>
      </c>
      <c r="AG634" s="19">
        <v>0</v>
      </c>
      <c r="AH634" s="19">
        <v>0</v>
      </c>
      <c r="AI634" s="19">
        <v>0</v>
      </c>
      <c r="AJ634" s="19">
        <v>0</v>
      </c>
      <c r="AK634" s="19">
        <v>0</v>
      </c>
      <c r="AL634" s="19">
        <v>0</v>
      </c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>
        <v>0</v>
      </c>
      <c r="BB634" s="19">
        <v>0</v>
      </c>
      <c r="BC634" s="19"/>
      <c r="BD634" s="19"/>
      <c r="BE634" s="19"/>
      <c r="BF634" s="19"/>
      <c r="BG634" s="16">
        <f t="shared" si="36"/>
        <v>0</v>
      </c>
      <c r="BH634" s="16">
        <f t="shared" si="36"/>
        <v>0</v>
      </c>
      <c r="BI634" s="16">
        <f t="shared" si="37"/>
        <v>0</v>
      </c>
      <c r="BJ634" s="16">
        <f t="shared" si="38"/>
        <v>0</v>
      </c>
      <c r="BK634" s="18">
        <f t="shared" si="39"/>
        <v>0</v>
      </c>
    </row>
    <row r="635" spans="1:63" x14ac:dyDescent="0.3">
      <c r="A635" s="12">
        <v>28.9497</v>
      </c>
      <c r="B635" s="13" t="s">
        <v>608</v>
      </c>
      <c r="C635" s="19"/>
      <c r="D635" s="19"/>
      <c r="E635" s="19">
        <v>0</v>
      </c>
      <c r="F635" s="19">
        <v>0</v>
      </c>
      <c r="G635" s="19">
        <v>0</v>
      </c>
      <c r="H635" s="19">
        <v>0</v>
      </c>
      <c r="I635" s="19"/>
      <c r="J635" s="19"/>
      <c r="K635" s="19">
        <v>0</v>
      </c>
      <c r="L635" s="19">
        <v>0</v>
      </c>
      <c r="M635" s="19">
        <v>0</v>
      </c>
      <c r="N635" s="19">
        <v>0</v>
      </c>
      <c r="O635" s="22"/>
      <c r="P635" s="19"/>
      <c r="Q635" s="22">
        <v>0</v>
      </c>
      <c r="R635" s="22">
        <v>0</v>
      </c>
      <c r="S635" s="19">
        <v>0</v>
      </c>
      <c r="T635" s="19">
        <v>0</v>
      </c>
      <c r="U635" s="19"/>
      <c r="V635" s="19"/>
      <c r="W635" s="19">
        <v>0</v>
      </c>
      <c r="X635" s="19">
        <v>0</v>
      </c>
      <c r="Y635" s="19">
        <v>0</v>
      </c>
      <c r="Z635" s="19">
        <v>0</v>
      </c>
      <c r="AA635" s="19">
        <v>0</v>
      </c>
      <c r="AB635" s="19">
        <v>0</v>
      </c>
      <c r="AC635" s="19">
        <v>0</v>
      </c>
      <c r="AD635" s="19">
        <v>0</v>
      </c>
      <c r="AE635" s="19">
        <v>0</v>
      </c>
      <c r="AF635" s="19">
        <v>0</v>
      </c>
      <c r="AG635" s="19">
        <v>0</v>
      </c>
      <c r="AH635" s="19">
        <v>0</v>
      </c>
      <c r="AI635" s="19">
        <v>0</v>
      </c>
      <c r="AJ635" s="19">
        <v>0</v>
      </c>
      <c r="AK635" s="19">
        <v>0</v>
      </c>
      <c r="AL635" s="19">
        <v>0</v>
      </c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>
        <v>0</v>
      </c>
      <c r="BB635" s="19">
        <v>0</v>
      </c>
      <c r="BC635" s="19"/>
      <c r="BD635" s="19"/>
      <c r="BE635" s="19"/>
      <c r="BF635" s="19"/>
      <c r="BG635" s="16">
        <f t="shared" si="36"/>
        <v>0</v>
      </c>
      <c r="BH635" s="16">
        <f t="shared" si="36"/>
        <v>0</v>
      </c>
      <c r="BI635" s="16">
        <f t="shared" si="37"/>
        <v>0</v>
      </c>
      <c r="BJ635" s="16">
        <f t="shared" si="38"/>
        <v>0</v>
      </c>
      <c r="BK635" s="18">
        <f t="shared" si="39"/>
        <v>0</v>
      </c>
    </row>
    <row r="636" spans="1:63" x14ac:dyDescent="0.3">
      <c r="A636" s="12">
        <v>28.950700000000001</v>
      </c>
      <c r="B636" s="13" t="s">
        <v>609</v>
      </c>
      <c r="C636" s="19"/>
      <c r="D636" s="19"/>
      <c r="E636" s="19">
        <v>0</v>
      </c>
      <c r="F636" s="19">
        <v>0</v>
      </c>
      <c r="G636" s="19">
        <v>0</v>
      </c>
      <c r="H636" s="19">
        <v>0</v>
      </c>
      <c r="I636" s="19"/>
      <c r="J636" s="19"/>
      <c r="K636" s="19">
        <v>0</v>
      </c>
      <c r="L636" s="19">
        <v>0</v>
      </c>
      <c r="M636" s="19">
        <v>0</v>
      </c>
      <c r="N636" s="19">
        <v>0</v>
      </c>
      <c r="O636" s="22"/>
      <c r="P636" s="19"/>
      <c r="Q636" s="22">
        <v>0</v>
      </c>
      <c r="R636" s="22">
        <v>0</v>
      </c>
      <c r="S636" s="19">
        <v>0</v>
      </c>
      <c r="T636" s="19">
        <v>0</v>
      </c>
      <c r="U636" s="19"/>
      <c r="V636" s="19"/>
      <c r="W636" s="19">
        <v>0</v>
      </c>
      <c r="X636" s="19">
        <v>0</v>
      </c>
      <c r="Y636" s="19">
        <v>0</v>
      </c>
      <c r="Z636" s="19">
        <v>0</v>
      </c>
      <c r="AA636" s="19">
        <v>0</v>
      </c>
      <c r="AB636" s="19">
        <v>0</v>
      </c>
      <c r="AC636" s="19">
        <v>0</v>
      </c>
      <c r="AD636" s="19">
        <v>0</v>
      </c>
      <c r="AE636" s="19">
        <v>0</v>
      </c>
      <c r="AF636" s="19">
        <v>0</v>
      </c>
      <c r="AG636" s="19">
        <v>0</v>
      </c>
      <c r="AH636" s="19">
        <v>0</v>
      </c>
      <c r="AI636" s="19">
        <v>0</v>
      </c>
      <c r="AJ636" s="19">
        <v>0</v>
      </c>
      <c r="AK636" s="19">
        <v>0</v>
      </c>
      <c r="AL636" s="19">
        <v>0</v>
      </c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>
        <v>0</v>
      </c>
      <c r="BB636" s="19">
        <v>0</v>
      </c>
      <c r="BC636" s="19"/>
      <c r="BD636" s="19"/>
      <c r="BE636" s="19"/>
      <c r="BF636" s="19"/>
      <c r="BG636" s="16">
        <f t="shared" si="36"/>
        <v>0</v>
      </c>
      <c r="BH636" s="16">
        <f t="shared" si="36"/>
        <v>0</v>
      </c>
      <c r="BI636" s="36">
        <f t="shared" si="37"/>
        <v>0</v>
      </c>
      <c r="BJ636" s="36">
        <f t="shared" si="38"/>
        <v>0</v>
      </c>
      <c r="BK636" s="18">
        <f t="shared" si="39"/>
        <v>0</v>
      </c>
    </row>
    <row r="637" spans="1:63" ht="31.5" x14ac:dyDescent="0.3">
      <c r="A637" s="12">
        <v>28.9557</v>
      </c>
      <c r="B637" s="13" t="s">
        <v>610</v>
      </c>
      <c r="C637" s="19"/>
      <c r="D637" s="19"/>
      <c r="E637" s="19">
        <v>0</v>
      </c>
      <c r="F637" s="19">
        <v>0</v>
      </c>
      <c r="G637" s="19">
        <v>0</v>
      </c>
      <c r="H637" s="19">
        <v>0</v>
      </c>
      <c r="I637" s="19"/>
      <c r="J637" s="19"/>
      <c r="K637" s="19">
        <v>0</v>
      </c>
      <c r="L637" s="19">
        <v>0</v>
      </c>
      <c r="M637" s="19">
        <v>0</v>
      </c>
      <c r="N637" s="19">
        <v>0</v>
      </c>
      <c r="O637" s="22"/>
      <c r="P637" s="19"/>
      <c r="Q637" s="22">
        <v>0</v>
      </c>
      <c r="R637" s="22">
        <v>0</v>
      </c>
      <c r="S637" s="24">
        <v>0</v>
      </c>
      <c r="T637" s="24">
        <v>0</v>
      </c>
      <c r="U637" s="19"/>
      <c r="V637" s="19"/>
      <c r="W637" s="19">
        <v>0</v>
      </c>
      <c r="X637" s="19">
        <v>0</v>
      </c>
      <c r="Y637" s="19">
        <v>0</v>
      </c>
      <c r="Z637" s="19">
        <v>0</v>
      </c>
      <c r="AA637" s="19">
        <v>0</v>
      </c>
      <c r="AB637" s="19">
        <v>0</v>
      </c>
      <c r="AC637" s="19">
        <v>0</v>
      </c>
      <c r="AD637" s="19">
        <v>0</v>
      </c>
      <c r="AE637" s="19">
        <v>0</v>
      </c>
      <c r="AF637" s="19">
        <v>0</v>
      </c>
      <c r="AG637" s="19">
        <v>0</v>
      </c>
      <c r="AH637" s="19">
        <v>0</v>
      </c>
      <c r="AI637" s="19">
        <v>0</v>
      </c>
      <c r="AJ637" s="19">
        <v>0</v>
      </c>
      <c r="AK637" s="19">
        <v>0</v>
      </c>
      <c r="AL637" s="19">
        <v>0</v>
      </c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>
        <v>0</v>
      </c>
      <c r="BB637" s="19">
        <v>0</v>
      </c>
      <c r="BC637" s="19"/>
      <c r="BD637" s="19"/>
      <c r="BE637" s="19"/>
      <c r="BF637" s="19"/>
      <c r="BG637" s="16">
        <f t="shared" si="36"/>
        <v>0</v>
      </c>
      <c r="BH637" s="16">
        <f t="shared" si="36"/>
        <v>0</v>
      </c>
      <c r="BI637" s="16">
        <f t="shared" si="37"/>
        <v>0</v>
      </c>
      <c r="BJ637" s="16">
        <f t="shared" si="38"/>
        <v>0</v>
      </c>
      <c r="BK637" s="18">
        <f t="shared" si="39"/>
        <v>0</v>
      </c>
    </row>
    <row r="638" spans="1:63" x14ac:dyDescent="0.3">
      <c r="A638" s="75">
        <v>31.110699999999998</v>
      </c>
      <c r="B638" s="76" t="s">
        <v>611</v>
      </c>
      <c r="C638" s="19"/>
      <c r="D638" s="19"/>
      <c r="E638" s="19">
        <v>0</v>
      </c>
      <c r="F638" s="19">
        <v>0</v>
      </c>
      <c r="G638" s="19">
        <v>0</v>
      </c>
      <c r="H638" s="19">
        <v>0</v>
      </c>
      <c r="I638" s="19">
        <v>9.3132257461547852E-10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22"/>
      <c r="P638" s="19"/>
      <c r="Q638" s="22">
        <v>4.6566128730773926E-10</v>
      </c>
      <c r="R638" s="22">
        <v>0</v>
      </c>
      <c r="S638" s="24">
        <v>0</v>
      </c>
      <c r="T638" s="24">
        <v>0</v>
      </c>
      <c r="U638" s="19"/>
      <c r="V638" s="19"/>
      <c r="W638" s="19">
        <v>0</v>
      </c>
      <c r="X638" s="19">
        <v>0</v>
      </c>
      <c r="Y638" s="19">
        <v>3.9584335809195181E-11</v>
      </c>
      <c r="Z638" s="19">
        <v>0</v>
      </c>
      <c r="AA638" s="19">
        <v>0</v>
      </c>
      <c r="AB638" s="19">
        <v>0</v>
      </c>
      <c r="AC638" s="19">
        <v>0</v>
      </c>
      <c r="AD638" s="19">
        <v>0</v>
      </c>
      <c r="AE638" s="19">
        <v>0</v>
      </c>
      <c r="AF638" s="19">
        <v>0</v>
      </c>
      <c r="AG638" s="21">
        <v>0</v>
      </c>
      <c r="AH638" s="21">
        <v>2.3283064365386963E-10</v>
      </c>
      <c r="AI638" s="21">
        <v>5.8207660913467407E-10</v>
      </c>
      <c r="AJ638" s="21">
        <v>0</v>
      </c>
      <c r="AK638" s="19">
        <v>0</v>
      </c>
      <c r="AL638" s="19">
        <v>0</v>
      </c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>
        <v>0</v>
      </c>
      <c r="BB638" s="19">
        <v>0</v>
      </c>
      <c r="BC638" s="19"/>
      <c r="BD638" s="19"/>
      <c r="BE638" s="19"/>
      <c r="BF638" s="19"/>
      <c r="BG638" s="16">
        <f t="shared" si="36"/>
        <v>2.018644806867087E-9</v>
      </c>
      <c r="BH638" s="16">
        <f t="shared" si="36"/>
        <v>2.3283064365386963E-10</v>
      </c>
      <c r="BI638" s="16">
        <f t="shared" si="37"/>
        <v>1.7858141632132174E-9</v>
      </c>
      <c r="BJ638" s="16">
        <f t="shared" si="38"/>
        <v>0</v>
      </c>
      <c r="BK638" s="18">
        <f t="shared" si="39"/>
        <v>0</v>
      </c>
    </row>
    <row r="639" spans="1:63" x14ac:dyDescent="0.3">
      <c r="A639" s="77">
        <v>31.210699999999999</v>
      </c>
      <c r="B639" s="13" t="s">
        <v>611</v>
      </c>
      <c r="C639" s="19"/>
      <c r="D639" s="19"/>
      <c r="E639" s="19">
        <v>0</v>
      </c>
      <c r="F639" s="19">
        <v>0</v>
      </c>
      <c r="G639" s="19">
        <v>0</v>
      </c>
      <c r="H639" s="19">
        <v>0</v>
      </c>
      <c r="I639" s="19">
        <v>0</v>
      </c>
      <c r="J639" s="19">
        <v>2.7939677238464355E-9</v>
      </c>
      <c r="K639" s="19">
        <v>2.3283064365386963E-10</v>
      </c>
      <c r="L639" s="19">
        <v>0</v>
      </c>
      <c r="M639" s="19">
        <v>0</v>
      </c>
      <c r="N639" s="19">
        <v>0</v>
      </c>
      <c r="O639" s="22"/>
      <c r="P639" s="19"/>
      <c r="Q639" s="22">
        <v>2.3283064365386963E-9</v>
      </c>
      <c r="R639" s="22">
        <v>0</v>
      </c>
      <c r="S639" s="24">
        <v>0</v>
      </c>
      <c r="T639" s="24">
        <v>0</v>
      </c>
      <c r="U639" s="19"/>
      <c r="V639" s="19"/>
      <c r="W639" s="19">
        <v>0</v>
      </c>
      <c r="X639" s="19">
        <v>0</v>
      </c>
      <c r="Y639" s="19">
        <v>0</v>
      </c>
      <c r="Z639" s="19">
        <v>0</v>
      </c>
      <c r="AA639" s="19">
        <v>0</v>
      </c>
      <c r="AB639" s="19">
        <v>0</v>
      </c>
      <c r="AC639" s="19">
        <v>0</v>
      </c>
      <c r="AD639" s="19">
        <v>0</v>
      </c>
      <c r="AE639" s="19">
        <v>0</v>
      </c>
      <c r="AF639" s="19">
        <v>3.4924596548080444E-9</v>
      </c>
      <c r="AG639" s="21">
        <v>0</v>
      </c>
      <c r="AH639" s="21">
        <v>1.862645149230957E-9</v>
      </c>
      <c r="AI639" s="19">
        <v>0</v>
      </c>
      <c r="AJ639" s="19">
        <v>0</v>
      </c>
      <c r="AK639" s="21">
        <v>0</v>
      </c>
      <c r="AL639" s="21">
        <v>5.8207660913467407E-11</v>
      </c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>
        <v>0</v>
      </c>
      <c r="BB639" s="19">
        <v>0</v>
      </c>
      <c r="BC639" s="19"/>
      <c r="BD639" s="19"/>
      <c r="BE639" s="19"/>
      <c r="BF639" s="19"/>
      <c r="BG639" s="16">
        <f t="shared" si="36"/>
        <v>2.5611370801925659E-9</v>
      </c>
      <c r="BH639" s="16">
        <f t="shared" si="36"/>
        <v>8.2072801887989044E-9</v>
      </c>
      <c r="BI639" s="16">
        <f t="shared" si="37"/>
        <v>0</v>
      </c>
      <c r="BJ639" s="16">
        <f t="shared" si="38"/>
        <v>5.6461431086063385E-9</v>
      </c>
      <c r="BK639" s="18">
        <f t="shared" si="39"/>
        <v>0</v>
      </c>
    </row>
    <row r="640" spans="1:63" ht="31.5" x14ac:dyDescent="0.3">
      <c r="A640" s="77">
        <v>32.110700000000001</v>
      </c>
      <c r="B640" s="13" t="s">
        <v>612</v>
      </c>
      <c r="C640" s="19"/>
      <c r="D640" s="19"/>
      <c r="E640" s="19">
        <v>0</v>
      </c>
      <c r="F640" s="19">
        <v>0</v>
      </c>
      <c r="G640" s="19">
        <v>0</v>
      </c>
      <c r="H640" s="19">
        <v>0</v>
      </c>
      <c r="I640" s="19">
        <v>0</v>
      </c>
      <c r="J640" s="19">
        <v>0</v>
      </c>
      <c r="K640" s="19">
        <v>0</v>
      </c>
      <c r="L640" s="19">
        <v>0</v>
      </c>
      <c r="M640" s="19">
        <v>0</v>
      </c>
      <c r="N640" s="19">
        <v>0</v>
      </c>
      <c r="O640" s="22"/>
      <c r="P640" s="19"/>
      <c r="Q640" s="22">
        <v>2.3283064365386963E-10</v>
      </c>
      <c r="R640" s="22">
        <v>0</v>
      </c>
      <c r="S640" s="24">
        <v>0</v>
      </c>
      <c r="T640" s="24">
        <v>0</v>
      </c>
      <c r="U640" s="19"/>
      <c r="V640" s="19"/>
      <c r="W640" s="19">
        <v>0</v>
      </c>
      <c r="X640" s="19">
        <v>0</v>
      </c>
      <c r="Y640" s="19">
        <v>0</v>
      </c>
      <c r="Z640" s="19">
        <v>0</v>
      </c>
      <c r="AA640" s="19">
        <v>0</v>
      </c>
      <c r="AB640" s="19">
        <v>0</v>
      </c>
      <c r="AC640" s="19">
        <v>0</v>
      </c>
      <c r="AD640" s="19">
        <v>0</v>
      </c>
      <c r="AE640" s="19">
        <v>9.3132257461547852E-10</v>
      </c>
      <c r="AF640" s="19">
        <v>0</v>
      </c>
      <c r="AG640" s="19">
        <v>0</v>
      </c>
      <c r="AH640" s="19">
        <v>0</v>
      </c>
      <c r="AI640" s="21">
        <v>2.0954757928848267E-9</v>
      </c>
      <c r="AJ640" s="21">
        <v>0</v>
      </c>
      <c r="AK640" s="19">
        <v>0</v>
      </c>
      <c r="AL640" s="19">
        <v>0</v>
      </c>
      <c r="AM640" s="19"/>
      <c r="AN640" s="19"/>
      <c r="AO640" s="19"/>
      <c r="AP640" s="19"/>
      <c r="AQ640" s="19">
        <v>0</v>
      </c>
      <c r="AR640" s="19">
        <v>0</v>
      </c>
      <c r="AS640" s="19"/>
      <c r="AT640" s="19"/>
      <c r="AU640" s="19"/>
      <c r="AV640" s="19"/>
      <c r="AW640" s="19"/>
      <c r="AX640" s="19"/>
      <c r="AY640" s="19"/>
      <c r="AZ640" s="19"/>
      <c r="BA640" s="19">
        <v>0</v>
      </c>
      <c r="BB640" s="19">
        <v>0</v>
      </c>
      <c r="BC640" s="19"/>
      <c r="BD640" s="19"/>
      <c r="BE640" s="19"/>
      <c r="BF640" s="19"/>
      <c r="BG640" s="16">
        <f t="shared" si="36"/>
        <v>3.2596290111541748E-9</v>
      </c>
      <c r="BH640" s="16">
        <f t="shared" si="36"/>
        <v>0</v>
      </c>
      <c r="BI640" s="16">
        <f t="shared" si="37"/>
        <v>3.2596290111541748E-9</v>
      </c>
      <c r="BJ640" s="16">
        <f t="shared" si="38"/>
        <v>0</v>
      </c>
      <c r="BK640" s="18">
        <f t="shared" si="39"/>
        <v>0</v>
      </c>
    </row>
    <row r="641" spans="1:63" ht="31.5" x14ac:dyDescent="0.3">
      <c r="A641" s="78">
        <v>32.210700000000003</v>
      </c>
      <c r="B641" s="13" t="s">
        <v>612</v>
      </c>
      <c r="C641" s="19"/>
      <c r="D641" s="19"/>
      <c r="E641" s="19">
        <v>0</v>
      </c>
      <c r="F641" s="19">
        <v>0</v>
      </c>
      <c r="G641" s="19">
        <v>0</v>
      </c>
      <c r="H641" s="19">
        <v>0</v>
      </c>
      <c r="I641" s="19">
        <v>2.3283064365386963E-10</v>
      </c>
      <c r="J641" s="19">
        <v>0</v>
      </c>
      <c r="K641" s="19">
        <v>2.6193447411060333E-10</v>
      </c>
      <c r="L641" s="19">
        <v>0</v>
      </c>
      <c r="M641" s="19">
        <v>0</v>
      </c>
      <c r="N641" s="19">
        <v>0</v>
      </c>
      <c r="O641" s="22"/>
      <c r="P641" s="19"/>
      <c r="Q641" s="22">
        <v>0</v>
      </c>
      <c r="R641" s="22">
        <v>9.3132257461547852E-10</v>
      </c>
      <c r="S641" s="24">
        <v>0</v>
      </c>
      <c r="T641" s="24">
        <v>0</v>
      </c>
      <c r="U641" s="19"/>
      <c r="V641" s="19"/>
      <c r="W641" s="19">
        <v>0</v>
      </c>
      <c r="X641" s="19">
        <v>0</v>
      </c>
      <c r="Y641" s="19">
        <v>6.9849193096160889E-10</v>
      </c>
      <c r="Z641" s="19">
        <v>0</v>
      </c>
      <c r="AA641" s="19">
        <v>0</v>
      </c>
      <c r="AB641" s="19">
        <v>0</v>
      </c>
      <c r="AC641" s="19">
        <v>0</v>
      </c>
      <c r="AD641" s="19">
        <v>0</v>
      </c>
      <c r="AE641" s="19">
        <v>2.1509549696929753E-9</v>
      </c>
      <c r="AF641" s="19">
        <v>0</v>
      </c>
      <c r="AG641" s="21">
        <v>0</v>
      </c>
      <c r="AH641" s="21">
        <v>1.1641532182693481E-10</v>
      </c>
      <c r="AI641" s="19">
        <v>0</v>
      </c>
      <c r="AJ641" s="19">
        <v>0</v>
      </c>
      <c r="AK641" s="19">
        <v>0</v>
      </c>
      <c r="AL641" s="19">
        <v>0</v>
      </c>
      <c r="AM641" s="19"/>
      <c r="AN641" s="19"/>
      <c r="AO641" s="19"/>
      <c r="AP641" s="19"/>
      <c r="AQ641" s="19">
        <v>0</v>
      </c>
      <c r="AR641" s="19">
        <v>0</v>
      </c>
      <c r="AS641" s="19"/>
      <c r="AT641" s="19"/>
      <c r="AU641" s="19"/>
      <c r="AV641" s="19"/>
      <c r="AW641" s="19"/>
      <c r="AX641" s="19"/>
      <c r="AY641" s="19"/>
      <c r="AZ641" s="19"/>
      <c r="BA641" s="19">
        <v>0</v>
      </c>
      <c r="BB641" s="19">
        <v>0</v>
      </c>
      <c r="BC641" s="19"/>
      <c r="BD641" s="19"/>
      <c r="BE641" s="19"/>
      <c r="BF641" s="19"/>
      <c r="BG641" s="16">
        <f t="shared" si="36"/>
        <v>3.3442120184190571E-9</v>
      </c>
      <c r="BH641" s="16">
        <f t="shared" si="36"/>
        <v>1.0477378964424133E-9</v>
      </c>
      <c r="BI641" s="16">
        <f t="shared" si="37"/>
        <v>2.2964741219766438E-9</v>
      </c>
      <c r="BJ641" s="16">
        <f t="shared" si="38"/>
        <v>0</v>
      </c>
      <c r="BK641" s="18">
        <f t="shared" si="39"/>
        <v>0</v>
      </c>
    </row>
    <row r="642" spans="1:63" ht="31.5" x14ac:dyDescent="0.3">
      <c r="A642" s="77">
        <v>32.400700000000001</v>
      </c>
      <c r="B642" s="13" t="s">
        <v>613</v>
      </c>
      <c r="C642" s="19"/>
      <c r="D642" s="19"/>
      <c r="E642" s="19">
        <v>0</v>
      </c>
      <c r="F642" s="19">
        <v>0</v>
      </c>
      <c r="G642" s="19">
        <v>0</v>
      </c>
      <c r="H642" s="19">
        <v>0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22"/>
      <c r="P642" s="19"/>
      <c r="Q642" s="22">
        <v>0</v>
      </c>
      <c r="R642" s="22">
        <v>0</v>
      </c>
      <c r="S642" s="19">
        <v>0</v>
      </c>
      <c r="T642" s="19">
        <v>0</v>
      </c>
      <c r="U642" s="19"/>
      <c r="V642" s="19"/>
      <c r="W642" s="19">
        <v>0</v>
      </c>
      <c r="X642" s="19">
        <v>0</v>
      </c>
      <c r="Y642" s="19">
        <v>0</v>
      </c>
      <c r="Z642" s="19">
        <v>0</v>
      </c>
      <c r="AA642" s="19">
        <v>0</v>
      </c>
      <c r="AB642" s="19">
        <v>0</v>
      </c>
      <c r="AC642" s="19">
        <v>0</v>
      </c>
      <c r="AD642" s="19">
        <v>0</v>
      </c>
      <c r="AE642" s="19">
        <v>0</v>
      </c>
      <c r="AF642" s="19">
        <v>0</v>
      </c>
      <c r="AG642" s="19">
        <v>0</v>
      </c>
      <c r="AH642" s="19">
        <v>0</v>
      </c>
      <c r="AI642" s="19">
        <v>0</v>
      </c>
      <c r="AJ642" s="19">
        <v>0</v>
      </c>
      <c r="AK642" s="19">
        <v>0</v>
      </c>
      <c r="AL642" s="19">
        <v>0</v>
      </c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>
        <v>0</v>
      </c>
      <c r="BB642" s="19">
        <v>0</v>
      </c>
      <c r="BC642" s="19"/>
      <c r="BD642" s="19"/>
      <c r="BE642" s="19"/>
      <c r="BF642" s="19"/>
      <c r="BG642" s="16">
        <f t="shared" si="36"/>
        <v>0</v>
      </c>
      <c r="BH642" s="16">
        <f t="shared" si="36"/>
        <v>0</v>
      </c>
      <c r="BI642" s="16">
        <f t="shared" si="37"/>
        <v>0</v>
      </c>
      <c r="BJ642" s="16">
        <f t="shared" si="38"/>
        <v>0</v>
      </c>
      <c r="BK642" s="18">
        <f t="shared" si="39"/>
        <v>0</v>
      </c>
    </row>
    <row r="643" spans="1:63" x14ac:dyDescent="0.3">
      <c r="A643" s="77">
        <v>32.410699999999999</v>
      </c>
      <c r="B643" s="13" t="s">
        <v>614</v>
      </c>
      <c r="C643" s="19"/>
      <c r="D643" s="19"/>
      <c r="E643" s="19">
        <v>0</v>
      </c>
      <c r="F643" s="19">
        <v>0</v>
      </c>
      <c r="G643" s="19">
        <v>0</v>
      </c>
      <c r="H643" s="19">
        <v>0</v>
      </c>
      <c r="I643" s="19">
        <v>0</v>
      </c>
      <c r="J643" s="19">
        <v>7.4505805969238281E-9</v>
      </c>
      <c r="K643" s="19">
        <v>0</v>
      </c>
      <c r="L643" s="19">
        <v>0</v>
      </c>
      <c r="M643" s="19">
        <v>0</v>
      </c>
      <c r="N643" s="19">
        <v>0</v>
      </c>
      <c r="O643" s="22"/>
      <c r="P643" s="19"/>
      <c r="Q643" s="22">
        <v>0</v>
      </c>
      <c r="R643" s="22">
        <v>0</v>
      </c>
      <c r="S643" s="19">
        <v>0</v>
      </c>
      <c r="T643" s="19">
        <v>0</v>
      </c>
      <c r="U643" s="19"/>
      <c r="V643" s="19"/>
      <c r="W643" s="19">
        <v>0</v>
      </c>
      <c r="X643" s="19">
        <v>0</v>
      </c>
      <c r="Y643" s="19"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0</v>
      </c>
      <c r="AE643" s="19">
        <v>0</v>
      </c>
      <c r="AF643" s="19">
        <v>0</v>
      </c>
      <c r="AG643" s="19">
        <v>0</v>
      </c>
      <c r="AH643" s="19">
        <v>0</v>
      </c>
      <c r="AI643" s="19">
        <v>0</v>
      </c>
      <c r="AJ643" s="19">
        <v>0</v>
      </c>
      <c r="AK643" s="19">
        <v>0</v>
      </c>
      <c r="AL643" s="19">
        <v>0</v>
      </c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>
        <v>0</v>
      </c>
      <c r="BB643" s="19">
        <v>0</v>
      </c>
      <c r="BC643" s="19"/>
      <c r="BD643" s="19"/>
      <c r="BE643" s="19"/>
      <c r="BF643" s="19"/>
      <c r="BG643" s="16">
        <f t="shared" si="36"/>
        <v>0</v>
      </c>
      <c r="BH643" s="16">
        <f t="shared" si="36"/>
        <v>7.4505805969238281E-9</v>
      </c>
      <c r="BI643" s="16">
        <f t="shared" si="37"/>
        <v>0</v>
      </c>
      <c r="BJ643" s="16">
        <f t="shared" si="38"/>
        <v>7.4505805969238281E-9</v>
      </c>
      <c r="BK643" s="18">
        <f t="shared" si="39"/>
        <v>0</v>
      </c>
    </row>
    <row r="644" spans="1:63" ht="31.5" x14ac:dyDescent="0.3">
      <c r="A644" s="78">
        <v>32.5107</v>
      </c>
      <c r="B644" s="13" t="s">
        <v>615</v>
      </c>
      <c r="C644" s="19"/>
      <c r="D644" s="19"/>
      <c r="E644" s="19">
        <v>0</v>
      </c>
      <c r="F644" s="19">
        <v>0</v>
      </c>
      <c r="G644" s="19">
        <v>0</v>
      </c>
      <c r="H644" s="19">
        <v>0</v>
      </c>
      <c r="I644" s="19">
        <v>0</v>
      </c>
      <c r="J644" s="19">
        <v>0</v>
      </c>
      <c r="K644" s="19">
        <v>0</v>
      </c>
      <c r="L644" s="19">
        <v>0</v>
      </c>
      <c r="M644" s="19">
        <v>0</v>
      </c>
      <c r="N644" s="19">
        <v>0</v>
      </c>
      <c r="O644" s="22"/>
      <c r="P644" s="19"/>
      <c r="Q644" s="22">
        <v>0</v>
      </c>
      <c r="R644" s="22">
        <v>0</v>
      </c>
      <c r="S644" s="19">
        <v>0</v>
      </c>
      <c r="T644" s="19">
        <v>0</v>
      </c>
      <c r="U644" s="19"/>
      <c r="V644" s="19"/>
      <c r="W644" s="19">
        <v>0</v>
      </c>
      <c r="X644" s="19">
        <v>0</v>
      </c>
      <c r="Y644" s="19">
        <v>0</v>
      </c>
      <c r="Z644" s="19">
        <v>0</v>
      </c>
      <c r="AA644" s="19">
        <v>0</v>
      </c>
      <c r="AB644" s="19">
        <v>0</v>
      </c>
      <c r="AC644" s="19">
        <v>0</v>
      </c>
      <c r="AD644" s="19">
        <v>0</v>
      </c>
      <c r="AE644" s="19">
        <v>0</v>
      </c>
      <c r="AF644" s="19">
        <v>0</v>
      </c>
      <c r="AG644" s="19">
        <v>0</v>
      </c>
      <c r="AH644" s="19">
        <v>0</v>
      </c>
      <c r="AI644" s="19">
        <v>0</v>
      </c>
      <c r="AJ644" s="19">
        <v>0</v>
      </c>
      <c r="AK644" s="19">
        <v>0</v>
      </c>
      <c r="AL644" s="19">
        <v>0</v>
      </c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>
        <v>0</v>
      </c>
      <c r="BB644" s="19">
        <v>0</v>
      </c>
      <c r="BC644" s="19"/>
      <c r="BD644" s="19"/>
      <c r="BE644" s="19"/>
      <c r="BF644" s="19"/>
      <c r="BG644" s="16">
        <f t="shared" si="36"/>
        <v>0</v>
      </c>
      <c r="BH644" s="16">
        <f t="shared" si="36"/>
        <v>0</v>
      </c>
      <c r="BI644" s="16">
        <f t="shared" si="37"/>
        <v>0</v>
      </c>
      <c r="BJ644" s="16">
        <f t="shared" si="38"/>
        <v>0</v>
      </c>
      <c r="BK644" s="18">
        <f t="shared" si="39"/>
        <v>0</v>
      </c>
    </row>
    <row r="645" spans="1:63" x14ac:dyDescent="0.3">
      <c r="A645" s="78">
        <v>35.000700000000002</v>
      </c>
      <c r="B645" s="13" t="s">
        <v>616</v>
      </c>
      <c r="C645" s="19">
        <v>0</v>
      </c>
      <c r="D645" s="19">
        <v>30717908.84</v>
      </c>
      <c r="E645" s="19">
        <v>0</v>
      </c>
      <c r="F645" s="19">
        <v>0</v>
      </c>
      <c r="G645" s="19">
        <v>0</v>
      </c>
      <c r="H645" s="19">
        <v>0</v>
      </c>
      <c r="I645" s="19">
        <v>0</v>
      </c>
      <c r="J645" s="19">
        <v>213502863.59</v>
      </c>
      <c r="K645" s="19">
        <v>0</v>
      </c>
      <c r="L645" s="19">
        <v>0</v>
      </c>
      <c r="M645" s="21">
        <v>0</v>
      </c>
      <c r="N645" s="20">
        <v>416414849.74000001</v>
      </c>
      <c r="O645" s="22"/>
      <c r="P645" s="19"/>
      <c r="Q645" s="22">
        <v>0</v>
      </c>
      <c r="R645" s="23">
        <v>134189009.94</v>
      </c>
      <c r="S645" s="19">
        <v>0</v>
      </c>
      <c r="T645" s="19">
        <v>0</v>
      </c>
      <c r="U645" s="19"/>
      <c r="V645" s="19">
        <v>593571109.15999997</v>
      </c>
      <c r="W645" s="21">
        <v>0</v>
      </c>
      <c r="X645" s="20">
        <v>335429363.52999997</v>
      </c>
      <c r="Y645" s="19">
        <v>0</v>
      </c>
      <c r="Z645" s="19">
        <v>0</v>
      </c>
      <c r="AA645" s="19">
        <v>0</v>
      </c>
      <c r="AB645" s="19">
        <v>0</v>
      </c>
      <c r="AC645" s="21">
        <v>0</v>
      </c>
      <c r="AD645" s="20">
        <v>217663649.88999999</v>
      </c>
      <c r="AE645" s="19">
        <v>0</v>
      </c>
      <c r="AF645" s="19">
        <v>0</v>
      </c>
      <c r="AG645" s="19">
        <v>0</v>
      </c>
      <c r="AH645" s="19">
        <v>0</v>
      </c>
      <c r="AI645" s="21">
        <v>0</v>
      </c>
      <c r="AJ645" s="21">
        <v>312844226.17000002</v>
      </c>
      <c r="AK645" s="19">
        <v>0</v>
      </c>
      <c r="AL645" s="19">
        <v>0</v>
      </c>
      <c r="AM645" s="19"/>
      <c r="AN645" s="19"/>
      <c r="AO645" s="19"/>
      <c r="AP645" s="19">
        <v>1512341.57</v>
      </c>
      <c r="AQ645" s="19"/>
      <c r="AR645" s="19"/>
      <c r="AS645" s="21"/>
      <c r="AT645" s="20">
        <v>875271</v>
      </c>
      <c r="AU645" s="19"/>
      <c r="AV645" s="19"/>
      <c r="AW645" s="19"/>
      <c r="AX645" s="19"/>
      <c r="AY645" s="19"/>
      <c r="AZ645" s="19"/>
      <c r="BA645" s="19">
        <v>0</v>
      </c>
      <c r="BB645" s="19">
        <v>0</v>
      </c>
      <c r="BC645" s="19"/>
      <c r="BD645" s="19"/>
      <c r="BE645" s="19">
        <v>2256720593.4299998</v>
      </c>
      <c r="BF645" s="19"/>
      <c r="BG645" s="16">
        <f t="shared" si="36"/>
        <v>2256720593.4299998</v>
      </c>
      <c r="BH645" s="16">
        <f t="shared" si="36"/>
        <v>2256720593.4300003</v>
      </c>
      <c r="BI645" s="16">
        <f t="shared" si="37"/>
        <v>0</v>
      </c>
      <c r="BJ645" s="16">
        <f t="shared" si="38"/>
        <v>4.76837158203125E-7</v>
      </c>
      <c r="BK645" s="18">
        <f t="shared" si="39"/>
        <v>0</v>
      </c>
    </row>
    <row r="646" spans="1:63" x14ac:dyDescent="0.3">
      <c r="A646" s="78">
        <v>36.110700000000001</v>
      </c>
      <c r="B646" s="13" t="s">
        <v>617</v>
      </c>
      <c r="C646" s="19"/>
      <c r="D646" s="19"/>
      <c r="E646" s="19">
        <v>0</v>
      </c>
      <c r="F646" s="19">
        <v>0</v>
      </c>
      <c r="G646" s="19">
        <v>0</v>
      </c>
      <c r="H646" s="19">
        <v>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22"/>
      <c r="P646" s="19"/>
      <c r="Q646" s="22">
        <v>0</v>
      </c>
      <c r="R646" s="22">
        <v>0</v>
      </c>
      <c r="S646" s="19">
        <v>0</v>
      </c>
      <c r="T646" s="19">
        <v>0</v>
      </c>
      <c r="U646" s="19"/>
      <c r="V646" s="19"/>
      <c r="W646" s="19">
        <v>0</v>
      </c>
      <c r="X646" s="19">
        <v>0</v>
      </c>
      <c r="Y646" s="19">
        <v>0</v>
      </c>
      <c r="Z646" s="19">
        <v>0</v>
      </c>
      <c r="AA646" s="19">
        <v>0</v>
      </c>
      <c r="AB646" s="19">
        <v>0</v>
      </c>
      <c r="AC646" s="19">
        <v>0</v>
      </c>
      <c r="AD646" s="19">
        <v>0</v>
      </c>
      <c r="AE646" s="19">
        <v>0</v>
      </c>
      <c r="AF646" s="19">
        <v>0</v>
      </c>
      <c r="AG646" s="19">
        <v>0</v>
      </c>
      <c r="AH646" s="19">
        <v>0</v>
      </c>
      <c r="AI646" s="19">
        <v>0</v>
      </c>
      <c r="AJ646" s="19">
        <v>0</v>
      </c>
      <c r="AK646" s="19">
        <v>0</v>
      </c>
      <c r="AL646" s="19">
        <v>0</v>
      </c>
      <c r="AM646" s="19"/>
      <c r="AN646" s="19"/>
      <c r="AO646" s="19"/>
      <c r="AP646" s="19"/>
      <c r="AQ646" s="19">
        <v>0</v>
      </c>
      <c r="AR646" s="19">
        <v>0</v>
      </c>
      <c r="AS646" s="19"/>
      <c r="AT646" s="19"/>
      <c r="AU646" s="19"/>
      <c r="AV646" s="19"/>
      <c r="AW646" s="19"/>
      <c r="AX646" s="19"/>
      <c r="AY646" s="19"/>
      <c r="AZ646" s="19"/>
      <c r="BA646" s="19">
        <v>0</v>
      </c>
      <c r="BB646" s="19">
        <v>0</v>
      </c>
      <c r="BC646" s="19"/>
      <c r="BD646" s="19"/>
      <c r="BE646" s="19"/>
      <c r="BF646" s="19"/>
      <c r="BG646" s="16">
        <f t="shared" si="36"/>
        <v>0</v>
      </c>
      <c r="BH646" s="16">
        <f t="shared" si="36"/>
        <v>0</v>
      </c>
      <c r="BI646" s="16">
        <f t="shared" si="37"/>
        <v>0</v>
      </c>
      <c r="BJ646" s="16">
        <f t="shared" si="38"/>
        <v>0</v>
      </c>
      <c r="BK646" s="18">
        <f t="shared" ref="BK646:BK709" si="40">AA646+AB646</f>
        <v>0</v>
      </c>
    </row>
    <row r="647" spans="1:63" x14ac:dyDescent="0.3">
      <c r="A647" s="78">
        <v>36.210700000000003</v>
      </c>
      <c r="B647" s="13" t="s">
        <v>618</v>
      </c>
      <c r="C647" s="19"/>
      <c r="D647" s="19"/>
      <c r="E647" s="19">
        <v>0</v>
      </c>
      <c r="F647" s="19">
        <v>0</v>
      </c>
      <c r="G647" s="19">
        <v>0</v>
      </c>
      <c r="H647" s="19">
        <v>0</v>
      </c>
      <c r="I647" s="19">
        <v>0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22"/>
      <c r="P647" s="19"/>
      <c r="Q647" s="22">
        <v>0</v>
      </c>
      <c r="R647" s="22">
        <v>0</v>
      </c>
      <c r="S647" s="19">
        <v>0</v>
      </c>
      <c r="T647" s="19">
        <v>0</v>
      </c>
      <c r="U647" s="19"/>
      <c r="V647" s="19"/>
      <c r="W647" s="19">
        <v>0</v>
      </c>
      <c r="X647" s="19">
        <v>0</v>
      </c>
      <c r="Y647" s="19">
        <v>0</v>
      </c>
      <c r="Z647" s="19">
        <v>0</v>
      </c>
      <c r="AA647" s="19">
        <v>0</v>
      </c>
      <c r="AB647" s="19">
        <v>0</v>
      </c>
      <c r="AC647" s="19">
        <v>0</v>
      </c>
      <c r="AD647" s="19">
        <v>0</v>
      </c>
      <c r="AE647" s="19">
        <v>0</v>
      </c>
      <c r="AF647" s="19">
        <v>0</v>
      </c>
      <c r="AG647" s="19">
        <v>0</v>
      </c>
      <c r="AH647" s="19">
        <v>0</v>
      </c>
      <c r="AI647" s="19">
        <v>0</v>
      </c>
      <c r="AJ647" s="19">
        <v>0</v>
      </c>
      <c r="AK647" s="19">
        <v>0</v>
      </c>
      <c r="AL647" s="19">
        <v>0</v>
      </c>
      <c r="AM647" s="19"/>
      <c r="AN647" s="19"/>
      <c r="AO647" s="19"/>
      <c r="AP647" s="19"/>
      <c r="AQ647" s="19">
        <v>0</v>
      </c>
      <c r="AR647" s="19">
        <v>0</v>
      </c>
      <c r="AS647" s="19"/>
      <c r="AT647" s="19"/>
      <c r="AU647" s="19"/>
      <c r="AV647" s="19"/>
      <c r="AW647" s="19"/>
      <c r="AX647" s="19"/>
      <c r="AY647" s="19"/>
      <c r="AZ647" s="19"/>
      <c r="BA647" s="19">
        <v>0</v>
      </c>
      <c r="BB647" s="19">
        <v>0</v>
      </c>
      <c r="BC647" s="19"/>
      <c r="BD647" s="19"/>
      <c r="BE647" s="19"/>
      <c r="BF647" s="19"/>
      <c r="BG647" s="16">
        <f t="shared" ref="BG647:BH710" si="41">C647+E647+G647+I647+K647+M647+O647+Q647+S647+U647+W647+Y647+AA647+AC647+AE647+AG647+AI647+AK647+AM647+AO647+AQ647+AS647+AU647+AW647+AY647+BA647+BC647+BE647</f>
        <v>0</v>
      </c>
      <c r="BH647" s="16">
        <f t="shared" si="41"/>
        <v>0</v>
      </c>
      <c r="BI647" s="16">
        <f t="shared" ref="BI647:BI710" si="42">IF(BG647-BH647&gt;0,BG647-BH647,0)</f>
        <v>0</v>
      </c>
      <c r="BJ647" s="16">
        <f t="shared" ref="BJ647:BJ710" si="43">IF(BH647-BG647&gt;0,BH647-BG647,0)</f>
        <v>0</v>
      </c>
      <c r="BK647" s="18">
        <f t="shared" si="40"/>
        <v>0</v>
      </c>
    </row>
    <row r="648" spans="1:63" x14ac:dyDescent="0.3">
      <c r="A648" s="77">
        <v>37.110700000000001</v>
      </c>
      <c r="B648" s="13" t="s">
        <v>619</v>
      </c>
      <c r="C648" s="19"/>
      <c r="D648" s="19"/>
      <c r="E648" s="19">
        <v>0</v>
      </c>
      <c r="F648" s="19">
        <v>0</v>
      </c>
      <c r="G648" s="19">
        <v>0</v>
      </c>
      <c r="H648" s="19">
        <v>0</v>
      </c>
      <c r="I648" s="19">
        <v>5.9604644775390625E-8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22"/>
      <c r="P648" s="19"/>
      <c r="Q648" s="22">
        <v>0</v>
      </c>
      <c r="R648" s="22">
        <v>0</v>
      </c>
      <c r="S648" s="19">
        <v>0</v>
      </c>
      <c r="T648" s="19">
        <v>0</v>
      </c>
      <c r="U648" s="19"/>
      <c r="V648" s="19"/>
      <c r="W648" s="19">
        <v>0</v>
      </c>
      <c r="X648" s="19">
        <v>0</v>
      </c>
      <c r="Y648" s="19">
        <v>0</v>
      </c>
      <c r="Z648" s="19">
        <v>0</v>
      </c>
      <c r="AA648" s="19">
        <v>0</v>
      </c>
      <c r="AB648" s="19">
        <v>0</v>
      </c>
      <c r="AC648" s="19">
        <v>0</v>
      </c>
      <c r="AD648" s="19">
        <v>0</v>
      </c>
      <c r="AE648" s="19">
        <v>0</v>
      </c>
      <c r="AF648" s="19">
        <v>0</v>
      </c>
      <c r="AG648" s="19">
        <v>0</v>
      </c>
      <c r="AH648" s="19">
        <v>0</v>
      </c>
      <c r="AI648" s="19">
        <v>0</v>
      </c>
      <c r="AJ648" s="19">
        <v>0</v>
      </c>
      <c r="AK648" s="19">
        <v>0</v>
      </c>
      <c r="AL648" s="19">
        <v>0</v>
      </c>
      <c r="AM648" s="19"/>
      <c r="AN648" s="19"/>
      <c r="AO648" s="19"/>
      <c r="AP648" s="19"/>
      <c r="AQ648" s="19">
        <v>0</v>
      </c>
      <c r="AR648" s="19">
        <v>0</v>
      </c>
      <c r="AS648" s="19"/>
      <c r="AT648" s="19"/>
      <c r="AU648" s="19"/>
      <c r="AV648" s="19"/>
      <c r="AW648" s="19"/>
      <c r="AX648" s="19"/>
      <c r="AY648" s="19"/>
      <c r="AZ648" s="19"/>
      <c r="BA648" s="19">
        <v>0</v>
      </c>
      <c r="BB648" s="19">
        <v>0</v>
      </c>
      <c r="BC648" s="19"/>
      <c r="BD648" s="19"/>
      <c r="BE648" s="19"/>
      <c r="BF648" s="19"/>
      <c r="BG648" s="16">
        <f t="shared" si="41"/>
        <v>5.9604644775390625E-8</v>
      </c>
      <c r="BH648" s="16">
        <f t="shared" si="41"/>
        <v>0</v>
      </c>
      <c r="BI648" s="16">
        <f t="shared" si="42"/>
        <v>5.9604644775390625E-8</v>
      </c>
      <c r="BJ648" s="16">
        <f t="shared" si="43"/>
        <v>0</v>
      </c>
      <c r="BK648" s="18">
        <f t="shared" si="40"/>
        <v>0</v>
      </c>
    </row>
    <row r="649" spans="1:63" x14ac:dyDescent="0.3">
      <c r="A649" s="78">
        <v>37.200699999999998</v>
      </c>
      <c r="B649" s="13" t="s">
        <v>620</v>
      </c>
      <c r="C649" s="19"/>
      <c r="D649" s="19"/>
      <c r="E649" s="19">
        <v>0</v>
      </c>
      <c r="F649" s="19">
        <v>0</v>
      </c>
      <c r="G649" s="19">
        <v>0</v>
      </c>
      <c r="H649" s="19">
        <v>0</v>
      </c>
      <c r="I649" s="19"/>
      <c r="J649" s="19"/>
      <c r="K649" s="19">
        <v>0</v>
      </c>
      <c r="L649" s="19">
        <v>0</v>
      </c>
      <c r="M649" s="19">
        <v>0</v>
      </c>
      <c r="N649" s="19">
        <v>0</v>
      </c>
      <c r="O649" s="22"/>
      <c r="P649" s="19"/>
      <c r="Q649" s="22">
        <v>0</v>
      </c>
      <c r="R649" s="22">
        <v>0</v>
      </c>
      <c r="S649" s="19">
        <v>0</v>
      </c>
      <c r="T649" s="19">
        <v>0</v>
      </c>
      <c r="U649" s="19"/>
      <c r="V649" s="19"/>
      <c r="W649" s="19">
        <v>0</v>
      </c>
      <c r="X649" s="19">
        <v>0</v>
      </c>
      <c r="Y649" s="19">
        <v>0</v>
      </c>
      <c r="Z649" s="19">
        <v>0</v>
      </c>
      <c r="AA649" s="19">
        <v>0</v>
      </c>
      <c r="AB649" s="19">
        <v>0</v>
      </c>
      <c r="AC649" s="19">
        <v>0</v>
      </c>
      <c r="AD649" s="19">
        <v>0</v>
      </c>
      <c r="AE649" s="19">
        <v>0</v>
      </c>
      <c r="AF649" s="19">
        <v>0</v>
      </c>
      <c r="AG649" s="19">
        <v>0</v>
      </c>
      <c r="AH649" s="19">
        <v>0</v>
      </c>
      <c r="AI649" s="19">
        <v>0</v>
      </c>
      <c r="AJ649" s="19">
        <v>0</v>
      </c>
      <c r="AK649" s="19">
        <v>0</v>
      </c>
      <c r="AL649" s="19">
        <v>0</v>
      </c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>
        <v>0</v>
      </c>
      <c r="BB649" s="19">
        <v>0</v>
      </c>
      <c r="BC649" s="19"/>
      <c r="BD649" s="19"/>
      <c r="BE649" s="19"/>
      <c r="BF649" s="19"/>
      <c r="BG649" s="16">
        <f t="shared" si="41"/>
        <v>0</v>
      </c>
      <c r="BH649" s="16">
        <f t="shared" si="41"/>
        <v>0</v>
      </c>
      <c r="BI649" s="16">
        <f t="shared" si="42"/>
        <v>0</v>
      </c>
      <c r="BJ649" s="16">
        <f t="shared" si="43"/>
        <v>0</v>
      </c>
      <c r="BK649" s="18">
        <f t="shared" si="40"/>
        <v>0</v>
      </c>
    </row>
    <row r="650" spans="1:63" x14ac:dyDescent="0.3">
      <c r="A650" s="78">
        <v>37.210700000000003</v>
      </c>
      <c r="B650" s="13" t="s">
        <v>620</v>
      </c>
      <c r="C650" s="19"/>
      <c r="D650" s="19"/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22"/>
      <c r="P650" s="19"/>
      <c r="Q650" s="22">
        <v>0</v>
      </c>
      <c r="R650" s="22">
        <v>0</v>
      </c>
      <c r="S650" s="19">
        <v>0</v>
      </c>
      <c r="T650" s="19">
        <v>0</v>
      </c>
      <c r="U650" s="19"/>
      <c r="V650" s="19"/>
      <c r="W650" s="19">
        <v>0</v>
      </c>
      <c r="X650" s="19">
        <v>0</v>
      </c>
      <c r="Y650" s="19">
        <v>0</v>
      </c>
      <c r="Z650" s="19">
        <v>0</v>
      </c>
      <c r="AA650" s="19">
        <v>0</v>
      </c>
      <c r="AB650" s="19">
        <v>0</v>
      </c>
      <c r="AC650" s="19">
        <v>0</v>
      </c>
      <c r="AD650" s="19">
        <v>0</v>
      </c>
      <c r="AE650" s="19">
        <v>0</v>
      </c>
      <c r="AF650" s="19">
        <v>0</v>
      </c>
      <c r="AG650" s="19">
        <v>0</v>
      </c>
      <c r="AH650" s="19">
        <v>0</v>
      </c>
      <c r="AI650" s="19">
        <v>0</v>
      </c>
      <c r="AJ650" s="19">
        <v>0</v>
      </c>
      <c r="AK650" s="19">
        <v>0</v>
      </c>
      <c r="AL650" s="19">
        <v>0</v>
      </c>
      <c r="AM650" s="19"/>
      <c r="AN650" s="19"/>
      <c r="AO650" s="19"/>
      <c r="AP650" s="19"/>
      <c r="AQ650" s="19">
        <v>0</v>
      </c>
      <c r="AR650" s="19">
        <v>0</v>
      </c>
      <c r="AS650" s="19"/>
      <c r="AT650" s="19"/>
      <c r="AU650" s="19"/>
      <c r="AV650" s="19"/>
      <c r="AW650" s="19"/>
      <c r="AX650" s="19"/>
      <c r="AY650" s="19"/>
      <c r="AZ650" s="19"/>
      <c r="BA650" s="19">
        <v>0</v>
      </c>
      <c r="BB650" s="19">
        <v>0</v>
      </c>
      <c r="BC650" s="19"/>
      <c r="BD650" s="19"/>
      <c r="BE650" s="19"/>
      <c r="BF650" s="19"/>
      <c r="BG650" s="16">
        <f t="shared" si="41"/>
        <v>0</v>
      </c>
      <c r="BH650" s="16">
        <f t="shared" si="41"/>
        <v>0</v>
      </c>
      <c r="BI650" s="16">
        <f t="shared" si="42"/>
        <v>0</v>
      </c>
      <c r="BJ650" s="16">
        <f t="shared" si="43"/>
        <v>0</v>
      </c>
      <c r="BK650" s="18">
        <f t="shared" si="40"/>
        <v>0</v>
      </c>
    </row>
    <row r="651" spans="1:63" ht="47.25" x14ac:dyDescent="0.3">
      <c r="A651" s="71">
        <v>37.820700000000002</v>
      </c>
      <c r="B651" s="72" t="s">
        <v>621</v>
      </c>
      <c r="C651" s="19">
        <v>0</v>
      </c>
      <c r="D651" s="19">
        <v>32381688322.68</v>
      </c>
      <c r="E651" s="21">
        <v>0</v>
      </c>
      <c r="F651" s="20">
        <v>27291943135.129997</v>
      </c>
      <c r="G651" s="19">
        <v>0</v>
      </c>
      <c r="H651" s="19">
        <v>24323567052.299999</v>
      </c>
      <c r="I651" s="19">
        <v>0</v>
      </c>
      <c r="J651" s="19">
        <v>15495250240.65</v>
      </c>
      <c r="K651" s="19">
        <v>0</v>
      </c>
      <c r="L651" s="19">
        <v>0</v>
      </c>
      <c r="M651" s="21">
        <v>0</v>
      </c>
      <c r="N651" s="20">
        <v>14391457547.48</v>
      </c>
      <c r="O651" s="22"/>
      <c r="P651" s="23">
        <v>7375730142.6099997</v>
      </c>
      <c r="Q651" s="22">
        <v>0</v>
      </c>
      <c r="R651" s="23">
        <v>6119434852.750001</v>
      </c>
      <c r="S651" s="24">
        <v>0</v>
      </c>
      <c r="T651" s="20">
        <v>7318326391.04</v>
      </c>
      <c r="U651" s="19"/>
      <c r="V651" s="19">
        <v>30765689312.309998</v>
      </c>
      <c r="W651" s="21">
        <v>0</v>
      </c>
      <c r="X651" s="20">
        <v>17178747438.549999</v>
      </c>
      <c r="Y651" s="19">
        <v>0</v>
      </c>
      <c r="Z651" s="19">
        <v>2055026410.0699999</v>
      </c>
      <c r="AA651" s="21">
        <v>0</v>
      </c>
      <c r="AB651" s="21">
        <v>2907790344.8699999</v>
      </c>
      <c r="AC651" s="21">
        <v>0</v>
      </c>
      <c r="AD651" s="20">
        <v>16311586642.990002</v>
      </c>
      <c r="AE651" s="19">
        <v>0</v>
      </c>
      <c r="AF651" s="19">
        <v>1308074880.0999999</v>
      </c>
      <c r="AG651" s="21">
        <v>0</v>
      </c>
      <c r="AH651" s="20">
        <v>5845498933.079999</v>
      </c>
      <c r="AI651" s="21">
        <v>0</v>
      </c>
      <c r="AJ651" s="21">
        <v>8588386913.9800005</v>
      </c>
      <c r="AK651" s="21">
        <v>0</v>
      </c>
      <c r="AL651" s="20">
        <v>5166648785.8300009</v>
      </c>
      <c r="AM651" s="19">
        <v>599192787.11000001</v>
      </c>
      <c r="AN651" s="19"/>
      <c r="AO651" s="19">
        <v>639603425.10000002</v>
      </c>
      <c r="AP651" s="19"/>
      <c r="AQ651" s="20">
        <v>390116614.23000002</v>
      </c>
      <c r="AR651" s="21">
        <v>0</v>
      </c>
      <c r="AS651" s="20">
        <v>543588832.62</v>
      </c>
      <c r="AT651" s="21"/>
      <c r="AU651" s="19">
        <v>266072858.44999999</v>
      </c>
      <c r="AV651" s="19">
        <v>0</v>
      </c>
      <c r="AW651" s="19">
        <v>2432295277.6500001</v>
      </c>
      <c r="AX651" s="19"/>
      <c r="AY651" s="19">
        <v>88576256889.170013</v>
      </c>
      <c r="AZ651" s="19"/>
      <c r="BA651" s="19">
        <v>152216916284.01001</v>
      </c>
      <c r="BB651" s="19">
        <v>0</v>
      </c>
      <c r="BC651" s="19"/>
      <c r="BD651" s="19"/>
      <c r="BE651" s="19"/>
      <c r="BF651" s="19">
        <v>30985696112.91</v>
      </c>
      <c r="BG651" s="16">
        <f t="shared" si="41"/>
        <v>245664042968.34003</v>
      </c>
      <c r="BH651" s="16">
        <f t="shared" si="41"/>
        <v>255810543459.32996</v>
      </c>
      <c r="BI651" s="16">
        <f t="shared" si="42"/>
        <v>0</v>
      </c>
      <c r="BJ651" s="16">
        <f t="shared" si="43"/>
        <v>10146500490.989929</v>
      </c>
      <c r="BK651" s="18">
        <f t="shared" si="40"/>
        <v>2907790344.8699999</v>
      </c>
    </row>
    <row r="652" spans="1:63" ht="63" x14ac:dyDescent="0.3">
      <c r="A652" s="71">
        <v>37.8217</v>
      </c>
      <c r="B652" s="72" t="s">
        <v>622</v>
      </c>
      <c r="C652" s="19">
        <v>31552615229.770004</v>
      </c>
      <c r="D652" s="19">
        <v>0</v>
      </c>
      <c r="E652" s="20">
        <v>26608598108.149998</v>
      </c>
      <c r="F652" s="21">
        <v>0</v>
      </c>
      <c r="G652" s="19">
        <v>21893087870.779999</v>
      </c>
      <c r="H652" s="19">
        <v>0</v>
      </c>
      <c r="I652" s="19">
        <v>12074114924.590002</v>
      </c>
      <c r="J652" s="19">
        <v>0</v>
      </c>
      <c r="K652" s="19">
        <v>0</v>
      </c>
      <c r="L652" s="19">
        <v>0</v>
      </c>
      <c r="M652" s="20">
        <v>11272521295.219999</v>
      </c>
      <c r="N652" s="21">
        <v>0</v>
      </c>
      <c r="O652" s="23">
        <v>5027668501.8599997</v>
      </c>
      <c r="P652" s="22"/>
      <c r="Q652" s="23">
        <v>5160004368.2700005</v>
      </c>
      <c r="R652" s="22">
        <v>0</v>
      </c>
      <c r="S652" s="20">
        <v>5768910710.3100004</v>
      </c>
      <c r="T652" s="24">
        <v>0</v>
      </c>
      <c r="U652" s="19">
        <v>28082876228.739998</v>
      </c>
      <c r="V652" s="19"/>
      <c r="W652" s="20">
        <v>15659681782.120001</v>
      </c>
      <c r="X652" s="21">
        <v>0</v>
      </c>
      <c r="Y652" s="19">
        <v>226411974.34999999</v>
      </c>
      <c r="Z652" s="19">
        <v>0</v>
      </c>
      <c r="AA652" s="21">
        <v>1518078316.29</v>
      </c>
      <c r="AB652" s="21">
        <v>0</v>
      </c>
      <c r="AC652" s="20">
        <v>15437944578.440002</v>
      </c>
      <c r="AD652" s="21">
        <v>0</v>
      </c>
      <c r="AE652" s="19">
        <v>37422262.799999997</v>
      </c>
      <c r="AF652" s="19">
        <v>0</v>
      </c>
      <c r="AG652" s="20">
        <v>3782832159.1900005</v>
      </c>
      <c r="AH652" s="21">
        <v>0</v>
      </c>
      <c r="AI652" s="21">
        <v>6610695048.6400003</v>
      </c>
      <c r="AJ652" s="21">
        <v>0</v>
      </c>
      <c r="AK652" s="20">
        <v>3311093916.0899997</v>
      </c>
      <c r="AL652" s="21">
        <v>0</v>
      </c>
      <c r="AM652" s="19"/>
      <c r="AN652" s="19">
        <v>606792648.34000003</v>
      </c>
      <c r="AO652" s="19"/>
      <c r="AP652" s="19">
        <v>632684950.83000004</v>
      </c>
      <c r="AQ652" s="21">
        <v>0</v>
      </c>
      <c r="AR652" s="20">
        <v>374319352.47000003</v>
      </c>
      <c r="AS652" s="21"/>
      <c r="AT652" s="20">
        <v>538446869.12</v>
      </c>
      <c r="AU652" s="19">
        <v>0</v>
      </c>
      <c r="AV652" s="19">
        <v>263710867.06</v>
      </c>
      <c r="AW652" s="19"/>
      <c r="AX652" s="19">
        <v>2354179398.5999999</v>
      </c>
      <c r="AY652" s="19"/>
      <c r="AZ652" s="19">
        <v>60143295631.509995</v>
      </c>
      <c r="BA652" s="19">
        <v>0</v>
      </c>
      <c r="BB652" s="19">
        <v>130569667026.77</v>
      </c>
      <c r="BC652" s="19"/>
      <c r="BD652" s="19"/>
      <c r="BE652" s="19">
        <v>5747520538.0700016</v>
      </c>
      <c r="BF652" s="19"/>
      <c r="BG652" s="16">
        <f t="shared" si="41"/>
        <v>199772077813.68002</v>
      </c>
      <c r="BH652" s="16">
        <f t="shared" si="41"/>
        <v>195483096744.70001</v>
      </c>
      <c r="BI652" s="16">
        <f t="shared" si="42"/>
        <v>4288981068.980011</v>
      </c>
      <c r="BJ652" s="16">
        <f t="shared" si="43"/>
        <v>0</v>
      </c>
      <c r="BK652" s="18">
        <f t="shared" si="40"/>
        <v>1518078316.29</v>
      </c>
    </row>
    <row r="653" spans="1:63" ht="31.5" x14ac:dyDescent="0.3">
      <c r="A653" s="71">
        <v>37.826700000000002</v>
      </c>
      <c r="B653" s="72" t="s">
        <v>623</v>
      </c>
      <c r="C653" s="19">
        <v>2493139028.1799998</v>
      </c>
      <c r="D653" s="19">
        <v>0</v>
      </c>
      <c r="E653" s="19">
        <v>4494664114.5799999</v>
      </c>
      <c r="F653" s="19">
        <v>0</v>
      </c>
      <c r="G653" s="19">
        <v>3196548394.4400001</v>
      </c>
      <c r="H653" s="19">
        <v>0</v>
      </c>
      <c r="I653" s="19">
        <v>3356147572.6199999</v>
      </c>
      <c r="J653" s="19">
        <v>0</v>
      </c>
      <c r="K653" s="19">
        <v>0</v>
      </c>
      <c r="L653" s="19">
        <v>1213230196.3899999</v>
      </c>
      <c r="M653" s="25">
        <v>1359921334.8800001</v>
      </c>
      <c r="N653" s="21">
        <v>0</v>
      </c>
      <c r="O653" s="23">
        <v>1104672999</v>
      </c>
      <c r="P653" s="22"/>
      <c r="Q653" s="23">
        <v>627219327.26999998</v>
      </c>
      <c r="R653" s="22">
        <v>0</v>
      </c>
      <c r="S653" s="25">
        <v>1114608298.9100001</v>
      </c>
      <c r="T653" s="24">
        <v>0</v>
      </c>
      <c r="U653" s="19">
        <v>3535523036.79</v>
      </c>
      <c r="V653" s="19"/>
      <c r="W653" s="20">
        <v>1371699131.2199998</v>
      </c>
      <c r="X653" s="21">
        <v>0</v>
      </c>
      <c r="Y653" s="19">
        <v>1066646808.9200001</v>
      </c>
      <c r="Z653" s="19">
        <v>0</v>
      </c>
      <c r="AA653" s="21">
        <v>545620442.10000002</v>
      </c>
      <c r="AB653" s="21">
        <v>0</v>
      </c>
      <c r="AC653" s="20">
        <v>2243843057.8799996</v>
      </c>
      <c r="AD653" s="21">
        <v>0</v>
      </c>
      <c r="AE653" s="19">
        <v>533377375.07999998</v>
      </c>
      <c r="AF653" s="19">
        <v>0</v>
      </c>
      <c r="AG653" s="25">
        <v>671869437.48000002</v>
      </c>
      <c r="AH653" s="21">
        <v>0</v>
      </c>
      <c r="AI653" s="21">
        <v>1116806656.1600001</v>
      </c>
      <c r="AJ653" s="21">
        <v>0</v>
      </c>
      <c r="AK653" s="21">
        <v>763237028.01999998</v>
      </c>
      <c r="AL653" s="21">
        <v>0</v>
      </c>
      <c r="AM653" s="19"/>
      <c r="AN653" s="21">
        <v>104996323.77</v>
      </c>
      <c r="AO653" s="19"/>
      <c r="AP653" s="19">
        <v>35158531.969999999</v>
      </c>
      <c r="AQ653" s="21">
        <v>0</v>
      </c>
      <c r="AR653" s="21">
        <v>37327549</v>
      </c>
      <c r="AS653" s="21"/>
      <c r="AT653" s="20">
        <v>50341642.399999999</v>
      </c>
      <c r="AU653" s="19">
        <v>0</v>
      </c>
      <c r="AV653" s="19">
        <v>38514114</v>
      </c>
      <c r="AW653" s="19"/>
      <c r="AX653" s="19">
        <v>534458418.45999998</v>
      </c>
      <c r="AY653" s="19"/>
      <c r="AZ653" s="19">
        <v>73493286.599999994</v>
      </c>
      <c r="BA653" s="19">
        <v>0</v>
      </c>
      <c r="BB653" s="19">
        <v>27691985370.440002</v>
      </c>
      <c r="BC653" s="19"/>
      <c r="BD653" s="19">
        <v>16790135</v>
      </c>
      <c r="BE653" s="19">
        <v>2920688462.21</v>
      </c>
      <c r="BF653" s="19"/>
      <c r="BG653" s="16">
        <f t="shared" si="41"/>
        <v>32516232505.740005</v>
      </c>
      <c r="BH653" s="16">
        <f t="shared" si="41"/>
        <v>29796295568.030003</v>
      </c>
      <c r="BI653" s="16">
        <f>IF(BG653-BH653&gt;0,BG653-BH653,0)</f>
        <v>2719936937.7100029</v>
      </c>
      <c r="BJ653" s="16">
        <f t="shared" si="43"/>
        <v>0</v>
      </c>
      <c r="BK653" s="18">
        <f t="shared" si="40"/>
        <v>545620442.10000002</v>
      </c>
    </row>
    <row r="654" spans="1:63" ht="31.5" x14ac:dyDescent="0.3">
      <c r="A654" s="12">
        <v>41.108699999999999</v>
      </c>
      <c r="B654" s="13" t="s">
        <v>624</v>
      </c>
      <c r="C654" s="19"/>
      <c r="D654" s="19"/>
      <c r="E654" s="19">
        <v>0</v>
      </c>
      <c r="F654" s="19">
        <v>0</v>
      </c>
      <c r="G654" s="19">
        <v>0</v>
      </c>
      <c r="H654" s="19">
        <v>0</v>
      </c>
      <c r="I654" s="19"/>
      <c r="J654" s="19"/>
      <c r="K654" s="19">
        <v>0</v>
      </c>
      <c r="L654" s="19">
        <v>0</v>
      </c>
      <c r="M654" s="19">
        <v>0</v>
      </c>
      <c r="N654" s="19">
        <v>0</v>
      </c>
      <c r="O654" s="22"/>
      <c r="P654" s="19"/>
      <c r="Q654" s="22">
        <v>0</v>
      </c>
      <c r="R654" s="22">
        <v>0</v>
      </c>
      <c r="S654" s="19">
        <v>0</v>
      </c>
      <c r="T654" s="19">
        <v>0</v>
      </c>
      <c r="U654" s="19"/>
      <c r="V654" s="19"/>
      <c r="W654" s="19">
        <v>0</v>
      </c>
      <c r="X654" s="19">
        <v>0</v>
      </c>
      <c r="Y654" s="19">
        <v>0</v>
      </c>
      <c r="Z654" s="19">
        <v>0</v>
      </c>
      <c r="AA654" s="19">
        <v>0</v>
      </c>
      <c r="AB654" s="19">
        <v>0</v>
      </c>
      <c r="AC654" s="19">
        <v>0</v>
      </c>
      <c r="AD654" s="19">
        <v>0</v>
      </c>
      <c r="AE654" s="19">
        <v>0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>
        <v>0</v>
      </c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>
        <v>0</v>
      </c>
      <c r="BB654" s="19">
        <v>5988111338.2399998</v>
      </c>
      <c r="BC654" s="19"/>
      <c r="BD654" s="19"/>
      <c r="BE654" s="19"/>
      <c r="BF654" s="19"/>
      <c r="BG654" s="16">
        <f t="shared" si="41"/>
        <v>0</v>
      </c>
      <c r="BH654" s="16">
        <f t="shared" si="41"/>
        <v>5988111338.2399998</v>
      </c>
      <c r="BI654" s="79">
        <f t="shared" si="42"/>
        <v>0</v>
      </c>
      <c r="BJ654" s="79">
        <f t="shared" si="43"/>
        <v>5988111338.2399998</v>
      </c>
      <c r="BK654" s="18">
        <f t="shared" si="40"/>
        <v>0</v>
      </c>
    </row>
    <row r="655" spans="1:63" ht="31.5" x14ac:dyDescent="0.3">
      <c r="A655" s="12">
        <v>41.109699999999997</v>
      </c>
      <c r="B655" s="13" t="s">
        <v>625</v>
      </c>
      <c r="C655" s="19"/>
      <c r="D655" s="19"/>
      <c r="E655" s="19">
        <v>0</v>
      </c>
      <c r="F655" s="19">
        <v>0</v>
      </c>
      <c r="G655" s="19">
        <v>0</v>
      </c>
      <c r="H655" s="19">
        <v>0</v>
      </c>
      <c r="I655" s="19"/>
      <c r="J655" s="19"/>
      <c r="K655" s="19">
        <v>0</v>
      </c>
      <c r="L655" s="19">
        <v>0</v>
      </c>
      <c r="M655" s="19">
        <v>0</v>
      </c>
      <c r="N655" s="19">
        <v>0</v>
      </c>
      <c r="O655" s="22"/>
      <c r="P655" s="19"/>
      <c r="Q655" s="22">
        <v>0</v>
      </c>
      <c r="R655" s="22">
        <v>0</v>
      </c>
      <c r="S655" s="19">
        <v>0</v>
      </c>
      <c r="T655" s="19">
        <v>0</v>
      </c>
      <c r="U655" s="19"/>
      <c r="V655" s="19"/>
      <c r="W655" s="19">
        <v>0</v>
      </c>
      <c r="X655" s="19">
        <v>0</v>
      </c>
      <c r="Y655" s="19">
        <v>0</v>
      </c>
      <c r="Z655" s="19">
        <v>0</v>
      </c>
      <c r="AA655" s="19">
        <v>0</v>
      </c>
      <c r="AB655" s="19">
        <v>0</v>
      </c>
      <c r="AC655" s="19">
        <v>0</v>
      </c>
      <c r="AD655" s="19">
        <v>0</v>
      </c>
      <c r="AE655" s="19">
        <v>0</v>
      </c>
      <c r="AF655" s="19">
        <v>0</v>
      </c>
      <c r="AG655" s="19">
        <v>0</v>
      </c>
      <c r="AH655" s="19">
        <v>0</v>
      </c>
      <c r="AI655" s="19">
        <v>0</v>
      </c>
      <c r="AJ655" s="19">
        <v>0</v>
      </c>
      <c r="AK655" s="19">
        <v>0</v>
      </c>
      <c r="AL655" s="19">
        <v>0</v>
      </c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>
        <v>0</v>
      </c>
      <c r="BB655" s="19">
        <v>0</v>
      </c>
      <c r="BC655" s="19"/>
      <c r="BD655" s="19"/>
      <c r="BE655" s="19"/>
      <c r="BF655" s="19"/>
      <c r="BG655" s="16">
        <f t="shared" si="41"/>
        <v>0</v>
      </c>
      <c r="BH655" s="16">
        <f t="shared" si="41"/>
        <v>0</v>
      </c>
      <c r="BI655" s="79">
        <f t="shared" si="42"/>
        <v>0</v>
      </c>
      <c r="BJ655" s="79">
        <f t="shared" si="43"/>
        <v>0</v>
      </c>
      <c r="BK655" s="18">
        <f t="shared" si="40"/>
        <v>0</v>
      </c>
    </row>
    <row r="656" spans="1:63" ht="31.5" x14ac:dyDescent="0.3">
      <c r="A656" s="12">
        <v>41.110700000000001</v>
      </c>
      <c r="B656" s="13" t="s">
        <v>626</v>
      </c>
      <c r="C656" s="19"/>
      <c r="D656" s="19"/>
      <c r="E656" s="19">
        <v>0</v>
      </c>
      <c r="F656" s="19">
        <v>0</v>
      </c>
      <c r="G656" s="19">
        <v>0</v>
      </c>
      <c r="H656" s="19">
        <v>0</v>
      </c>
      <c r="I656" s="19"/>
      <c r="J656" s="19"/>
      <c r="K656" s="19">
        <v>0</v>
      </c>
      <c r="L656" s="19">
        <v>0</v>
      </c>
      <c r="M656" s="19">
        <v>0</v>
      </c>
      <c r="N656" s="19">
        <v>0</v>
      </c>
      <c r="O656" s="22"/>
      <c r="P656" s="19"/>
      <c r="Q656" s="22">
        <v>0</v>
      </c>
      <c r="R656" s="22">
        <v>0</v>
      </c>
      <c r="S656" s="19">
        <v>0</v>
      </c>
      <c r="T656" s="19">
        <v>0</v>
      </c>
      <c r="U656" s="19"/>
      <c r="V656" s="19"/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>
        <v>0</v>
      </c>
      <c r="AE656" s="19">
        <v>0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>
        <v>0</v>
      </c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>
        <v>0</v>
      </c>
      <c r="BB656" s="19">
        <v>259202998</v>
      </c>
      <c r="BC656" s="19"/>
      <c r="BD656" s="19"/>
      <c r="BE656" s="19"/>
      <c r="BF656" s="19"/>
      <c r="BG656" s="16">
        <f t="shared" si="41"/>
        <v>0</v>
      </c>
      <c r="BH656" s="16">
        <f t="shared" si="41"/>
        <v>259202998</v>
      </c>
      <c r="BI656" s="79">
        <f t="shared" si="42"/>
        <v>0</v>
      </c>
      <c r="BJ656" s="79">
        <f t="shared" si="43"/>
        <v>259202998</v>
      </c>
      <c r="BK656" s="18">
        <f t="shared" si="40"/>
        <v>0</v>
      </c>
    </row>
    <row r="657" spans="1:63" ht="31.5" x14ac:dyDescent="0.3">
      <c r="A657" s="12">
        <v>41.111699999999999</v>
      </c>
      <c r="B657" s="13" t="s">
        <v>627</v>
      </c>
      <c r="C657" s="19"/>
      <c r="D657" s="19"/>
      <c r="E657" s="19">
        <v>0</v>
      </c>
      <c r="F657" s="19">
        <v>0</v>
      </c>
      <c r="G657" s="19">
        <v>0</v>
      </c>
      <c r="H657" s="19">
        <v>0</v>
      </c>
      <c r="I657" s="19"/>
      <c r="J657" s="19"/>
      <c r="K657" s="19">
        <v>0</v>
      </c>
      <c r="L657" s="19">
        <v>0</v>
      </c>
      <c r="M657" s="19">
        <v>0</v>
      </c>
      <c r="N657" s="19">
        <v>0</v>
      </c>
      <c r="O657" s="22"/>
      <c r="P657" s="19"/>
      <c r="Q657" s="22">
        <v>0</v>
      </c>
      <c r="R657" s="22">
        <v>0</v>
      </c>
      <c r="S657" s="19">
        <v>0</v>
      </c>
      <c r="T657" s="19">
        <v>0</v>
      </c>
      <c r="U657" s="19"/>
      <c r="V657" s="19"/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19">
        <v>0</v>
      </c>
      <c r="AC657" s="19">
        <v>0</v>
      </c>
      <c r="AD657" s="19">
        <v>0</v>
      </c>
      <c r="AE657" s="19">
        <v>0</v>
      </c>
      <c r="AF657" s="19">
        <v>0</v>
      </c>
      <c r="AG657" s="19">
        <v>0</v>
      </c>
      <c r="AH657" s="19">
        <v>0</v>
      </c>
      <c r="AI657" s="19">
        <v>0</v>
      </c>
      <c r="AJ657" s="19">
        <v>0</v>
      </c>
      <c r="AK657" s="19">
        <v>0</v>
      </c>
      <c r="AL657" s="19">
        <v>0</v>
      </c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>
        <v>0</v>
      </c>
      <c r="BB657" s="19">
        <v>55854674</v>
      </c>
      <c r="BC657" s="19"/>
      <c r="BD657" s="19"/>
      <c r="BE657" s="19"/>
      <c r="BF657" s="19"/>
      <c r="BG657" s="16">
        <f t="shared" si="41"/>
        <v>0</v>
      </c>
      <c r="BH657" s="16">
        <f t="shared" si="41"/>
        <v>55854674</v>
      </c>
      <c r="BI657" s="79">
        <f t="shared" si="42"/>
        <v>0</v>
      </c>
      <c r="BJ657" s="79">
        <f t="shared" si="43"/>
        <v>55854674</v>
      </c>
      <c r="BK657" s="18">
        <f t="shared" si="40"/>
        <v>0</v>
      </c>
    </row>
    <row r="658" spans="1:63" ht="31.5" x14ac:dyDescent="0.3">
      <c r="A658" s="12">
        <v>41.112699999999997</v>
      </c>
      <c r="B658" s="13" t="s">
        <v>628</v>
      </c>
      <c r="C658" s="19"/>
      <c r="D658" s="19"/>
      <c r="E658" s="19">
        <v>0</v>
      </c>
      <c r="F658" s="19">
        <v>0</v>
      </c>
      <c r="G658" s="19">
        <v>0</v>
      </c>
      <c r="H658" s="19">
        <v>0</v>
      </c>
      <c r="I658" s="19"/>
      <c r="J658" s="19"/>
      <c r="K658" s="19">
        <v>0</v>
      </c>
      <c r="L658" s="19">
        <v>0</v>
      </c>
      <c r="M658" s="19">
        <v>0</v>
      </c>
      <c r="N658" s="19">
        <v>0</v>
      </c>
      <c r="O658" s="22"/>
      <c r="P658" s="19"/>
      <c r="Q658" s="22">
        <v>0</v>
      </c>
      <c r="R658" s="22">
        <v>0</v>
      </c>
      <c r="S658" s="19">
        <v>0</v>
      </c>
      <c r="T658" s="19">
        <v>0</v>
      </c>
      <c r="U658" s="19"/>
      <c r="V658" s="19"/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>
        <v>0</v>
      </c>
      <c r="AE658" s="19">
        <v>0</v>
      </c>
      <c r="AF658" s="19">
        <v>0</v>
      </c>
      <c r="AG658" s="19">
        <v>0</v>
      </c>
      <c r="AH658" s="19">
        <v>0</v>
      </c>
      <c r="AI658" s="19">
        <v>0</v>
      </c>
      <c r="AJ658" s="19">
        <v>0</v>
      </c>
      <c r="AK658" s="19">
        <v>0</v>
      </c>
      <c r="AL658" s="19">
        <v>0</v>
      </c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>
        <v>0</v>
      </c>
      <c r="BB658" s="19">
        <v>306038554</v>
      </c>
      <c r="BC658" s="19"/>
      <c r="BD658" s="19"/>
      <c r="BE658" s="19"/>
      <c r="BF658" s="19"/>
      <c r="BG658" s="16">
        <f t="shared" si="41"/>
        <v>0</v>
      </c>
      <c r="BH658" s="16">
        <f t="shared" si="41"/>
        <v>306038554</v>
      </c>
      <c r="BI658" s="79">
        <f t="shared" si="42"/>
        <v>0</v>
      </c>
      <c r="BJ658" s="79">
        <f t="shared" si="43"/>
        <v>306038554</v>
      </c>
      <c r="BK658" s="18">
        <f t="shared" si="40"/>
        <v>0</v>
      </c>
    </row>
    <row r="659" spans="1:63" ht="31.5" x14ac:dyDescent="0.3">
      <c r="A659" s="12">
        <v>41.113700000000001</v>
      </c>
      <c r="B659" s="13" t="s">
        <v>629</v>
      </c>
      <c r="C659" s="19"/>
      <c r="D659" s="19"/>
      <c r="E659" s="19">
        <v>0</v>
      </c>
      <c r="F659" s="19">
        <v>0</v>
      </c>
      <c r="G659" s="19">
        <v>0</v>
      </c>
      <c r="H659" s="19">
        <v>0</v>
      </c>
      <c r="I659" s="19"/>
      <c r="J659" s="19"/>
      <c r="K659" s="19">
        <v>0</v>
      </c>
      <c r="L659" s="19">
        <v>0</v>
      </c>
      <c r="M659" s="19">
        <v>0</v>
      </c>
      <c r="N659" s="19">
        <v>0</v>
      </c>
      <c r="O659" s="22"/>
      <c r="P659" s="19"/>
      <c r="Q659" s="22">
        <v>0</v>
      </c>
      <c r="R659" s="22">
        <v>0</v>
      </c>
      <c r="S659" s="19">
        <v>0</v>
      </c>
      <c r="T659" s="19">
        <v>0</v>
      </c>
      <c r="U659" s="19"/>
      <c r="V659" s="19"/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>
        <v>0</v>
      </c>
      <c r="AE659" s="19">
        <v>0</v>
      </c>
      <c r="AF659" s="19">
        <v>0</v>
      </c>
      <c r="AG659" s="19">
        <v>0</v>
      </c>
      <c r="AH659" s="19">
        <v>0</v>
      </c>
      <c r="AI659" s="19">
        <v>0</v>
      </c>
      <c r="AJ659" s="19">
        <v>0</v>
      </c>
      <c r="AK659" s="19">
        <v>0</v>
      </c>
      <c r="AL659" s="19">
        <v>0</v>
      </c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>
        <v>0</v>
      </c>
      <c r="BB659" s="19">
        <v>3871337</v>
      </c>
      <c r="BC659" s="19"/>
      <c r="BD659" s="19"/>
      <c r="BE659" s="19"/>
      <c r="BF659" s="19"/>
      <c r="BG659" s="16">
        <f t="shared" si="41"/>
        <v>0</v>
      </c>
      <c r="BH659" s="16">
        <f t="shared" si="41"/>
        <v>3871337</v>
      </c>
      <c r="BI659" s="79">
        <f t="shared" si="42"/>
        <v>0</v>
      </c>
      <c r="BJ659" s="79">
        <f t="shared" si="43"/>
        <v>3871337</v>
      </c>
      <c r="BK659" s="18">
        <f t="shared" si="40"/>
        <v>0</v>
      </c>
    </row>
    <row r="660" spans="1:63" ht="31.5" x14ac:dyDescent="0.3">
      <c r="A660" s="12">
        <v>41.114699999999999</v>
      </c>
      <c r="B660" s="13" t="s">
        <v>630</v>
      </c>
      <c r="C660" s="19"/>
      <c r="D660" s="19"/>
      <c r="E660" s="19">
        <v>0</v>
      </c>
      <c r="F660" s="19">
        <v>0</v>
      </c>
      <c r="G660" s="19">
        <v>0</v>
      </c>
      <c r="H660" s="19">
        <v>0</v>
      </c>
      <c r="I660" s="19"/>
      <c r="J660" s="19"/>
      <c r="K660" s="19">
        <v>0</v>
      </c>
      <c r="L660" s="19">
        <v>0</v>
      </c>
      <c r="M660" s="19">
        <v>0</v>
      </c>
      <c r="N660" s="19">
        <v>0</v>
      </c>
      <c r="O660" s="22"/>
      <c r="P660" s="19"/>
      <c r="Q660" s="22">
        <v>0</v>
      </c>
      <c r="R660" s="22">
        <v>0</v>
      </c>
      <c r="S660" s="19">
        <v>0</v>
      </c>
      <c r="T660" s="19">
        <v>0</v>
      </c>
      <c r="U660" s="19"/>
      <c r="V660" s="19"/>
      <c r="W660" s="19">
        <v>0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>
        <v>0</v>
      </c>
      <c r="AE660" s="19">
        <v>0</v>
      </c>
      <c r="AF660" s="19">
        <v>0</v>
      </c>
      <c r="AG660" s="19">
        <v>0</v>
      </c>
      <c r="AH660" s="19">
        <v>0</v>
      </c>
      <c r="AI660" s="19">
        <v>0</v>
      </c>
      <c r="AJ660" s="19">
        <v>0</v>
      </c>
      <c r="AK660" s="19">
        <v>0</v>
      </c>
      <c r="AL660" s="19">
        <v>0</v>
      </c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>
        <v>0</v>
      </c>
      <c r="BB660" s="19">
        <v>142704671</v>
      </c>
      <c r="BC660" s="19"/>
      <c r="BD660" s="19"/>
      <c r="BE660" s="19"/>
      <c r="BF660" s="19"/>
      <c r="BG660" s="16">
        <f t="shared" si="41"/>
        <v>0</v>
      </c>
      <c r="BH660" s="16">
        <f t="shared" si="41"/>
        <v>142704671</v>
      </c>
      <c r="BI660" s="79">
        <f t="shared" si="42"/>
        <v>0</v>
      </c>
      <c r="BJ660" s="79">
        <f t="shared" si="43"/>
        <v>142704671</v>
      </c>
      <c r="BK660" s="18">
        <f t="shared" si="40"/>
        <v>0</v>
      </c>
    </row>
    <row r="661" spans="1:63" ht="31.5" x14ac:dyDescent="0.3">
      <c r="A661" s="12">
        <v>41.115699999999997</v>
      </c>
      <c r="B661" s="13" t="s">
        <v>631</v>
      </c>
      <c r="C661" s="19"/>
      <c r="D661" s="19"/>
      <c r="E661" s="19">
        <v>0</v>
      </c>
      <c r="F661" s="19">
        <v>0</v>
      </c>
      <c r="G661" s="19">
        <v>0</v>
      </c>
      <c r="H661" s="19">
        <v>0</v>
      </c>
      <c r="I661" s="19"/>
      <c r="J661" s="19"/>
      <c r="K661" s="19">
        <v>0</v>
      </c>
      <c r="L661" s="19">
        <v>0</v>
      </c>
      <c r="M661" s="19">
        <v>0</v>
      </c>
      <c r="N661" s="19">
        <v>0</v>
      </c>
      <c r="O661" s="22"/>
      <c r="P661" s="19"/>
      <c r="Q661" s="22">
        <v>0</v>
      </c>
      <c r="R661" s="22">
        <v>0</v>
      </c>
      <c r="S661" s="19">
        <v>0</v>
      </c>
      <c r="T661" s="19">
        <v>0</v>
      </c>
      <c r="U661" s="19"/>
      <c r="V661" s="19"/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>
        <v>0</v>
      </c>
      <c r="AE661" s="19">
        <v>0</v>
      </c>
      <c r="AF661" s="19">
        <v>0</v>
      </c>
      <c r="AG661" s="19">
        <v>0</v>
      </c>
      <c r="AH661" s="19">
        <v>0</v>
      </c>
      <c r="AI661" s="19">
        <v>0</v>
      </c>
      <c r="AJ661" s="19">
        <v>0</v>
      </c>
      <c r="AK661" s="19">
        <v>0</v>
      </c>
      <c r="AL661" s="19">
        <v>0</v>
      </c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>
        <v>0</v>
      </c>
      <c r="BB661" s="19">
        <v>360746291</v>
      </c>
      <c r="BC661" s="19"/>
      <c r="BD661" s="19"/>
      <c r="BE661" s="19"/>
      <c r="BF661" s="19"/>
      <c r="BG661" s="16">
        <f t="shared" si="41"/>
        <v>0</v>
      </c>
      <c r="BH661" s="16">
        <f t="shared" si="41"/>
        <v>360746291</v>
      </c>
      <c r="BI661" s="79">
        <f t="shared" si="42"/>
        <v>0</v>
      </c>
      <c r="BJ661" s="79">
        <f t="shared" si="43"/>
        <v>360746291</v>
      </c>
      <c r="BK661" s="18">
        <f t="shared" si="40"/>
        <v>0</v>
      </c>
    </row>
    <row r="662" spans="1:63" ht="31.5" x14ac:dyDescent="0.3">
      <c r="A662" s="12">
        <v>41.116700000000002</v>
      </c>
      <c r="B662" s="13" t="s">
        <v>632</v>
      </c>
      <c r="C662" s="19"/>
      <c r="D662" s="19"/>
      <c r="E662" s="19">
        <v>0</v>
      </c>
      <c r="F662" s="19">
        <v>0</v>
      </c>
      <c r="G662" s="19">
        <v>0</v>
      </c>
      <c r="H662" s="19">
        <v>0</v>
      </c>
      <c r="I662" s="19"/>
      <c r="J662" s="19"/>
      <c r="K662" s="19">
        <v>0</v>
      </c>
      <c r="L662" s="19">
        <v>0</v>
      </c>
      <c r="M662" s="19">
        <v>0</v>
      </c>
      <c r="N662" s="19">
        <v>0</v>
      </c>
      <c r="O662" s="22"/>
      <c r="P662" s="19"/>
      <c r="Q662" s="22">
        <v>0</v>
      </c>
      <c r="R662" s="22">
        <v>0</v>
      </c>
      <c r="S662" s="19">
        <v>0</v>
      </c>
      <c r="T662" s="19">
        <v>0</v>
      </c>
      <c r="U662" s="19"/>
      <c r="V662" s="19"/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>
        <v>0</v>
      </c>
      <c r="AE662" s="19">
        <v>0</v>
      </c>
      <c r="AF662" s="19">
        <v>0</v>
      </c>
      <c r="AG662" s="19">
        <v>0</v>
      </c>
      <c r="AH662" s="19">
        <v>0</v>
      </c>
      <c r="AI662" s="19">
        <v>0</v>
      </c>
      <c r="AJ662" s="19">
        <v>0</v>
      </c>
      <c r="AK662" s="19">
        <v>0</v>
      </c>
      <c r="AL662" s="19">
        <v>0</v>
      </c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>
        <v>0</v>
      </c>
      <c r="BB662" s="19">
        <v>134304643</v>
      </c>
      <c r="BC662" s="19"/>
      <c r="BD662" s="19"/>
      <c r="BE662" s="19"/>
      <c r="BF662" s="19"/>
      <c r="BG662" s="16">
        <f t="shared" si="41"/>
        <v>0</v>
      </c>
      <c r="BH662" s="16">
        <f t="shared" si="41"/>
        <v>134304643</v>
      </c>
      <c r="BI662" s="79">
        <f t="shared" si="42"/>
        <v>0</v>
      </c>
      <c r="BJ662" s="79">
        <f t="shared" si="43"/>
        <v>134304643</v>
      </c>
      <c r="BK662" s="18">
        <f t="shared" si="40"/>
        <v>0</v>
      </c>
    </row>
    <row r="663" spans="1:63" ht="31.5" x14ac:dyDescent="0.3">
      <c r="A663" s="12">
        <v>41.117699999999999</v>
      </c>
      <c r="B663" s="13" t="s">
        <v>633</v>
      </c>
      <c r="C663" s="19"/>
      <c r="D663" s="19"/>
      <c r="E663" s="19">
        <v>0</v>
      </c>
      <c r="F663" s="19">
        <v>0</v>
      </c>
      <c r="G663" s="19">
        <v>0</v>
      </c>
      <c r="H663" s="19">
        <v>0</v>
      </c>
      <c r="I663" s="19"/>
      <c r="J663" s="19"/>
      <c r="K663" s="19">
        <v>0</v>
      </c>
      <c r="L663" s="19">
        <v>0</v>
      </c>
      <c r="M663" s="19">
        <v>0</v>
      </c>
      <c r="N663" s="19">
        <v>0</v>
      </c>
      <c r="O663" s="22"/>
      <c r="P663" s="19"/>
      <c r="Q663" s="22">
        <v>0</v>
      </c>
      <c r="R663" s="22">
        <v>0</v>
      </c>
      <c r="S663" s="19">
        <v>0</v>
      </c>
      <c r="T663" s="19">
        <v>0</v>
      </c>
      <c r="U663" s="19"/>
      <c r="V663" s="19"/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>
        <v>0</v>
      </c>
      <c r="AE663" s="19">
        <v>0</v>
      </c>
      <c r="AF663" s="19">
        <v>0</v>
      </c>
      <c r="AG663" s="19">
        <v>0</v>
      </c>
      <c r="AH663" s="19">
        <v>0</v>
      </c>
      <c r="AI663" s="19">
        <v>0</v>
      </c>
      <c r="AJ663" s="19">
        <v>0</v>
      </c>
      <c r="AK663" s="19">
        <v>0</v>
      </c>
      <c r="AL663" s="19">
        <v>0</v>
      </c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>
        <v>0</v>
      </c>
      <c r="BB663" s="19">
        <v>355579237</v>
      </c>
      <c r="BC663" s="19"/>
      <c r="BD663" s="19"/>
      <c r="BE663" s="19"/>
      <c r="BF663" s="19"/>
      <c r="BG663" s="16">
        <f t="shared" si="41"/>
        <v>0</v>
      </c>
      <c r="BH663" s="16">
        <f t="shared" si="41"/>
        <v>355579237</v>
      </c>
      <c r="BI663" s="79">
        <f t="shared" si="42"/>
        <v>0</v>
      </c>
      <c r="BJ663" s="79">
        <f t="shared" si="43"/>
        <v>355579237</v>
      </c>
      <c r="BK663" s="18">
        <f t="shared" si="40"/>
        <v>0</v>
      </c>
    </row>
    <row r="664" spans="1:63" ht="31.5" x14ac:dyDescent="0.3">
      <c r="A664" s="12">
        <v>41.118699999999997</v>
      </c>
      <c r="B664" s="13" t="s">
        <v>634</v>
      </c>
      <c r="C664" s="19"/>
      <c r="D664" s="19"/>
      <c r="E664" s="19">
        <v>0</v>
      </c>
      <c r="F664" s="19">
        <v>0</v>
      </c>
      <c r="G664" s="19">
        <v>0</v>
      </c>
      <c r="H664" s="19">
        <v>0</v>
      </c>
      <c r="I664" s="19"/>
      <c r="J664" s="19"/>
      <c r="K664" s="19">
        <v>0</v>
      </c>
      <c r="L664" s="19">
        <v>0</v>
      </c>
      <c r="M664" s="19">
        <v>0</v>
      </c>
      <c r="N664" s="19">
        <v>0</v>
      </c>
      <c r="O664" s="22"/>
      <c r="P664" s="19"/>
      <c r="Q664" s="22">
        <v>0</v>
      </c>
      <c r="R664" s="22">
        <v>0</v>
      </c>
      <c r="S664" s="19">
        <v>0</v>
      </c>
      <c r="T664" s="19">
        <v>0</v>
      </c>
      <c r="U664" s="19"/>
      <c r="V664" s="19"/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>
        <v>0</v>
      </c>
      <c r="AE664" s="19">
        <v>0</v>
      </c>
      <c r="AF664" s="19">
        <v>0</v>
      </c>
      <c r="AG664" s="19">
        <v>0</v>
      </c>
      <c r="AH664" s="19">
        <v>0</v>
      </c>
      <c r="AI664" s="19">
        <v>0</v>
      </c>
      <c r="AJ664" s="19">
        <v>0</v>
      </c>
      <c r="AK664" s="19">
        <v>0</v>
      </c>
      <c r="AL664" s="19">
        <v>0</v>
      </c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>
        <v>0</v>
      </c>
      <c r="BB664" s="19">
        <v>0</v>
      </c>
      <c r="BC664" s="19"/>
      <c r="BD664" s="19"/>
      <c r="BE664" s="19"/>
      <c r="BF664" s="19"/>
      <c r="BG664" s="16">
        <f t="shared" si="41"/>
        <v>0</v>
      </c>
      <c r="BH664" s="16">
        <f t="shared" si="41"/>
        <v>0</v>
      </c>
      <c r="BI664" s="79">
        <f t="shared" si="42"/>
        <v>0</v>
      </c>
      <c r="BJ664" s="79">
        <f t="shared" si="43"/>
        <v>0</v>
      </c>
      <c r="BK664" s="18">
        <f t="shared" si="40"/>
        <v>0</v>
      </c>
    </row>
    <row r="665" spans="1:63" ht="31.5" x14ac:dyDescent="0.3">
      <c r="A665" s="12">
        <v>41.119700000000002</v>
      </c>
      <c r="B665" s="13" t="s">
        <v>635</v>
      </c>
      <c r="C665" s="19"/>
      <c r="D665" s="19"/>
      <c r="E665" s="19">
        <v>0</v>
      </c>
      <c r="F665" s="19">
        <v>0</v>
      </c>
      <c r="G665" s="19">
        <v>0</v>
      </c>
      <c r="H665" s="19">
        <v>0</v>
      </c>
      <c r="I665" s="19"/>
      <c r="J665" s="19"/>
      <c r="K665" s="19">
        <v>0</v>
      </c>
      <c r="L665" s="19">
        <v>0</v>
      </c>
      <c r="M665" s="19">
        <v>0</v>
      </c>
      <c r="N665" s="19">
        <v>0</v>
      </c>
      <c r="O665" s="22"/>
      <c r="P665" s="19"/>
      <c r="Q665" s="22">
        <v>0</v>
      </c>
      <c r="R665" s="22">
        <v>0</v>
      </c>
      <c r="S665" s="19">
        <v>0</v>
      </c>
      <c r="T665" s="19">
        <v>0</v>
      </c>
      <c r="U665" s="19"/>
      <c r="V665" s="19"/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>
        <v>0</v>
      </c>
      <c r="AE665" s="19">
        <v>0</v>
      </c>
      <c r="AF665" s="19">
        <v>0</v>
      </c>
      <c r="AG665" s="19">
        <v>0</v>
      </c>
      <c r="AH665" s="19">
        <v>0</v>
      </c>
      <c r="AI665" s="19">
        <v>0</v>
      </c>
      <c r="AJ665" s="19">
        <v>0</v>
      </c>
      <c r="AK665" s="19">
        <v>0</v>
      </c>
      <c r="AL665" s="19">
        <v>0</v>
      </c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>
        <v>0</v>
      </c>
      <c r="BB665" s="19">
        <v>0</v>
      </c>
      <c r="BC665" s="19"/>
      <c r="BD665" s="19"/>
      <c r="BE665" s="19"/>
      <c r="BF665" s="19"/>
      <c r="BG665" s="16">
        <f t="shared" si="41"/>
        <v>0</v>
      </c>
      <c r="BH665" s="16">
        <f t="shared" si="41"/>
        <v>0</v>
      </c>
      <c r="BI665" s="79">
        <f t="shared" si="42"/>
        <v>0</v>
      </c>
      <c r="BJ665" s="79">
        <f t="shared" si="43"/>
        <v>0</v>
      </c>
      <c r="BK665" s="18">
        <f t="shared" si="40"/>
        <v>0</v>
      </c>
    </row>
    <row r="666" spans="1:63" ht="31.5" x14ac:dyDescent="0.3">
      <c r="A666" s="12">
        <v>41.120699999999999</v>
      </c>
      <c r="B666" s="13" t="s">
        <v>636</v>
      </c>
      <c r="C666" s="19"/>
      <c r="D666" s="19"/>
      <c r="E666" s="19">
        <v>0</v>
      </c>
      <c r="F666" s="19">
        <v>0</v>
      </c>
      <c r="G666" s="19">
        <v>0</v>
      </c>
      <c r="H666" s="19">
        <v>0</v>
      </c>
      <c r="I666" s="19"/>
      <c r="J666" s="19"/>
      <c r="K666" s="19">
        <v>0</v>
      </c>
      <c r="L666" s="19">
        <v>0</v>
      </c>
      <c r="M666" s="19">
        <v>0</v>
      </c>
      <c r="N666" s="19">
        <v>0</v>
      </c>
      <c r="O666" s="22"/>
      <c r="P666" s="19"/>
      <c r="Q666" s="22">
        <v>0</v>
      </c>
      <c r="R666" s="22">
        <v>0</v>
      </c>
      <c r="S666" s="19">
        <v>0</v>
      </c>
      <c r="T666" s="19">
        <v>0</v>
      </c>
      <c r="U666" s="19"/>
      <c r="V666" s="19"/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19">
        <v>0</v>
      </c>
      <c r="AC666" s="19">
        <v>0</v>
      </c>
      <c r="AD666" s="19">
        <v>0</v>
      </c>
      <c r="AE666" s="19">
        <v>0</v>
      </c>
      <c r="AF666" s="19">
        <v>0</v>
      </c>
      <c r="AG666" s="19">
        <v>0</v>
      </c>
      <c r="AH666" s="19">
        <v>0</v>
      </c>
      <c r="AI666" s="19">
        <v>0</v>
      </c>
      <c r="AJ666" s="19">
        <v>0</v>
      </c>
      <c r="AK666" s="19">
        <v>0</v>
      </c>
      <c r="AL666" s="19">
        <v>0</v>
      </c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>
        <v>0</v>
      </c>
      <c r="BB666" s="19">
        <v>0</v>
      </c>
      <c r="BC666" s="19"/>
      <c r="BD666" s="19"/>
      <c r="BE666" s="19"/>
      <c r="BF666" s="19"/>
      <c r="BG666" s="16">
        <f t="shared" si="41"/>
        <v>0</v>
      </c>
      <c r="BH666" s="16">
        <f t="shared" si="41"/>
        <v>0</v>
      </c>
      <c r="BI666" s="79">
        <f t="shared" si="42"/>
        <v>0</v>
      </c>
      <c r="BJ666" s="79">
        <f t="shared" si="43"/>
        <v>0</v>
      </c>
      <c r="BK666" s="18">
        <f t="shared" si="40"/>
        <v>0</v>
      </c>
    </row>
    <row r="667" spans="1:63" ht="31.5" x14ac:dyDescent="0.3">
      <c r="A667" s="12">
        <v>41.121699999999997</v>
      </c>
      <c r="B667" s="13" t="s">
        <v>637</v>
      </c>
      <c r="C667" s="19"/>
      <c r="D667" s="19"/>
      <c r="E667" s="19">
        <v>0</v>
      </c>
      <c r="F667" s="19">
        <v>0</v>
      </c>
      <c r="G667" s="19">
        <v>0</v>
      </c>
      <c r="H667" s="19">
        <v>0</v>
      </c>
      <c r="I667" s="19"/>
      <c r="J667" s="19"/>
      <c r="K667" s="19">
        <v>0</v>
      </c>
      <c r="L667" s="19">
        <v>0</v>
      </c>
      <c r="M667" s="19">
        <v>0</v>
      </c>
      <c r="N667" s="19">
        <v>0</v>
      </c>
      <c r="O667" s="22"/>
      <c r="P667" s="19"/>
      <c r="Q667" s="22">
        <v>0</v>
      </c>
      <c r="R667" s="22">
        <v>0</v>
      </c>
      <c r="S667" s="19">
        <v>0</v>
      </c>
      <c r="T667" s="19">
        <v>0</v>
      </c>
      <c r="U667" s="19"/>
      <c r="V667" s="19"/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>
        <v>0</v>
      </c>
      <c r="AE667" s="19">
        <v>0</v>
      </c>
      <c r="AF667" s="19">
        <v>0</v>
      </c>
      <c r="AG667" s="19">
        <v>0</v>
      </c>
      <c r="AH667" s="19">
        <v>0</v>
      </c>
      <c r="AI667" s="19">
        <v>0</v>
      </c>
      <c r="AJ667" s="19">
        <v>0</v>
      </c>
      <c r="AK667" s="19">
        <v>0</v>
      </c>
      <c r="AL667" s="19">
        <v>0</v>
      </c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>
        <v>0</v>
      </c>
      <c r="BB667" s="19">
        <v>111268280</v>
      </c>
      <c r="BC667" s="19"/>
      <c r="BD667" s="19"/>
      <c r="BE667" s="19"/>
      <c r="BF667" s="19"/>
      <c r="BG667" s="16">
        <f t="shared" si="41"/>
        <v>0</v>
      </c>
      <c r="BH667" s="16">
        <f t="shared" si="41"/>
        <v>111268280</v>
      </c>
      <c r="BI667" s="79">
        <f t="shared" si="42"/>
        <v>0</v>
      </c>
      <c r="BJ667" s="79">
        <f t="shared" si="43"/>
        <v>111268280</v>
      </c>
      <c r="BK667" s="18">
        <f t="shared" si="40"/>
        <v>0</v>
      </c>
    </row>
    <row r="668" spans="1:63" ht="47.25" x14ac:dyDescent="0.3">
      <c r="A668" s="12">
        <v>41.122700000000002</v>
      </c>
      <c r="B668" s="13" t="s">
        <v>638</v>
      </c>
      <c r="C668" s="19"/>
      <c r="D668" s="19"/>
      <c r="E668" s="19">
        <v>0</v>
      </c>
      <c r="F668" s="19">
        <v>0</v>
      </c>
      <c r="G668" s="19">
        <v>0</v>
      </c>
      <c r="H668" s="19">
        <v>0</v>
      </c>
      <c r="I668" s="19"/>
      <c r="J668" s="19"/>
      <c r="K668" s="19">
        <v>0</v>
      </c>
      <c r="L668" s="19">
        <v>0</v>
      </c>
      <c r="M668" s="19">
        <v>0</v>
      </c>
      <c r="N668" s="19">
        <v>0</v>
      </c>
      <c r="O668" s="22"/>
      <c r="P668" s="19"/>
      <c r="Q668" s="22">
        <v>0</v>
      </c>
      <c r="R668" s="22">
        <v>0</v>
      </c>
      <c r="S668" s="19">
        <v>0</v>
      </c>
      <c r="T668" s="19">
        <v>0</v>
      </c>
      <c r="U668" s="19"/>
      <c r="V668" s="19"/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>
        <v>0</v>
      </c>
      <c r="AE668" s="19">
        <v>0</v>
      </c>
      <c r="AF668" s="19">
        <v>0</v>
      </c>
      <c r="AG668" s="19">
        <v>0</v>
      </c>
      <c r="AH668" s="19">
        <v>0</v>
      </c>
      <c r="AI668" s="19">
        <v>0</v>
      </c>
      <c r="AJ668" s="19">
        <v>0</v>
      </c>
      <c r="AK668" s="19">
        <v>0</v>
      </c>
      <c r="AL668" s="19">
        <v>0</v>
      </c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>
        <v>0</v>
      </c>
      <c r="BB668" s="19">
        <v>0</v>
      </c>
      <c r="BC668" s="19"/>
      <c r="BD668" s="19"/>
      <c r="BE668" s="19"/>
      <c r="BF668" s="19"/>
      <c r="BG668" s="16">
        <f t="shared" si="41"/>
        <v>0</v>
      </c>
      <c r="BH668" s="16">
        <f t="shared" si="41"/>
        <v>0</v>
      </c>
      <c r="BI668" s="79">
        <f t="shared" si="42"/>
        <v>0</v>
      </c>
      <c r="BJ668" s="79">
        <f t="shared" si="43"/>
        <v>0</v>
      </c>
      <c r="BK668" s="18">
        <f t="shared" si="40"/>
        <v>0</v>
      </c>
    </row>
    <row r="669" spans="1:63" ht="31.5" x14ac:dyDescent="0.3">
      <c r="A669" s="12">
        <v>41.123699999999999</v>
      </c>
      <c r="B669" s="13" t="s">
        <v>639</v>
      </c>
      <c r="C669" s="19"/>
      <c r="D669" s="19"/>
      <c r="E669" s="19">
        <v>0</v>
      </c>
      <c r="F669" s="19">
        <v>0</v>
      </c>
      <c r="G669" s="19">
        <v>0</v>
      </c>
      <c r="H669" s="19">
        <v>0</v>
      </c>
      <c r="I669" s="19"/>
      <c r="J669" s="19"/>
      <c r="K669" s="19">
        <v>0</v>
      </c>
      <c r="L669" s="19">
        <v>0</v>
      </c>
      <c r="M669" s="19">
        <v>0</v>
      </c>
      <c r="N669" s="19">
        <v>0</v>
      </c>
      <c r="O669" s="22"/>
      <c r="P669" s="19"/>
      <c r="Q669" s="22">
        <v>0</v>
      </c>
      <c r="R669" s="22">
        <v>0</v>
      </c>
      <c r="S669" s="19">
        <v>0</v>
      </c>
      <c r="T669" s="19">
        <v>0</v>
      </c>
      <c r="U669" s="19"/>
      <c r="V669" s="19"/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>
        <v>0</v>
      </c>
      <c r="AE669" s="19">
        <v>0</v>
      </c>
      <c r="AF669" s="19">
        <v>0</v>
      </c>
      <c r="AG669" s="19">
        <v>0</v>
      </c>
      <c r="AH669" s="19">
        <v>0</v>
      </c>
      <c r="AI669" s="19">
        <v>0</v>
      </c>
      <c r="AJ669" s="19">
        <v>0</v>
      </c>
      <c r="AK669" s="19">
        <v>0</v>
      </c>
      <c r="AL669" s="19">
        <v>0</v>
      </c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>
        <v>0</v>
      </c>
      <c r="BB669" s="19">
        <v>0</v>
      </c>
      <c r="BC669" s="19"/>
      <c r="BD669" s="19"/>
      <c r="BE669" s="19"/>
      <c r="BF669" s="19"/>
      <c r="BG669" s="16">
        <f t="shared" si="41"/>
        <v>0</v>
      </c>
      <c r="BH669" s="16">
        <f t="shared" si="41"/>
        <v>0</v>
      </c>
      <c r="BI669" s="79">
        <f t="shared" si="42"/>
        <v>0</v>
      </c>
      <c r="BJ669" s="79">
        <f t="shared" si="43"/>
        <v>0</v>
      </c>
      <c r="BK669" s="18">
        <f t="shared" si="40"/>
        <v>0</v>
      </c>
    </row>
    <row r="670" spans="1:63" ht="47.25" x14ac:dyDescent="0.3">
      <c r="A670" s="12">
        <v>41.124699999999997</v>
      </c>
      <c r="B670" s="13" t="s">
        <v>640</v>
      </c>
      <c r="C670" s="19"/>
      <c r="D670" s="19"/>
      <c r="E670" s="19">
        <v>0</v>
      </c>
      <c r="F670" s="19">
        <v>0</v>
      </c>
      <c r="G670" s="19">
        <v>0</v>
      </c>
      <c r="H670" s="19">
        <v>0</v>
      </c>
      <c r="I670" s="19"/>
      <c r="J670" s="19"/>
      <c r="K670" s="19">
        <v>0</v>
      </c>
      <c r="L670" s="19">
        <v>0</v>
      </c>
      <c r="M670" s="19">
        <v>0</v>
      </c>
      <c r="N670" s="19">
        <v>0</v>
      </c>
      <c r="O670" s="22"/>
      <c r="P670" s="19"/>
      <c r="Q670" s="22">
        <v>0</v>
      </c>
      <c r="R670" s="22">
        <v>0</v>
      </c>
      <c r="S670" s="19">
        <v>0</v>
      </c>
      <c r="T670" s="19">
        <v>0</v>
      </c>
      <c r="U670" s="19"/>
      <c r="V670" s="19"/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>
        <v>0</v>
      </c>
      <c r="AE670" s="19">
        <v>0</v>
      </c>
      <c r="AF670" s="19">
        <v>0</v>
      </c>
      <c r="AG670" s="19">
        <v>0</v>
      </c>
      <c r="AH670" s="19">
        <v>0</v>
      </c>
      <c r="AI670" s="19">
        <v>0</v>
      </c>
      <c r="AJ670" s="19">
        <v>0</v>
      </c>
      <c r="AK670" s="19">
        <v>0</v>
      </c>
      <c r="AL670" s="19">
        <v>0</v>
      </c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>
        <v>0</v>
      </c>
      <c r="BB670" s="19">
        <v>0</v>
      </c>
      <c r="BC670" s="19"/>
      <c r="BD670" s="19"/>
      <c r="BE670" s="19"/>
      <c r="BF670" s="19"/>
      <c r="BG670" s="16">
        <f t="shared" si="41"/>
        <v>0</v>
      </c>
      <c r="BH670" s="16">
        <f t="shared" si="41"/>
        <v>0</v>
      </c>
      <c r="BI670" s="79">
        <f t="shared" si="42"/>
        <v>0</v>
      </c>
      <c r="BJ670" s="79">
        <f t="shared" si="43"/>
        <v>0</v>
      </c>
      <c r="BK670" s="18">
        <f t="shared" si="40"/>
        <v>0</v>
      </c>
    </row>
    <row r="671" spans="1:63" ht="47.25" x14ac:dyDescent="0.3">
      <c r="A671" s="12">
        <v>41.125700000000002</v>
      </c>
      <c r="B671" s="13" t="s">
        <v>641</v>
      </c>
      <c r="C671" s="19"/>
      <c r="D671" s="19"/>
      <c r="E671" s="19">
        <v>0</v>
      </c>
      <c r="F671" s="19">
        <v>0</v>
      </c>
      <c r="G671" s="19">
        <v>0</v>
      </c>
      <c r="H671" s="19">
        <v>0</v>
      </c>
      <c r="I671" s="19"/>
      <c r="J671" s="19"/>
      <c r="K671" s="19">
        <v>0</v>
      </c>
      <c r="L671" s="19">
        <v>0</v>
      </c>
      <c r="M671" s="19">
        <v>0</v>
      </c>
      <c r="N671" s="19">
        <v>0</v>
      </c>
      <c r="O671" s="22"/>
      <c r="P671" s="19"/>
      <c r="Q671" s="22">
        <v>0</v>
      </c>
      <c r="R671" s="22">
        <v>0</v>
      </c>
      <c r="S671" s="19">
        <v>0</v>
      </c>
      <c r="T671" s="19">
        <v>0</v>
      </c>
      <c r="U671" s="19"/>
      <c r="V671" s="19"/>
      <c r="W671" s="19">
        <v>0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>
        <v>0</v>
      </c>
      <c r="AE671" s="19">
        <v>0</v>
      </c>
      <c r="AF671" s="19">
        <v>0</v>
      </c>
      <c r="AG671" s="19">
        <v>0</v>
      </c>
      <c r="AH671" s="19">
        <v>0</v>
      </c>
      <c r="AI671" s="19">
        <v>0</v>
      </c>
      <c r="AJ671" s="19">
        <v>0</v>
      </c>
      <c r="AK671" s="19">
        <v>0</v>
      </c>
      <c r="AL671" s="19">
        <v>0</v>
      </c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>
        <v>0</v>
      </c>
      <c r="BB671" s="19">
        <v>8715422</v>
      </c>
      <c r="BC671" s="19"/>
      <c r="BD671" s="19"/>
      <c r="BE671" s="19"/>
      <c r="BF671" s="19"/>
      <c r="BG671" s="16">
        <f t="shared" si="41"/>
        <v>0</v>
      </c>
      <c r="BH671" s="16">
        <f t="shared" si="41"/>
        <v>8715422</v>
      </c>
      <c r="BI671" s="79">
        <f t="shared" si="42"/>
        <v>0</v>
      </c>
      <c r="BJ671" s="79">
        <f t="shared" si="43"/>
        <v>8715422</v>
      </c>
      <c r="BK671" s="18">
        <f t="shared" si="40"/>
        <v>0</v>
      </c>
    </row>
    <row r="672" spans="1:63" ht="47.25" x14ac:dyDescent="0.3">
      <c r="A672" s="12">
        <v>41.1267</v>
      </c>
      <c r="B672" s="13" t="s">
        <v>642</v>
      </c>
      <c r="C672" s="19"/>
      <c r="D672" s="19"/>
      <c r="E672" s="19">
        <v>0</v>
      </c>
      <c r="F672" s="19">
        <v>0</v>
      </c>
      <c r="G672" s="19">
        <v>0</v>
      </c>
      <c r="H672" s="19">
        <v>0</v>
      </c>
      <c r="I672" s="19"/>
      <c r="J672" s="19"/>
      <c r="K672" s="19">
        <v>0</v>
      </c>
      <c r="L672" s="19">
        <v>0</v>
      </c>
      <c r="M672" s="19">
        <v>0</v>
      </c>
      <c r="N672" s="19">
        <v>0</v>
      </c>
      <c r="O672" s="22"/>
      <c r="P672" s="19"/>
      <c r="Q672" s="22">
        <v>0</v>
      </c>
      <c r="R672" s="22">
        <v>0</v>
      </c>
      <c r="S672" s="19">
        <v>0</v>
      </c>
      <c r="T672" s="19">
        <v>0</v>
      </c>
      <c r="U672" s="19"/>
      <c r="V672" s="19"/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>
        <v>0</v>
      </c>
      <c r="AE672" s="19">
        <v>0</v>
      </c>
      <c r="AF672" s="19">
        <v>0</v>
      </c>
      <c r="AG672" s="19">
        <v>0</v>
      </c>
      <c r="AH672" s="19">
        <v>0</v>
      </c>
      <c r="AI672" s="19">
        <v>0</v>
      </c>
      <c r="AJ672" s="19">
        <v>0</v>
      </c>
      <c r="AK672" s="19">
        <v>0</v>
      </c>
      <c r="AL672" s="19">
        <v>0</v>
      </c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>
        <v>0</v>
      </c>
      <c r="BB672" s="19">
        <v>0</v>
      </c>
      <c r="BC672" s="19"/>
      <c r="BD672" s="19"/>
      <c r="BE672" s="19"/>
      <c r="BF672" s="19"/>
      <c r="BG672" s="16">
        <f t="shared" si="41"/>
        <v>0</v>
      </c>
      <c r="BH672" s="16">
        <f t="shared" si="41"/>
        <v>0</v>
      </c>
      <c r="BI672" s="79">
        <f t="shared" si="42"/>
        <v>0</v>
      </c>
      <c r="BJ672" s="79">
        <f t="shared" si="43"/>
        <v>0</v>
      </c>
      <c r="BK672" s="18">
        <f t="shared" si="40"/>
        <v>0</v>
      </c>
    </row>
    <row r="673" spans="1:63" ht="31.5" x14ac:dyDescent="0.3">
      <c r="A673" s="12">
        <v>41.127699999999997</v>
      </c>
      <c r="B673" s="13" t="s">
        <v>643</v>
      </c>
      <c r="C673" s="19"/>
      <c r="D673" s="19"/>
      <c r="E673" s="19">
        <v>0</v>
      </c>
      <c r="F673" s="19">
        <v>0</v>
      </c>
      <c r="G673" s="19">
        <v>0</v>
      </c>
      <c r="H673" s="19">
        <v>0</v>
      </c>
      <c r="I673" s="19"/>
      <c r="J673" s="19"/>
      <c r="K673" s="19">
        <v>0</v>
      </c>
      <c r="L673" s="19">
        <v>0</v>
      </c>
      <c r="M673" s="19">
        <v>0</v>
      </c>
      <c r="N673" s="19">
        <v>0</v>
      </c>
      <c r="O673" s="22"/>
      <c r="P673" s="19"/>
      <c r="Q673" s="22">
        <v>0</v>
      </c>
      <c r="R673" s="22">
        <v>0</v>
      </c>
      <c r="S673" s="19">
        <v>0</v>
      </c>
      <c r="T673" s="19">
        <v>0</v>
      </c>
      <c r="U673" s="19"/>
      <c r="V673" s="19"/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>
        <v>0</v>
      </c>
      <c r="AE673" s="19">
        <v>0</v>
      </c>
      <c r="AF673" s="19">
        <v>0</v>
      </c>
      <c r="AG673" s="19">
        <v>0</v>
      </c>
      <c r="AH673" s="19">
        <v>0</v>
      </c>
      <c r="AI673" s="19">
        <v>0</v>
      </c>
      <c r="AJ673" s="19">
        <v>0</v>
      </c>
      <c r="AK673" s="19">
        <v>0</v>
      </c>
      <c r="AL673" s="19">
        <v>0</v>
      </c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>
        <v>0</v>
      </c>
      <c r="BB673" s="19">
        <v>0</v>
      </c>
      <c r="BC673" s="19"/>
      <c r="BD673" s="19"/>
      <c r="BE673" s="19"/>
      <c r="BF673" s="19"/>
      <c r="BG673" s="16">
        <f t="shared" si="41"/>
        <v>0</v>
      </c>
      <c r="BH673" s="16">
        <f t="shared" si="41"/>
        <v>0</v>
      </c>
      <c r="BI673" s="79">
        <f t="shared" si="42"/>
        <v>0</v>
      </c>
      <c r="BJ673" s="79">
        <f t="shared" si="43"/>
        <v>0</v>
      </c>
      <c r="BK673" s="18">
        <f t="shared" si="40"/>
        <v>0</v>
      </c>
    </row>
    <row r="674" spans="1:63" ht="31.5" x14ac:dyDescent="0.3">
      <c r="A674" s="12">
        <v>41.128700000000002</v>
      </c>
      <c r="B674" s="13" t="s">
        <v>644</v>
      </c>
      <c r="C674" s="19"/>
      <c r="D674" s="19"/>
      <c r="E674" s="19">
        <v>0</v>
      </c>
      <c r="F674" s="19">
        <v>0</v>
      </c>
      <c r="G674" s="19">
        <v>0</v>
      </c>
      <c r="H674" s="19">
        <v>0</v>
      </c>
      <c r="I674" s="19"/>
      <c r="J674" s="19"/>
      <c r="K674" s="19">
        <v>0</v>
      </c>
      <c r="L674" s="19">
        <v>0</v>
      </c>
      <c r="M674" s="19">
        <v>0</v>
      </c>
      <c r="N674" s="19">
        <v>0</v>
      </c>
      <c r="O674" s="22"/>
      <c r="P674" s="19"/>
      <c r="Q674" s="22">
        <v>0</v>
      </c>
      <c r="R674" s="22">
        <v>0</v>
      </c>
      <c r="S674" s="19">
        <v>0</v>
      </c>
      <c r="T674" s="19">
        <v>0</v>
      </c>
      <c r="U674" s="19"/>
      <c r="V674" s="19"/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>
        <v>0</v>
      </c>
      <c r="AE674" s="19">
        <v>0</v>
      </c>
      <c r="AF674" s="19">
        <v>0</v>
      </c>
      <c r="AG674" s="19">
        <v>0</v>
      </c>
      <c r="AH674" s="19">
        <v>0</v>
      </c>
      <c r="AI674" s="19">
        <v>0</v>
      </c>
      <c r="AJ674" s="19">
        <v>0</v>
      </c>
      <c r="AK674" s="19">
        <v>0</v>
      </c>
      <c r="AL674" s="19">
        <v>0</v>
      </c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>
        <v>125352</v>
      </c>
      <c r="BB674" s="19">
        <v>0</v>
      </c>
      <c r="BC674" s="19"/>
      <c r="BD674" s="19"/>
      <c r="BE674" s="19"/>
      <c r="BF674" s="19"/>
      <c r="BG674" s="16">
        <f t="shared" si="41"/>
        <v>125352</v>
      </c>
      <c r="BH674" s="16">
        <f t="shared" si="41"/>
        <v>0</v>
      </c>
      <c r="BI674" s="79">
        <f t="shared" si="42"/>
        <v>125352</v>
      </c>
      <c r="BJ674" s="79">
        <f t="shared" si="43"/>
        <v>0</v>
      </c>
      <c r="BK674" s="18">
        <f t="shared" si="40"/>
        <v>0</v>
      </c>
    </row>
    <row r="675" spans="1:63" ht="31.5" x14ac:dyDescent="0.3">
      <c r="A675" s="12">
        <v>41.1297</v>
      </c>
      <c r="B675" s="13" t="s">
        <v>645</v>
      </c>
      <c r="C675" s="19"/>
      <c r="D675" s="19"/>
      <c r="E675" s="19">
        <v>0</v>
      </c>
      <c r="F675" s="19">
        <v>0</v>
      </c>
      <c r="G675" s="19">
        <v>0</v>
      </c>
      <c r="H675" s="19">
        <v>0</v>
      </c>
      <c r="I675" s="19"/>
      <c r="J675" s="19"/>
      <c r="K675" s="19">
        <v>0</v>
      </c>
      <c r="L675" s="19">
        <v>0</v>
      </c>
      <c r="M675" s="19">
        <v>0</v>
      </c>
      <c r="N675" s="19">
        <v>0</v>
      </c>
      <c r="O675" s="22"/>
      <c r="P675" s="19"/>
      <c r="Q675" s="22">
        <v>0</v>
      </c>
      <c r="R675" s="22">
        <v>0</v>
      </c>
      <c r="S675" s="19">
        <v>0</v>
      </c>
      <c r="T675" s="19">
        <v>0</v>
      </c>
      <c r="U675" s="19"/>
      <c r="V675" s="19"/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>
        <v>0</v>
      </c>
      <c r="AE675" s="19">
        <v>0</v>
      </c>
      <c r="AF675" s="19">
        <v>0</v>
      </c>
      <c r="AG675" s="19">
        <v>0</v>
      </c>
      <c r="AH675" s="19">
        <v>0</v>
      </c>
      <c r="AI675" s="19">
        <v>0</v>
      </c>
      <c r="AJ675" s="19">
        <v>0</v>
      </c>
      <c r="AK675" s="19">
        <v>0</v>
      </c>
      <c r="AL675" s="19">
        <v>0</v>
      </c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>
        <v>0</v>
      </c>
      <c r="BB675" s="19">
        <v>0</v>
      </c>
      <c r="BC675" s="19"/>
      <c r="BD675" s="19"/>
      <c r="BE675" s="19"/>
      <c r="BF675" s="19"/>
      <c r="BG675" s="16">
        <f t="shared" si="41"/>
        <v>0</v>
      </c>
      <c r="BH675" s="16">
        <f t="shared" si="41"/>
        <v>0</v>
      </c>
      <c r="BI675" s="79">
        <f t="shared" si="42"/>
        <v>0</v>
      </c>
      <c r="BJ675" s="79">
        <f t="shared" si="43"/>
        <v>0</v>
      </c>
      <c r="BK675" s="18">
        <f t="shared" si="40"/>
        <v>0</v>
      </c>
    </row>
    <row r="676" spans="1:63" ht="47.25" x14ac:dyDescent="0.3">
      <c r="A676" s="12">
        <v>41.130699999999997</v>
      </c>
      <c r="B676" s="13" t="s">
        <v>646</v>
      </c>
      <c r="C676" s="19"/>
      <c r="D676" s="19"/>
      <c r="E676" s="19">
        <v>0</v>
      </c>
      <c r="F676" s="19">
        <v>0</v>
      </c>
      <c r="G676" s="19">
        <v>0</v>
      </c>
      <c r="H676" s="19">
        <v>0</v>
      </c>
      <c r="I676" s="19"/>
      <c r="J676" s="19"/>
      <c r="K676" s="19">
        <v>0</v>
      </c>
      <c r="L676" s="19">
        <v>0</v>
      </c>
      <c r="M676" s="19">
        <v>0</v>
      </c>
      <c r="N676" s="19">
        <v>0</v>
      </c>
      <c r="O676" s="22"/>
      <c r="P676" s="19"/>
      <c r="Q676" s="22">
        <v>0</v>
      </c>
      <c r="R676" s="22">
        <v>0</v>
      </c>
      <c r="S676" s="19">
        <v>0</v>
      </c>
      <c r="T676" s="19">
        <v>0</v>
      </c>
      <c r="U676" s="19"/>
      <c r="V676" s="19"/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>
        <v>0</v>
      </c>
      <c r="AE676" s="19">
        <v>0</v>
      </c>
      <c r="AF676" s="19">
        <v>0</v>
      </c>
      <c r="AG676" s="19">
        <v>0</v>
      </c>
      <c r="AH676" s="19">
        <v>0</v>
      </c>
      <c r="AI676" s="19">
        <v>0</v>
      </c>
      <c r="AJ676" s="19">
        <v>0</v>
      </c>
      <c r="AK676" s="19">
        <v>0</v>
      </c>
      <c r="AL676" s="19">
        <v>0</v>
      </c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>
        <v>0</v>
      </c>
      <c r="BB676" s="19">
        <v>0</v>
      </c>
      <c r="BC676" s="19"/>
      <c r="BD676" s="19"/>
      <c r="BE676" s="19"/>
      <c r="BF676" s="19"/>
      <c r="BG676" s="16">
        <f t="shared" si="41"/>
        <v>0</v>
      </c>
      <c r="BH676" s="16">
        <f t="shared" si="41"/>
        <v>0</v>
      </c>
      <c r="BI676" s="79">
        <f t="shared" si="42"/>
        <v>0</v>
      </c>
      <c r="BJ676" s="79">
        <f t="shared" si="43"/>
        <v>0</v>
      </c>
      <c r="BK676" s="18">
        <f t="shared" si="40"/>
        <v>0</v>
      </c>
    </row>
    <row r="677" spans="1:63" ht="47.25" x14ac:dyDescent="0.3">
      <c r="A677" s="12">
        <v>41.131700000000002</v>
      </c>
      <c r="B677" s="13" t="s">
        <v>647</v>
      </c>
      <c r="C677" s="19"/>
      <c r="D677" s="19"/>
      <c r="E677" s="19">
        <v>0</v>
      </c>
      <c r="F677" s="19">
        <v>0</v>
      </c>
      <c r="G677" s="19">
        <v>0</v>
      </c>
      <c r="H677" s="19">
        <v>0</v>
      </c>
      <c r="I677" s="19"/>
      <c r="J677" s="19"/>
      <c r="K677" s="19">
        <v>0</v>
      </c>
      <c r="L677" s="19">
        <v>0</v>
      </c>
      <c r="M677" s="19">
        <v>0</v>
      </c>
      <c r="N677" s="19">
        <v>0</v>
      </c>
      <c r="O677" s="22"/>
      <c r="P677" s="19"/>
      <c r="Q677" s="22">
        <v>0</v>
      </c>
      <c r="R677" s="22">
        <v>0</v>
      </c>
      <c r="S677" s="19">
        <v>0</v>
      </c>
      <c r="T677" s="19">
        <v>0</v>
      </c>
      <c r="U677" s="19"/>
      <c r="V677" s="19"/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19">
        <v>0</v>
      </c>
      <c r="AC677" s="19">
        <v>0</v>
      </c>
      <c r="AD677" s="19">
        <v>0</v>
      </c>
      <c r="AE677" s="19">
        <v>0</v>
      </c>
      <c r="AF677" s="19">
        <v>0</v>
      </c>
      <c r="AG677" s="19">
        <v>0</v>
      </c>
      <c r="AH677" s="19">
        <v>0</v>
      </c>
      <c r="AI677" s="19">
        <v>0</v>
      </c>
      <c r="AJ677" s="19">
        <v>0</v>
      </c>
      <c r="AK677" s="19">
        <v>0</v>
      </c>
      <c r="AL677" s="19">
        <v>0</v>
      </c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>
        <v>0</v>
      </c>
      <c r="BB677" s="19">
        <v>0</v>
      </c>
      <c r="BC677" s="19"/>
      <c r="BD677" s="19"/>
      <c r="BE677" s="19"/>
      <c r="BF677" s="19"/>
      <c r="BG677" s="16">
        <f t="shared" si="41"/>
        <v>0</v>
      </c>
      <c r="BH677" s="16">
        <f t="shared" si="41"/>
        <v>0</v>
      </c>
      <c r="BI677" s="79">
        <f t="shared" si="42"/>
        <v>0</v>
      </c>
      <c r="BJ677" s="79">
        <f t="shared" si="43"/>
        <v>0</v>
      </c>
      <c r="BK677" s="18">
        <f t="shared" si="40"/>
        <v>0</v>
      </c>
    </row>
    <row r="678" spans="1:63" ht="47.25" x14ac:dyDescent="0.3">
      <c r="A678" s="12">
        <v>41.1327</v>
      </c>
      <c r="B678" s="13" t="s">
        <v>648</v>
      </c>
      <c r="C678" s="19"/>
      <c r="D678" s="19"/>
      <c r="E678" s="19">
        <v>0</v>
      </c>
      <c r="F678" s="19">
        <v>0</v>
      </c>
      <c r="G678" s="19">
        <v>0</v>
      </c>
      <c r="H678" s="19">
        <v>0</v>
      </c>
      <c r="I678" s="19"/>
      <c r="J678" s="19"/>
      <c r="K678" s="19">
        <v>0</v>
      </c>
      <c r="L678" s="19">
        <v>0</v>
      </c>
      <c r="M678" s="19">
        <v>0</v>
      </c>
      <c r="N678" s="19">
        <v>0</v>
      </c>
      <c r="O678" s="22"/>
      <c r="P678" s="19"/>
      <c r="Q678" s="22">
        <v>0</v>
      </c>
      <c r="R678" s="22">
        <v>0</v>
      </c>
      <c r="S678" s="19">
        <v>0</v>
      </c>
      <c r="T678" s="19">
        <v>0</v>
      </c>
      <c r="U678" s="19"/>
      <c r="V678" s="19"/>
      <c r="W678" s="19">
        <v>0</v>
      </c>
      <c r="X678" s="19">
        <v>0</v>
      </c>
      <c r="Y678" s="19">
        <v>0</v>
      </c>
      <c r="Z678" s="19">
        <v>0</v>
      </c>
      <c r="AA678" s="19">
        <v>0</v>
      </c>
      <c r="AB678" s="19">
        <v>0</v>
      </c>
      <c r="AC678" s="19">
        <v>0</v>
      </c>
      <c r="AD678" s="19">
        <v>0</v>
      </c>
      <c r="AE678" s="19">
        <v>0</v>
      </c>
      <c r="AF678" s="19">
        <v>0</v>
      </c>
      <c r="AG678" s="19">
        <v>0</v>
      </c>
      <c r="AH678" s="19">
        <v>0</v>
      </c>
      <c r="AI678" s="19">
        <v>0</v>
      </c>
      <c r="AJ678" s="19">
        <v>0</v>
      </c>
      <c r="AK678" s="19">
        <v>0</v>
      </c>
      <c r="AL678" s="19">
        <v>0</v>
      </c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>
        <v>0</v>
      </c>
      <c r="BB678" s="19">
        <v>0</v>
      </c>
      <c r="BC678" s="19"/>
      <c r="BD678" s="19"/>
      <c r="BE678" s="19"/>
      <c r="BF678" s="19"/>
      <c r="BG678" s="16">
        <f t="shared" si="41"/>
        <v>0</v>
      </c>
      <c r="BH678" s="16">
        <f t="shared" si="41"/>
        <v>0</v>
      </c>
      <c r="BI678" s="79">
        <f t="shared" si="42"/>
        <v>0</v>
      </c>
      <c r="BJ678" s="79">
        <f t="shared" si="43"/>
        <v>0</v>
      </c>
      <c r="BK678" s="18">
        <f t="shared" si="40"/>
        <v>0</v>
      </c>
    </row>
    <row r="679" spans="1:63" ht="47.25" x14ac:dyDescent="0.3">
      <c r="A679" s="12">
        <v>41.133699999999997</v>
      </c>
      <c r="B679" s="13" t="s">
        <v>649</v>
      </c>
      <c r="C679" s="19"/>
      <c r="D679" s="19"/>
      <c r="E679" s="19">
        <v>0</v>
      </c>
      <c r="F679" s="19">
        <v>0</v>
      </c>
      <c r="G679" s="19">
        <v>0</v>
      </c>
      <c r="H679" s="19">
        <v>0</v>
      </c>
      <c r="I679" s="19"/>
      <c r="J679" s="19"/>
      <c r="K679" s="19">
        <v>0</v>
      </c>
      <c r="L679" s="19">
        <v>0</v>
      </c>
      <c r="M679" s="19">
        <v>0</v>
      </c>
      <c r="N679" s="19">
        <v>0</v>
      </c>
      <c r="O679" s="22"/>
      <c r="P679" s="19"/>
      <c r="Q679" s="22">
        <v>0</v>
      </c>
      <c r="R679" s="22">
        <v>0</v>
      </c>
      <c r="S679" s="19">
        <v>0</v>
      </c>
      <c r="T679" s="19">
        <v>0</v>
      </c>
      <c r="U679" s="19"/>
      <c r="V679" s="19"/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>
        <v>0</v>
      </c>
      <c r="AE679" s="19">
        <v>0</v>
      </c>
      <c r="AF679" s="19">
        <v>0</v>
      </c>
      <c r="AG679" s="19">
        <v>0</v>
      </c>
      <c r="AH679" s="19">
        <v>0</v>
      </c>
      <c r="AI679" s="19">
        <v>0</v>
      </c>
      <c r="AJ679" s="19">
        <v>0</v>
      </c>
      <c r="AK679" s="19">
        <v>0</v>
      </c>
      <c r="AL679" s="19">
        <v>0</v>
      </c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>
        <v>0</v>
      </c>
      <c r="BB679" s="19">
        <v>0</v>
      </c>
      <c r="BC679" s="19"/>
      <c r="BD679" s="19"/>
      <c r="BE679" s="19"/>
      <c r="BF679" s="19"/>
      <c r="BG679" s="16">
        <f t="shared" si="41"/>
        <v>0</v>
      </c>
      <c r="BH679" s="16">
        <f t="shared" si="41"/>
        <v>0</v>
      </c>
      <c r="BI679" s="79">
        <f t="shared" si="42"/>
        <v>0</v>
      </c>
      <c r="BJ679" s="79">
        <f t="shared" si="43"/>
        <v>0</v>
      </c>
      <c r="BK679" s="18">
        <f t="shared" si="40"/>
        <v>0</v>
      </c>
    </row>
    <row r="680" spans="1:63" ht="47.25" x14ac:dyDescent="0.3">
      <c r="A680" s="12">
        <v>41.134700000000002</v>
      </c>
      <c r="B680" s="13" t="s">
        <v>650</v>
      </c>
      <c r="C680" s="19"/>
      <c r="D680" s="19"/>
      <c r="E680" s="19">
        <v>0</v>
      </c>
      <c r="F680" s="19">
        <v>0</v>
      </c>
      <c r="G680" s="19">
        <v>0</v>
      </c>
      <c r="H680" s="19">
        <v>0</v>
      </c>
      <c r="I680" s="19"/>
      <c r="J680" s="19"/>
      <c r="K680" s="19">
        <v>0</v>
      </c>
      <c r="L680" s="19">
        <v>0</v>
      </c>
      <c r="M680" s="19">
        <v>0</v>
      </c>
      <c r="N680" s="19">
        <v>0</v>
      </c>
      <c r="O680" s="22"/>
      <c r="P680" s="19"/>
      <c r="Q680" s="22">
        <v>0</v>
      </c>
      <c r="R680" s="22">
        <v>0</v>
      </c>
      <c r="S680" s="19">
        <v>0</v>
      </c>
      <c r="T680" s="19">
        <v>0</v>
      </c>
      <c r="U680" s="19"/>
      <c r="V680" s="19"/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>
        <v>0</v>
      </c>
      <c r="AE680" s="19">
        <v>0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>
        <v>0</v>
      </c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>
        <v>5133</v>
      </c>
      <c r="BB680" s="19">
        <v>0</v>
      </c>
      <c r="BC680" s="19"/>
      <c r="BD680" s="19"/>
      <c r="BE680" s="19"/>
      <c r="BF680" s="19"/>
      <c r="BG680" s="16">
        <f t="shared" si="41"/>
        <v>5133</v>
      </c>
      <c r="BH680" s="16">
        <f t="shared" si="41"/>
        <v>0</v>
      </c>
      <c r="BI680" s="79">
        <f t="shared" si="42"/>
        <v>5133</v>
      </c>
      <c r="BJ680" s="79">
        <f t="shared" si="43"/>
        <v>0</v>
      </c>
      <c r="BK680" s="18">
        <f t="shared" si="40"/>
        <v>0</v>
      </c>
    </row>
    <row r="681" spans="1:63" ht="47.25" x14ac:dyDescent="0.3">
      <c r="A681" s="12">
        <v>41.1357</v>
      </c>
      <c r="B681" s="13" t="s">
        <v>651</v>
      </c>
      <c r="C681" s="19"/>
      <c r="D681" s="19"/>
      <c r="E681" s="19">
        <v>0</v>
      </c>
      <c r="F681" s="19">
        <v>0</v>
      </c>
      <c r="G681" s="19">
        <v>0</v>
      </c>
      <c r="H681" s="19">
        <v>0</v>
      </c>
      <c r="I681" s="19"/>
      <c r="J681" s="19"/>
      <c r="K681" s="19">
        <v>0</v>
      </c>
      <c r="L681" s="19">
        <v>0</v>
      </c>
      <c r="M681" s="19">
        <v>0</v>
      </c>
      <c r="N681" s="19">
        <v>0</v>
      </c>
      <c r="O681" s="22"/>
      <c r="P681" s="19"/>
      <c r="Q681" s="22">
        <v>0</v>
      </c>
      <c r="R681" s="22">
        <v>0</v>
      </c>
      <c r="S681" s="19">
        <v>0</v>
      </c>
      <c r="T681" s="19">
        <v>0</v>
      </c>
      <c r="U681" s="19"/>
      <c r="V681" s="19"/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>
        <v>0</v>
      </c>
      <c r="AE681" s="19">
        <v>0</v>
      </c>
      <c r="AF681" s="19">
        <v>0</v>
      </c>
      <c r="AG681" s="19">
        <v>0</v>
      </c>
      <c r="AH681" s="19">
        <v>0</v>
      </c>
      <c r="AI681" s="19">
        <v>0</v>
      </c>
      <c r="AJ681" s="19">
        <v>0</v>
      </c>
      <c r="AK681" s="19">
        <v>0</v>
      </c>
      <c r="AL681" s="19">
        <v>0</v>
      </c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>
        <v>0</v>
      </c>
      <c r="BB681" s="19">
        <v>0</v>
      </c>
      <c r="BC681" s="19"/>
      <c r="BD681" s="19"/>
      <c r="BE681" s="19"/>
      <c r="BF681" s="19"/>
      <c r="BG681" s="16">
        <f t="shared" si="41"/>
        <v>0</v>
      </c>
      <c r="BH681" s="16">
        <f t="shared" si="41"/>
        <v>0</v>
      </c>
      <c r="BI681" s="79">
        <f t="shared" si="42"/>
        <v>0</v>
      </c>
      <c r="BJ681" s="79">
        <f t="shared" si="43"/>
        <v>0</v>
      </c>
      <c r="BK681" s="18">
        <f t="shared" si="40"/>
        <v>0</v>
      </c>
    </row>
    <row r="682" spans="1:63" ht="47.25" x14ac:dyDescent="0.3">
      <c r="A682" s="12">
        <v>41.136699999999998</v>
      </c>
      <c r="B682" s="13" t="s">
        <v>652</v>
      </c>
      <c r="C682" s="19"/>
      <c r="D682" s="19"/>
      <c r="E682" s="19">
        <v>0</v>
      </c>
      <c r="F682" s="19">
        <v>0</v>
      </c>
      <c r="G682" s="19">
        <v>0</v>
      </c>
      <c r="H682" s="19">
        <v>0</v>
      </c>
      <c r="I682" s="19"/>
      <c r="J682" s="19"/>
      <c r="K682" s="19">
        <v>0</v>
      </c>
      <c r="L682" s="19">
        <v>0</v>
      </c>
      <c r="M682" s="19">
        <v>0</v>
      </c>
      <c r="N682" s="19">
        <v>0</v>
      </c>
      <c r="O682" s="22"/>
      <c r="P682" s="19"/>
      <c r="Q682" s="22">
        <v>0</v>
      </c>
      <c r="R682" s="22">
        <v>0</v>
      </c>
      <c r="S682" s="19">
        <v>0</v>
      </c>
      <c r="T682" s="19">
        <v>0</v>
      </c>
      <c r="U682" s="19"/>
      <c r="V682" s="19"/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>
        <v>0</v>
      </c>
      <c r="AE682" s="19">
        <v>0</v>
      </c>
      <c r="AF682" s="19">
        <v>0</v>
      </c>
      <c r="AG682" s="19">
        <v>0</v>
      </c>
      <c r="AH682" s="19">
        <v>0</v>
      </c>
      <c r="AI682" s="19">
        <v>0</v>
      </c>
      <c r="AJ682" s="19">
        <v>0</v>
      </c>
      <c r="AK682" s="19">
        <v>0</v>
      </c>
      <c r="AL682" s="19">
        <v>0</v>
      </c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>
        <v>0</v>
      </c>
      <c r="BB682" s="19">
        <v>0</v>
      </c>
      <c r="BC682" s="19"/>
      <c r="BD682" s="19"/>
      <c r="BE682" s="19"/>
      <c r="BF682" s="19"/>
      <c r="BG682" s="16">
        <f t="shared" si="41"/>
        <v>0</v>
      </c>
      <c r="BH682" s="16">
        <f t="shared" si="41"/>
        <v>0</v>
      </c>
      <c r="BI682" s="79">
        <f t="shared" si="42"/>
        <v>0</v>
      </c>
      <c r="BJ682" s="79">
        <f t="shared" si="43"/>
        <v>0</v>
      </c>
      <c r="BK682" s="18">
        <f t="shared" si="40"/>
        <v>0</v>
      </c>
    </row>
    <row r="683" spans="1:63" ht="47.25" x14ac:dyDescent="0.3">
      <c r="A683" s="12">
        <v>41.137700000000002</v>
      </c>
      <c r="B683" s="13" t="s">
        <v>653</v>
      </c>
      <c r="C683" s="19"/>
      <c r="D683" s="19"/>
      <c r="E683" s="19">
        <v>0</v>
      </c>
      <c r="F683" s="19">
        <v>0</v>
      </c>
      <c r="G683" s="19">
        <v>0</v>
      </c>
      <c r="H683" s="19">
        <v>0</v>
      </c>
      <c r="I683" s="19"/>
      <c r="J683" s="19"/>
      <c r="K683" s="19">
        <v>0</v>
      </c>
      <c r="L683" s="19">
        <v>0</v>
      </c>
      <c r="M683" s="19">
        <v>0</v>
      </c>
      <c r="N683" s="19">
        <v>0</v>
      </c>
      <c r="O683" s="22"/>
      <c r="P683" s="19"/>
      <c r="Q683" s="22">
        <v>0</v>
      </c>
      <c r="R683" s="22">
        <v>0</v>
      </c>
      <c r="S683" s="19">
        <v>0</v>
      </c>
      <c r="T683" s="19">
        <v>0</v>
      </c>
      <c r="U683" s="19"/>
      <c r="V683" s="19"/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0</v>
      </c>
      <c r="AE683" s="19">
        <v>0</v>
      </c>
      <c r="AF683" s="19">
        <v>0</v>
      </c>
      <c r="AG683" s="19">
        <v>0</v>
      </c>
      <c r="AH683" s="19">
        <v>0</v>
      </c>
      <c r="AI683" s="19">
        <v>0</v>
      </c>
      <c r="AJ683" s="19">
        <v>0</v>
      </c>
      <c r="AK683" s="19">
        <v>0</v>
      </c>
      <c r="AL683" s="19">
        <v>0</v>
      </c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>
        <v>0</v>
      </c>
      <c r="BB683" s="19">
        <v>2850529</v>
      </c>
      <c r="BC683" s="19"/>
      <c r="BD683" s="19"/>
      <c r="BE683" s="19"/>
      <c r="BF683" s="19"/>
      <c r="BG683" s="16">
        <f t="shared" si="41"/>
        <v>0</v>
      </c>
      <c r="BH683" s="16">
        <f t="shared" si="41"/>
        <v>2850529</v>
      </c>
      <c r="BI683" s="79">
        <f t="shared" si="42"/>
        <v>0</v>
      </c>
      <c r="BJ683" s="79">
        <f t="shared" si="43"/>
        <v>2850529</v>
      </c>
      <c r="BK683" s="18">
        <f t="shared" si="40"/>
        <v>0</v>
      </c>
    </row>
    <row r="684" spans="1:63" ht="47.25" x14ac:dyDescent="0.3">
      <c r="A684" s="12">
        <v>41.1387</v>
      </c>
      <c r="B684" s="13" t="s">
        <v>654</v>
      </c>
      <c r="C684" s="19"/>
      <c r="D684" s="19"/>
      <c r="E684" s="19">
        <v>0</v>
      </c>
      <c r="F684" s="19">
        <v>0</v>
      </c>
      <c r="G684" s="19">
        <v>0</v>
      </c>
      <c r="H684" s="19">
        <v>0</v>
      </c>
      <c r="I684" s="19"/>
      <c r="J684" s="19"/>
      <c r="K684" s="19">
        <v>0</v>
      </c>
      <c r="L684" s="19">
        <v>0</v>
      </c>
      <c r="M684" s="19">
        <v>0</v>
      </c>
      <c r="N684" s="19">
        <v>0</v>
      </c>
      <c r="O684" s="22"/>
      <c r="P684" s="19"/>
      <c r="Q684" s="22">
        <v>0</v>
      </c>
      <c r="R684" s="22">
        <v>0</v>
      </c>
      <c r="S684" s="19">
        <v>0</v>
      </c>
      <c r="T684" s="19">
        <v>0</v>
      </c>
      <c r="U684" s="19"/>
      <c r="V684" s="19"/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0</v>
      </c>
      <c r="AE684" s="19">
        <v>0</v>
      </c>
      <c r="AF684" s="19">
        <v>0</v>
      </c>
      <c r="AG684" s="19">
        <v>0</v>
      </c>
      <c r="AH684" s="19">
        <v>0</v>
      </c>
      <c r="AI684" s="19">
        <v>0</v>
      </c>
      <c r="AJ684" s="19">
        <v>0</v>
      </c>
      <c r="AK684" s="19">
        <v>0</v>
      </c>
      <c r="AL684" s="19">
        <v>0</v>
      </c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>
        <v>0</v>
      </c>
      <c r="BB684" s="19">
        <v>0</v>
      </c>
      <c r="BC684" s="19"/>
      <c r="BD684" s="19"/>
      <c r="BE684" s="19"/>
      <c r="BF684" s="19"/>
      <c r="BG684" s="16">
        <f t="shared" si="41"/>
        <v>0</v>
      </c>
      <c r="BH684" s="16">
        <f t="shared" si="41"/>
        <v>0</v>
      </c>
      <c r="BI684" s="79">
        <f t="shared" si="42"/>
        <v>0</v>
      </c>
      <c r="BJ684" s="79">
        <f t="shared" si="43"/>
        <v>0</v>
      </c>
      <c r="BK684" s="18">
        <f t="shared" si="40"/>
        <v>0</v>
      </c>
    </row>
    <row r="685" spans="1:63" ht="47.25" x14ac:dyDescent="0.3">
      <c r="A685" s="12">
        <v>41.139699999999998</v>
      </c>
      <c r="B685" s="13" t="s">
        <v>655</v>
      </c>
      <c r="C685" s="19"/>
      <c r="D685" s="19"/>
      <c r="E685" s="19">
        <v>0</v>
      </c>
      <c r="F685" s="19">
        <v>0</v>
      </c>
      <c r="G685" s="19">
        <v>0</v>
      </c>
      <c r="H685" s="19">
        <v>0</v>
      </c>
      <c r="I685" s="19"/>
      <c r="J685" s="19"/>
      <c r="K685" s="19">
        <v>0</v>
      </c>
      <c r="L685" s="19">
        <v>0</v>
      </c>
      <c r="M685" s="19">
        <v>0</v>
      </c>
      <c r="N685" s="19">
        <v>0</v>
      </c>
      <c r="O685" s="22"/>
      <c r="P685" s="19"/>
      <c r="Q685" s="22">
        <v>0</v>
      </c>
      <c r="R685" s="22">
        <v>0</v>
      </c>
      <c r="S685" s="19">
        <v>0</v>
      </c>
      <c r="T685" s="19">
        <v>0</v>
      </c>
      <c r="U685" s="19"/>
      <c r="V685" s="19"/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0</v>
      </c>
      <c r="AE685" s="19">
        <v>0</v>
      </c>
      <c r="AF685" s="19">
        <v>0</v>
      </c>
      <c r="AG685" s="19">
        <v>0</v>
      </c>
      <c r="AH685" s="19">
        <v>0</v>
      </c>
      <c r="AI685" s="19">
        <v>0</v>
      </c>
      <c r="AJ685" s="19">
        <v>0</v>
      </c>
      <c r="AK685" s="19">
        <v>0</v>
      </c>
      <c r="AL685" s="19">
        <v>0</v>
      </c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>
        <v>0</v>
      </c>
      <c r="BB685" s="19">
        <v>137179960</v>
      </c>
      <c r="BC685" s="19"/>
      <c r="BD685" s="19"/>
      <c r="BE685" s="19"/>
      <c r="BF685" s="19"/>
      <c r="BG685" s="16">
        <f t="shared" si="41"/>
        <v>0</v>
      </c>
      <c r="BH685" s="16">
        <f t="shared" si="41"/>
        <v>137179960</v>
      </c>
      <c r="BI685" s="79">
        <f t="shared" si="42"/>
        <v>0</v>
      </c>
      <c r="BJ685" s="79">
        <f t="shared" si="43"/>
        <v>137179960</v>
      </c>
      <c r="BK685" s="18">
        <f t="shared" si="40"/>
        <v>0</v>
      </c>
    </row>
    <row r="686" spans="1:63" ht="47.25" x14ac:dyDescent="0.3">
      <c r="A686" s="12">
        <v>41.140700000000002</v>
      </c>
      <c r="B686" s="13" t="s">
        <v>656</v>
      </c>
      <c r="C686" s="19"/>
      <c r="D686" s="19"/>
      <c r="E686" s="19">
        <v>0</v>
      </c>
      <c r="F686" s="19">
        <v>0</v>
      </c>
      <c r="G686" s="19">
        <v>0</v>
      </c>
      <c r="H686" s="19">
        <v>0</v>
      </c>
      <c r="I686" s="19"/>
      <c r="J686" s="19"/>
      <c r="K686" s="19">
        <v>0</v>
      </c>
      <c r="L686" s="19">
        <v>0</v>
      </c>
      <c r="M686" s="19">
        <v>0</v>
      </c>
      <c r="N686" s="19">
        <v>0</v>
      </c>
      <c r="O686" s="22"/>
      <c r="P686" s="19"/>
      <c r="Q686" s="22">
        <v>0</v>
      </c>
      <c r="R686" s="22">
        <v>0</v>
      </c>
      <c r="S686" s="19">
        <v>0</v>
      </c>
      <c r="T686" s="19">
        <v>0</v>
      </c>
      <c r="U686" s="19"/>
      <c r="V686" s="19"/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0</v>
      </c>
      <c r="AE686" s="19">
        <v>0</v>
      </c>
      <c r="AF686" s="19">
        <v>0</v>
      </c>
      <c r="AG686" s="19">
        <v>0</v>
      </c>
      <c r="AH686" s="19">
        <v>0</v>
      </c>
      <c r="AI686" s="19">
        <v>0</v>
      </c>
      <c r="AJ686" s="19">
        <v>0</v>
      </c>
      <c r="AK686" s="19">
        <v>0</v>
      </c>
      <c r="AL686" s="19">
        <v>0</v>
      </c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>
        <v>0</v>
      </c>
      <c r="BB686" s="19">
        <v>443714701</v>
      </c>
      <c r="BC686" s="19"/>
      <c r="BD686" s="19"/>
      <c r="BE686" s="19"/>
      <c r="BF686" s="19"/>
      <c r="BG686" s="16">
        <f t="shared" si="41"/>
        <v>0</v>
      </c>
      <c r="BH686" s="16">
        <f t="shared" si="41"/>
        <v>443714701</v>
      </c>
      <c r="BI686" s="79">
        <f t="shared" si="42"/>
        <v>0</v>
      </c>
      <c r="BJ686" s="79">
        <f t="shared" si="43"/>
        <v>443714701</v>
      </c>
      <c r="BK686" s="18">
        <f t="shared" si="40"/>
        <v>0</v>
      </c>
    </row>
    <row r="687" spans="1:63" ht="47.25" x14ac:dyDescent="0.3">
      <c r="A687" s="12">
        <v>41.1417</v>
      </c>
      <c r="B687" s="13" t="s">
        <v>657</v>
      </c>
      <c r="C687" s="19"/>
      <c r="D687" s="19"/>
      <c r="E687" s="19">
        <v>0</v>
      </c>
      <c r="F687" s="19">
        <v>0</v>
      </c>
      <c r="G687" s="19">
        <v>0</v>
      </c>
      <c r="H687" s="19">
        <v>0</v>
      </c>
      <c r="I687" s="19"/>
      <c r="J687" s="19"/>
      <c r="K687" s="19">
        <v>0</v>
      </c>
      <c r="L687" s="19">
        <v>0</v>
      </c>
      <c r="M687" s="19">
        <v>0</v>
      </c>
      <c r="N687" s="19">
        <v>0</v>
      </c>
      <c r="O687" s="22"/>
      <c r="P687" s="19"/>
      <c r="Q687" s="22">
        <v>0</v>
      </c>
      <c r="R687" s="22">
        <v>0</v>
      </c>
      <c r="S687" s="19">
        <v>0</v>
      </c>
      <c r="T687" s="19">
        <v>0</v>
      </c>
      <c r="U687" s="19"/>
      <c r="V687" s="19"/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0</v>
      </c>
      <c r="AE687" s="19">
        <v>0</v>
      </c>
      <c r="AF687" s="19">
        <v>0</v>
      </c>
      <c r="AG687" s="19">
        <v>0</v>
      </c>
      <c r="AH687" s="19">
        <v>0</v>
      </c>
      <c r="AI687" s="19">
        <v>0</v>
      </c>
      <c r="AJ687" s="19">
        <v>0</v>
      </c>
      <c r="AK687" s="19">
        <v>0</v>
      </c>
      <c r="AL687" s="19">
        <v>0</v>
      </c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>
        <v>0</v>
      </c>
      <c r="BB687" s="19">
        <v>0</v>
      </c>
      <c r="BC687" s="19"/>
      <c r="BD687" s="19"/>
      <c r="BE687" s="19"/>
      <c r="BF687" s="19"/>
      <c r="BG687" s="16">
        <f t="shared" si="41"/>
        <v>0</v>
      </c>
      <c r="BH687" s="16">
        <f t="shared" si="41"/>
        <v>0</v>
      </c>
      <c r="BI687" s="79">
        <f t="shared" si="42"/>
        <v>0</v>
      </c>
      <c r="BJ687" s="79">
        <f t="shared" si="43"/>
        <v>0</v>
      </c>
      <c r="BK687" s="18">
        <f t="shared" si="40"/>
        <v>0</v>
      </c>
    </row>
    <row r="688" spans="1:63" ht="31.5" x14ac:dyDescent="0.3">
      <c r="A688" s="12">
        <v>41.142699999999998</v>
      </c>
      <c r="B688" s="13" t="s">
        <v>658</v>
      </c>
      <c r="C688" s="19"/>
      <c r="D688" s="19"/>
      <c r="E688" s="19">
        <v>0</v>
      </c>
      <c r="F688" s="19">
        <v>0</v>
      </c>
      <c r="G688" s="19">
        <v>0</v>
      </c>
      <c r="H688" s="19">
        <v>0</v>
      </c>
      <c r="I688" s="19"/>
      <c r="J688" s="19"/>
      <c r="K688" s="19">
        <v>0</v>
      </c>
      <c r="L688" s="19">
        <v>0</v>
      </c>
      <c r="M688" s="19">
        <v>0</v>
      </c>
      <c r="N688" s="19">
        <v>0</v>
      </c>
      <c r="O688" s="22"/>
      <c r="P688" s="19"/>
      <c r="Q688" s="22">
        <v>0</v>
      </c>
      <c r="R688" s="22">
        <v>0</v>
      </c>
      <c r="S688" s="19">
        <v>0</v>
      </c>
      <c r="T688" s="19">
        <v>0</v>
      </c>
      <c r="U688" s="19"/>
      <c r="V688" s="19"/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0</v>
      </c>
      <c r="AE688" s="19">
        <v>0</v>
      </c>
      <c r="AF688" s="19">
        <v>0</v>
      </c>
      <c r="AG688" s="19">
        <v>0</v>
      </c>
      <c r="AH688" s="19">
        <v>0</v>
      </c>
      <c r="AI688" s="19">
        <v>0</v>
      </c>
      <c r="AJ688" s="19">
        <v>0</v>
      </c>
      <c r="AK688" s="19">
        <v>0</v>
      </c>
      <c r="AL688" s="19">
        <v>0</v>
      </c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>
        <v>0</v>
      </c>
      <c r="BB688" s="19">
        <v>105327610</v>
      </c>
      <c r="BC688" s="19"/>
      <c r="BD688" s="19"/>
      <c r="BE688" s="19"/>
      <c r="BF688" s="19"/>
      <c r="BG688" s="16">
        <f t="shared" si="41"/>
        <v>0</v>
      </c>
      <c r="BH688" s="16">
        <f t="shared" si="41"/>
        <v>105327610</v>
      </c>
      <c r="BI688" s="79">
        <f t="shared" si="42"/>
        <v>0</v>
      </c>
      <c r="BJ688" s="79">
        <f t="shared" si="43"/>
        <v>105327610</v>
      </c>
      <c r="BK688" s="18">
        <f t="shared" si="40"/>
        <v>0</v>
      </c>
    </row>
    <row r="689" spans="1:63" ht="31.5" x14ac:dyDescent="0.3">
      <c r="A689" s="12">
        <v>41.143700000000003</v>
      </c>
      <c r="B689" s="13" t="s">
        <v>659</v>
      </c>
      <c r="C689" s="19"/>
      <c r="D689" s="19"/>
      <c r="E689" s="19">
        <v>0</v>
      </c>
      <c r="F689" s="19">
        <v>0</v>
      </c>
      <c r="G689" s="19">
        <v>0</v>
      </c>
      <c r="H689" s="19">
        <v>0</v>
      </c>
      <c r="I689" s="19"/>
      <c r="J689" s="19"/>
      <c r="K689" s="19">
        <v>0</v>
      </c>
      <c r="L689" s="19">
        <v>0</v>
      </c>
      <c r="M689" s="19">
        <v>0</v>
      </c>
      <c r="N689" s="19">
        <v>0</v>
      </c>
      <c r="O689" s="22"/>
      <c r="P689" s="19"/>
      <c r="Q689" s="22">
        <v>0</v>
      </c>
      <c r="R689" s="22">
        <v>0</v>
      </c>
      <c r="S689" s="19">
        <v>0</v>
      </c>
      <c r="T689" s="19">
        <v>0</v>
      </c>
      <c r="U689" s="19"/>
      <c r="V689" s="19"/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0</v>
      </c>
      <c r="AE689" s="19">
        <v>0</v>
      </c>
      <c r="AF689" s="19">
        <v>0</v>
      </c>
      <c r="AG689" s="19">
        <v>0</v>
      </c>
      <c r="AH689" s="19">
        <v>0</v>
      </c>
      <c r="AI689" s="19">
        <v>0</v>
      </c>
      <c r="AJ689" s="19">
        <v>0</v>
      </c>
      <c r="AK689" s="19">
        <v>0</v>
      </c>
      <c r="AL689" s="19">
        <v>0</v>
      </c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>
        <v>0</v>
      </c>
      <c r="BB689" s="19">
        <v>18191512</v>
      </c>
      <c r="BC689" s="19"/>
      <c r="BD689" s="19"/>
      <c r="BE689" s="19"/>
      <c r="BF689" s="19"/>
      <c r="BG689" s="16">
        <f t="shared" si="41"/>
        <v>0</v>
      </c>
      <c r="BH689" s="16">
        <f t="shared" si="41"/>
        <v>18191512</v>
      </c>
      <c r="BI689" s="79">
        <f t="shared" si="42"/>
        <v>0</v>
      </c>
      <c r="BJ689" s="79">
        <f t="shared" si="43"/>
        <v>18191512</v>
      </c>
      <c r="BK689" s="18">
        <f t="shared" si="40"/>
        <v>0</v>
      </c>
    </row>
    <row r="690" spans="1:63" ht="31.5" x14ac:dyDescent="0.3">
      <c r="A690" s="12">
        <v>41.1447</v>
      </c>
      <c r="B690" s="13" t="s">
        <v>660</v>
      </c>
      <c r="C690" s="19"/>
      <c r="D690" s="19"/>
      <c r="E690" s="19">
        <v>0</v>
      </c>
      <c r="F690" s="19">
        <v>0</v>
      </c>
      <c r="G690" s="19">
        <v>0</v>
      </c>
      <c r="H690" s="19">
        <v>0</v>
      </c>
      <c r="I690" s="19"/>
      <c r="J690" s="19"/>
      <c r="K690" s="19">
        <v>0</v>
      </c>
      <c r="L690" s="19">
        <v>0</v>
      </c>
      <c r="M690" s="19">
        <v>0</v>
      </c>
      <c r="N690" s="19">
        <v>0</v>
      </c>
      <c r="O690" s="22"/>
      <c r="P690" s="19"/>
      <c r="Q690" s="22">
        <v>0</v>
      </c>
      <c r="R690" s="22">
        <v>0</v>
      </c>
      <c r="S690" s="19">
        <v>0</v>
      </c>
      <c r="T690" s="19">
        <v>0</v>
      </c>
      <c r="U690" s="19"/>
      <c r="V690" s="19"/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>
        <v>0</v>
      </c>
      <c r="AE690" s="19">
        <v>0</v>
      </c>
      <c r="AF690" s="19">
        <v>0</v>
      </c>
      <c r="AG690" s="19">
        <v>0</v>
      </c>
      <c r="AH690" s="19">
        <v>0</v>
      </c>
      <c r="AI690" s="19">
        <v>0</v>
      </c>
      <c r="AJ690" s="19">
        <v>0</v>
      </c>
      <c r="AK690" s="19">
        <v>0</v>
      </c>
      <c r="AL690" s="19">
        <v>0</v>
      </c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>
        <v>0</v>
      </c>
      <c r="BB690" s="19">
        <v>0</v>
      </c>
      <c r="BC690" s="19"/>
      <c r="BD690" s="19"/>
      <c r="BE690" s="19"/>
      <c r="BF690" s="19"/>
      <c r="BG690" s="16">
        <f t="shared" si="41"/>
        <v>0</v>
      </c>
      <c r="BH690" s="16">
        <f t="shared" si="41"/>
        <v>0</v>
      </c>
      <c r="BI690" s="79">
        <f t="shared" si="42"/>
        <v>0</v>
      </c>
      <c r="BJ690" s="79">
        <f t="shared" si="43"/>
        <v>0</v>
      </c>
      <c r="BK690" s="18">
        <f t="shared" si="40"/>
        <v>0</v>
      </c>
    </row>
    <row r="691" spans="1:63" ht="31.5" x14ac:dyDescent="0.3">
      <c r="A691" s="12">
        <v>41.145699999999998</v>
      </c>
      <c r="B691" s="13" t="s">
        <v>661</v>
      </c>
      <c r="C691" s="19"/>
      <c r="D691" s="19"/>
      <c r="E691" s="19">
        <v>0</v>
      </c>
      <c r="F691" s="19">
        <v>0</v>
      </c>
      <c r="G691" s="19">
        <v>0</v>
      </c>
      <c r="H691" s="19">
        <v>0</v>
      </c>
      <c r="I691" s="19"/>
      <c r="J691" s="19"/>
      <c r="K691" s="19">
        <v>0</v>
      </c>
      <c r="L691" s="19">
        <v>0</v>
      </c>
      <c r="M691" s="19">
        <v>0</v>
      </c>
      <c r="N691" s="19">
        <v>0</v>
      </c>
      <c r="O691" s="22"/>
      <c r="P691" s="19"/>
      <c r="Q691" s="22">
        <v>0</v>
      </c>
      <c r="R691" s="22">
        <v>0</v>
      </c>
      <c r="S691" s="19">
        <v>0</v>
      </c>
      <c r="T691" s="19">
        <v>0</v>
      </c>
      <c r="U691" s="19"/>
      <c r="V691" s="19"/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0</v>
      </c>
      <c r="AE691" s="19">
        <v>0</v>
      </c>
      <c r="AF691" s="19">
        <v>0</v>
      </c>
      <c r="AG691" s="19">
        <v>0</v>
      </c>
      <c r="AH691" s="19">
        <v>0</v>
      </c>
      <c r="AI691" s="19">
        <v>0</v>
      </c>
      <c r="AJ691" s="19">
        <v>0</v>
      </c>
      <c r="AK691" s="19">
        <v>0</v>
      </c>
      <c r="AL691" s="19">
        <v>0</v>
      </c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>
        <v>0</v>
      </c>
      <c r="BB691" s="19">
        <v>0</v>
      </c>
      <c r="BC691" s="19"/>
      <c r="BD691" s="19"/>
      <c r="BE691" s="19"/>
      <c r="BF691" s="19"/>
      <c r="BG691" s="16">
        <f t="shared" si="41"/>
        <v>0</v>
      </c>
      <c r="BH691" s="16">
        <f t="shared" si="41"/>
        <v>0</v>
      </c>
      <c r="BI691" s="79">
        <f t="shared" si="42"/>
        <v>0</v>
      </c>
      <c r="BJ691" s="79">
        <f t="shared" si="43"/>
        <v>0</v>
      </c>
      <c r="BK691" s="18">
        <f t="shared" si="40"/>
        <v>0</v>
      </c>
    </row>
    <row r="692" spans="1:63" x14ac:dyDescent="0.3">
      <c r="A692" s="12">
        <v>41.146700000000003</v>
      </c>
      <c r="B692" s="13" t="s">
        <v>662</v>
      </c>
      <c r="C692" s="19"/>
      <c r="D692" s="19"/>
      <c r="E692" s="19">
        <v>0</v>
      </c>
      <c r="F692" s="19">
        <v>0</v>
      </c>
      <c r="G692" s="19">
        <v>0</v>
      </c>
      <c r="H692" s="19">
        <v>0</v>
      </c>
      <c r="I692" s="19"/>
      <c r="J692" s="19"/>
      <c r="K692" s="19">
        <v>0</v>
      </c>
      <c r="L692" s="19">
        <v>0</v>
      </c>
      <c r="M692" s="19">
        <v>0</v>
      </c>
      <c r="N692" s="19">
        <v>0</v>
      </c>
      <c r="O692" s="22"/>
      <c r="P692" s="19"/>
      <c r="Q692" s="22">
        <v>0</v>
      </c>
      <c r="R692" s="22">
        <v>0</v>
      </c>
      <c r="S692" s="19">
        <v>0</v>
      </c>
      <c r="T692" s="19">
        <v>0</v>
      </c>
      <c r="U692" s="19"/>
      <c r="V692" s="19"/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>
        <v>0</v>
      </c>
      <c r="AE692" s="19">
        <v>0</v>
      </c>
      <c r="AF692" s="19">
        <v>0</v>
      </c>
      <c r="AG692" s="19">
        <v>0</v>
      </c>
      <c r="AH692" s="19">
        <v>0</v>
      </c>
      <c r="AI692" s="19">
        <v>0</v>
      </c>
      <c r="AJ692" s="19">
        <v>0</v>
      </c>
      <c r="AK692" s="19">
        <v>0</v>
      </c>
      <c r="AL692" s="19">
        <v>0</v>
      </c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>
        <v>0</v>
      </c>
      <c r="BB692" s="19">
        <v>355292727</v>
      </c>
      <c r="BC692" s="19"/>
      <c r="BD692" s="19"/>
      <c r="BE692" s="19"/>
      <c r="BF692" s="19"/>
      <c r="BG692" s="16">
        <f t="shared" si="41"/>
        <v>0</v>
      </c>
      <c r="BH692" s="16">
        <f t="shared" si="41"/>
        <v>355292727</v>
      </c>
      <c r="BI692" s="79">
        <f t="shared" si="42"/>
        <v>0</v>
      </c>
      <c r="BJ692" s="79">
        <f t="shared" si="43"/>
        <v>355292727</v>
      </c>
      <c r="BK692" s="18">
        <f t="shared" si="40"/>
        <v>0</v>
      </c>
    </row>
    <row r="693" spans="1:63" x14ac:dyDescent="0.3">
      <c r="A693" s="12">
        <v>41.1477</v>
      </c>
      <c r="B693" s="13" t="s">
        <v>663</v>
      </c>
      <c r="C693" s="19"/>
      <c r="D693" s="19"/>
      <c r="E693" s="19">
        <v>0</v>
      </c>
      <c r="F693" s="19">
        <v>0</v>
      </c>
      <c r="G693" s="19">
        <v>0</v>
      </c>
      <c r="H693" s="19">
        <v>0</v>
      </c>
      <c r="I693" s="19"/>
      <c r="J693" s="19"/>
      <c r="K693" s="19">
        <v>0</v>
      </c>
      <c r="L693" s="19">
        <v>0</v>
      </c>
      <c r="M693" s="19">
        <v>0</v>
      </c>
      <c r="N693" s="19">
        <v>0</v>
      </c>
      <c r="O693" s="22"/>
      <c r="P693" s="19"/>
      <c r="Q693" s="22">
        <v>0</v>
      </c>
      <c r="R693" s="22">
        <v>0</v>
      </c>
      <c r="S693" s="19">
        <v>0</v>
      </c>
      <c r="T693" s="19">
        <v>0</v>
      </c>
      <c r="U693" s="19"/>
      <c r="V693" s="19"/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0</v>
      </c>
      <c r="AE693" s="19">
        <v>0</v>
      </c>
      <c r="AF693" s="19">
        <v>0</v>
      </c>
      <c r="AG693" s="19">
        <v>0</v>
      </c>
      <c r="AH693" s="19">
        <v>0</v>
      </c>
      <c r="AI693" s="19">
        <v>0</v>
      </c>
      <c r="AJ693" s="19">
        <v>0</v>
      </c>
      <c r="AK693" s="19">
        <v>0</v>
      </c>
      <c r="AL693" s="19">
        <v>0</v>
      </c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>
        <v>0</v>
      </c>
      <c r="BB693" s="19">
        <v>206087231</v>
      </c>
      <c r="BC693" s="19"/>
      <c r="BD693" s="19"/>
      <c r="BE693" s="19"/>
      <c r="BF693" s="19"/>
      <c r="BG693" s="16">
        <f t="shared" si="41"/>
        <v>0</v>
      </c>
      <c r="BH693" s="16">
        <f t="shared" si="41"/>
        <v>206087231</v>
      </c>
      <c r="BI693" s="79">
        <f t="shared" si="42"/>
        <v>0</v>
      </c>
      <c r="BJ693" s="79">
        <f t="shared" si="43"/>
        <v>206087231</v>
      </c>
      <c r="BK693" s="18">
        <f t="shared" si="40"/>
        <v>0</v>
      </c>
    </row>
    <row r="694" spans="1:63" x14ac:dyDescent="0.3">
      <c r="A694" s="12">
        <v>41.148699999999998</v>
      </c>
      <c r="B694" s="13" t="s">
        <v>664</v>
      </c>
      <c r="C694" s="19"/>
      <c r="D694" s="19"/>
      <c r="E694" s="19">
        <v>0</v>
      </c>
      <c r="F694" s="19">
        <v>0</v>
      </c>
      <c r="G694" s="19">
        <v>0</v>
      </c>
      <c r="H694" s="19">
        <v>0</v>
      </c>
      <c r="I694" s="19"/>
      <c r="J694" s="19"/>
      <c r="K694" s="19">
        <v>0</v>
      </c>
      <c r="L694" s="19">
        <v>0</v>
      </c>
      <c r="M694" s="19">
        <v>0</v>
      </c>
      <c r="N694" s="19">
        <v>0</v>
      </c>
      <c r="O694" s="22"/>
      <c r="P694" s="19"/>
      <c r="Q694" s="22">
        <v>0</v>
      </c>
      <c r="R694" s="22">
        <v>0</v>
      </c>
      <c r="S694" s="19">
        <v>0</v>
      </c>
      <c r="T694" s="19">
        <v>0</v>
      </c>
      <c r="U694" s="19"/>
      <c r="V694" s="19"/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>
        <v>0</v>
      </c>
      <c r="AE694" s="19">
        <v>0</v>
      </c>
      <c r="AF694" s="19">
        <v>0</v>
      </c>
      <c r="AG694" s="19">
        <v>0</v>
      </c>
      <c r="AH694" s="19">
        <v>0</v>
      </c>
      <c r="AI694" s="19">
        <v>0</v>
      </c>
      <c r="AJ694" s="19">
        <v>0</v>
      </c>
      <c r="AK694" s="19">
        <v>0</v>
      </c>
      <c r="AL694" s="19">
        <v>0</v>
      </c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>
        <v>0</v>
      </c>
      <c r="BB694" s="19">
        <v>218462278</v>
      </c>
      <c r="BC694" s="19"/>
      <c r="BD694" s="19"/>
      <c r="BE694" s="19"/>
      <c r="BF694" s="19"/>
      <c r="BG694" s="16">
        <f t="shared" si="41"/>
        <v>0</v>
      </c>
      <c r="BH694" s="16">
        <f t="shared" si="41"/>
        <v>218462278</v>
      </c>
      <c r="BI694" s="79">
        <f t="shared" si="42"/>
        <v>0</v>
      </c>
      <c r="BJ694" s="79">
        <f t="shared" si="43"/>
        <v>218462278</v>
      </c>
      <c r="BK694" s="18">
        <f t="shared" si="40"/>
        <v>0</v>
      </c>
    </row>
    <row r="695" spans="1:63" x14ac:dyDescent="0.3">
      <c r="A695" s="12">
        <v>41.149700000000003</v>
      </c>
      <c r="B695" s="13" t="s">
        <v>665</v>
      </c>
      <c r="C695" s="19"/>
      <c r="D695" s="19"/>
      <c r="E695" s="19">
        <v>0</v>
      </c>
      <c r="F695" s="19">
        <v>0</v>
      </c>
      <c r="G695" s="19">
        <v>0</v>
      </c>
      <c r="H695" s="19">
        <v>0</v>
      </c>
      <c r="I695" s="19"/>
      <c r="J695" s="19"/>
      <c r="K695" s="19">
        <v>0</v>
      </c>
      <c r="L695" s="19">
        <v>0</v>
      </c>
      <c r="M695" s="19">
        <v>0</v>
      </c>
      <c r="N695" s="19">
        <v>0</v>
      </c>
      <c r="O695" s="22"/>
      <c r="P695" s="19"/>
      <c r="Q695" s="22">
        <v>0</v>
      </c>
      <c r="R695" s="22">
        <v>0</v>
      </c>
      <c r="S695" s="19">
        <v>0</v>
      </c>
      <c r="T695" s="19">
        <v>0</v>
      </c>
      <c r="U695" s="19"/>
      <c r="V695" s="19"/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0</v>
      </c>
      <c r="AE695" s="19">
        <v>0</v>
      </c>
      <c r="AF695" s="19">
        <v>0</v>
      </c>
      <c r="AG695" s="19">
        <v>0</v>
      </c>
      <c r="AH695" s="19">
        <v>0</v>
      </c>
      <c r="AI695" s="19">
        <v>0</v>
      </c>
      <c r="AJ695" s="19">
        <v>0</v>
      </c>
      <c r="AK695" s="19">
        <v>0</v>
      </c>
      <c r="AL695" s="19">
        <v>0</v>
      </c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>
        <v>440062392</v>
      </c>
      <c r="BB695" s="19">
        <v>0</v>
      </c>
      <c r="BC695" s="19"/>
      <c r="BD695" s="19"/>
      <c r="BE695" s="19"/>
      <c r="BF695" s="19"/>
      <c r="BG695" s="16">
        <f t="shared" si="41"/>
        <v>440062392</v>
      </c>
      <c r="BH695" s="16">
        <f t="shared" si="41"/>
        <v>0</v>
      </c>
      <c r="BI695" s="79">
        <f t="shared" si="42"/>
        <v>440062392</v>
      </c>
      <c r="BJ695" s="79">
        <f t="shared" si="43"/>
        <v>0</v>
      </c>
      <c r="BK695" s="18">
        <f t="shared" si="40"/>
        <v>0</v>
      </c>
    </row>
    <row r="696" spans="1:63" ht="47.25" x14ac:dyDescent="0.3">
      <c r="A696" s="12">
        <v>41.150700000000001</v>
      </c>
      <c r="B696" s="13" t="s">
        <v>666</v>
      </c>
      <c r="C696" s="19"/>
      <c r="D696" s="19"/>
      <c r="E696" s="19">
        <v>0</v>
      </c>
      <c r="F696" s="19">
        <v>0</v>
      </c>
      <c r="G696" s="19">
        <v>0</v>
      </c>
      <c r="H696" s="19">
        <v>0</v>
      </c>
      <c r="I696" s="19"/>
      <c r="J696" s="19"/>
      <c r="K696" s="19">
        <v>0</v>
      </c>
      <c r="L696" s="19">
        <v>0</v>
      </c>
      <c r="M696" s="19">
        <v>0</v>
      </c>
      <c r="N696" s="19">
        <v>0</v>
      </c>
      <c r="O696" s="22"/>
      <c r="P696" s="19"/>
      <c r="Q696" s="22">
        <v>0</v>
      </c>
      <c r="R696" s="22">
        <v>0</v>
      </c>
      <c r="S696" s="19">
        <v>0</v>
      </c>
      <c r="T696" s="19">
        <v>0</v>
      </c>
      <c r="U696" s="19"/>
      <c r="V696" s="19"/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0</v>
      </c>
      <c r="AE696" s="19">
        <v>0</v>
      </c>
      <c r="AF696" s="19">
        <v>0</v>
      </c>
      <c r="AG696" s="19">
        <v>0</v>
      </c>
      <c r="AH696" s="19">
        <v>0</v>
      </c>
      <c r="AI696" s="19">
        <v>0</v>
      </c>
      <c r="AJ696" s="19">
        <v>0</v>
      </c>
      <c r="AK696" s="19">
        <v>0</v>
      </c>
      <c r="AL696" s="19">
        <v>0</v>
      </c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>
        <v>0</v>
      </c>
      <c r="BB696" s="19">
        <v>0</v>
      </c>
      <c r="BC696" s="19"/>
      <c r="BD696" s="19"/>
      <c r="BE696" s="19"/>
      <c r="BF696" s="19"/>
      <c r="BG696" s="16">
        <f t="shared" si="41"/>
        <v>0</v>
      </c>
      <c r="BH696" s="16">
        <f t="shared" si="41"/>
        <v>0</v>
      </c>
      <c r="BI696" s="79">
        <f t="shared" si="42"/>
        <v>0</v>
      </c>
      <c r="BJ696" s="79">
        <f t="shared" si="43"/>
        <v>0</v>
      </c>
      <c r="BK696" s="18">
        <f t="shared" si="40"/>
        <v>0</v>
      </c>
    </row>
    <row r="697" spans="1:63" ht="31.5" x14ac:dyDescent="0.3">
      <c r="A697" s="12">
        <v>41.160699999999999</v>
      </c>
      <c r="B697" s="13" t="s">
        <v>667</v>
      </c>
      <c r="C697" s="19"/>
      <c r="D697" s="19"/>
      <c r="E697" s="19">
        <v>0</v>
      </c>
      <c r="F697" s="19">
        <v>0</v>
      </c>
      <c r="G697" s="19">
        <v>0</v>
      </c>
      <c r="H697" s="19">
        <v>0</v>
      </c>
      <c r="I697" s="19"/>
      <c r="J697" s="19"/>
      <c r="K697" s="19">
        <v>0</v>
      </c>
      <c r="L697" s="19">
        <v>0</v>
      </c>
      <c r="M697" s="19">
        <v>0</v>
      </c>
      <c r="N697" s="19">
        <v>0</v>
      </c>
      <c r="O697" s="22"/>
      <c r="P697" s="19"/>
      <c r="Q697" s="22">
        <v>0</v>
      </c>
      <c r="R697" s="22">
        <v>0</v>
      </c>
      <c r="S697" s="19">
        <v>0</v>
      </c>
      <c r="T697" s="19">
        <v>0</v>
      </c>
      <c r="U697" s="19"/>
      <c r="V697" s="19"/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0</v>
      </c>
      <c r="AE697" s="19">
        <v>0</v>
      </c>
      <c r="AF697" s="19">
        <v>0</v>
      </c>
      <c r="AG697" s="19">
        <v>0</v>
      </c>
      <c r="AH697" s="19">
        <v>0</v>
      </c>
      <c r="AI697" s="19">
        <v>0</v>
      </c>
      <c r="AJ697" s="19">
        <v>0</v>
      </c>
      <c r="AK697" s="19">
        <v>0</v>
      </c>
      <c r="AL697" s="19">
        <v>0</v>
      </c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>
        <v>0</v>
      </c>
      <c r="BB697" s="19">
        <v>3121518</v>
      </c>
      <c r="BC697" s="19"/>
      <c r="BD697" s="19"/>
      <c r="BE697" s="19"/>
      <c r="BF697" s="19"/>
      <c r="BG697" s="16">
        <f t="shared" si="41"/>
        <v>0</v>
      </c>
      <c r="BH697" s="16">
        <f t="shared" si="41"/>
        <v>3121518</v>
      </c>
      <c r="BI697" s="79">
        <f t="shared" si="42"/>
        <v>0</v>
      </c>
      <c r="BJ697" s="79">
        <f t="shared" si="43"/>
        <v>3121518</v>
      </c>
      <c r="BK697" s="18">
        <f t="shared" si="40"/>
        <v>0</v>
      </c>
    </row>
    <row r="698" spans="1:63" ht="47.25" x14ac:dyDescent="0.3">
      <c r="A698" s="12">
        <v>41.161700000000003</v>
      </c>
      <c r="B698" s="13" t="s">
        <v>668</v>
      </c>
      <c r="C698" s="19"/>
      <c r="D698" s="19"/>
      <c r="E698" s="19">
        <v>0</v>
      </c>
      <c r="F698" s="19">
        <v>0</v>
      </c>
      <c r="G698" s="19">
        <v>0</v>
      </c>
      <c r="H698" s="19">
        <v>0</v>
      </c>
      <c r="I698" s="19"/>
      <c r="J698" s="19"/>
      <c r="K698" s="19">
        <v>0</v>
      </c>
      <c r="L698" s="19">
        <v>0</v>
      </c>
      <c r="M698" s="19">
        <v>0</v>
      </c>
      <c r="N698" s="19">
        <v>0</v>
      </c>
      <c r="O698" s="22"/>
      <c r="P698" s="19"/>
      <c r="Q698" s="22">
        <v>0</v>
      </c>
      <c r="R698" s="22">
        <v>0</v>
      </c>
      <c r="S698" s="19">
        <v>0</v>
      </c>
      <c r="T698" s="19">
        <v>0</v>
      </c>
      <c r="U698" s="19"/>
      <c r="V698" s="19"/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>
        <v>0</v>
      </c>
      <c r="AE698" s="19">
        <v>0</v>
      </c>
      <c r="AF698" s="19">
        <v>0</v>
      </c>
      <c r="AG698" s="19">
        <v>0</v>
      </c>
      <c r="AH698" s="19">
        <v>0</v>
      </c>
      <c r="AI698" s="19">
        <v>0</v>
      </c>
      <c r="AJ698" s="19">
        <v>0</v>
      </c>
      <c r="AK698" s="19">
        <v>0</v>
      </c>
      <c r="AL698" s="19">
        <v>0</v>
      </c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>
        <v>0</v>
      </c>
      <c r="BB698" s="19">
        <v>2907673</v>
      </c>
      <c r="BC698" s="19"/>
      <c r="BD698" s="19"/>
      <c r="BE698" s="19"/>
      <c r="BF698" s="19"/>
      <c r="BG698" s="16">
        <f t="shared" si="41"/>
        <v>0</v>
      </c>
      <c r="BH698" s="16">
        <f t="shared" si="41"/>
        <v>2907673</v>
      </c>
      <c r="BI698" s="79">
        <f t="shared" si="42"/>
        <v>0</v>
      </c>
      <c r="BJ698" s="79">
        <f t="shared" si="43"/>
        <v>2907673</v>
      </c>
      <c r="BK698" s="18">
        <f t="shared" si="40"/>
        <v>0</v>
      </c>
    </row>
    <row r="699" spans="1:63" ht="31.5" x14ac:dyDescent="0.3">
      <c r="A699" s="12">
        <v>41.162700000000001</v>
      </c>
      <c r="B699" s="13" t="s">
        <v>669</v>
      </c>
      <c r="C699" s="19"/>
      <c r="D699" s="19"/>
      <c r="E699" s="19">
        <v>0</v>
      </c>
      <c r="F699" s="19">
        <v>0</v>
      </c>
      <c r="G699" s="19">
        <v>0</v>
      </c>
      <c r="H699" s="19">
        <v>0</v>
      </c>
      <c r="I699" s="19"/>
      <c r="J699" s="19"/>
      <c r="K699" s="19">
        <v>0</v>
      </c>
      <c r="L699" s="19">
        <v>0</v>
      </c>
      <c r="M699" s="19">
        <v>0</v>
      </c>
      <c r="N699" s="19">
        <v>0</v>
      </c>
      <c r="O699" s="22"/>
      <c r="P699" s="19"/>
      <c r="Q699" s="22">
        <v>0</v>
      </c>
      <c r="R699" s="22">
        <v>0</v>
      </c>
      <c r="S699" s="19">
        <v>0</v>
      </c>
      <c r="T699" s="19">
        <v>0</v>
      </c>
      <c r="U699" s="19"/>
      <c r="V699" s="19"/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0</v>
      </c>
      <c r="AE699" s="19">
        <v>0</v>
      </c>
      <c r="AF699" s="19">
        <v>0</v>
      </c>
      <c r="AG699" s="19">
        <v>0</v>
      </c>
      <c r="AH699" s="19">
        <v>0</v>
      </c>
      <c r="AI699" s="19">
        <v>0</v>
      </c>
      <c r="AJ699" s="19">
        <v>0</v>
      </c>
      <c r="AK699" s="19">
        <v>0</v>
      </c>
      <c r="AL699" s="19">
        <v>0</v>
      </c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>
        <v>0</v>
      </c>
      <c r="BB699" s="19">
        <v>0</v>
      </c>
      <c r="BC699" s="19"/>
      <c r="BD699" s="19"/>
      <c r="BE699" s="19"/>
      <c r="BF699" s="19"/>
      <c r="BG699" s="16">
        <f t="shared" si="41"/>
        <v>0</v>
      </c>
      <c r="BH699" s="16">
        <f t="shared" si="41"/>
        <v>0</v>
      </c>
      <c r="BI699" s="79">
        <f t="shared" si="42"/>
        <v>0</v>
      </c>
      <c r="BJ699" s="79">
        <f t="shared" si="43"/>
        <v>0</v>
      </c>
      <c r="BK699" s="18">
        <f t="shared" si="40"/>
        <v>0</v>
      </c>
    </row>
    <row r="700" spans="1:63" ht="31.5" x14ac:dyDescent="0.3">
      <c r="A700" s="12">
        <v>41.163699999999999</v>
      </c>
      <c r="B700" s="13" t="s">
        <v>670</v>
      </c>
      <c r="C700" s="19"/>
      <c r="D700" s="19"/>
      <c r="E700" s="19">
        <v>0</v>
      </c>
      <c r="F700" s="19">
        <v>0</v>
      </c>
      <c r="G700" s="19">
        <v>0</v>
      </c>
      <c r="H700" s="19">
        <v>0</v>
      </c>
      <c r="I700" s="19"/>
      <c r="J700" s="19"/>
      <c r="K700" s="19">
        <v>0</v>
      </c>
      <c r="L700" s="19">
        <v>0</v>
      </c>
      <c r="M700" s="19">
        <v>0</v>
      </c>
      <c r="N700" s="19">
        <v>0</v>
      </c>
      <c r="O700" s="22"/>
      <c r="P700" s="19"/>
      <c r="Q700" s="22">
        <v>0</v>
      </c>
      <c r="R700" s="22">
        <v>0</v>
      </c>
      <c r="S700" s="19">
        <v>0</v>
      </c>
      <c r="T700" s="19">
        <v>0</v>
      </c>
      <c r="U700" s="19"/>
      <c r="V700" s="19"/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>
        <v>0</v>
      </c>
      <c r="AE700" s="19">
        <v>0</v>
      </c>
      <c r="AF700" s="19">
        <v>0</v>
      </c>
      <c r="AG700" s="19">
        <v>0</v>
      </c>
      <c r="AH700" s="19">
        <v>0</v>
      </c>
      <c r="AI700" s="19">
        <v>0</v>
      </c>
      <c r="AJ700" s="19">
        <v>0</v>
      </c>
      <c r="AK700" s="19">
        <v>0</v>
      </c>
      <c r="AL700" s="19">
        <v>0</v>
      </c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>
        <v>0</v>
      </c>
      <c r="BB700" s="19">
        <v>0</v>
      </c>
      <c r="BC700" s="19"/>
      <c r="BD700" s="19"/>
      <c r="BE700" s="19"/>
      <c r="BF700" s="19"/>
      <c r="BG700" s="16">
        <f t="shared" si="41"/>
        <v>0</v>
      </c>
      <c r="BH700" s="16">
        <f t="shared" si="41"/>
        <v>0</v>
      </c>
      <c r="BI700" s="79">
        <f t="shared" si="42"/>
        <v>0</v>
      </c>
      <c r="BJ700" s="79">
        <f t="shared" si="43"/>
        <v>0</v>
      </c>
      <c r="BK700" s="18">
        <f t="shared" si="40"/>
        <v>0</v>
      </c>
    </row>
    <row r="701" spans="1:63" ht="31.5" x14ac:dyDescent="0.3">
      <c r="A701" s="12">
        <v>41.164700000000003</v>
      </c>
      <c r="B701" s="13" t="s">
        <v>671</v>
      </c>
      <c r="C701" s="19"/>
      <c r="D701" s="19"/>
      <c r="E701" s="19">
        <v>0</v>
      </c>
      <c r="F701" s="19">
        <v>0</v>
      </c>
      <c r="G701" s="19">
        <v>0</v>
      </c>
      <c r="H701" s="19">
        <v>0</v>
      </c>
      <c r="I701" s="19"/>
      <c r="J701" s="19"/>
      <c r="K701" s="19">
        <v>0</v>
      </c>
      <c r="L701" s="19">
        <v>0</v>
      </c>
      <c r="M701" s="19">
        <v>0</v>
      </c>
      <c r="N701" s="19">
        <v>0</v>
      </c>
      <c r="O701" s="22"/>
      <c r="P701" s="19"/>
      <c r="Q701" s="22">
        <v>0</v>
      </c>
      <c r="R701" s="22">
        <v>0</v>
      </c>
      <c r="S701" s="19">
        <v>0</v>
      </c>
      <c r="T701" s="19">
        <v>0</v>
      </c>
      <c r="U701" s="19"/>
      <c r="V701" s="19"/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>
        <v>0</v>
      </c>
      <c r="AE701" s="19">
        <v>0</v>
      </c>
      <c r="AF701" s="19">
        <v>0</v>
      </c>
      <c r="AG701" s="19">
        <v>0</v>
      </c>
      <c r="AH701" s="19">
        <v>0</v>
      </c>
      <c r="AI701" s="19">
        <v>0</v>
      </c>
      <c r="AJ701" s="19">
        <v>0</v>
      </c>
      <c r="AK701" s="19">
        <v>0</v>
      </c>
      <c r="AL701" s="19">
        <v>0</v>
      </c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>
        <v>0</v>
      </c>
      <c r="BB701" s="19">
        <v>0</v>
      </c>
      <c r="BC701" s="19"/>
      <c r="BD701" s="19"/>
      <c r="BE701" s="19"/>
      <c r="BF701" s="19"/>
      <c r="BG701" s="16">
        <f t="shared" si="41"/>
        <v>0</v>
      </c>
      <c r="BH701" s="16">
        <f t="shared" si="41"/>
        <v>0</v>
      </c>
      <c r="BI701" s="79">
        <f t="shared" si="42"/>
        <v>0</v>
      </c>
      <c r="BJ701" s="79">
        <f t="shared" si="43"/>
        <v>0</v>
      </c>
      <c r="BK701" s="18">
        <f t="shared" si="40"/>
        <v>0</v>
      </c>
    </row>
    <row r="702" spans="1:63" ht="31.5" x14ac:dyDescent="0.3">
      <c r="A702" s="12">
        <v>41.165700000000001</v>
      </c>
      <c r="B702" s="13" t="s">
        <v>672</v>
      </c>
      <c r="C702" s="19"/>
      <c r="D702" s="19"/>
      <c r="E702" s="19">
        <v>0</v>
      </c>
      <c r="F702" s="19">
        <v>0</v>
      </c>
      <c r="G702" s="19">
        <v>0</v>
      </c>
      <c r="H702" s="19">
        <v>0</v>
      </c>
      <c r="I702" s="19"/>
      <c r="J702" s="19"/>
      <c r="K702" s="19">
        <v>0</v>
      </c>
      <c r="L702" s="19">
        <v>0</v>
      </c>
      <c r="M702" s="19">
        <v>0</v>
      </c>
      <c r="N702" s="19">
        <v>0</v>
      </c>
      <c r="O702" s="22"/>
      <c r="P702" s="19"/>
      <c r="Q702" s="22">
        <v>0</v>
      </c>
      <c r="R702" s="22">
        <v>0</v>
      </c>
      <c r="S702" s="19">
        <v>0</v>
      </c>
      <c r="T702" s="19">
        <v>0</v>
      </c>
      <c r="U702" s="19"/>
      <c r="V702" s="19"/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>
        <v>0</v>
      </c>
      <c r="AE702" s="19">
        <v>0</v>
      </c>
      <c r="AF702" s="19">
        <v>0</v>
      </c>
      <c r="AG702" s="19">
        <v>0</v>
      </c>
      <c r="AH702" s="19">
        <v>0</v>
      </c>
      <c r="AI702" s="19">
        <v>0</v>
      </c>
      <c r="AJ702" s="19">
        <v>0</v>
      </c>
      <c r="AK702" s="19">
        <v>0</v>
      </c>
      <c r="AL702" s="19">
        <v>0</v>
      </c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>
        <v>0</v>
      </c>
      <c r="BB702" s="19">
        <v>0</v>
      </c>
      <c r="BC702" s="19"/>
      <c r="BD702" s="19"/>
      <c r="BE702" s="19"/>
      <c r="BF702" s="19"/>
      <c r="BG702" s="16">
        <f t="shared" si="41"/>
        <v>0</v>
      </c>
      <c r="BH702" s="16">
        <f t="shared" si="41"/>
        <v>0</v>
      </c>
      <c r="BI702" s="79">
        <f t="shared" si="42"/>
        <v>0</v>
      </c>
      <c r="BJ702" s="79">
        <f t="shared" si="43"/>
        <v>0</v>
      </c>
      <c r="BK702" s="18">
        <f t="shared" si="40"/>
        <v>0</v>
      </c>
    </row>
    <row r="703" spans="1:63" ht="47.25" x14ac:dyDescent="0.3">
      <c r="A703" s="12">
        <v>41.166699999999999</v>
      </c>
      <c r="B703" s="13" t="s">
        <v>673</v>
      </c>
      <c r="C703" s="19"/>
      <c r="D703" s="19"/>
      <c r="E703" s="19">
        <v>0</v>
      </c>
      <c r="F703" s="19">
        <v>0</v>
      </c>
      <c r="G703" s="19">
        <v>0</v>
      </c>
      <c r="H703" s="19">
        <v>0</v>
      </c>
      <c r="I703" s="19"/>
      <c r="J703" s="19"/>
      <c r="K703" s="19">
        <v>0</v>
      </c>
      <c r="L703" s="19">
        <v>0</v>
      </c>
      <c r="M703" s="19">
        <v>0</v>
      </c>
      <c r="N703" s="19">
        <v>0</v>
      </c>
      <c r="O703" s="22"/>
      <c r="P703" s="19"/>
      <c r="Q703" s="22">
        <v>0</v>
      </c>
      <c r="R703" s="22">
        <v>0</v>
      </c>
      <c r="S703" s="19">
        <v>0</v>
      </c>
      <c r="T703" s="19">
        <v>0</v>
      </c>
      <c r="U703" s="19"/>
      <c r="V703" s="19"/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>
        <v>0</v>
      </c>
      <c r="AE703" s="19">
        <v>0</v>
      </c>
      <c r="AF703" s="19">
        <v>0</v>
      </c>
      <c r="AG703" s="19">
        <v>0</v>
      </c>
      <c r="AH703" s="19">
        <v>0</v>
      </c>
      <c r="AI703" s="19">
        <v>0</v>
      </c>
      <c r="AJ703" s="19">
        <v>0</v>
      </c>
      <c r="AK703" s="19">
        <v>0</v>
      </c>
      <c r="AL703" s="19">
        <v>0</v>
      </c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>
        <v>0</v>
      </c>
      <c r="BB703" s="19">
        <v>0</v>
      </c>
      <c r="BC703" s="19"/>
      <c r="BD703" s="19"/>
      <c r="BE703" s="19"/>
      <c r="BF703" s="19"/>
      <c r="BG703" s="16">
        <f t="shared" si="41"/>
        <v>0</v>
      </c>
      <c r="BH703" s="16">
        <f t="shared" si="41"/>
        <v>0</v>
      </c>
      <c r="BI703" s="79">
        <f t="shared" si="42"/>
        <v>0</v>
      </c>
      <c r="BJ703" s="79">
        <f t="shared" si="43"/>
        <v>0</v>
      </c>
      <c r="BK703" s="18">
        <f t="shared" si="40"/>
        <v>0</v>
      </c>
    </row>
    <row r="704" spans="1:63" ht="47.25" x14ac:dyDescent="0.3">
      <c r="A704" s="12">
        <v>41.167700000000004</v>
      </c>
      <c r="B704" s="13" t="s">
        <v>674</v>
      </c>
      <c r="C704" s="19"/>
      <c r="D704" s="19"/>
      <c r="E704" s="19">
        <v>0</v>
      </c>
      <c r="F704" s="19">
        <v>0</v>
      </c>
      <c r="G704" s="19">
        <v>0</v>
      </c>
      <c r="H704" s="19">
        <v>0</v>
      </c>
      <c r="I704" s="19"/>
      <c r="J704" s="19"/>
      <c r="K704" s="19">
        <v>0</v>
      </c>
      <c r="L704" s="19">
        <v>0</v>
      </c>
      <c r="M704" s="19">
        <v>0</v>
      </c>
      <c r="N704" s="19">
        <v>0</v>
      </c>
      <c r="O704" s="22"/>
      <c r="P704" s="19"/>
      <c r="Q704" s="22">
        <v>0</v>
      </c>
      <c r="R704" s="22">
        <v>0</v>
      </c>
      <c r="S704" s="19">
        <v>0</v>
      </c>
      <c r="T704" s="19">
        <v>0</v>
      </c>
      <c r="U704" s="19"/>
      <c r="V704" s="19"/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0</v>
      </c>
      <c r="AE704" s="19">
        <v>0</v>
      </c>
      <c r="AF704" s="19">
        <v>0</v>
      </c>
      <c r="AG704" s="19">
        <v>0</v>
      </c>
      <c r="AH704" s="19">
        <v>0</v>
      </c>
      <c r="AI704" s="19">
        <v>0</v>
      </c>
      <c r="AJ704" s="19">
        <v>0</v>
      </c>
      <c r="AK704" s="19">
        <v>0</v>
      </c>
      <c r="AL704" s="19">
        <v>0</v>
      </c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>
        <v>0</v>
      </c>
      <c r="BB704" s="19">
        <v>0</v>
      </c>
      <c r="BC704" s="19"/>
      <c r="BD704" s="19"/>
      <c r="BE704" s="19"/>
      <c r="BF704" s="19"/>
      <c r="BG704" s="16">
        <f t="shared" si="41"/>
        <v>0</v>
      </c>
      <c r="BH704" s="16">
        <f t="shared" si="41"/>
        <v>0</v>
      </c>
      <c r="BI704" s="79">
        <f t="shared" si="42"/>
        <v>0</v>
      </c>
      <c r="BJ704" s="79">
        <f t="shared" si="43"/>
        <v>0</v>
      </c>
      <c r="BK704" s="18">
        <f t="shared" si="40"/>
        <v>0</v>
      </c>
    </row>
    <row r="705" spans="1:63" ht="31.5" x14ac:dyDescent="0.3">
      <c r="A705" s="12">
        <v>41.168700000000001</v>
      </c>
      <c r="B705" s="13" t="s">
        <v>675</v>
      </c>
      <c r="C705" s="19"/>
      <c r="D705" s="19"/>
      <c r="E705" s="19">
        <v>0</v>
      </c>
      <c r="F705" s="19">
        <v>0</v>
      </c>
      <c r="G705" s="19">
        <v>0</v>
      </c>
      <c r="H705" s="19">
        <v>0</v>
      </c>
      <c r="I705" s="19"/>
      <c r="J705" s="19"/>
      <c r="K705" s="19">
        <v>0</v>
      </c>
      <c r="L705" s="19">
        <v>0</v>
      </c>
      <c r="M705" s="19">
        <v>0</v>
      </c>
      <c r="N705" s="19">
        <v>0</v>
      </c>
      <c r="O705" s="22"/>
      <c r="P705" s="19"/>
      <c r="Q705" s="22">
        <v>0</v>
      </c>
      <c r="R705" s="22">
        <v>0</v>
      </c>
      <c r="S705" s="19">
        <v>0</v>
      </c>
      <c r="T705" s="19">
        <v>0</v>
      </c>
      <c r="U705" s="19"/>
      <c r="V705" s="19"/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0</v>
      </c>
      <c r="AE705" s="19">
        <v>0</v>
      </c>
      <c r="AF705" s="19">
        <v>0</v>
      </c>
      <c r="AG705" s="19">
        <v>0</v>
      </c>
      <c r="AH705" s="19">
        <v>0</v>
      </c>
      <c r="AI705" s="19">
        <v>0</v>
      </c>
      <c r="AJ705" s="19">
        <v>0</v>
      </c>
      <c r="AK705" s="19">
        <v>0</v>
      </c>
      <c r="AL705" s="19">
        <v>0</v>
      </c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>
        <v>0</v>
      </c>
      <c r="BB705" s="19">
        <v>0</v>
      </c>
      <c r="BC705" s="19"/>
      <c r="BD705" s="19"/>
      <c r="BE705" s="19"/>
      <c r="BF705" s="19"/>
      <c r="BG705" s="16">
        <f t="shared" si="41"/>
        <v>0</v>
      </c>
      <c r="BH705" s="16">
        <f t="shared" si="41"/>
        <v>0</v>
      </c>
      <c r="BI705" s="79">
        <f t="shared" si="42"/>
        <v>0</v>
      </c>
      <c r="BJ705" s="79">
        <f t="shared" si="43"/>
        <v>0</v>
      </c>
      <c r="BK705" s="18">
        <f t="shared" si="40"/>
        <v>0</v>
      </c>
    </row>
    <row r="706" spans="1:63" ht="31.5" x14ac:dyDescent="0.3">
      <c r="A706" s="12">
        <v>41.169699999999999</v>
      </c>
      <c r="B706" s="13" t="s">
        <v>676</v>
      </c>
      <c r="C706" s="19"/>
      <c r="D706" s="19"/>
      <c r="E706" s="19">
        <v>0</v>
      </c>
      <c r="F706" s="19">
        <v>0</v>
      </c>
      <c r="G706" s="19">
        <v>0</v>
      </c>
      <c r="H706" s="19">
        <v>0</v>
      </c>
      <c r="I706" s="19"/>
      <c r="J706" s="19"/>
      <c r="K706" s="19">
        <v>0</v>
      </c>
      <c r="L706" s="19">
        <v>0</v>
      </c>
      <c r="M706" s="19">
        <v>0</v>
      </c>
      <c r="N706" s="19">
        <v>0</v>
      </c>
      <c r="O706" s="22"/>
      <c r="P706" s="19"/>
      <c r="Q706" s="22">
        <v>0</v>
      </c>
      <c r="R706" s="22">
        <v>0</v>
      </c>
      <c r="S706" s="19">
        <v>0</v>
      </c>
      <c r="T706" s="19">
        <v>0</v>
      </c>
      <c r="U706" s="19"/>
      <c r="V706" s="19"/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0</v>
      </c>
      <c r="AE706" s="19">
        <v>0</v>
      </c>
      <c r="AF706" s="19">
        <v>0</v>
      </c>
      <c r="AG706" s="19">
        <v>0</v>
      </c>
      <c r="AH706" s="19">
        <v>0</v>
      </c>
      <c r="AI706" s="19">
        <v>0</v>
      </c>
      <c r="AJ706" s="19">
        <v>0</v>
      </c>
      <c r="AK706" s="19">
        <v>0</v>
      </c>
      <c r="AL706" s="19">
        <v>0</v>
      </c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>
        <v>0</v>
      </c>
      <c r="BB706" s="19">
        <v>0</v>
      </c>
      <c r="BC706" s="19"/>
      <c r="BD706" s="19"/>
      <c r="BE706" s="19"/>
      <c r="BF706" s="19"/>
      <c r="BG706" s="16">
        <f t="shared" si="41"/>
        <v>0</v>
      </c>
      <c r="BH706" s="16">
        <f t="shared" si="41"/>
        <v>0</v>
      </c>
      <c r="BI706" s="79">
        <f t="shared" si="42"/>
        <v>0</v>
      </c>
      <c r="BJ706" s="79">
        <f t="shared" si="43"/>
        <v>0</v>
      </c>
      <c r="BK706" s="18">
        <f t="shared" si="40"/>
        <v>0</v>
      </c>
    </row>
    <row r="707" spans="1:63" ht="31.5" x14ac:dyDescent="0.3">
      <c r="A707" s="12">
        <v>41.170699999999997</v>
      </c>
      <c r="B707" s="13" t="s">
        <v>677</v>
      </c>
      <c r="C707" s="19"/>
      <c r="D707" s="19"/>
      <c r="E707" s="19">
        <v>0</v>
      </c>
      <c r="F707" s="19">
        <v>0</v>
      </c>
      <c r="G707" s="19">
        <v>0</v>
      </c>
      <c r="H707" s="19">
        <v>0</v>
      </c>
      <c r="I707" s="19"/>
      <c r="J707" s="19"/>
      <c r="K707" s="19">
        <v>0</v>
      </c>
      <c r="L707" s="19">
        <v>0</v>
      </c>
      <c r="M707" s="19">
        <v>0</v>
      </c>
      <c r="N707" s="19">
        <v>0</v>
      </c>
      <c r="O707" s="22"/>
      <c r="P707" s="19"/>
      <c r="Q707" s="22">
        <v>0</v>
      </c>
      <c r="R707" s="22">
        <v>0</v>
      </c>
      <c r="S707" s="19">
        <v>0</v>
      </c>
      <c r="T707" s="19">
        <v>0</v>
      </c>
      <c r="U707" s="19"/>
      <c r="V707" s="19"/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0</v>
      </c>
      <c r="AE707" s="19">
        <v>0</v>
      </c>
      <c r="AF707" s="19">
        <v>0</v>
      </c>
      <c r="AG707" s="19">
        <v>0</v>
      </c>
      <c r="AH707" s="19">
        <v>0</v>
      </c>
      <c r="AI707" s="19">
        <v>0</v>
      </c>
      <c r="AJ707" s="19">
        <v>0</v>
      </c>
      <c r="AK707" s="19">
        <v>0</v>
      </c>
      <c r="AL707" s="19">
        <v>0</v>
      </c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>
        <v>0</v>
      </c>
      <c r="BB707" s="19">
        <v>0</v>
      </c>
      <c r="BC707" s="19"/>
      <c r="BD707" s="19"/>
      <c r="BE707" s="19"/>
      <c r="BF707" s="19"/>
      <c r="BG707" s="16">
        <f t="shared" si="41"/>
        <v>0</v>
      </c>
      <c r="BH707" s="16">
        <f t="shared" si="41"/>
        <v>0</v>
      </c>
      <c r="BI707" s="79">
        <f t="shared" si="42"/>
        <v>0</v>
      </c>
      <c r="BJ707" s="79">
        <f t="shared" si="43"/>
        <v>0</v>
      </c>
      <c r="BK707" s="18">
        <f t="shared" si="40"/>
        <v>0</v>
      </c>
    </row>
    <row r="708" spans="1:63" ht="31.5" x14ac:dyDescent="0.3">
      <c r="A708" s="12">
        <v>41.171700000000001</v>
      </c>
      <c r="B708" s="13" t="s">
        <v>678</v>
      </c>
      <c r="C708" s="19"/>
      <c r="D708" s="19"/>
      <c r="E708" s="19">
        <v>0</v>
      </c>
      <c r="F708" s="19">
        <v>0</v>
      </c>
      <c r="G708" s="19">
        <v>0</v>
      </c>
      <c r="H708" s="19">
        <v>0</v>
      </c>
      <c r="I708" s="19"/>
      <c r="J708" s="19"/>
      <c r="K708" s="19">
        <v>0</v>
      </c>
      <c r="L708" s="19">
        <v>0</v>
      </c>
      <c r="M708" s="19">
        <v>0</v>
      </c>
      <c r="N708" s="19">
        <v>0</v>
      </c>
      <c r="O708" s="22"/>
      <c r="P708" s="19"/>
      <c r="Q708" s="22">
        <v>0</v>
      </c>
      <c r="R708" s="22">
        <v>0</v>
      </c>
      <c r="S708" s="19">
        <v>0</v>
      </c>
      <c r="T708" s="19">
        <v>0</v>
      </c>
      <c r="U708" s="19"/>
      <c r="V708" s="19"/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0</v>
      </c>
      <c r="AD708" s="19">
        <v>0</v>
      </c>
      <c r="AE708" s="19">
        <v>0</v>
      </c>
      <c r="AF708" s="19">
        <v>0</v>
      </c>
      <c r="AG708" s="19">
        <v>0</v>
      </c>
      <c r="AH708" s="19">
        <v>0</v>
      </c>
      <c r="AI708" s="19">
        <v>0</v>
      </c>
      <c r="AJ708" s="19">
        <v>0</v>
      </c>
      <c r="AK708" s="19">
        <v>0</v>
      </c>
      <c r="AL708" s="19">
        <v>0</v>
      </c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>
        <v>0</v>
      </c>
      <c r="BB708" s="19">
        <v>0</v>
      </c>
      <c r="BC708" s="19"/>
      <c r="BD708" s="19"/>
      <c r="BE708" s="19"/>
      <c r="BF708" s="19"/>
      <c r="BG708" s="16">
        <f t="shared" si="41"/>
        <v>0</v>
      </c>
      <c r="BH708" s="16">
        <f t="shared" si="41"/>
        <v>0</v>
      </c>
      <c r="BI708" s="79">
        <f t="shared" si="42"/>
        <v>0</v>
      </c>
      <c r="BJ708" s="79">
        <f t="shared" si="43"/>
        <v>0</v>
      </c>
      <c r="BK708" s="18">
        <f t="shared" si="40"/>
        <v>0</v>
      </c>
    </row>
    <row r="709" spans="1:63" ht="47.25" x14ac:dyDescent="0.3">
      <c r="A709" s="12">
        <v>41.172699999999999</v>
      </c>
      <c r="B709" s="13" t="s">
        <v>679</v>
      </c>
      <c r="C709" s="19"/>
      <c r="D709" s="19"/>
      <c r="E709" s="19">
        <v>0</v>
      </c>
      <c r="F709" s="19">
        <v>0</v>
      </c>
      <c r="G709" s="19">
        <v>0</v>
      </c>
      <c r="H709" s="19">
        <v>0</v>
      </c>
      <c r="I709" s="19"/>
      <c r="J709" s="19"/>
      <c r="K709" s="19">
        <v>0</v>
      </c>
      <c r="L709" s="19">
        <v>0</v>
      </c>
      <c r="M709" s="19">
        <v>0</v>
      </c>
      <c r="N709" s="19">
        <v>0</v>
      </c>
      <c r="O709" s="22"/>
      <c r="P709" s="19"/>
      <c r="Q709" s="22">
        <v>0</v>
      </c>
      <c r="R709" s="22">
        <v>0</v>
      </c>
      <c r="S709" s="19">
        <v>0</v>
      </c>
      <c r="T709" s="19">
        <v>0</v>
      </c>
      <c r="U709" s="19"/>
      <c r="V709" s="19"/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>
        <v>0</v>
      </c>
      <c r="AE709" s="19">
        <v>0</v>
      </c>
      <c r="AF709" s="19">
        <v>0</v>
      </c>
      <c r="AG709" s="19">
        <v>0</v>
      </c>
      <c r="AH709" s="19">
        <v>0</v>
      </c>
      <c r="AI709" s="19">
        <v>0</v>
      </c>
      <c r="AJ709" s="19">
        <v>0</v>
      </c>
      <c r="AK709" s="19">
        <v>0</v>
      </c>
      <c r="AL709" s="19">
        <v>0</v>
      </c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>
        <v>0</v>
      </c>
      <c r="BB709" s="19">
        <v>0</v>
      </c>
      <c r="BC709" s="19"/>
      <c r="BD709" s="19"/>
      <c r="BE709" s="19"/>
      <c r="BF709" s="19"/>
      <c r="BG709" s="16">
        <f t="shared" si="41"/>
        <v>0</v>
      </c>
      <c r="BH709" s="16">
        <f t="shared" si="41"/>
        <v>0</v>
      </c>
      <c r="BI709" s="79">
        <f t="shared" si="42"/>
        <v>0</v>
      </c>
      <c r="BJ709" s="79">
        <f t="shared" si="43"/>
        <v>0</v>
      </c>
      <c r="BK709" s="18">
        <f t="shared" si="40"/>
        <v>0</v>
      </c>
    </row>
    <row r="710" spans="1:63" ht="31.5" x14ac:dyDescent="0.3">
      <c r="A710" s="12">
        <v>41.173699999999997</v>
      </c>
      <c r="B710" s="13" t="s">
        <v>680</v>
      </c>
      <c r="C710" s="19"/>
      <c r="D710" s="19"/>
      <c r="E710" s="19">
        <v>0</v>
      </c>
      <c r="F710" s="19">
        <v>0</v>
      </c>
      <c r="G710" s="19">
        <v>0</v>
      </c>
      <c r="H710" s="19">
        <v>0</v>
      </c>
      <c r="I710" s="19"/>
      <c r="J710" s="19"/>
      <c r="K710" s="19">
        <v>0</v>
      </c>
      <c r="L710" s="19">
        <v>0</v>
      </c>
      <c r="M710" s="19">
        <v>0</v>
      </c>
      <c r="N710" s="19">
        <v>0</v>
      </c>
      <c r="O710" s="22"/>
      <c r="P710" s="19"/>
      <c r="Q710" s="22">
        <v>0</v>
      </c>
      <c r="R710" s="22">
        <v>0</v>
      </c>
      <c r="S710" s="19">
        <v>0</v>
      </c>
      <c r="T710" s="19">
        <v>0</v>
      </c>
      <c r="U710" s="19"/>
      <c r="V710" s="19"/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>
        <v>0</v>
      </c>
      <c r="AE710" s="19">
        <v>0</v>
      </c>
      <c r="AF710" s="19">
        <v>0</v>
      </c>
      <c r="AG710" s="19">
        <v>0</v>
      </c>
      <c r="AH710" s="19">
        <v>0</v>
      </c>
      <c r="AI710" s="19">
        <v>0</v>
      </c>
      <c r="AJ710" s="19">
        <v>0</v>
      </c>
      <c r="AK710" s="19">
        <v>0</v>
      </c>
      <c r="AL710" s="19">
        <v>0</v>
      </c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>
        <v>0</v>
      </c>
      <c r="BB710" s="19">
        <v>0</v>
      </c>
      <c r="BC710" s="19"/>
      <c r="BD710" s="19"/>
      <c r="BE710" s="19"/>
      <c r="BF710" s="19"/>
      <c r="BG710" s="16">
        <f t="shared" si="41"/>
        <v>0</v>
      </c>
      <c r="BH710" s="16">
        <f t="shared" si="41"/>
        <v>0</v>
      </c>
      <c r="BI710" s="79">
        <f t="shared" si="42"/>
        <v>0</v>
      </c>
      <c r="BJ710" s="79">
        <f t="shared" si="43"/>
        <v>0</v>
      </c>
      <c r="BK710" s="18">
        <f t="shared" ref="BK710:BK773" si="44">AA710+AB710</f>
        <v>0</v>
      </c>
    </row>
    <row r="711" spans="1:63" ht="31.5" x14ac:dyDescent="0.3">
      <c r="A711" s="12">
        <v>41.174700000000001</v>
      </c>
      <c r="B711" s="13" t="s">
        <v>681</v>
      </c>
      <c r="C711" s="19"/>
      <c r="D711" s="19"/>
      <c r="E711" s="19">
        <v>0</v>
      </c>
      <c r="F711" s="19">
        <v>0</v>
      </c>
      <c r="G711" s="19">
        <v>0</v>
      </c>
      <c r="H711" s="19">
        <v>0</v>
      </c>
      <c r="I711" s="19"/>
      <c r="J711" s="19"/>
      <c r="K711" s="19">
        <v>0</v>
      </c>
      <c r="L711" s="19">
        <v>0</v>
      </c>
      <c r="M711" s="19">
        <v>0</v>
      </c>
      <c r="N711" s="19">
        <v>0</v>
      </c>
      <c r="O711" s="22"/>
      <c r="P711" s="19"/>
      <c r="Q711" s="22">
        <v>0</v>
      </c>
      <c r="R711" s="22">
        <v>0</v>
      </c>
      <c r="S711" s="19">
        <v>0</v>
      </c>
      <c r="T711" s="19">
        <v>0</v>
      </c>
      <c r="U711" s="19"/>
      <c r="V711" s="19"/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0</v>
      </c>
      <c r="AD711" s="19">
        <v>0</v>
      </c>
      <c r="AE711" s="19">
        <v>0</v>
      </c>
      <c r="AF711" s="19">
        <v>0</v>
      </c>
      <c r="AG711" s="19">
        <v>0</v>
      </c>
      <c r="AH711" s="19">
        <v>0</v>
      </c>
      <c r="AI711" s="19">
        <v>0</v>
      </c>
      <c r="AJ711" s="19">
        <v>0</v>
      </c>
      <c r="AK711" s="19">
        <v>0</v>
      </c>
      <c r="AL711" s="19">
        <v>0</v>
      </c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>
        <v>0</v>
      </c>
      <c r="BB711" s="19">
        <v>0</v>
      </c>
      <c r="BC711" s="19"/>
      <c r="BD711" s="19"/>
      <c r="BE711" s="19"/>
      <c r="BF711" s="19"/>
      <c r="BG711" s="16">
        <f t="shared" ref="BG711:BH774" si="45">C711+E711+G711+I711+K711+M711+O711+Q711+S711+U711+W711+Y711+AA711+AC711+AE711+AG711+AI711+AK711+AM711+AO711+AQ711+AS711+AU711+AW711+AY711+BA711+BC711+BE711</f>
        <v>0</v>
      </c>
      <c r="BH711" s="16">
        <f t="shared" si="45"/>
        <v>0</v>
      </c>
      <c r="BI711" s="79">
        <f t="shared" ref="BI711:BI774" si="46">IF(BG711-BH711&gt;0,BG711-BH711,0)</f>
        <v>0</v>
      </c>
      <c r="BJ711" s="79">
        <f t="shared" ref="BJ711:BJ774" si="47">IF(BH711-BG711&gt;0,BH711-BG711,0)</f>
        <v>0</v>
      </c>
      <c r="BK711" s="18">
        <f t="shared" si="44"/>
        <v>0</v>
      </c>
    </row>
    <row r="712" spans="1:63" ht="31.5" x14ac:dyDescent="0.3">
      <c r="A712" s="12">
        <v>41.175699999999999</v>
      </c>
      <c r="B712" s="13" t="s">
        <v>682</v>
      </c>
      <c r="C712" s="19"/>
      <c r="D712" s="19"/>
      <c r="E712" s="19">
        <v>0</v>
      </c>
      <c r="F712" s="19">
        <v>0</v>
      </c>
      <c r="G712" s="19">
        <v>0</v>
      </c>
      <c r="H712" s="19">
        <v>0</v>
      </c>
      <c r="I712" s="19"/>
      <c r="J712" s="19"/>
      <c r="K712" s="19">
        <v>0</v>
      </c>
      <c r="L712" s="19">
        <v>0</v>
      </c>
      <c r="M712" s="19">
        <v>0</v>
      </c>
      <c r="N712" s="19">
        <v>0</v>
      </c>
      <c r="O712" s="22"/>
      <c r="P712" s="19"/>
      <c r="Q712" s="22">
        <v>0</v>
      </c>
      <c r="R712" s="22">
        <v>0</v>
      </c>
      <c r="S712" s="19">
        <v>0</v>
      </c>
      <c r="T712" s="19">
        <v>0</v>
      </c>
      <c r="U712" s="19"/>
      <c r="V712" s="19"/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0</v>
      </c>
      <c r="AD712" s="19">
        <v>0</v>
      </c>
      <c r="AE712" s="19">
        <v>0</v>
      </c>
      <c r="AF712" s="19">
        <v>0</v>
      </c>
      <c r="AG712" s="19">
        <v>0</v>
      </c>
      <c r="AH712" s="19">
        <v>0</v>
      </c>
      <c r="AI712" s="19">
        <v>0</v>
      </c>
      <c r="AJ712" s="19">
        <v>0</v>
      </c>
      <c r="AK712" s="19">
        <v>0</v>
      </c>
      <c r="AL712" s="19">
        <v>0</v>
      </c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>
        <v>0</v>
      </c>
      <c r="BB712" s="19">
        <v>0</v>
      </c>
      <c r="BC712" s="19"/>
      <c r="BD712" s="19"/>
      <c r="BE712" s="19"/>
      <c r="BF712" s="19"/>
      <c r="BG712" s="16">
        <f t="shared" si="45"/>
        <v>0</v>
      </c>
      <c r="BH712" s="16">
        <f t="shared" si="45"/>
        <v>0</v>
      </c>
      <c r="BI712" s="79">
        <f t="shared" si="46"/>
        <v>0</v>
      </c>
      <c r="BJ712" s="79">
        <f t="shared" si="47"/>
        <v>0</v>
      </c>
      <c r="BK712" s="18">
        <f t="shared" si="44"/>
        <v>0</v>
      </c>
    </row>
    <row r="713" spans="1:63" ht="31.5" x14ac:dyDescent="0.3">
      <c r="A713" s="12">
        <v>41.176699999999997</v>
      </c>
      <c r="B713" s="13" t="s">
        <v>683</v>
      </c>
      <c r="C713" s="19"/>
      <c r="D713" s="19"/>
      <c r="E713" s="19">
        <v>0</v>
      </c>
      <c r="F713" s="19">
        <v>0</v>
      </c>
      <c r="G713" s="19">
        <v>0</v>
      </c>
      <c r="H713" s="19">
        <v>0</v>
      </c>
      <c r="I713" s="19"/>
      <c r="J713" s="19"/>
      <c r="K713" s="19">
        <v>0</v>
      </c>
      <c r="L713" s="19">
        <v>0</v>
      </c>
      <c r="M713" s="19">
        <v>0</v>
      </c>
      <c r="N713" s="19">
        <v>0</v>
      </c>
      <c r="O713" s="22"/>
      <c r="P713" s="19"/>
      <c r="Q713" s="22">
        <v>0</v>
      </c>
      <c r="R713" s="22">
        <v>0</v>
      </c>
      <c r="S713" s="19">
        <v>0</v>
      </c>
      <c r="T713" s="19">
        <v>0</v>
      </c>
      <c r="U713" s="19"/>
      <c r="V713" s="19"/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19">
        <v>0</v>
      </c>
      <c r="AC713" s="19">
        <v>0</v>
      </c>
      <c r="AD713" s="19">
        <v>0</v>
      </c>
      <c r="AE713" s="19">
        <v>0</v>
      </c>
      <c r="AF713" s="19">
        <v>0</v>
      </c>
      <c r="AG713" s="19">
        <v>0</v>
      </c>
      <c r="AH713" s="19">
        <v>0</v>
      </c>
      <c r="AI713" s="19">
        <v>0</v>
      </c>
      <c r="AJ713" s="19">
        <v>0</v>
      </c>
      <c r="AK713" s="19">
        <v>0</v>
      </c>
      <c r="AL713" s="19">
        <v>0</v>
      </c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>
        <v>0</v>
      </c>
      <c r="BB713" s="19">
        <v>0</v>
      </c>
      <c r="BC713" s="19"/>
      <c r="BD713" s="19"/>
      <c r="BE713" s="19"/>
      <c r="BF713" s="19"/>
      <c r="BG713" s="16">
        <f t="shared" si="45"/>
        <v>0</v>
      </c>
      <c r="BH713" s="16">
        <f t="shared" si="45"/>
        <v>0</v>
      </c>
      <c r="BI713" s="79">
        <f t="shared" si="46"/>
        <v>0</v>
      </c>
      <c r="BJ713" s="79">
        <f t="shared" si="47"/>
        <v>0</v>
      </c>
      <c r="BK713" s="18">
        <f t="shared" si="44"/>
        <v>0</v>
      </c>
    </row>
    <row r="714" spans="1:63" ht="31.5" x14ac:dyDescent="0.3">
      <c r="A714" s="12">
        <v>41.177700000000002</v>
      </c>
      <c r="B714" s="13" t="s">
        <v>684</v>
      </c>
      <c r="C714" s="19"/>
      <c r="D714" s="19"/>
      <c r="E714" s="19">
        <v>0</v>
      </c>
      <c r="F714" s="19">
        <v>0</v>
      </c>
      <c r="G714" s="19">
        <v>0</v>
      </c>
      <c r="H714" s="19">
        <v>0</v>
      </c>
      <c r="I714" s="19"/>
      <c r="J714" s="19"/>
      <c r="K714" s="19">
        <v>0</v>
      </c>
      <c r="L714" s="19">
        <v>0</v>
      </c>
      <c r="M714" s="19">
        <v>0</v>
      </c>
      <c r="N714" s="19">
        <v>0</v>
      </c>
      <c r="O714" s="22"/>
      <c r="P714" s="19"/>
      <c r="Q714" s="22">
        <v>0</v>
      </c>
      <c r="R714" s="22">
        <v>0</v>
      </c>
      <c r="S714" s="19">
        <v>0</v>
      </c>
      <c r="T714" s="19">
        <v>0</v>
      </c>
      <c r="U714" s="19"/>
      <c r="V714" s="19"/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0</v>
      </c>
      <c r="AE714" s="19">
        <v>0</v>
      </c>
      <c r="AF714" s="19">
        <v>0</v>
      </c>
      <c r="AG714" s="19">
        <v>0</v>
      </c>
      <c r="AH714" s="19">
        <v>0</v>
      </c>
      <c r="AI714" s="19">
        <v>0</v>
      </c>
      <c r="AJ714" s="19">
        <v>0</v>
      </c>
      <c r="AK714" s="19">
        <v>0</v>
      </c>
      <c r="AL714" s="19">
        <v>0</v>
      </c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>
        <v>0</v>
      </c>
      <c r="BB714" s="19">
        <v>0</v>
      </c>
      <c r="BC714" s="19"/>
      <c r="BD714" s="19"/>
      <c r="BE714" s="19"/>
      <c r="BF714" s="19"/>
      <c r="BG714" s="16">
        <f t="shared" si="45"/>
        <v>0</v>
      </c>
      <c r="BH714" s="16">
        <f t="shared" si="45"/>
        <v>0</v>
      </c>
      <c r="BI714" s="79">
        <f t="shared" si="46"/>
        <v>0</v>
      </c>
      <c r="BJ714" s="79">
        <f t="shared" si="47"/>
        <v>0</v>
      </c>
      <c r="BK714" s="18">
        <f t="shared" si="44"/>
        <v>0</v>
      </c>
    </row>
    <row r="715" spans="1:63" ht="31.5" x14ac:dyDescent="0.3">
      <c r="A715" s="12">
        <v>41.178699999999999</v>
      </c>
      <c r="B715" s="13" t="s">
        <v>685</v>
      </c>
      <c r="C715" s="19"/>
      <c r="D715" s="19"/>
      <c r="E715" s="19">
        <v>0</v>
      </c>
      <c r="F715" s="19">
        <v>0</v>
      </c>
      <c r="G715" s="19">
        <v>0</v>
      </c>
      <c r="H715" s="19">
        <v>0</v>
      </c>
      <c r="I715" s="19"/>
      <c r="J715" s="19"/>
      <c r="K715" s="19">
        <v>0</v>
      </c>
      <c r="L715" s="19">
        <v>0</v>
      </c>
      <c r="M715" s="19">
        <v>0</v>
      </c>
      <c r="N715" s="19">
        <v>0</v>
      </c>
      <c r="O715" s="22"/>
      <c r="P715" s="19"/>
      <c r="Q715" s="22">
        <v>0</v>
      </c>
      <c r="R715" s="22">
        <v>0</v>
      </c>
      <c r="S715" s="19">
        <v>0</v>
      </c>
      <c r="T715" s="19">
        <v>0</v>
      </c>
      <c r="U715" s="19"/>
      <c r="V715" s="19"/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>
        <v>0</v>
      </c>
      <c r="AE715" s="19">
        <v>0</v>
      </c>
      <c r="AF715" s="19">
        <v>0</v>
      </c>
      <c r="AG715" s="19">
        <v>0</v>
      </c>
      <c r="AH715" s="19">
        <v>0</v>
      </c>
      <c r="AI715" s="19">
        <v>0</v>
      </c>
      <c r="AJ715" s="19">
        <v>0</v>
      </c>
      <c r="AK715" s="19">
        <v>0</v>
      </c>
      <c r="AL715" s="19">
        <v>0</v>
      </c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>
        <v>0</v>
      </c>
      <c r="BB715" s="19">
        <v>0</v>
      </c>
      <c r="BC715" s="19"/>
      <c r="BD715" s="19"/>
      <c r="BE715" s="19"/>
      <c r="BF715" s="19"/>
      <c r="BG715" s="16">
        <f t="shared" si="45"/>
        <v>0</v>
      </c>
      <c r="BH715" s="16">
        <f t="shared" si="45"/>
        <v>0</v>
      </c>
      <c r="BI715" s="79">
        <f t="shared" si="46"/>
        <v>0</v>
      </c>
      <c r="BJ715" s="79">
        <f t="shared" si="47"/>
        <v>0</v>
      </c>
      <c r="BK715" s="18">
        <f t="shared" si="44"/>
        <v>0</v>
      </c>
    </row>
    <row r="716" spans="1:63" ht="31.5" x14ac:dyDescent="0.3">
      <c r="A716" s="12">
        <v>41.179699999999997</v>
      </c>
      <c r="B716" s="13" t="s">
        <v>686</v>
      </c>
      <c r="C716" s="19"/>
      <c r="D716" s="19"/>
      <c r="E716" s="19">
        <v>0</v>
      </c>
      <c r="F716" s="19">
        <v>0</v>
      </c>
      <c r="G716" s="19">
        <v>0</v>
      </c>
      <c r="H716" s="19">
        <v>0</v>
      </c>
      <c r="I716" s="19"/>
      <c r="J716" s="19"/>
      <c r="K716" s="19">
        <v>0</v>
      </c>
      <c r="L716" s="19">
        <v>0</v>
      </c>
      <c r="M716" s="19">
        <v>0</v>
      </c>
      <c r="N716" s="19">
        <v>0</v>
      </c>
      <c r="O716" s="22"/>
      <c r="P716" s="19"/>
      <c r="Q716" s="22">
        <v>0</v>
      </c>
      <c r="R716" s="22">
        <v>0</v>
      </c>
      <c r="S716" s="19">
        <v>0</v>
      </c>
      <c r="T716" s="19">
        <v>0</v>
      </c>
      <c r="U716" s="19"/>
      <c r="V716" s="19"/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>
        <v>0</v>
      </c>
      <c r="AE716" s="19">
        <v>0</v>
      </c>
      <c r="AF716" s="19">
        <v>0</v>
      </c>
      <c r="AG716" s="19">
        <v>0</v>
      </c>
      <c r="AH716" s="19">
        <v>0</v>
      </c>
      <c r="AI716" s="19">
        <v>0</v>
      </c>
      <c r="AJ716" s="19">
        <v>0</v>
      </c>
      <c r="AK716" s="19">
        <v>0</v>
      </c>
      <c r="AL716" s="19">
        <v>0</v>
      </c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>
        <v>0</v>
      </c>
      <c r="BB716" s="19">
        <v>0</v>
      </c>
      <c r="BC716" s="19"/>
      <c r="BD716" s="19"/>
      <c r="BE716" s="19"/>
      <c r="BF716" s="19"/>
      <c r="BG716" s="16">
        <f t="shared" si="45"/>
        <v>0</v>
      </c>
      <c r="BH716" s="16">
        <f t="shared" si="45"/>
        <v>0</v>
      </c>
      <c r="BI716" s="79">
        <f t="shared" si="46"/>
        <v>0</v>
      </c>
      <c r="BJ716" s="79">
        <f t="shared" si="47"/>
        <v>0</v>
      </c>
      <c r="BK716" s="18">
        <f t="shared" si="44"/>
        <v>0</v>
      </c>
    </row>
    <row r="717" spans="1:63" ht="47.25" x14ac:dyDescent="0.3">
      <c r="A717" s="12">
        <v>41.180700000000002</v>
      </c>
      <c r="B717" s="13" t="s">
        <v>687</v>
      </c>
      <c r="C717" s="19"/>
      <c r="D717" s="19"/>
      <c r="E717" s="19">
        <v>0</v>
      </c>
      <c r="F717" s="19">
        <v>0</v>
      </c>
      <c r="G717" s="19">
        <v>0</v>
      </c>
      <c r="H717" s="19">
        <v>0</v>
      </c>
      <c r="I717" s="19"/>
      <c r="J717" s="19"/>
      <c r="K717" s="19">
        <v>0</v>
      </c>
      <c r="L717" s="19">
        <v>0</v>
      </c>
      <c r="M717" s="19">
        <v>0</v>
      </c>
      <c r="N717" s="19">
        <v>0</v>
      </c>
      <c r="O717" s="22"/>
      <c r="P717" s="19"/>
      <c r="Q717" s="22">
        <v>0</v>
      </c>
      <c r="R717" s="22">
        <v>0</v>
      </c>
      <c r="S717" s="19">
        <v>0</v>
      </c>
      <c r="T717" s="19">
        <v>0</v>
      </c>
      <c r="U717" s="19"/>
      <c r="V717" s="19"/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0</v>
      </c>
      <c r="AE717" s="19">
        <v>0</v>
      </c>
      <c r="AF717" s="19">
        <v>0</v>
      </c>
      <c r="AG717" s="19">
        <v>0</v>
      </c>
      <c r="AH717" s="19">
        <v>0</v>
      </c>
      <c r="AI717" s="19">
        <v>0</v>
      </c>
      <c r="AJ717" s="19">
        <v>0</v>
      </c>
      <c r="AK717" s="19">
        <v>0</v>
      </c>
      <c r="AL717" s="19">
        <v>0</v>
      </c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>
        <v>0</v>
      </c>
      <c r="BB717" s="19">
        <v>0</v>
      </c>
      <c r="BC717" s="19"/>
      <c r="BD717" s="19"/>
      <c r="BE717" s="19"/>
      <c r="BF717" s="19"/>
      <c r="BG717" s="16">
        <f t="shared" si="45"/>
        <v>0</v>
      </c>
      <c r="BH717" s="16">
        <f t="shared" si="45"/>
        <v>0</v>
      </c>
      <c r="BI717" s="79">
        <f t="shared" si="46"/>
        <v>0</v>
      </c>
      <c r="BJ717" s="79">
        <f t="shared" si="47"/>
        <v>0</v>
      </c>
      <c r="BK717" s="18">
        <f t="shared" si="44"/>
        <v>0</v>
      </c>
    </row>
    <row r="718" spans="1:63" ht="31.5" x14ac:dyDescent="0.3">
      <c r="A718" s="12">
        <v>41.181699999999999</v>
      </c>
      <c r="B718" s="13" t="s">
        <v>688</v>
      </c>
      <c r="C718" s="19"/>
      <c r="D718" s="19"/>
      <c r="E718" s="19">
        <v>0</v>
      </c>
      <c r="F718" s="19">
        <v>0</v>
      </c>
      <c r="G718" s="19">
        <v>0</v>
      </c>
      <c r="H718" s="19">
        <v>0</v>
      </c>
      <c r="I718" s="19"/>
      <c r="J718" s="19"/>
      <c r="K718" s="19">
        <v>0</v>
      </c>
      <c r="L718" s="19">
        <v>0</v>
      </c>
      <c r="M718" s="19">
        <v>0</v>
      </c>
      <c r="N718" s="19">
        <v>0</v>
      </c>
      <c r="O718" s="22"/>
      <c r="P718" s="19"/>
      <c r="Q718" s="22">
        <v>0</v>
      </c>
      <c r="R718" s="22">
        <v>0</v>
      </c>
      <c r="S718" s="19">
        <v>0</v>
      </c>
      <c r="T718" s="19">
        <v>0</v>
      </c>
      <c r="U718" s="19"/>
      <c r="V718" s="19"/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>
        <v>0</v>
      </c>
      <c r="AE718" s="19">
        <v>0</v>
      </c>
      <c r="AF718" s="19">
        <v>0</v>
      </c>
      <c r="AG718" s="19">
        <v>0</v>
      </c>
      <c r="AH718" s="19">
        <v>0</v>
      </c>
      <c r="AI718" s="19">
        <v>0</v>
      </c>
      <c r="AJ718" s="19">
        <v>0</v>
      </c>
      <c r="AK718" s="19">
        <v>0</v>
      </c>
      <c r="AL718" s="19">
        <v>0</v>
      </c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>
        <v>0</v>
      </c>
      <c r="BB718" s="19">
        <v>0</v>
      </c>
      <c r="BC718" s="19"/>
      <c r="BD718" s="19"/>
      <c r="BE718" s="19"/>
      <c r="BF718" s="19"/>
      <c r="BG718" s="16">
        <f t="shared" si="45"/>
        <v>0</v>
      </c>
      <c r="BH718" s="16">
        <f t="shared" si="45"/>
        <v>0</v>
      </c>
      <c r="BI718" s="79">
        <f t="shared" si="46"/>
        <v>0</v>
      </c>
      <c r="BJ718" s="79">
        <f t="shared" si="47"/>
        <v>0</v>
      </c>
      <c r="BK718" s="18">
        <f t="shared" si="44"/>
        <v>0</v>
      </c>
    </row>
    <row r="719" spans="1:63" ht="31.5" x14ac:dyDescent="0.3">
      <c r="A719" s="12">
        <v>41.182699999999997</v>
      </c>
      <c r="B719" s="13" t="s">
        <v>689</v>
      </c>
      <c r="C719" s="19"/>
      <c r="D719" s="19"/>
      <c r="E719" s="19">
        <v>0</v>
      </c>
      <c r="F719" s="19">
        <v>0</v>
      </c>
      <c r="G719" s="19">
        <v>0</v>
      </c>
      <c r="H719" s="19">
        <v>0</v>
      </c>
      <c r="I719" s="19"/>
      <c r="J719" s="19"/>
      <c r="K719" s="19">
        <v>0</v>
      </c>
      <c r="L719" s="19">
        <v>0</v>
      </c>
      <c r="M719" s="19">
        <v>0</v>
      </c>
      <c r="N719" s="19">
        <v>0</v>
      </c>
      <c r="O719" s="22"/>
      <c r="P719" s="19"/>
      <c r="Q719" s="22">
        <v>0</v>
      </c>
      <c r="R719" s="22">
        <v>0</v>
      </c>
      <c r="S719" s="19">
        <v>0</v>
      </c>
      <c r="T719" s="19">
        <v>0</v>
      </c>
      <c r="U719" s="19"/>
      <c r="V719" s="19"/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0</v>
      </c>
      <c r="AE719" s="19">
        <v>0</v>
      </c>
      <c r="AF719" s="19">
        <v>0</v>
      </c>
      <c r="AG719" s="19">
        <v>0</v>
      </c>
      <c r="AH719" s="19">
        <v>0</v>
      </c>
      <c r="AI719" s="19">
        <v>0</v>
      </c>
      <c r="AJ719" s="19">
        <v>0</v>
      </c>
      <c r="AK719" s="19">
        <v>0</v>
      </c>
      <c r="AL719" s="19">
        <v>0</v>
      </c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>
        <v>0</v>
      </c>
      <c r="BB719" s="19">
        <v>0</v>
      </c>
      <c r="BC719" s="19"/>
      <c r="BD719" s="19"/>
      <c r="BE719" s="19"/>
      <c r="BF719" s="19"/>
      <c r="BG719" s="16">
        <f t="shared" si="45"/>
        <v>0</v>
      </c>
      <c r="BH719" s="16">
        <f t="shared" si="45"/>
        <v>0</v>
      </c>
      <c r="BI719" s="79">
        <f t="shared" si="46"/>
        <v>0</v>
      </c>
      <c r="BJ719" s="79">
        <f t="shared" si="47"/>
        <v>0</v>
      </c>
      <c r="BK719" s="18">
        <f t="shared" si="44"/>
        <v>0</v>
      </c>
    </row>
    <row r="720" spans="1:63" ht="31.5" x14ac:dyDescent="0.3">
      <c r="A720" s="12">
        <v>41.183700000000002</v>
      </c>
      <c r="B720" s="13" t="s">
        <v>690</v>
      </c>
      <c r="C720" s="19"/>
      <c r="D720" s="19"/>
      <c r="E720" s="19">
        <v>0</v>
      </c>
      <c r="F720" s="19">
        <v>0</v>
      </c>
      <c r="G720" s="19">
        <v>0</v>
      </c>
      <c r="H720" s="19">
        <v>0</v>
      </c>
      <c r="I720" s="19"/>
      <c r="J720" s="19"/>
      <c r="K720" s="19">
        <v>0</v>
      </c>
      <c r="L720" s="19">
        <v>0</v>
      </c>
      <c r="M720" s="19">
        <v>0</v>
      </c>
      <c r="N720" s="19">
        <v>0</v>
      </c>
      <c r="O720" s="22"/>
      <c r="P720" s="19"/>
      <c r="Q720" s="22">
        <v>0</v>
      </c>
      <c r="R720" s="22">
        <v>0</v>
      </c>
      <c r="S720" s="19">
        <v>0</v>
      </c>
      <c r="T720" s="19">
        <v>0</v>
      </c>
      <c r="U720" s="19"/>
      <c r="V720" s="19"/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>
        <v>0</v>
      </c>
      <c r="AE720" s="19">
        <v>0</v>
      </c>
      <c r="AF720" s="19">
        <v>0</v>
      </c>
      <c r="AG720" s="19">
        <v>0</v>
      </c>
      <c r="AH720" s="19">
        <v>0</v>
      </c>
      <c r="AI720" s="19">
        <v>0</v>
      </c>
      <c r="AJ720" s="19">
        <v>0</v>
      </c>
      <c r="AK720" s="19">
        <v>0</v>
      </c>
      <c r="AL720" s="19">
        <v>0</v>
      </c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>
        <v>0</v>
      </c>
      <c r="BB720" s="19">
        <v>0</v>
      </c>
      <c r="BC720" s="19"/>
      <c r="BD720" s="19"/>
      <c r="BE720" s="19"/>
      <c r="BF720" s="19"/>
      <c r="BG720" s="16">
        <f t="shared" si="45"/>
        <v>0</v>
      </c>
      <c r="BH720" s="16">
        <f t="shared" si="45"/>
        <v>0</v>
      </c>
      <c r="BI720" s="79">
        <f t="shared" si="46"/>
        <v>0</v>
      </c>
      <c r="BJ720" s="79">
        <f t="shared" si="47"/>
        <v>0</v>
      </c>
      <c r="BK720" s="18">
        <f t="shared" si="44"/>
        <v>0</v>
      </c>
    </row>
    <row r="721" spans="1:63" ht="31.5" x14ac:dyDescent="0.3">
      <c r="A721" s="12">
        <v>41.184699999999999</v>
      </c>
      <c r="B721" s="29" t="s">
        <v>691</v>
      </c>
      <c r="C721" s="19"/>
      <c r="D721" s="19"/>
      <c r="E721" s="19">
        <v>0</v>
      </c>
      <c r="F721" s="19">
        <v>0</v>
      </c>
      <c r="G721" s="19">
        <v>0</v>
      </c>
      <c r="H721" s="19">
        <v>0</v>
      </c>
      <c r="I721" s="19"/>
      <c r="J721" s="19"/>
      <c r="K721" s="19">
        <v>0</v>
      </c>
      <c r="L721" s="19">
        <v>0</v>
      </c>
      <c r="M721" s="19">
        <v>0</v>
      </c>
      <c r="N721" s="19">
        <v>0</v>
      </c>
      <c r="O721" s="22"/>
      <c r="P721" s="19"/>
      <c r="Q721" s="22">
        <v>0</v>
      </c>
      <c r="R721" s="22">
        <v>0</v>
      </c>
      <c r="S721" s="19">
        <v>0</v>
      </c>
      <c r="T721" s="19">
        <v>0</v>
      </c>
      <c r="U721" s="19"/>
      <c r="V721" s="19"/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0</v>
      </c>
      <c r="AE721" s="19">
        <v>0</v>
      </c>
      <c r="AF721" s="19">
        <v>0</v>
      </c>
      <c r="AG721" s="19">
        <v>0</v>
      </c>
      <c r="AH721" s="19">
        <v>0</v>
      </c>
      <c r="AI721" s="19">
        <v>0</v>
      </c>
      <c r="AJ721" s="19">
        <v>0</v>
      </c>
      <c r="AK721" s="19">
        <v>0</v>
      </c>
      <c r="AL721" s="19">
        <v>0</v>
      </c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>
        <v>0</v>
      </c>
      <c r="BB721" s="19">
        <v>0</v>
      </c>
      <c r="BC721" s="19"/>
      <c r="BD721" s="19"/>
      <c r="BE721" s="19"/>
      <c r="BF721" s="19"/>
      <c r="BG721" s="16">
        <f t="shared" si="45"/>
        <v>0</v>
      </c>
      <c r="BH721" s="16">
        <f t="shared" si="45"/>
        <v>0</v>
      </c>
      <c r="BI721" s="79">
        <f t="shared" si="46"/>
        <v>0</v>
      </c>
      <c r="BJ721" s="79">
        <f t="shared" si="47"/>
        <v>0</v>
      </c>
      <c r="BK721" s="18">
        <f t="shared" si="44"/>
        <v>0</v>
      </c>
    </row>
    <row r="722" spans="1:63" ht="31.5" x14ac:dyDescent="0.3">
      <c r="A722" s="12">
        <v>41.185699999999997</v>
      </c>
      <c r="B722" s="29" t="s">
        <v>692</v>
      </c>
      <c r="C722" s="19"/>
      <c r="D722" s="19"/>
      <c r="E722" s="19">
        <v>0</v>
      </c>
      <c r="F722" s="19">
        <v>0</v>
      </c>
      <c r="G722" s="19">
        <v>0</v>
      </c>
      <c r="H722" s="19">
        <v>0</v>
      </c>
      <c r="I722" s="19"/>
      <c r="J722" s="19"/>
      <c r="K722" s="19">
        <v>0</v>
      </c>
      <c r="L722" s="19">
        <v>0</v>
      </c>
      <c r="M722" s="19">
        <v>0</v>
      </c>
      <c r="N722" s="19">
        <v>0</v>
      </c>
      <c r="O722" s="22"/>
      <c r="P722" s="19"/>
      <c r="Q722" s="22">
        <v>0</v>
      </c>
      <c r="R722" s="22">
        <v>0</v>
      </c>
      <c r="S722" s="19">
        <v>0</v>
      </c>
      <c r="T722" s="19">
        <v>0</v>
      </c>
      <c r="U722" s="19"/>
      <c r="V722" s="19"/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0</v>
      </c>
      <c r="AD722" s="19">
        <v>0</v>
      </c>
      <c r="AE722" s="19">
        <v>0</v>
      </c>
      <c r="AF722" s="19">
        <v>0</v>
      </c>
      <c r="AG722" s="19">
        <v>0</v>
      </c>
      <c r="AH722" s="19">
        <v>0</v>
      </c>
      <c r="AI722" s="19">
        <v>0</v>
      </c>
      <c r="AJ722" s="19">
        <v>0</v>
      </c>
      <c r="AK722" s="19">
        <v>0</v>
      </c>
      <c r="AL722" s="19">
        <v>0</v>
      </c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>
        <v>0</v>
      </c>
      <c r="BB722" s="19">
        <v>0</v>
      </c>
      <c r="BC722" s="19"/>
      <c r="BD722" s="19"/>
      <c r="BE722" s="19"/>
      <c r="BF722" s="19"/>
      <c r="BG722" s="16">
        <f t="shared" si="45"/>
        <v>0</v>
      </c>
      <c r="BH722" s="16">
        <f t="shared" si="45"/>
        <v>0</v>
      </c>
      <c r="BI722" s="79">
        <f t="shared" si="46"/>
        <v>0</v>
      </c>
      <c r="BJ722" s="79">
        <f t="shared" si="47"/>
        <v>0</v>
      </c>
      <c r="BK722" s="18">
        <f t="shared" si="44"/>
        <v>0</v>
      </c>
    </row>
    <row r="723" spans="1:63" ht="31.5" x14ac:dyDescent="0.3">
      <c r="A723" s="12">
        <v>41.186700000000002</v>
      </c>
      <c r="B723" s="29" t="s">
        <v>693</v>
      </c>
      <c r="C723" s="19"/>
      <c r="D723" s="19"/>
      <c r="E723" s="19">
        <v>0</v>
      </c>
      <c r="F723" s="19">
        <v>0</v>
      </c>
      <c r="G723" s="19">
        <v>0</v>
      </c>
      <c r="H723" s="19">
        <v>0</v>
      </c>
      <c r="I723" s="19"/>
      <c r="J723" s="19"/>
      <c r="K723" s="19">
        <v>0</v>
      </c>
      <c r="L723" s="19">
        <v>0</v>
      </c>
      <c r="M723" s="19">
        <v>0</v>
      </c>
      <c r="N723" s="19">
        <v>0</v>
      </c>
      <c r="O723" s="22"/>
      <c r="P723" s="19"/>
      <c r="Q723" s="22">
        <v>0</v>
      </c>
      <c r="R723" s="22">
        <v>0</v>
      </c>
      <c r="S723" s="19">
        <v>0</v>
      </c>
      <c r="T723" s="19">
        <v>0</v>
      </c>
      <c r="U723" s="19"/>
      <c r="V723" s="19"/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>
        <v>0</v>
      </c>
      <c r="AE723" s="19">
        <v>0</v>
      </c>
      <c r="AF723" s="19">
        <v>0</v>
      </c>
      <c r="AG723" s="19">
        <v>0</v>
      </c>
      <c r="AH723" s="19">
        <v>0</v>
      </c>
      <c r="AI723" s="19">
        <v>0</v>
      </c>
      <c r="AJ723" s="19">
        <v>0</v>
      </c>
      <c r="AK723" s="19">
        <v>0</v>
      </c>
      <c r="AL723" s="19">
        <v>0</v>
      </c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>
        <v>0</v>
      </c>
      <c r="BB723" s="19">
        <v>0</v>
      </c>
      <c r="BC723" s="19"/>
      <c r="BD723" s="19"/>
      <c r="BE723" s="19"/>
      <c r="BF723" s="19"/>
      <c r="BG723" s="16">
        <f t="shared" si="45"/>
        <v>0</v>
      </c>
      <c r="BH723" s="16">
        <f t="shared" si="45"/>
        <v>0</v>
      </c>
      <c r="BI723" s="79">
        <f t="shared" si="46"/>
        <v>0</v>
      </c>
      <c r="BJ723" s="79">
        <f t="shared" si="47"/>
        <v>0</v>
      </c>
      <c r="BK723" s="18">
        <f t="shared" si="44"/>
        <v>0</v>
      </c>
    </row>
    <row r="724" spans="1:63" ht="31.5" x14ac:dyDescent="0.3">
      <c r="A724" s="12">
        <v>41.1877</v>
      </c>
      <c r="B724" s="29" t="s">
        <v>693</v>
      </c>
      <c r="C724" s="19"/>
      <c r="D724" s="19"/>
      <c r="E724" s="19">
        <v>0</v>
      </c>
      <c r="F724" s="19">
        <v>0</v>
      </c>
      <c r="G724" s="19">
        <v>0</v>
      </c>
      <c r="H724" s="19">
        <v>0</v>
      </c>
      <c r="I724" s="19"/>
      <c r="J724" s="19"/>
      <c r="K724" s="19">
        <v>0</v>
      </c>
      <c r="L724" s="19">
        <v>0</v>
      </c>
      <c r="M724" s="19">
        <v>0</v>
      </c>
      <c r="N724" s="19">
        <v>0</v>
      </c>
      <c r="O724" s="22"/>
      <c r="P724" s="19"/>
      <c r="Q724" s="22">
        <v>0</v>
      </c>
      <c r="R724" s="22">
        <v>0</v>
      </c>
      <c r="S724" s="19">
        <v>0</v>
      </c>
      <c r="T724" s="19">
        <v>0</v>
      </c>
      <c r="U724" s="19"/>
      <c r="V724" s="19"/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>
        <v>0</v>
      </c>
      <c r="AE724" s="19">
        <v>0</v>
      </c>
      <c r="AF724" s="19">
        <v>0</v>
      </c>
      <c r="AG724" s="19">
        <v>0</v>
      </c>
      <c r="AH724" s="19">
        <v>0</v>
      </c>
      <c r="AI724" s="19">
        <v>0</v>
      </c>
      <c r="AJ724" s="19">
        <v>0</v>
      </c>
      <c r="AK724" s="19">
        <v>0</v>
      </c>
      <c r="AL724" s="19">
        <v>0</v>
      </c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>
        <v>0</v>
      </c>
      <c r="BB724" s="19">
        <v>0</v>
      </c>
      <c r="BC724" s="19"/>
      <c r="BD724" s="19"/>
      <c r="BE724" s="19"/>
      <c r="BF724" s="19"/>
      <c r="BG724" s="16">
        <f t="shared" si="45"/>
        <v>0</v>
      </c>
      <c r="BH724" s="16">
        <f t="shared" si="45"/>
        <v>0</v>
      </c>
      <c r="BI724" s="79">
        <f t="shared" si="46"/>
        <v>0</v>
      </c>
      <c r="BJ724" s="79">
        <f t="shared" si="47"/>
        <v>0</v>
      </c>
      <c r="BK724" s="18">
        <f t="shared" si="44"/>
        <v>0</v>
      </c>
    </row>
    <row r="725" spans="1:63" ht="31.5" x14ac:dyDescent="0.3">
      <c r="A725" s="12">
        <v>41.188699999999997</v>
      </c>
      <c r="B725" s="13" t="s">
        <v>694</v>
      </c>
      <c r="C725" s="19"/>
      <c r="D725" s="19"/>
      <c r="E725" s="19">
        <v>0</v>
      </c>
      <c r="F725" s="19">
        <v>0</v>
      </c>
      <c r="G725" s="19">
        <v>0</v>
      </c>
      <c r="H725" s="19">
        <v>0</v>
      </c>
      <c r="I725" s="19"/>
      <c r="J725" s="19"/>
      <c r="K725" s="19">
        <v>0</v>
      </c>
      <c r="L725" s="19">
        <v>0</v>
      </c>
      <c r="M725" s="19">
        <v>0</v>
      </c>
      <c r="N725" s="19">
        <v>0</v>
      </c>
      <c r="O725" s="22"/>
      <c r="P725" s="19"/>
      <c r="Q725" s="22">
        <v>0</v>
      </c>
      <c r="R725" s="22">
        <v>0</v>
      </c>
      <c r="S725" s="19">
        <v>0</v>
      </c>
      <c r="T725" s="19">
        <v>0</v>
      </c>
      <c r="U725" s="19"/>
      <c r="V725" s="19"/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0</v>
      </c>
      <c r="AD725" s="19">
        <v>0</v>
      </c>
      <c r="AE725" s="19">
        <v>0</v>
      </c>
      <c r="AF725" s="19">
        <v>0</v>
      </c>
      <c r="AG725" s="19">
        <v>0</v>
      </c>
      <c r="AH725" s="19">
        <v>0</v>
      </c>
      <c r="AI725" s="19">
        <v>0</v>
      </c>
      <c r="AJ725" s="19">
        <v>0</v>
      </c>
      <c r="AK725" s="19">
        <v>0</v>
      </c>
      <c r="AL725" s="19">
        <v>0</v>
      </c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>
        <v>0</v>
      </c>
      <c r="BB725" s="19">
        <v>0</v>
      </c>
      <c r="BC725" s="19"/>
      <c r="BD725" s="19"/>
      <c r="BE725" s="19"/>
      <c r="BF725" s="19"/>
      <c r="BG725" s="16">
        <f t="shared" si="45"/>
        <v>0</v>
      </c>
      <c r="BH725" s="16">
        <f t="shared" si="45"/>
        <v>0</v>
      </c>
      <c r="BI725" s="79">
        <f t="shared" si="46"/>
        <v>0</v>
      </c>
      <c r="BJ725" s="79">
        <f t="shared" si="47"/>
        <v>0</v>
      </c>
      <c r="BK725" s="18">
        <f t="shared" si="44"/>
        <v>0</v>
      </c>
    </row>
    <row r="726" spans="1:63" ht="47.25" x14ac:dyDescent="0.3">
      <c r="A726" s="12">
        <v>41.189700000000002</v>
      </c>
      <c r="B726" s="13" t="s">
        <v>695</v>
      </c>
      <c r="C726" s="19"/>
      <c r="D726" s="19"/>
      <c r="E726" s="19">
        <v>0</v>
      </c>
      <c r="F726" s="19">
        <v>0</v>
      </c>
      <c r="G726" s="19">
        <v>0</v>
      </c>
      <c r="H726" s="19">
        <v>0</v>
      </c>
      <c r="I726" s="19"/>
      <c r="J726" s="19"/>
      <c r="K726" s="19">
        <v>0</v>
      </c>
      <c r="L726" s="19">
        <v>0</v>
      </c>
      <c r="M726" s="19">
        <v>0</v>
      </c>
      <c r="N726" s="19">
        <v>0</v>
      </c>
      <c r="O726" s="22"/>
      <c r="P726" s="19"/>
      <c r="Q726" s="22">
        <v>0</v>
      </c>
      <c r="R726" s="22">
        <v>0</v>
      </c>
      <c r="S726" s="19">
        <v>0</v>
      </c>
      <c r="T726" s="19">
        <v>0</v>
      </c>
      <c r="U726" s="19"/>
      <c r="V726" s="19"/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0</v>
      </c>
      <c r="AE726" s="19">
        <v>0</v>
      </c>
      <c r="AF726" s="19">
        <v>0</v>
      </c>
      <c r="AG726" s="19">
        <v>0</v>
      </c>
      <c r="AH726" s="19">
        <v>0</v>
      </c>
      <c r="AI726" s="19">
        <v>0</v>
      </c>
      <c r="AJ726" s="19">
        <v>0</v>
      </c>
      <c r="AK726" s="19">
        <v>0</v>
      </c>
      <c r="AL726" s="19">
        <v>0</v>
      </c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>
        <v>0</v>
      </c>
      <c r="BB726" s="19">
        <v>0</v>
      </c>
      <c r="BC726" s="19"/>
      <c r="BD726" s="19"/>
      <c r="BE726" s="19"/>
      <c r="BF726" s="19"/>
      <c r="BG726" s="16">
        <f t="shared" si="45"/>
        <v>0</v>
      </c>
      <c r="BH726" s="16">
        <f t="shared" si="45"/>
        <v>0</v>
      </c>
      <c r="BI726" s="79">
        <f t="shared" si="46"/>
        <v>0</v>
      </c>
      <c r="BJ726" s="79">
        <f t="shared" si="47"/>
        <v>0</v>
      </c>
      <c r="BK726" s="18">
        <f t="shared" si="44"/>
        <v>0</v>
      </c>
    </row>
    <row r="727" spans="1:63" ht="31.5" x14ac:dyDescent="0.3">
      <c r="A727" s="12">
        <v>41.1907</v>
      </c>
      <c r="B727" s="13" t="s">
        <v>696</v>
      </c>
      <c r="C727" s="19"/>
      <c r="D727" s="19"/>
      <c r="E727" s="19">
        <v>0</v>
      </c>
      <c r="F727" s="19">
        <v>0</v>
      </c>
      <c r="G727" s="19">
        <v>0</v>
      </c>
      <c r="H727" s="19">
        <v>0</v>
      </c>
      <c r="I727" s="19"/>
      <c r="J727" s="19"/>
      <c r="K727" s="19">
        <v>0</v>
      </c>
      <c r="L727" s="19">
        <v>0</v>
      </c>
      <c r="M727" s="19">
        <v>0</v>
      </c>
      <c r="N727" s="19">
        <v>0</v>
      </c>
      <c r="O727" s="22"/>
      <c r="P727" s="19"/>
      <c r="Q727" s="22">
        <v>0</v>
      </c>
      <c r="R727" s="22">
        <v>0</v>
      </c>
      <c r="S727" s="19">
        <v>0</v>
      </c>
      <c r="T727" s="19">
        <v>0</v>
      </c>
      <c r="U727" s="19"/>
      <c r="V727" s="19"/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0</v>
      </c>
      <c r="AE727" s="19">
        <v>0</v>
      </c>
      <c r="AF727" s="19">
        <v>0</v>
      </c>
      <c r="AG727" s="19">
        <v>0</v>
      </c>
      <c r="AH727" s="19">
        <v>0</v>
      </c>
      <c r="AI727" s="19">
        <v>0</v>
      </c>
      <c r="AJ727" s="19">
        <v>0</v>
      </c>
      <c r="AK727" s="19">
        <v>0</v>
      </c>
      <c r="AL727" s="19">
        <v>0</v>
      </c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>
        <v>0</v>
      </c>
      <c r="BB727" s="19">
        <v>0</v>
      </c>
      <c r="BC727" s="19"/>
      <c r="BD727" s="19"/>
      <c r="BE727" s="19"/>
      <c r="BF727" s="19"/>
      <c r="BG727" s="16">
        <f t="shared" si="45"/>
        <v>0</v>
      </c>
      <c r="BH727" s="16">
        <f t="shared" si="45"/>
        <v>0</v>
      </c>
      <c r="BI727" s="79">
        <f t="shared" si="46"/>
        <v>0</v>
      </c>
      <c r="BJ727" s="79">
        <f t="shared" si="47"/>
        <v>0</v>
      </c>
      <c r="BK727" s="18">
        <f t="shared" si="44"/>
        <v>0</v>
      </c>
    </row>
    <row r="728" spans="1:63" ht="31.5" x14ac:dyDescent="0.3">
      <c r="A728" s="12">
        <v>41.192700000000002</v>
      </c>
      <c r="B728" s="13" t="s">
        <v>697</v>
      </c>
      <c r="C728" s="19"/>
      <c r="D728" s="19"/>
      <c r="E728" s="19">
        <v>0</v>
      </c>
      <c r="F728" s="19">
        <v>0</v>
      </c>
      <c r="G728" s="19">
        <v>0</v>
      </c>
      <c r="H728" s="19">
        <v>0</v>
      </c>
      <c r="I728" s="19"/>
      <c r="J728" s="19"/>
      <c r="K728" s="19">
        <v>0</v>
      </c>
      <c r="L728" s="19">
        <v>0</v>
      </c>
      <c r="M728" s="19">
        <v>0</v>
      </c>
      <c r="N728" s="19">
        <v>0</v>
      </c>
      <c r="O728" s="22"/>
      <c r="P728" s="19"/>
      <c r="Q728" s="22">
        <v>0</v>
      </c>
      <c r="R728" s="22">
        <v>0</v>
      </c>
      <c r="S728" s="19">
        <v>0</v>
      </c>
      <c r="T728" s="19">
        <v>0</v>
      </c>
      <c r="U728" s="19"/>
      <c r="V728" s="19"/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19">
        <v>0</v>
      </c>
      <c r="AC728" s="19">
        <v>0</v>
      </c>
      <c r="AD728" s="19">
        <v>0</v>
      </c>
      <c r="AE728" s="19">
        <v>0</v>
      </c>
      <c r="AF728" s="19">
        <v>0</v>
      </c>
      <c r="AG728" s="19">
        <v>0</v>
      </c>
      <c r="AH728" s="19">
        <v>0</v>
      </c>
      <c r="AI728" s="19">
        <v>0</v>
      </c>
      <c r="AJ728" s="19">
        <v>0</v>
      </c>
      <c r="AK728" s="19">
        <v>0</v>
      </c>
      <c r="AL728" s="19">
        <v>0</v>
      </c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>
        <v>0</v>
      </c>
      <c r="BB728" s="19">
        <v>0</v>
      </c>
      <c r="BC728" s="19"/>
      <c r="BD728" s="19"/>
      <c r="BE728" s="19"/>
      <c r="BF728" s="19"/>
      <c r="BG728" s="16">
        <f t="shared" si="45"/>
        <v>0</v>
      </c>
      <c r="BH728" s="16">
        <f t="shared" si="45"/>
        <v>0</v>
      </c>
      <c r="BI728" s="79">
        <f t="shared" si="46"/>
        <v>0</v>
      </c>
      <c r="BJ728" s="79">
        <f t="shared" si="47"/>
        <v>0</v>
      </c>
      <c r="BK728" s="18">
        <f t="shared" si="44"/>
        <v>0</v>
      </c>
    </row>
    <row r="729" spans="1:63" ht="47.25" x14ac:dyDescent="0.3">
      <c r="A729" s="12">
        <v>41.1937</v>
      </c>
      <c r="B729" s="13" t="s">
        <v>698</v>
      </c>
      <c r="C729" s="19"/>
      <c r="D729" s="19"/>
      <c r="E729" s="19">
        <v>0</v>
      </c>
      <c r="F729" s="19">
        <v>0</v>
      </c>
      <c r="G729" s="19">
        <v>0</v>
      </c>
      <c r="H729" s="19">
        <v>0</v>
      </c>
      <c r="I729" s="19"/>
      <c r="J729" s="19"/>
      <c r="K729" s="19">
        <v>0</v>
      </c>
      <c r="L729" s="19">
        <v>0</v>
      </c>
      <c r="M729" s="19">
        <v>0</v>
      </c>
      <c r="N729" s="19">
        <v>0</v>
      </c>
      <c r="O729" s="22"/>
      <c r="P729" s="19"/>
      <c r="Q729" s="22">
        <v>0</v>
      </c>
      <c r="R729" s="22">
        <v>0</v>
      </c>
      <c r="S729" s="19">
        <v>0</v>
      </c>
      <c r="T729" s="19">
        <v>0</v>
      </c>
      <c r="U729" s="19"/>
      <c r="V729" s="19"/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>
        <v>0</v>
      </c>
      <c r="AE729" s="19">
        <v>0</v>
      </c>
      <c r="AF729" s="19">
        <v>0</v>
      </c>
      <c r="AG729" s="19">
        <v>0</v>
      </c>
      <c r="AH729" s="19">
        <v>0</v>
      </c>
      <c r="AI729" s="19">
        <v>0</v>
      </c>
      <c r="AJ729" s="19">
        <v>0</v>
      </c>
      <c r="AK729" s="19">
        <v>0</v>
      </c>
      <c r="AL729" s="19">
        <v>0</v>
      </c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>
        <v>0</v>
      </c>
      <c r="BB729" s="19">
        <v>0</v>
      </c>
      <c r="BC729" s="19"/>
      <c r="BD729" s="19"/>
      <c r="BE729" s="19"/>
      <c r="BF729" s="19"/>
      <c r="BG729" s="16">
        <f t="shared" si="45"/>
        <v>0</v>
      </c>
      <c r="BH729" s="16">
        <f t="shared" si="45"/>
        <v>0</v>
      </c>
      <c r="BI729" s="79">
        <f t="shared" si="46"/>
        <v>0</v>
      </c>
      <c r="BJ729" s="79">
        <f t="shared" si="47"/>
        <v>0</v>
      </c>
      <c r="BK729" s="18">
        <f t="shared" si="44"/>
        <v>0</v>
      </c>
    </row>
    <row r="730" spans="1:63" ht="32.25" x14ac:dyDescent="0.3">
      <c r="A730" s="12">
        <v>41.194699999999997</v>
      </c>
      <c r="B730" s="29" t="s">
        <v>699</v>
      </c>
      <c r="C730" s="19"/>
      <c r="D730" s="19"/>
      <c r="E730" s="19">
        <v>0</v>
      </c>
      <c r="F730" s="19">
        <v>0</v>
      </c>
      <c r="G730" s="19">
        <v>0</v>
      </c>
      <c r="H730" s="19">
        <v>0</v>
      </c>
      <c r="I730" s="19"/>
      <c r="J730" s="19"/>
      <c r="K730" s="19">
        <v>0</v>
      </c>
      <c r="L730" s="19">
        <v>0</v>
      </c>
      <c r="M730" s="19">
        <v>0</v>
      </c>
      <c r="N730" s="19">
        <v>0</v>
      </c>
      <c r="O730" s="22"/>
      <c r="P730" s="19"/>
      <c r="Q730" s="22">
        <v>0</v>
      </c>
      <c r="R730" s="22">
        <v>0</v>
      </c>
      <c r="S730" s="19">
        <v>0</v>
      </c>
      <c r="T730" s="19">
        <v>0</v>
      </c>
      <c r="U730" s="19"/>
      <c r="V730" s="19"/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0</v>
      </c>
      <c r="AE730" s="19">
        <v>0</v>
      </c>
      <c r="AF730" s="19">
        <v>0</v>
      </c>
      <c r="AG730" s="19">
        <v>0</v>
      </c>
      <c r="AH730" s="19">
        <v>0</v>
      </c>
      <c r="AI730" s="19">
        <v>0</v>
      </c>
      <c r="AJ730" s="19">
        <v>0</v>
      </c>
      <c r="AK730" s="19">
        <v>0</v>
      </c>
      <c r="AL730" s="19">
        <v>0</v>
      </c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>
        <v>0</v>
      </c>
      <c r="BB730" s="19">
        <v>0</v>
      </c>
      <c r="BC730" s="19"/>
      <c r="BD730" s="19"/>
      <c r="BE730" s="19"/>
      <c r="BF730" s="19"/>
      <c r="BG730" s="16">
        <f t="shared" si="45"/>
        <v>0</v>
      </c>
      <c r="BH730" s="16">
        <f t="shared" si="45"/>
        <v>0</v>
      </c>
      <c r="BI730" s="79">
        <f t="shared" si="46"/>
        <v>0</v>
      </c>
      <c r="BJ730" s="79">
        <f t="shared" si="47"/>
        <v>0</v>
      </c>
      <c r="BK730" s="18">
        <f t="shared" si="44"/>
        <v>0</v>
      </c>
    </row>
    <row r="731" spans="1:63" ht="31.5" x14ac:dyDescent="0.3">
      <c r="A731" s="12">
        <v>41.195700000000002</v>
      </c>
      <c r="B731" s="29" t="s">
        <v>700</v>
      </c>
      <c r="C731" s="19"/>
      <c r="D731" s="19"/>
      <c r="E731" s="19">
        <v>0</v>
      </c>
      <c r="F731" s="19">
        <v>0</v>
      </c>
      <c r="G731" s="19">
        <v>0</v>
      </c>
      <c r="H731" s="19">
        <v>0</v>
      </c>
      <c r="I731" s="19"/>
      <c r="J731" s="19"/>
      <c r="K731" s="19">
        <v>0</v>
      </c>
      <c r="L731" s="19">
        <v>0</v>
      </c>
      <c r="M731" s="19">
        <v>0</v>
      </c>
      <c r="N731" s="19">
        <v>0</v>
      </c>
      <c r="O731" s="22"/>
      <c r="P731" s="19"/>
      <c r="Q731" s="22">
        <v>0</v>
      </c>
      <c r="R731" s="22">
        <v>0</v>
      </c>
      <c r="S731" s="19">
        <v>0</v>
      </c>
      <c r="T731" s="19">
        <v>0</v>
      </c>
      <c r="U731" s="19"/>
      <c r="V731" s="19"/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0</v>
      </c>
      <c r="AE731" s="19">
        <v>0</v>
      </c>
      <c r="AF731" s="19">
        <v>0</v>
      </c>
      <c r="AG731" s="19">
        <v>0</v>
      </c>
      <c r="AH731" s="19">
        <v>0</v>
      </c>
      <c r="AI731" s="19">
        <v>0</v>
      </c>
      <c r="AJ731" s="19">
        <v>0</v>
      </c>
      <c r="AK731" s="19">
        <v>0</v>
      </c>
      <c r="AL731" s="19">
        <v>0</v>
      </c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>
        <v>0</v>
      </c>
      <c r="BB731" s="19">
        <v>0</v>
      </c>
      <c r="BC731" s="19"/>
      <c r="BD731" s="19"/>
      <c r="BE731" s="19"/>
      <c r="BF731" s="19"/>
      <c r="BG731" s="16">
        <f t="shared" si="45"/>
        <v>0</v>
      </c>
      <c r="BH731" s="16">
        <f t="shared" si="45"/>
        <v>0</v>
      </c>
      <c r="BI731" s="79">
        <f t="shared" si="46"/>
        <v>0</v>
      </c>
      <c r="BJ731" s="79">
        <f t="shared" si="47"/>
        <v>0</v>
      </c>
      <c r="BK731" s="18">
        <f t="shared" si="44"/>
        <v>0</v>
      </c>
    </row>
    <row r="732" spans="1:63" ht="31.5" x14ac:dyDescent="0.3">
      <c r="A732" s="12">
        <v>41.1967</v>
      </c>
      <c r="B732" s="13" t="s">
        <v>701</v>
      </c>
      <c r="C732" s="19"/>
      <c r="D732" s="19"/>
      <c r="E732" s="19">
        <v>0</v>
      </c>
      <c r="F732" s="19">
        <v>0</v>
      </c>
      <c r="G732" s="19">
        <v>0</v>
      </c>
      <c r="H732" s="19">
        <v>0</v>
      </c>
      <c r="I732" s="19"/>
      <c r="J732" s="19"/>
      <c r="K732" s="19">
        <v>0</v>
      </c>
      <c r="L732" s="19">
        <v>0</v>
      </c>
      <c r="M732" s="19">
        <v>0</v>
      </c>
      <c r="N732" s="19">
        <v>0</v>
      </c>
      <c r="O732" s="22"/>
      <c r="P732" s="19"/>
      <c r="Q732" s="22">
        <v>0</v>
      </c>
      <c r="R732" s="22">
        <v>0</v>
      </c>
      <c r="S732" s="19">
        <v>0</v>
      </c>
      <c r="T732" s="19">
        <v>0</v>
      </c>
      <c r="U732" s="19"/>
      <c r="V732" s="19"/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0</v>
      </c>
      <c r="AE732" s="19">
        <v>0</v>
      </c>
      <c r="AF732" s="19">
        <v>0</v>
      </c>
      <c r="AG732" s="19">
        <v>0</v>
      </c>
      <c r="AH732" s="19">
        <v>0</v>
      </c>
      <c r="AI732" s="19">
        <v>0</v>
      </c>
      <c r="AJ732" s="19">
        <v>0</v>
      </c>
      <c r="AK732" s="19">
        <v>0</v>
      </c>
      <c r="AL732" s="19">
        <v>0</v>
      </c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>
        <v>0</v>
      </c>
      <c r="BB732" s="19">
        <v>0</v>
      </c>
      <c r="BC732" s="19"/>
      <c r="BD732" s="19"/>
      <c r="BE732" s="19"/>
      <c r="BF732" s="19"/>
      <c r="BG732" s="16">
        <f t="shared" si="45"/>
        <v>0</v>
      </c>
      <c r="BH732" s="16">
        <f t="shared" si="45"/>
        <v>0</v>
      </c>
      <c r="BI732" s="79">
        <f t="shared" si="46"/>
        <v>0</v>
      </c>
      <c r="BJ732" s="79">
        <f t="shared" si="47"/>
        <v>0</v>
      </c>
      <c r="BK732" s="18">
        <f t="shared" si="44"/>
        <v>0</v>
      </c>
    </row>
    <row r="733" spans="1:63" ht="47.25" x14ac:dyDescent="0.3">
      <c r="A733" s="12">
        <v>41.197699999999998</v>
      </c>
      <c r="B733" s="13" t="s">
        <v>702</v>
      </c>
      <c r="C733" s="19"/>
      <c r="D733" s="19"/>
      <c r="E733" s="19">
        <v>0</v>
      </c>
      <c r="F733" s="19">
        <v>0</v>
      </c>
      <c r="G733" s="19">
        <v>0</v>
      </c>
      <c r="H733" s="19">
        <v>0</v>
      </c>
      <c r="I733" s="19"/>
      <c r="J733" s="19"/>
      <c r="K733" s="19">
        <v>0</v>
      </c>
      <c r="L733" s="19">
        <v>0</v>
      </c>
      <c r="M733" s="19">
        <v>0</v>
      </c>
      <c r="N733" s="19">
        <v>0</v>
      </c>
      <c r="O733" s="22"/>
      <c r="P733" s="19"/>
      <c r="Q733" s="22">
        <v>0</v>
      </c>
      <c r="R733" s="22">
        <v>0</v>
      </c>
      <c r="S733" s="19">
        <v>0</v>
      </c>
      <c r="T733" s="19">
        <v>0</v>
      </c>
      <c r="U733" s="19"/>
      <c r="V733" s="19"/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0</v>
      </c>
      <c r="AE733" s="19">
        <v>0</v>
      </c>
      <c r="AF733" s="19">
        <v>0</v>
      </c>
      <c r="AG733" s="19">
        <v>0</v>
      </c>
      <c r="AH733" s="19">
        <v>0</v>
      </c>
      <c r="AI733" s="19">
        <v>0</v>
      </c>
      <c r="AJ733" s="19">
        <v>0</v>
      </c>
      <c r="AK733" s="19">
        <v>0</v>
      </c>
      <c r="AL733" s="19">
        <v>0</v>
      </c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>
        <v>0</v>
      </c>
      <c r="BB733" s="19">
        <v>0</v>
      </c>
      <c r="BC733" s="19"/>
      <c r="BD733" s="19"/>
      <c r="BE733" s="19"/>
      <c r="BF733" s="19"/>
      <c r="BG733" s="16">
        <f t="shared" si="45"/>
        <v>0</v>
      </c>
      <c r="BH733" s="16">
        <f t="shared" si="45"/>
        <v>0</v>
      </c>
      <c r="BI733" s="79">
        <f t="shared" si="46"/>
        <v>0</v>
      </c>
      <c r="BJ733" s="79">
        <f t="shared" si="47"/>
        <v>0</v>
      </c>
      <c r="BK733" s="18">
        <f t="shared" si="44"/>
        <v>0</v>
      </c>
    </row>
    <row r="734" spans="1:63" ht="47.25" x14ac:dyDescent="0.3">
      <c r="A734" s="12">
        <v>41.198700000000002</v>
      </c>
      <c r="B734" s="13" t="s">
        <v>703</v>
      </c>
      <c r="C734" s="19"/>
      <c r="D734" s="19"/>
      <c r="E734" s="19">
        <v>0</v>
      </c>
      <c r="F734" s="19">
        <v>0</v>
      </c>
      <c r="G734" s="19">
        <v>0</v>
      </c>
      <c r="H734" s="19">
        <v>0</v>
      </c>
      <c r="I734" s="19"/>
      <c r="J734" s="19"/>
      <c r="K734" s="19">
        <v>0</v>
      </c>
      <c r="L734" s="19">
        <v>0</v>
      </c>
      <c r="M734" s="19">
        <v>0</v>
      </c>
      <c r="N734" s="19">
        <v>0</v>
      </c>
      <c r="O734" s="22"/>
      <c r="P734" s="19"/>
      <c r="Q734" s="22">
        <v>0</v>
      </c>
      <c r="R734" s="22">
        <v>0</v>
      </c>
      <c r="S734" s="19">
        <v>0</v>
      </c>
      <c r="T734" s="19">
        <v>0</v>
      </c>
      <c r="U734" s="19"/>
      <c r="V734" s="19"/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0</v>
      </c>
      <c r="AE734" s="19">
        <v>0</v>
      </c>
      <c r="AF734" s="19">
        <v>0</v>
      </c>
      <c r="AG734" s="19">
        <v>0</v>
      </c>
      <c r="AH734" s="19">
        <v>0</v>
      </c>
      <c r="AI734" s="19">
        <v>0</v>
      </c>
      <c r="AJ734" s="19">
        <v>0</v>
      </c>
      <c r="AK734" s="19">
        <v>0</v>
      </c>
      <c r="AL734" s="19">
        <v>0</v>
      </c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>
        <v>0</v>
      </c>
      <c r="BB734" s="19">
        <v>0</v>
      </c>
      <c r="BC734" s="19"/>
      <c r="BD734" s="19"/>
      <c r="BE734" s="19"/>
      <c r="BF734" s="19"/>
      <c r="BG734" s="16">
        <f t="shared" si="45"/>
        <v>0</v>
      </c>
      <c r="BH734" s="16">
        <f t="shared" si="45"/>
        <v>0</v>
      </c>
      <c r="BI734" s="79">
        <f t="shared" si="46"/>
        <v>0</v>
      </c>
      <c r="BJ734" s="79">
        <f t="shared" si="47"/>
        <v>0</v>
      </c>
      <c r="BK734" s="18">
        <f t="shared" si="44"/>
        <v>0</v>
      </c>
    </row>
    <row r="735" spans="1:63" ht="47.25" x14ac:dyDescent="0.3">
      <c r="A735" s="12">
        <v>41.1997</v>
      </c>
      <c r="B735" s="13" t="s">
        <v>704</v>
      </c>
      <c r="C735" s="19"/>
      <c r="D735" s="19"/>
      <c r="E735" s="19">
        <v>0</v>
      </c>
      <c r="F735" s="19">
        <v>0</v>
      </c>
      <c r="G735" s="19">
        <v>0</v>
      </c>
      <c r="H735" s="19">
        <v>0</v>
      </c>
      <c r="I735" s="19"/>
      <c r="J735" s="19"/>
      <c r="K735" s="19">
        <v>0</v>
      </c>
      <c r="L735" s="19">
        <v>0</v>
      </c>
      <c r="M735" s="19">
        <v>0</v>
      </c>
      <c r="N735" s="19">
        <v>0</v>
      </c>
      <c r="O735" s="22"/>
      <c r="P735" s="19"/>
      <c r="Q735" s="22">
        <v>0</v>
      </c>
      <c r="R735" s="22">
        <v>0</v>
      </c>
      <c r="S735" s="19">
        <v>0</v>
      </c>
      <c r="T735" s="19">
        <v>0</v>
      </c>
      <c r="U735" s="19"/>
      <c r="V735" s="19"/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>
        <v>0</v>
      </c>
      <c r="AE735" s="19">
        <v>0</v>
      </c>
      <c r="AF735" s="19">
        <v>0</v>
      </c>
      <c r="AG735" s="19">
        <v>0</v>
      </c>
      <c r="AH735" s="19">
        <v>0</v>
      </c>
      <c r="AI735" s="19">
        <v>0</v>
      </c>
      <c r="AJ735" s="19">
        <v>0</v>
      </c>
      <c r="AK735" s="19">
        <v>0</v>
      </c>
      <c r="AL735" s="19">
        <v>0</v>
      </c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>
        <v>0</v>
      </c>
      <c r="BB735" s="19">
        <v>0</v>
      </c>
      <c r="BC735" s="19"/>
      <c r="BD735" s="19"/>
      <c r="BE735" s="19"/>
      <c r="BF735" s="19"/>
      <c r="BG735" s="16">
        <f t="shared" si="45"/>
        <v>0</v>
      </c>
      <c r="BH735" s="16">
        <f t="shared" si="45"/>
        <v>0</v>
      </c>
      <c r="BI735" s="79">
        <f t="shared" si="46"/>
        <v>0</v>
      </c>
      <c r="BJ735" s="79">
        <f t="shared" si="47"/>
        <v>0</v>
      </c>
      <c r="BK735" s="18">
        <f t="shared" si="44"/>
        <v>0</v>
      </c>
    </row>
    <row r="736" spans="1:63" x14ac:dyDescent="0.3">
      <c r="A736" s="12">
        <v>41.200699999999998</v>
      </c>
      <c r="B736" s="13" t="s">
        <v>705</v>
      </c>
      <c r="C736" s="19">
        <v>0</v>
      </c>
      <c r="D736" s="19">
        <v>906722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129587</v>
      </c>
      <c r="K736" s="19">
        <v>0</v>
      </c>
      <c r="L736" s="19">
        <v>4710</v>
      </c>
      <c r="M736" s="19">
        <v>0</v>
      </c>
      <c r="N736" s="19">
        <v>0</v>
      </c>
      <c r="O736" s="22"/>
      <c r="P736" s="19"/>
      <c r="Q736" s="22">
        <v>0</v>
      </c>
      <c r="R736" s="23">
        <v>744977</v>
      </c>
      <c r="S736" s="19">
        <v>0</v>
      </c>
      <c r="T736" s="19">
        <v>0</v>
      </c>
      <c r="U736" s="19"/>
      <c r="V736" s="19">
        <v>1092501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>
        <v>0</v>
      </c>
      <c r="AE736" s="19">
        <v>0</v>
      </c>
      <c r="AF736" s="19">
        <v>0</v>
      </c>
      <c r="AG736" s="19">
        <v>0</v>
      </c>
      <c r="AH736" s="19">
        <v>0</v>
      </c>
      <c r="AI736" s="19">
        <v>0</v>
      </c>
      <c r="AJ736" s="19">
        <v>0</v>
      </c>
      <c r="AK736" s="19">
        <v>0</v>
      </c>
      <c r="AL736" s="19">
        <v>0</v>
      </c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>
        <v>0</v>
      </c>
      <c r="BB736" s="19">
        <v>10454501550</v>
      </c>
      <c r="BC736" s="19"/>
      <c r="BD736" s="19"/>
      <c r="BE736" s="19"/>
      <c r="BF736" s="19"/>
      <c r="BG736" s="16">
        <f t="shared" si="45"/>
        <v>0</v>
      </c>
      <c r="BH736" s="16">
        <f t="shared" si="45"/>
        <v>10457380047</v>
      </c>
      <c r="BI736" s="79">
        <f t="shared" si="46"/>
        <v>0</v>
      </c>
      <c r="BJ736" s="79">
        <f t="shared" si="47"/>
        <v>10457380047</v>
      </c>
      <c r="BK736" s="18">
        <f t="shared" si="44"/>
        <v>0</v>
      </c>
    </row>
    <row r="737" spans="1:63" ht="47.25" x14ac:dyDescent="0.3">
      <c r="A737" s="12">
        <v>41.256700000000002</v>
      </c>
      <c r="B737" s="13" t="s">
        <v>668</v>
      </c>
      <c r="C737" s="19"/>
      <c r="D737" s="19"/>
      <c r="E737" s="19">
        <v>0</v>
      </c>
      <c r="F737" s="19">
        <v>0</v>
      </c>
      <c r="G737" s="19">
        <v>0</v>
      </c>
      <c r="H737" s="19">
        <v>0</v>
      </c>
      <c r="I737" s="19"/>
      <c r="J737" s="19"/>
      <c r="K737" s="19">
        <v>0</v>
      </c>
      <c r="L737" s="19">
        <v>0</v>
      </c>
      <c r="M737" s="19">
        <v>0</v>
      </c>
      <c r="N737" s="19">
        <v>0</v>
      </c>
      <c r="O737" s="22"/>
      <c r="P737" s="19"/>
      <c r="Q737" s="22">
        <v>0</v>
      </c>
      <c r="R737" s="22">
        <v>0</v>
      </c>
      <c r="S737" s="19">
        <v>0</v>
      </c>
      <c r="T737" s="19">
        <v>0</v>
      </c>
      <c r="U737" s="19"/>
      <c r="V737" s="19"/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>
        <v>0</v>
      </c>
      <c r="AE737" s="19">
        <v>0</v>
      </c>
      <c r="AF737" s="19">
        <v>0</v>
      </c>
      <c r="AG737" s="19">
        <v>0</v>
      </c>
      <c r="AH737" s="19">
        <v>0</v>
      </c>
      <c r="AI737" s="19">
        <v>0</v>
      </c>
      <c r="AJ737" s="19">
        <v>0</v>
      </c>
      <c r="AK737" s="19">
        <v>0</v>
      </c>
      <c r="AL737" s="19">
        <v>0</v>
      </c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>
        <v>0</v>
      </c>
      <c r="BB737" s="19">
        <v>0</v>
      </c>
      <c r="BC737" s="19"/>
      <c r="BD737" s="19"/>
      <c r="BE737" s="19"/>
      <c r="BF737" s="19"/>
      <c r="BG737" s="16">
        <f t="shared" si="45"/>
        <v>0</v>
      </c>
      <c r="BH737" s="16">
        <f t="shared" si="45"/>
        <v>0</v>
      </c>
      <c r="BI737" s="79">
        <f t="shared" si="46"/>
        <v>0</v>
      </c>
      <c r="BJ737" s="79">
        <f t="shared" si="47"/>
        <v>0</v>
      </c>
      <c r="BK737" s="18">
        <f t="shared" si="44"/>
        <v>0</v>
      </c>
    </row>
    <row r="738" spans="1:63" ht="31.5" x14ac:dyDescent="0.3">
      <c r="A738" s="12">
        <v>41.2577</v>
      </c>
      <c r="B738" s="13" t="s">
        <v>706</v>
      </c>
      <c r="C738" s="19"/>
      <c r="D738" s="19"/>
      <c r="E738" s="19">
        <v>0</v>
      </c>
      <c r="F738" s="19">
        <v>0</v>
      </c>
      <c r="G738" s="19">
        <v>0</v>
      </c>
      <c r="H738" s="19">
        <v>0</v>
      </c>
      <c r="I738" s="19"/>
      <c r="J738" s="19"/>
      <c r="K738" s="19">
        <v>0</v>
      </c>
      <c r="L738" s="19">
        <v>0</v>
      </c>
      <c r="M738" s="19">
        <v>0</v>
      </c>
      <c r="N738" s="19">
        <v>0</v>
      </c>
      <c r="O738" s="22"/>
      <c r="P738" s="19"/>
      <c r="Q738" s="22">
        <v>0</v>
      </c>
      <c r="R738" s="22">
        <v>0</v>
      </c>
      <c r="S738" s="19">
        <v>0</v>
      </c>
      <c r="T738" s="19">
        <v>0</v>
      </c>
      <c r="U738" s="19"/>
      <c r="V738" s="19"/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>
        <v>0</v>
      </c>
      <c r="AE738" s="19">
        <v>0</v>
      </c>
      <c r="AF738" s="19">
        <v>0</v>
      </c>
      <c r="AG738" s="19">
        <v>0</v>
      </c>
      <c r="AH738" s="19">
        <v>0</v>
      </c>
      <c r="AI738" s="19">
        <v>0</v>
      </c>
      <c r="AJ738" s="19">
        <v>0</v>
      </c>
      <c r="AK738" s="19">
        <v>0</v>
      </c>
      <c r="AL738" s="19">
        <v>0</v>
      </c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>
        <v>0</v>
      </c>
      <c r="BB738" s="19">
        <v>0</v>
      </c>
      <c r="BC738" s="19"/>
      <c r="BD738" s="19"/>
      <c r="BE738" s="19"/>
      <c r="BF738" s="19"/>
      <c r="BG738" s="16">
        <f t="shared" si="45"/>
        <v>0</v>
      </c>
      <c r="BH738" s="16">
        <f t="shared" si="45"/>
        <v>0</v>
      </c>
      <c r="BI738" s="79">
        <f t="shared" si="46"/>
        <v>0</v>
      </c>
      <c r="BJ738" s="79">
        <f t="shared" si="47"/>
        <v>0</v>
      </c>
      <c r="BK738" s="18">
        <f t="shared" si="44"/>
        <v>0</v>
      </c>
    </row>
    <row r="739" spans="1:63" ht="31.5" x14ac:dyDescent="0.3">
      <c r="A739" s="12">
        <v>41.258699999999997</v>
      </c>
      <c r="B739" s="73" t="s">
        <v>707</v>
      </c>
      <c r="C739" s="19"/>
      <c r="D739" s="19"/>
      <c r="E739" s="19">
        <v>0</v>
      </c>
      <c r="F739" s="19">
        <v>0</v>
      </c>
      <c r="G739" s="19">
        <v>0</v>
      </c>
      <c r="H739" s="19">
        <v>0</v>
      </c>
      <c r="I739" s="19"/>
      <c r="J739" s="19"/>
      <c r="K739" s="19">
        <v>0</v>
      </c>
      <c r="L739" s="19">
        <v>0</v>
      </c>
      <c r="M739" s="19">
        <v>0</v>
      </c>
      <c r="N739" s="19">
        <v>0</v>
      </c>
      <c r="O739" s="22"/>
      <c r="P739" s="19"/>
      <c r="Q739" s="22">
        <v>0</v>
      </c>
      <c r="R739" s="22">
        <v>0</v>
      </c>
      <c r="S739" s="19">
        <v>0</v>
      </c>
      <c r="T739" s="19">
        <v>0</v>
      </c>
      <c r="U739" s="19"/>
      <c r="V739" s="19"/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>
        <v>0</v>
      </c>
      <c r="AE739" s="19">
        <v>0</v>
      </c>
      <c r="AF739" s="19">
        <v>0</v>
      </c>
      <c r="AG739" s="19">
        <v>0</v>
      </c>
      <c r="AH739" s="19">
        <v>0</v>
      </c>
      <c r="AI739" s="19">
        <v>0</v>
      </c>
      <c r="AJ739" s="19">
        <v>0</v>
      </c>
      <c r="AK739" s="19">
        <v>0</v>
      </c>
      <c r="AL739" s="19">
        <v>0</v>
      </c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>
        <v>0</v>
      </c>
      <c r="BB739" s="19">
        <v>0</v>
      </c>
      <c r="BC739" s="19"/>
      <c r="BD739" s="19"/>
      <c r="BE739" s="19"/>
      <c r="BF739" s="19"/>
      <c r="BG739" s="16">
        <f t="shared" si="45"/>
        <v>0</v>
      </c>
      <c r="BH739" s="16">
        <f t="shared" si="45"/>
        <v>0</v>
      </c>
      <c r="BI739" s="79">
        <f t="shared" si="46"/>
        <v>0</v>
      </c>
      <c r="BJ739" s="79">
        <f t="shared" si="47"/>
        <v>0</v>
      </c>
      <c r="BK739" s="18">
        <f t="shared" si="44"/>
        <v>0</v>
      </c>
    </row>
    <row r="740" spans="1:63" ht="31.5" x14ac:dyDescent="0.3">
      <c r="A740" s="12">
        <v>41.259700000000002</v>
      </c>
      <c r="B740" s="13" t="s">
        <v>708</v>
      </c>
      <c r="C740" s="19"/>
      <c r="D740" s="19"/>
      <c r="E740" s="19">
        <v>0</v>
      </c>
      <c r="F740" s="19">
        <v>0</v>
      </c>
      <c r="G740" s="19">
        <v>0</v>
      </c>
      <c r="H740" s="19">
        <v>0</v>
      </c>
      <c r="I740" s="19"/>
      <c r="J740" s="19"/>
      <c r="K740" s="19">
        <v>0</v>
      </c>
      <c r="L740" s="19">
        <v>0</v>
      </c>
      <c r="M740" s="19">
        <v>0</v>
      </c>
      <c r="N740" s="19">
        <v>0</v>
      </c>
      <c r="O740" s="22"/>
      <c r="P740" s="19"/>
      <c r="Q740" s="22">
        <v>0</v>
      </c>
      <c r="R740" s="22">
        <v>0</v>
      </c>
      <c r="S740" s="19">
        <v>0</v>
      </c>
      <c r="T740" s="19">
        <v>0</v>
      </c>
      <c r="U740" s="19"/>
      <c r="V740" s="19"/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>
        <v>0</v>
      </c>
      <c r="AE740" s="19">
        <v>0</v>
      </c>
      <c r="AF740" s="19">
        <v>0</v>
      </c>
      <c r="AG740" s="19">
        <v>0</v>
      </c>
      <c r="AH740" s="19">
        <v>0</v>
      </c>
      <c r="AI740" s="19">
        <v>0</v>
      </c>
      <c r="AJ740" s="19">
        <v>0</v>
      </c>
      <c r="AK740" s="19">
        <v>0</v>
      </c>
      <c r="AL740" s="19">
        <v>0</v>
      </c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>
        <v>0</v>
      </c>
      <c r="BB740" s="19">
        <v>0</v>
      </c>
      <c r="BC740" s="19"/>
      <c r="BD740" s="19"/>
      <c r="BE740" s="19"/>
      <c r="BF740" s="19"/>
      <c r="BG740" s="16">
        <f t="shared" si="45"/>
        <v>0</v>
      </c>
      <c r="BH740" s="16">
        <f t="shared" si="45"/>
        <v>0</v>
      </c>
      <c r="BI740" s="79">
        <f t="shared" si="46"/>
        <v>0</v>
      </c>
      <c r="BJ740" s="79">
        <f t="shared" si="47"/>
        <v>0</v>
      </c>
      <c r="BK740" s="18">
        <f t="shared" si="44"/>
        <v>0</v>
      </c>
    </row>
    <row r="741" spans="1:63" ht="31.5" x14ac:dyDescent="0.3">
      <c r="A741" s="12">
        <v>41.2607</v>
      </c>
      <c r="B741" s="13" t="s">
        <v>709</v>
      </c>
      <c r="C741" s="19"/>
      <c r="D741" s="19"/>
      <c r="E741" s="19">
        <v>0</v>
      </c>
      <c r="F741" s="19">
        <v>0</v>
      </c>
      <c r="G741" s="19">
        <v>0</v>
      </c>
      <c r="H741" s="19">
        <v>0</v>
      </c>
      <c r="I741" s="19"/>
      <c r="J741" s="19"/>
      <c r="K741" s="19">
        <v>0</v>
      </c>
      <c r="L741" s="19">
        <v>0</v>
      </c>
      <c r="M741" s="19">
        <v>0</v>
      </c>
      <c r="N741" s="19">
        <v>0</v>
      </c>
      <c r="O741" s="22"/>
      <c r="P741" s="19"/>
      <c r="Q741" s="22">
        <v>0</v>
      </c>
      <c r="R741" s="22">
        <v>0</v>
      </c>
      <c r="S741" s="19">
        <v>0</v>
      </c>
      <c r="T741" s="19">
        <v>0</v>
      </c>
      <c r="U741" s="19"/>
      <c r="V741" s="19"/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19">
        <v>0</v>
      </c>
      <c r="AC741" s="19">
        <v>0</v>
      </c>
      <c r="AD741" s="19">
        <v>0</v>
      </c>
      <c r="AE741" s="19">
        <v>0</v>
      </c>
      <c r="AF741" s="19">
        <v>0</v>
      </c>
      <c r="AG741" s="19">
        <v>0</v>
      </c>
      <c r="AH741" s="19">
        <v>0</v>
      </c>
      <c r="AI741" s="19">
        <v>0</v>
      </c>
      <c r="AJ741" s="19">
        <v>0</v>
      </c>
      <c r="AK741" s="19">
        <v>0</v>
      </c>
      <c r="AL741" s="19">
        <v>0</v>
      </c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>
        <v>0</v>
      </c>
      <c r="BB741" s="19">
        <v>0</v>
      </c>
      <c r="BC741" s="19"/>
      <c r="BD741" s="19"/>
      <c r="BE741" s="19"/>
      <c r="BF741" s="19"/>
      <c r="BG741" s="16">
        <f t="shared" si="45"/>
        <v>0</v>
      </c>
      <c r="BH741" s="16">
        <f t="shared" si="45"/>
        <v>0</v>
      </c>
      <c r="BI741" s="79">
        <f t="shared" si="46"/>
        <v>0</v>
      </c>
      <c r="BJ741" s="79">
        <f t="shared" si="47"/>
        <v>0</v>
      </c>
      <c r="BK741" s="18">
        <f t="shared" si="44"/>
        <v>0</v>
      </c>
    </row>
    <row r="742" spans="1:63" ht="31.5" x14ac:dyDescent="0.3">
      <c r="A742" s="12">
        <v>41.261699999999998</v>
      </c>
      <c r="B742" s="13" t="s">
        <v>710</v>
      </c>
      <c r="C742" s="19"/>
      <c r="D742" s="19"/>
      <c r="E742" s="19">
        <v>0</v>
      </c>
      <c r="F742" s="19">
        <v>0</v>
      </c>
      <c r="G742" s="19">
        <v>0</v>
      </c>
      <c r="H742" s="19">
        <v>0</v>
      </c>
      <c r="I742" s="19"/>
      <c r="J742" s="19"/>
      <c r="K742" s="19">
        <v>0</v>
      </c>
      <c r="L742" s="19">
        <v>0</v>
      </c>
      <c r="M742" s="19">
        <v>0</v>
      </c>
      <c r="N742" s="19">
        <v>0</v>
      </c>
      <c r="O742" s="22"/>
      <c r="P742" s="19"/>
      <c r="Q742" s="22">
        <v>0</v>
      </c>
      <c r="R742" s="22">
        <v>0</v>
      </c>
      <c r="S742" s="19">
        <v>0</v>
      </c>
      <c r="T742" s="19">
        <v>0</v>
      </c>
      <c r="U742" s="19"/>
      <c r="V742" s="19"/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>
        <v>0</v>
      </c>
      <c r="AE742" s="19">
        <v>0</v>
      </c>
      <c r="AF742" s="19">
        <v>0</v>
      </c>
      <c r="AG742" s="19">
        <v>0</v>
      </c>
      <c r="AH742" s="19">
        <v>0</v>
      </c>
      <c r="AI742" s="19">
        <v>0</v>
      </c>
      <c r="AJ742" s="19">
        <v>0</v>
      </c>
      <c r="AK742" s="19">
        <v>0</v>
      </c>
      <c r="AL742" s="19">
        <v>0</v>
      </c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>
        <v>0</v>
      </c>
      <c r="BB742" s="19">
        <v>0</v>
      </c>
      <c r="BC742" s="19"/>
      <c r="BD742" s="19"/>
      <c r="BE742" s="19"/>
      <c r="BF742" s="19"/>
      <c r="BG742" s="16">
        <f t="shared" si="45"/>
        <v>0</v>
      </c>
      <c r="BH742" s="16">
        <f t="shared" si="45"/>
        <v>0</v>
      </c>
      <c r="BI742" s="79">
        <f t="shared" si="46"/>
        <v>0</v>
      </c>
      <c r="BJ742" s="79">
        <f t="shared" si="47"/>
        <v>0</v>
      </c>
      <c r="BK742" s="18">
        <f t="shared" si="44"/>
        <v>0</v>
      </c>
    </row>
    <row r="743" spans="1:63" ht="31.5" x14ac:dyDescent="0.3">
      <c r="A743" s="12">
        <v>41.262700000000002</v>
      </c>
      <c r="B743" s="13" t="s">
        <v>711</v>
      </c>
      <c r="C743" s="19"/>
      <c r="D743" s="19"/>
      <c r="E743" s="19">
        <v>0</v>
      </c>
      <c r="F743" s="19">
        <v>0</v>
      </c>
      <c r="G743" s="19">
        <v>0</v>
      </c>
      <c r="H743" s="19">
        <v>0</v>
      </c>
      <c r="I743" s="19"/>
      <c r="J743" s="19"/>
      <c r="K743" s="19">
        <v>0</v>
      </c>
      <c r="L743" s="19">
        <v>0</v>
      </c>
      <c r="M743" s="19">
        <v>0</v>
      </c>
      <c r="N743" s="19">
        <v>0</v>
      </c>
      <c r="O743" s="22"/>
      <c r="P743" s="19"/>
      <c r="Q743" s="22">
        <v>0</v>
      </c>
      <c r="R743" s="22">
        <v>0</v>
      </c>
      <c r="S743" s="19">
        <v>0</v>
      </c>
      <c r="T743" s="19">
        <v>0</v>
      </c>
      <c r="U743" s="19"/>
      <c r="V743" s="19"/>
      <c r="W743" s="19">
        <v>0</v>
      </c>
      <c r="X743" s="19">
        <v>0</v>
      </c>
      <c r="Y743" s="19">
        <v>0</v>
      </c>
      <c r="Z743" s="19">
        <v>0</v>
      </c>
      <c r="AA743" s="19">
        <v>0</v>
      </c>
      <c r="AB743" s="19">
        <v>0</v>
      </c>
      <c r="AC743" s="19">
        <v>0</v>
      </c>
      <c r="AD743" s="19">
        <v>0</v>
      </c>
      <c r="AE743" s="19">
        <v>0</v>
      </c>
      <c r="AF743" s="19">
        <v>0</v>
      </c>
      <c r="AG743" s="19">
        <v>0</v>
      </c>
      <c r="AH743" s="19">
        <v>0</v>
      </c>
      <c r="AI743" s="19">
        <v>0</v>
      </c>
      <c r="AJ743" s="19">
        <v>0</v>
      </c>
      <c r="AK743" s="19">
        <v>0</v>
      </c>
      <c r="AL743" s="19">
        <v>0</v>
      </c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>
        <v>0</v>
      </c>
      <c r="BB743" s="19">
        <v>0</v>
      </c>
      <c r="BC743" s="19"/>
      <c r="BD743" s="19"/>
      <c r="BE743" s="19"/>
      <c r="BF743" s="19"/>
      <c r="BG743" s="16">
        <f t="shared" si="45"/>
        <v>0</v>
      </c>
      <c r="BH743" s="16">
        <f t="shared" si="45"/>
        <v>0</v>
      </c>
      <c r="BI743" s="79">
        <f t="shared" si="46"/>
        <v>0</v>
      </c>
      <c r="BJ743" s="79">
        <f t="shared" si="47"/>
        <v>0</v>
      </c>
      <c r="BK743" s="18">
        <f t="shared" si="44"/>
        <v>0</v>
      </c>
    </row>
    <row r="744" spans="1:63" ht="31.5" x14ac:dyDescent="0.3">
      <c r="A744" s="12">
        <v>41.2637</v>
      </c>
      <c r="B744" s="13" t="s">
        <v>712</v>
      </c>
      <c r="C744" s="19"/>
      <c r="D744" s="19"/>
      <c r="E744" s="19">
        <v>0</v>
      </c>
      <c r="F744" s="19">
        <v>0</v>
      </c>
      <c r="G744" s="19">
        <v>0</v>
      </c>
      <c r="H744" s="19">
        <v>0</v>
      </c>
      <c r="I744" s="19"/>
      <c r="J744" s="19"/>
      <c r="K744" s="19">
        <v>0</v>
      </c>
      <c r="L744" s="19">
        <v>0</v>
      </c>
      <c r="M744" s="19">
        <v>0</v>
      </c>
      <c r="N744" s="19">
        <v>0</v>
      </c>
      <c r="O744" s="22"/>
      <c r="P744" s="19"/>
      <c r="Q744" s="22">
        <v>0</v>
      </c>
      <c r="R744" s="22">
        <v>0</v>
      </c>
      <c r="S744" s="19">
        <v>0</v>
      </c>
      <c r="T744" s="19">
        <v>0</v>
      </c>
      <c r="U744" s="19"/>
      <c r="V744" s="19"/>
      <c r="W744" s="19">
        <v>0</v>
      </c>
      <c r="X744" s="19">
        <v>0</v>
      </c>
      <c r="Y744" s="19">
        <v>0</v>
      </c>
      <c r="Z744" s="19">
        <v>0</v>
      </c>
      <c r="AA744" s="19">
        <v>0</v>
      </c>
      <c r="AB744" s="19">
        <v>0</v>
      </c>
      <c r="AC744" s="19">
        <v>0</v>
      </c>
      <c r="AD744" s="19">
        <v>0</v>
      </c>
      <c r="AE744" s="19">
        <v>0</v>
      </c>
      <c r="AF744" s="19">
        <v>0</v>
      </c>
      <c r="AG744" s="19">
        <v>0</v>
      </c>
      <c r="AH744" s="19">
        <v>0</v>
      </c>
      <c r="AI744" s="19">
        <v>0</v>
      </c>
      <c r="AJ744" s="19">
        <v>0</v>
      </c>
      <c r="AK744" s="19">
        <v>0</v>
      </c>
      <c r="AL744" s="19">
        <v>0</v>
      </c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>
        <v>0</v>
      </c>
      <c r="BB744" s="19">
        <v>0</v>
      </c>
      <c r="BC744" s="19"/>
      <c r="BD744" s="19"/>
      <c r="BE744" s="19"/>
      <c r="BF744" s="19"/>
      <c r="BG744" s="16">
        <f t="shared" si="45"/>
        <v>0</v>
      </c>
      <c r="BH744" s="16">
        <f t="shared" si="45"/>
        <v>0</v>
      </c>
      <c r="BI744" s="79">
        <f t="shared" si="46"/>
        <v>0</v>
      </c>
      <c r="BJ744" s="79">
        <f t="shared" si="47"/>
        <v>0</v>
      </c>
      <c r="BK744" s="18">
        <f t="shared" si="44"/>
        <v>0</v>
      </c>
    </row>
    <row r="745" spans="1:63" ht="31.5" x14ac:dyDescent="0.3">
      <c r="A745" s="12">
        <v>41.264699999999998</v>
      </c>
      <c r="B745" s="13" t="s">
        <v>713</v>
      </c>
      <c r="C745" s="19"/>
      <c r="D745" s="19"/>
      <c r="E745" s="19">
        <v>0</v>
      </c>
      <c r="F745" s="19">
        <v>0</v>
      </c>
      <c r="G745" s="19">
        <v>0</v>
      </c>
      <c r="H745" s="19">
        <v>0</v>
      </c>
      <c r="I745" s="19"/>
      <c r="J745" s="19"/>
      <c r="K745" s="19">
        <v>0</v>
      </c>
      <c r="L745" s="19">
        <v>0</v>
      </c>
      <c r="M745" s="19">
        <v>0</v>
      </c>
      <c r="N745" s="19">
        <v>0</v>
      </c>
      <c r="O745" s="22"/>
      <c r="P745" s="19"/>
      <c r="Q745" s="22">
        <v>0</v>
      </c>
      <c r="R745" s="22">
        <v>0</v>
      </c>
      <c r="S745" s="19">
        <v>0</v>
      </c>
      <c r="T745" s="19">
        <v>0</v>
      </c>
      <c r="U745" s="19"/>
      <c r="V745" s="19"/>
      <c r="W745" s="19">
        <v>0</v>
      </c>
      <c r="X745" s="19">
        <v>0</v>
      </c>
      <c r="Y745" s="19">
        <v>0</v>
      </c>
      <c r="Z745" s="19">
        <v>0</v>
      </c>
      <c r="AA745" s="19">
        <v>0</v>
      </c>
      <c r="AB745" s="19">
        <v>0</v>
      </c>
      <c r="AC745" s="19">
        <v>0</v>
      </c>
      <c r="AD745" s="19">
        <v>0</v>
      </c>
      <c r="AE745" s="19">
        <v>0</v>
      </c>
      <c r="AF745" s="19">
        <v>0</v>
      </c>
      <c r="AG745" s="19">
        <v>0</v>
      </c>
      <c r="AH745" s="19">
        <v>0</v>
      </c>
      <c r="AI745" s="19">
        <v>0</v>
      </c>
      <c r="AJ745" s="19">
        <v>0</v>
      </c>
      <c r="AK745" s="19">
        <v>0</v>
      </c>
      <c r="AL745" s="19">
        <v>0</v>
      </c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>
        <v>0</v>
      </c>
      <c r="BB745" s="19">
        <v>0</v>
      </c>
      <c r="BC745" s="19"/>
      <c r="BD745" s="19"/>
      <c r="BE745" s="19"/>
      <c r="BF745" s="19"/>
      <c r="BG745" s="16">
        <f t="shared" si="45"/>
        <v>0</v>
      </c>
      <c r="BH745" s="16">
        <f t="shared" si="45"/>
        <v>0</v>
      </c>
      <c r="BI745" s="79">
        <f t="shared" si="46"/>
        <v>0</v>
      </c>
      <c r="BJ745" s="79">
        <f t="shared" si="47"/>
        <v>0</v>
      </c>
      <c r="BK745" s="18">
        <f t="shared" si="44"/>
        <v>0</v>
      </c>
    </row>
    <row r="746" spans="1:63" ht="31.5" x14ac:dyDescent="0.3">
      <c r="A746" s="12">
        <v>41.265700000000002</v>
      </c>
      <c r="B746" s="13" t="s">
        <v>714</v>
      </c>
      <c r="C746" s="19"/>
      <c r="D746" s="19"/>
      <c r="E746" s="19">
        <v>0</v>
      </c>
      <c r="F746" s="19">
        <v>0</v>
      </c>
      <c r="G746" s="19">
        <v>0</v>
      </c>
      <c r="H746" s="19">
        <v>0</v>
      </c>
      <c r="I746" s="19"/>
      <c r="J746" s="19"/>
      <c r="K746" s="19">
        <v>0</v>
      </c>
      <c r="L746" s="19">
        <v>0</v>
      </c>
      <c r="M746" s="19">
        <v>0</v>
      </c>
      <c r="N746" s="19">
        <v>0</v>
      </c>
      <c r="O746" s="22"/>
      <c r="P746" s="19"/>
      <c r="Q746" s="22">
        <v>0</v>
      </c>
      <c r="R746" s="22">
        <v>0</v>
      </c>
      <c r="S746" s="19">
        <v>0</v>
      </c>
      <c r="T746" s="19">
        <v>0</v>
      </c>
      <c r="U746" s="19"/>
      <c r="V746" s="19"/>
      <c r="W746" s="19">
        <v>0</v>
      </c>
      <c r="X746" s="19">
        <v>0</v>
      </c>
      <c r="Y746" s="19"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0</v>
      </c>
      <c r="AE746" s="19">
        <v>0</v>
      </c>
      <c r="AF746" s="19">
        <v>0</v>
      </c>
      <c r="AG746" s="19">
        <v>0</v>
      </c>
      <c r="AH746" s="19">
        <v>0</v>
      </c>
      <c r="AI746" s="19">
        <v>0</v>
      </c>
      <c r="AJ746" s="19">
        <v>0</v>
      </c>
      <c r="AK746" s="19">
        <v>0</v>
      </c>
      <c r="AL746" s="19">
        <v>0</v>
      </c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>
        <v>0</v>
      </c>
      <c r="BB746" s="19">
        <v>0</v>
      </c>
      <c r="BC746" s="19"/>
      <c r="BD746" s="19"/>
      <c r="BE746" s="19"/>
      <c r="BF746" s="19"/>
      <c r="BG746" s="16">
        <f t="shared" si="45"/>
        <v>0</v>
      </c>
      <c r="BH746" s="16">
        <f t="shared" si="45"/>
        <v>0</v>
      </c>
      <c r="BI746" s="79">
        <f t="shared" si="46"/>
        <v>0</v>
      </c>
      <c r="BJ746" s="79">
        <f t="shared" si="47"/>
        <v>0</v>
      </c>
      <c r="BK746" s="18">
        <f t="shared" si="44"/>
        <v>0</v>
      </c>
    </row>
    <row r="747" spans="1:63" ht="31.5" x14ac:dyDescent="0.3">
      <c r="A747" s="12">
        <v>41.2667</v>
      </c>
      <c r="B747" s="13" t="s">
        <v>715</v>
      </c>
      <c r="C747" s="19"/>
      <c r="D747" s="19"/>
      <c r="E747" s="19">
        <v>0</v>
      </c>
      <c r="F747" s="19">
        <v>0</v>
      </c>
      <c r="G747" s="19">
        <v>0</v>
      </c>
      <c r="H747" s="19">
        <v>0</v>
      </c>
      <c r="I747" s="19"/>
      <c r="J747" s="19"/>
      <c r="K747" s="19">
        <v>0</v>
      </c>
      <c r="L747" s="19">
        <v>0</v>
      </c>
      <c r="M747" s="19">
        <v>0</v>
      </c>
      <c r="N747" s="19">
        <v>0</v>
      </c>
      <c r="O747" s="22"/>
      <c r="P747" s="19"/>
      <c r="Q747" s="22">
        <v>0</v>
      </c>
      <c r="R747" s="22">
        <v>0</v>
      </c>
      <c r="S747" s="19">
        <v>0</v>
      </c>
      <c r="T747" s="19">
        <v>0</v>
      </c>
      <c r="U747" s="19"/>
      <c r="V747" s="19"/>
      <c r="W747" s="19">
        <v>0</v>
      </c>
      <c r="X747" s="19">
        <v>0</v>
      </c>
      <c r="Y747" s="19">
        <v>0</v>
      </c>
      <c r="Z747" s="19">
        <v>0</v>
      </c>
      <c r="AA747" s="19">
        <v>0</v>
      </c>
      <c r="AB747" s="19">
        <v>0</v>
      </c>
      <c r="AC747" s="19">
        <v>0</v>
      </c>
      <c r="AD747" s="19">
        <v>0</v>
      </c>
      <c r="AE747" s="19">
        <v>0</v>
      </c>
      <c r="AF747" s="19">
        <v>0</v>
      </c>
      <c r="AG747" s="19">
        <v>0</v>
      </c>
      <c r="AH747" s="19">
        <v>0</v>
      </c>
      <c r="AI747" s="19">
        <v>0</v>
      </c>
      <c r="AJ747" s="19">
        <v>0</v>
      </c>
      <c r="AK747" s="19">
        <v>0</v>
      </c>
      <c r="AL747" s="19">
        <v>0</v>
      </c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>
        <v>0</v>
      </c>
      <c r="BB747" s="19">
        <v>0</v>
      </c>
      <c r="BC747" s="19"/>
      <c r="BD747" s="19"/>
      <c r="BE747" s="19"/>
      <c r="BF747" s="19"/>
      <c r="BG747" s="16">
        <f t="shared" si="45"/>
        <v>0</v>
      </c>
      <c r="BH747" s="16">
        <f t="shared" si="45"/>
        <v>0</v>
      </c>
      <c r="BI747" s="79">
        <f t="shared" si="46"/>
        <v>0</v>
      </c>
      <c r="BJ747" s="79">
        <f t="shared" si="47"/>
        <v>0</v>
      </c>
      <c r="BK747" s="18">
        <f t="shared" si="44"/>
        <v>0</v>
      </c>
    </row>
    <row r="748" spans="1:63" ht="47.25" x14ac:dyDescent="0.3">
      <c r="A748" s="12">
        <v>41.267699999999998</v>
      </c>
      <c r="B748" s="13" t="s">
        <v>716</v>
      </c>
      <c r="C748" s="19"/>
      <c r="D748" s="19"/>
      <c r="E748" s="19">
        <v>0</v>
      </c>
      <c r="F748" s="19">
        <v>0</v>
      </c>
      <c r="G748" s="19">
        <v>0</v>
      </c>
      <c r="H748" s="19">
        <v>0</v>
      </c>
      <c r="I748" s="19"/>
      <c r="J748" s="19"/>
      <c r="K748" s="19">
        <v>0</v>
      </c>
      <c r="L748" s="19">
        <v>0</v>
      </c>
      <c r="M748" s="19">
        <v>0</v>
      </c>
      <c r="N748" s="19">
        <v>0</v>
      </c>
      <c r="O748" s="22"/>
      <c r="P748" s="19"/>
      <c r="Q748" s="22">
        <v>0</v>
      </c>
      <c r="R748" s="22">
        <v>0</v>
      </c>
      <c r="S748" s="19">
        <v>0</v>
      </c>
      <c r="T748" s="19">
        <v>0</v>
      </c>
      <c r="U748" s="19"/>
      <c r="V748" s="19"/>
      <c r="W748" s="19">
        <v>0</v>
      </c>
      <c r="X748" s="19">
        <v>0</v>
      </c>
      <c r="Y748" s="19">
        <v>0</v>
      </c>
      <c r="Z748" s="19">
        <v>0</v>
      </c>
      <c r="AA748" s="19">
        <v>0</v>
      </c>
      <c r="AB748" s="19">
        <v>0</v>
      </c>
      <c r="AC748" s="19">
        <v>0</v>
      </c>
      <c r="AD748" s="19">
        <v>0</v>
      </c>
      <c r="AE748" s="19">
        <v>0</v>
      </c>
      <c r="AF748" s="19">
        <v>0</v>
      </c>
      <c r="AG748" s="19">
        <v>0</v>
      </c>
      <c r="AH748" s="19">
        <v>0</v>
      </c>
      <c r="AI748" s="19">
        <v>0</v>
      </c>
      <c r="AJ748" s="19">
        <v>0</v>
      </c>
      <c r="AK748" s="19">
        <v>0</v>
      </c>
      <c r="AL748" s="19">
        <v>0</v>
      </c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>
        <v>0</v>
      </c>
      <c r="BB748" s="19">
        <v>8221576</v>
      </c>
      <c r="BC748" s="19"/>
      <c r="BD748" s="19"/>
      <c r="BE748" s="19"/>
      <c r="BF748" s="19"/>
      <c r="BG748" s="16">
        <f t="shared" si="45"/>
        <v>0</v>
      </c>
      <c r="BH748" s="16">
        <f t="shared" si="45"/>
        <v>8221576</v>
      </c>
      <c r="BI748" s="79">
        <f t="shared" si="46"/>
        <v>0</v>
      </c>
      <c r="BJ748" s="79">
        <f t="shared" si="47"/>
        <v>8221576</v>
      </c>
      <c r="BK748" s="18">
        <f t="shared" si="44"/>
        <v>0</v>
      </c>
    </row>
    <row r="749" spans="1:63" ht="31.5" x14ac:dyDescent="0.3">
      <c r="A749" s="12">
        <v>41.300699999999999</v>
      </c>
      <c r="B749" s="13" t="s">
        <v>717</v>
      </c>
      <c r="C749" s="19"/>
      <c r="D749" s="19"/>
      <c r="E749" s="19">
        <v>0</v>
      </c>
      <c r="F749" s="19">
        <v>0</v>
      </c>
      <c r="G749" s="19">
        <v>0</v>
      </c>
      <c r="H749" s="19">
        <v>0</v>
      </c>
      <c r="I749" s="19"/>
      <c r="J749" s="19"/>
      <c r="K749" s="19">
        <v>0</v>
      </c>
      <c r="L749" s="19">
        <v>0</v>
      </c>
      <c r="M749" s="19">
        <v>0</v>
      </c>
      <c r="N749" s="19">
        <v>0</v>
      </c>
      <c r="O749" s="22"/>
      <c r="P749" s="19"/>
      <c r="Q749" s="22">
        <v>0</v>
      </c>
      <c r="R749" s="22">
        <v>0</v>
      </c>
      <c r="S749" s="19">
        <v>0</v>
      </c>
      <c r="T749" s="19">
        <v>0</v>
      </c>
      <c r="U749" s="19"/>
      <c r="V749" s="19"/>
      <c r="W749" s="19">
        <v>0</v>
      </c>
      <c r="X749" s="19">
        <v>0</v>
      </c>
      <c r="Y749" s="19">
        <v>0</v>
      </c>
      <c r="Z749" s="19">
        <v>0</v>
      </c>
      <c r="AA749" s="19">
        <v>0</v>
      </c>
      <c r="AB749" s="19">
        <v>0</v>
      </c>
      <c r="AC749" s="19">
        <v>0</v>
      </c>
      <c r="AD749" s="19">
        <v>0</v>
      </c>
      <c r="AE749" s="19">
        <v>0</v>
      </c>
      <c r="AF749" s="19">
        <v>0</v>
      </c>
      <c r="AG749" s="19">
        <v>0</v>
      </c>
      <c r="AH749" s="19">
        <v>0</v>
      </c>
      <c r="AI749" s="19">
        <v>0</v>
      </c>
      <c r="AJ749" s="19">
        <v>0</v>
      </c>
      <c r="AK749" s="19">
        <v>0</v>
      </c>
      <c r="AL749" s="19">
        <v>0</v>
      </c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>
        <v>0</v>
      </c>
      <c r="BB749" s="19">
        <v>0</v>
      </c>
      <c r="BC749" s="19"/>
      <c r="BD749" s="19"/>
      <c r="BE749" s="19"/>
      <c r="BF749" s="19"/>
      <c r="BG749" s="16">
        <f t="shared" si="45"/>
        <v>0</v>
      </c>
      <c r="BH749" s="16">
        <f t="shared" si="45"/>
        <v>0</v>
      </c>
      <c r="BI749" s="79">
        <f t="shared" si="46"/>
        <v>0</v>
      </c>
      <c r="BJ749" s="79">
        <f t="shared" si="47"/>
        <v>0</v>
      </c>
      <c r="BK749" s="18">
        <f t="shared" si="44"/>
        <v>0</v>
      </c>
    </row>
    <row r="750" spans="1:63" ht="31.5" x14ac:dyDescent="0.3">
      <c r="A750" s="12">
        <v>41.401699999999998</v>
      </c>
      <c r="B750" s="13" t="s">
        <v>718</v>
      </c>
      <c r="C750" s="19"/>
      <c r="D750" s="19"/>
      <c r="E750" s="19">
        <v>0</v>
      </c>
      <c r="F750" s="19">
        <v>0</v>
      </c>
      <c r="G750" s="19">
        <v>0</v>
      </c>
      <c r="H750" s="19">
        <v>0</v>
      </c>
      <c r="I750" s="19"/>
      <c r="J750" s="19"/>
      <c r="K750" s="19">
        <v>0</v>
      </c>
      <c r="L750" s="19">
        <v>0</v>
      </c>
      <c r="M750" s="19">
        <v>0</v>
      </c>
      <c r="N750" s="19">
        <v>0</v>
      </c>
      <c r="O750" s="22"/>
      <c r="P750" s="19"/>
      <c r="Q750" s="22">
        <v>0</v>
      </c>
      <c r="R750" s="22">
        <v>0</v>
      </c>
      <c r="S750" s="19">
        <v>0</v>
      </c>
      <c r="T750" s="19">
        <v>0</v>
      </c>
      <c r="U750" s="19"/>
      <c r="V750" s="19"/>
      <c r="W750" s="19">
        <v>0</v>
      </c>
      <c r="X750" s="19">
        <v>0</v>
      </c>
      <c r="Y750" s="19">
        <v>0</v>
      </c>
      <c r="Z750" s="19">
        <v>0</v>
      </c>
      <c r="AA750" s="19">
        <v>0</v>
      </c>
      <c r="AB750" s="19">
        <v>0</v>
      </c>
      <c r="AC750" s="19">
        <v>0</v>
      </c>
      <c r="AD750" s="19">
        <v>0</v>
      </c>
      <c r="AE750" s="19">
        <v>0</v>
      </c>
      <c r="AF750" s="19">
        <v>0</v>
      </c>
      <c r="AG750" s="19">
        <v>0</v>
      </c>
      <c r="AH750" s="19">
        <v>0</v>
      </c>
      <c r="AI750" s="19">
        <v>0</v>
      </c>
      <c r="AJ750" s="19">
        <v>0</v>
      </c>
      <c r="AK750" s="19">
        <v>0</v>
      </c>
      <c r="AL750" s="19">
        <v>0</v>
      </c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>
        <v>0</v>
      </c>
      <c r="BB750" s="19">
        <v>0</v>
      </c>
      <c r="BC750" s="19"/>
      <c r="BD750" s="19"/>
      <c r="BE750" s="19"/>
      <c r="BF750" s="19"/>
      <c r="BG750" s="16">
        <f t="shared" si="45"/>
        <v>0</v>
      </c>
      <c r="BH750" s="16">
        <f t="shared" si="45"/>
        <v>0</v>
      </c>
      <c r="BI750" s="79">
        <f t="shared" si="46"/>
        <v>0</v>
      </c>
      <c r="BJ750" s="79">
        <f t="shared" si="47"/>
        <v>0</v>
      </c>
      <c r="BK750" s="18">
        <f t="shared" si="44"/>
        <v>0</v>
      </c>
    </row>
    <row r="751" spans="1:63" ht="31.5" x14ac:dyDescent="0.3">
      <c r="A751" s="12">
        <v>41.402700000000003</v>
      </c>
      <c r="B751" s="13" t="s">
        <v>719</v>
      </c>
      <c r="C751" s="19"/>
      <c r="D751" s="19"/>
      <c r="E751" s="19">
        <v>0</v>
      </c>
      <c r="F751" s="19">
        <v>0</v>
      </c>
      <c r="G751" s="19">
        <v>0</v>
      </c>
      <c r="H751" s="19">
        <v>0</v>
      </c>
      <c r="I751" s="19"/>
      <c r="J751" s="19"/>
      <c r="K751" s="19">
        <v>0</v>
      </c>
      <c r="L751" s="19">
        <v>0</v>
      </c>
      <c r="M751" s="19">
        <v>0</v>
      </c>
      <c r="N751" s="19">
        <v>0</v>
      </c>
      <c r="O751" s="22"/>
      <c r="P751" s="19"/>
      <c r="Q751" s="22">
        <v>0</v>
      </c>
      <c r="R751" s="22">
        <v>0</v>
      </c>
      <c r="S751" s="19">
        <v>0</v>
      </c>
      <c r="T751" s="19">
        <v>0</v>
      </c>
      <c r="U751" s="19"/>
      <c r="V751" s="19"/>
      <c r="W751" s="19">
        <v>0</v>
      </c>
      <c r="X751" s="19">
        <v>0</v>
      </c>
      <c r="Y751" s="19">
        <v>0</v>
      </c>
      <c r="Z751" s="19">
        <v>0</v>
      </c>
      <c r="AA751" s="19">
        <v>0</v>
      </c>
      <c r="AB751" s="19">
        <v>0</v>
      </c>
      <c r="AC751" s="19">
        <v>0</v>
      </c>
      <c r="AD751" s="19">
        <v>0</v>
      </c>
      <c r="AE751" s="19">
        <v>0</v>
      </c>
      <c r="AF751" s="19">
        <v>0</v>
      </c>
      <c r="AG751" s="19">
        <v>0</v>
      </c>
      <c r="AH751" s="19">
        <v>0</v>
      </c>
      <c r="AI751" s="19">
        <v>0</v>
      </c>
      <c r="AJ751" s="19">
        <v>0</v>
      </c>
      <c r="AK751" s="19">
        <v>0</v>
      </c>
      <c r="AL751" s="19">
        <v>0</v>
      </c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>
        <v>0</v>
      </c>
      <c r="BB751" s="19">
        <v>0</v>
      </c>
      <c r="BC751" s="19"/>
      <c r="BD751" s="19"/>
      <c r="BE751" s="19"/>
      <c r="BF751" s="19"/>
      <c r="BG751" s="16">
        <f t="shared" si="45"/>
        <v>0</v>
      </c>
      <c r="BH751" s="16">
        <f t="shared" si="45"/>
        <v>0</v>
      </c>
      <c r="BI751" s="79">
        <f t="shared" si="46"/>
        <v>0</v>
      </c>
      <c r="BJ751" s="79">
        <f t="shared" si="47"/>
        <v>0</v>
      </c>
      <c r="BK751" s="18">
        <f t="shared" si="44"/>
        <v>0</v>
      </c>
    </row>
    <row r="752" spans="1:63" ht="31.5" x14ac:dyDescent="0.3">
      <c r="A752" s="12">
        <v>41.403700000000001</v>
      </c>
      <c r="B752" s="13" t="s">
        <v>720</v>
      </c>
      <c r="C752" s="19"/>
      <c r="D752" s="19"/>
      <c r="E752" s="19">
        <v>0</v>
      </c>
      <c r="F752" s="19">
        <v>0</v>
      </c>
      <c r="G752" s="19">
        <v>0</v>
      </c>
      <c r="H752" s="19">
        <v>0</v>
      </c>
      <c r="I752" s="19"/>
      <c r="J752" s="19"/>
      <c r="K752" s="19">
        <v>0</v>
      </c>
      <c r="L752" s="19">
        <v>0</v>
      </c>
      <c r="M752" s="19">
        <v>0</v>
      </c>
      <c r="N752" s="19">
        <v>0</v>
      </c>
      <c r="O752" s="22"/>
      <c r="P752" s="19"/>
      <c r="Q752" s="22">
        <v>0</v>
      </c>
      <c r="R752" s="22">
        <v>0</v>
      </c>
      <c r="S752" s="19">
        <v>0</v>
      </c>
      <c r="T752" s="19">
        <v>0</v>
      </c>
      <c r="U752" s="19"/>
      <c r="V752" s="19"/>
      <c r="W752" s="19">
        <v>0</v>
      </c>
      <c r="X752" s="19">
        <v>0</v>
      </c>
      <c r="Y752" s="19">
        <v>0</v>
      </c>
      <c r="Z752" s="19">
        <v>0</v>
      </c>
      <c r="AA752" s="19">
        <v>0</v>
      </c>
      <c r="AB752" s="19">
        <v>0</v>
      </c>
      <c r="AC752" s="19">
        <v>0</v>
      </c>
      <c r="AD752" s="19">
        <v>0</v>
      </c>
      <c r="AE752" s="19">
        <v>0</v>
      </c>
      <c r="AF752" s="19">
        <v>0</v>
      </c>
      <c r="AG752" s="19">
        <v>0</v>
      </c>
      <c r="AH752" s="19">
        <v>0</v>
      </c>
      <c r="AI752" s="19">
        <v>0</v>
      </c>
      <c r="AJ752" s="19">
        <v>0</v>
      </c>
      <c r="AK752" s="19">
        <v>0</v>
      </c>
      <c r="AL752" s="19">
        <v>0</v>
      </c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>
        <v>0</v>
      </c>
      <c r="BB752" s="19">
        <v>0</v>
      </c>
      <c r="BC752" s="19"/>
      <c r="BD752" s="19"/>
      <c r="BE752" s="19"/>
      <c r="BF752" s="19"/>
      <c r="BG752" s="16">
        <f t="shared" si="45"/>
        <v>0</v>
      </c>
      <c r="BH752" s="16">
        <f t="shared" si="45"/>
        <v>0</v>
      </c>
      <c r="BI752" s="79">
        <f t="shared" si="46"/>
        <v>0</v>
      </c>
      <c r="BJ752" s="79">
        <f t="shared" si="47"/>
        <v>0</v>
      </c>
      <c r="BK752" s="18">
        <f t="shared" si="44"/>
        <v>0</v>
      </c>
    </row>
    <row r="753" spans="1:63" ht="31.5" x14ac:dyDescent="0.3">
      <c r="A753" s="12">
        <v>41.404699999999998</v>
      </c>
      <c r="B753" s="13" t="s">
        <v>721</v>
      </c>
      <c r="C753" s="19"/>
      <c r="D753" s="19"/>
      <c r="E753" s="19">
        <v>0</v>
      </c>
      <c r="F753" s="19">
        <v>0</v>
      </c>
      <c r="G753" s="19">
        <v>0</v>
      </c>
      <c r="H753" s="19">
        <v>0</v>
      </c>
      <c r="I753" s="19"/>
      <c r="J753" s="19"/>
      <c r="K753" s="19">
        <v>0</v>
      </c>
      <c r="L753" s="19">
        <v>0</v>
      </c>
      <c r="M753" s="19">
        <v>0</v>
      </c>
      <c r="N753" s="19">
        <v>0</v>
      </c>
      <c r="O753" s="22"/>
      <c r="P753" s="19"/>
      <c r="Q753" s="22">
        <v>0</v>
      </c>
      <c r="R753" s="22">
        <v>0</v>
      </c>
      <c r="S753" s="19">
        <v>0</v>
      </c>
      <c r="T753" s="19">
        <v>0</v>
      </c>
      <c r="U753" s="19"/>
      <c r="V753" s="19"/>
      <c r="W753" s="19">
        <v>0</v>
      </c>
      <c r="X753" s="19">
        <v>0</v>
      </c>
      <c r="Y753" s="19">
        <v>0</v>
      </c>
      <c r="Z753" s="19">
        <v>0</v>
      </c>
      <c r="AA753" s="19">
        <v>0</v>
      </c>
      <c r="AB753" s="19">
        <v>0</v>
      </c>
      <c r="AC753" s="19">
        <v>0</v>
      </c>
      <c r="AD753" s="19">
        <v>0</v>
      </c>
      <c r="AE753" s="19">
        <v>0</v>
      </c>
      <c r="AF753" s="19">
        <v>0</v>
      </c>
      <c r="AG753" s="19">
        <v>0</v>
      </c>
      <c r="AH753" s="19">
        <v>0</v>
      </c>
      <c r="AI753" s="19">
        <v>0</v>
      </c>
      <c r="AJ753" s="19">
        <v>0</v>
      </c>
      <c r="AK753" s="19">
        <v>0</v>
      </c>
      <c r="AL753" s="19">
        <v>0</v>
      </c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>
        <v>0</v>
      </c>
      <c r="BB753" s="19">
        <v>0</v>
      </c>
      <c r="BC753" s="19"/>
      <c r="BD753" s="19"/>
      <c r="BE753" s="19"/>
      <c r="BF753" s="19"/>
      <c r="BG753" s="16">
        <f t="shared" si="45"/>
        <v>0</v>
      </c>
      <c r="BH753" s="16">
        <f t="shared" si="45"/>
        <v>0</v>
      </c>
      <c r="BI753" s="79">
        <f t="shared" si="46"/>
        <v>0</v>
      </c>
      <c r="BJ753" s="79">
        <f t="shared" si="47"/>
        <v>0</v>
      </c>
      <c r="BK753" s="18">
        <f t="shared" si="44"/>
        <v>0</v>
      </c>
    </row>
    <row r="754" spans="1:63" ht="31.5" x14ac:dyDescent="0.3">
      <c r="A754" s="12">
        <v>41.405700000000003</v>
      </c>
      <c r="B754" s="13" t="s">
        <v>722</v>
      </c>
      <c r="C754" s="19"/>
      <c r="D754" s="19"/>
      <c r="E754" s="19">
        <v>0</v>
      </c>
      <c r="F754" s="19">
        <v>0</v>
      </c>
      <c r="G754" s="19">
        <v>0</v>
      </c>
      <c r="H754" s="19">
        <v>0</v>
      </c>
      <c r="I754" s="19"/>
      <c r="J754" s="19"/>
      <c r="K754" s="19">
        <v>0</v>
      </c>
      <c r="L754" s="19">
        <v>0</v>
      </c>
      <c r="M754" s="19">
        <v>0</v>
      </c>
      <c r="N754" s="19">
        <v>0</v>
      </c>
      <c r="O754" s="22"/>
      <c r="P754" s="19"/>
      <c r="Q754" s="22">
        <v>0</v>
      </c>
      <c r="R754" s="22">
        <v>0</v>
      </c>
      <c r="S754" s="19">
        <v>0</v>
      </c>
      <c r="T754" s="19">
        <v>0</v>
      </c>
      <c r="U754" s="19"/>
      <c r="V754" s="19"/>
      <c r="W754" s="19">
        <v>0</v>
      </c>
      <c r="X754" s="19">
        <v>0</v>
      </c>
      <c r="Y754" s="19">
        <v>0</v>
      </c>
      <c r="Z754" s="19">
        <v>0</v>
      </c>
      <c r="AA754" s="19">
        <v>0</v>
      </c>
      <c r="AB754" s="19">
        <v>0</v>
      </c>
      <c r="AC754" s="19">
        <v>0</v>
      </c>
      <c r="AD754" s="19">
        <v>0</v>
      </c>
      <c r="AE754" s="19">
        <v>0</v>
      </c>
      <c r="AF754" s="19">
        <v>0</v>
      </c>
      <c r="AG754" s="19">
        <v>0</v>
      </c>
      <c r="AH754" s="19">
        <v>0</v>
      </c>
      <c r="AI754" s="19">
        <v>0</v>
      </c>
      <c r="AJ754" s="19">
        <v>0</v>
      </c>
      <c r="AK754" s="19">
        <v>0</v>
      </c>
      <c r="AL754" s="19">
        <v>0</v>
      </c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>
        <v>0</v>
      </c>
      <c r="BB754" s="19">
        <v>0</v>
      </c>
      <c r="BC754" s="19"/>
      <c r="BD754" s="19"/>
      <c r="BE754" s="19"/>
      <c r="BF754" s="19"/>
      <c r="BG754" s="16">
        <f t="shared" si="45"/>
        <v>0</v>
      </c>
      <c r="BH754" s="16">
        <f t="shared" si="45"/>
        <v>0</v>
      </c>
      <c r="BI754" s="79">
        <f t="shared" si="46"/>
        <v>0</v>
      </c>
      <c r="BJ754" s="79">
        <f t="shared" si="47"/>
        <v>0</v>
      </c>
      <c r="BK754" s="18">
        <f t="shared" si="44"/>
        <v>0</v>
      </c>
    </row>
    <row r="755" spans="1:63" ht="31.5" x14ac:dyDescent="0.3">
      <c r="A755" s="12">
        <v>41.406700000000001</v>
      </c>
      <c r="B755" s="13" t="s">
        <v>723</v>
      </c>
      <c r="C755" s="19"/>
      <c r="D755" s="19"/>
      <c r="E755" s="19">
        <v>0</v>
      </c>
      <c r="F755" s="19">
        <v>0</v>
      </c>
      <c r="G755" s="19">
        <v>0</v>
      </c>
      <c r="H755" s="19">
        <v>0</v>
      </c>
      <c r="I755" s="19"/>
      <c r="J755" s="19"/>
      <c r="K755" s="19">
        <v>0</v>
      </c>
      <c r="L755" s="19">
        <v>0</v>
      </c>
      <c r="M755" s="19">
        <v>0</v>
      </c>
      <c r="N755" s="19">
        <v>0</v>
      </c>
      <c r="O755" s="22"/>
      <c r="P755" s="19"/>
      <c r="Q755" s="22">
        <v>0</v>
      </c>
      <c r="R755" s="22">
        <v>0</v>
      </c>
      <c r="S755" s="19">
        <v>0</v>
      </c>
      <c r="T755" s="19">
        <v>0</v>
      </c>
      <c r="U755" s="19"/>
      <c r="V755" s="19"/>
      <c r="W755" s="19">
        <v>0</v>
      </c>
      <c r="X755" s="19">
        <v>0</v>
      </c>
      <c r="Y755" s="19">
        <v>0</v>
      </c>
      <c r="Z755" s="19">
        <v>0</v>
      </c>
      <c r="AA755" s="19">
        <v>0</v>
      </c>
      <c r="AB755" s="19">
        <v>0</v>
      </c>
      <c r="AC755" s="19">
        <v>0</v>
      </c>
      <c r="AD755" s="19">
        <v>0</v>
      </c>
      <c r="AE755" s="19">
        <v>0</v>
      </c>
      <c r="AF755" s="19">
        <v>0</v>
      </c>
      <c r="AG755" s="19">
        <v>0</v>
      </c>
      <c r="AH755" s="19">
        <v>0</v>
      </c>
      <c r="AI755" s="19">
        <v>0</v>
      </c>
      <c r="AJ755" s="19">
        <v>0</v>
      </c>
      <c r="AK755" s="19">
        <v>0</v>
      </c>
      <c r="AL755" s="19">
        <v>0</v>
      </c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>
        <v>0</v>
      </c>
      <c r="BB755" s="19">
        <v>0</v>
      </c>
      <c r="BC755" s="19"/>
      <c r="BD755" s="19"/>
      <c r="BE755" s="19"/>
      <c r="BF755" s="19"/>
      <c r="BG755" s="16">
        <f t="shared" si="45"/>
        <v>0</v>
      </c>
      <c r="BH755" s="16">
        <f t="shared" si="45"/>
        <v>0</v>
      </c>
      <c r="BI755" s="79">
        <f t="shared" si="46"/>
        <v>0</v>
      </c>
      <c r="BJ755" s="79">
        <f t="shared" si="47"/>
        <v>0</v>
      </c>
      <c r="BK755" s="18">
        <f t="shared" si="44"/>
        <v>0</v>
      </c>
    </row>
    <row r="756" spans="1:63" ht="31.5" x14ac:dyDescent="0.3">
      <c r="A756" s="12">
        <v>41.407699999999998</v>
      </c>
      <c r="B756" s="13" t="s">
        <v>724</v>
      </c>
      <c r="C756" s="19"/>
      <c r="D756" s="19"/>
      <c r="E756" s="19">
        <v>0</v>
      </c>
      <c r="F756" s="19">
        <v>0</v>
      </c>
      <c r="G756" s="19">
        <v>0</v>
      </c>
      <c r="H756" s="19">
        <v>0</v>
      </c>
      <c r="I756" s="19"/>
      <c r="J756" s="19"/>
      <c r="K756" s="19">
        <v>0</v>
      </c>
      <c r="L756" s="19">
        <v>0</v>
      </c>
      <c r="M756" s="19">
        <v>0</v>
      </c>
      <c r="N756" s="19">
        <v>0</v>
      </c>
      <c r="O756" s="22"/>
      <c r="P756" s="19"/>
      <c r="Q756" s="22">
        <v>0</v>
      </c>
      <c r="R756" s="22">
        <v>0</v>
      </c>
      <c r="S756" s="19">
        <v>0</v>
      </c>
      <c r="T756" s="19">
        <v>0</v>
      </c>
      <c r="U756" s="19"/>
      <c r="V756" s="19"/>
      <c r="W756" s="19">
        <v>0</v>
      </c>
      <c r="X756" s="19">
        <v>0</v>
      </c>
      <c r="Y756" s="19">
        <v>0</v>
      </c>
      <c r="Z756" s="19">
        <v>0</v>
      </c>
      <c r="AA756" s="19">
        <v>0</v>
      </c>
      <c r="AB756" s="19">
        <v>0</v>
      </c>
      <c r="AC756" s="19">
        <v>0</v>
      </c>
      <c r="AD756" s="19">
        <v>0</v>
      </c>
      <c r="AE756" s="19">
        <v>0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>
        <v>0</v>
      </c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>
        <v>0</v>
      </c>
      <c r="BB756" s="19">
        <v>0</v>
      </c>
      <c r="BC756" s="19"/>
      <c r="BD756" s="19"/>
      <c r="BE756" s="19"/>
      <c r="BF756" s="19"/>
      <c r="BG756" s="16">
        <f t="shared" si="45"/>
        <v>0</v>
      </c>
      <c r="BH756" s="16">
        <f t="shared" si="45"/>
        <v>0</v>
      </c>
      <c r="BI756" s="79">
        <f t="shared" si="46"/>
        <v>0</v>
      </c>
      <c r="BJ756" s="79">
        <f t="shared" si="47"/>
        <v>0</v>
      </c>
      <c r="BK756" s="18">
        <f t="shared" si="44"/>
        <v>0</v>
      </c>
    </row>
    <row r="757" spans="1:63" ht="31.5" x14ac:dyDescent="0.3">
      <c r="A757" s="12">
        <v>41.408700000000003</v>
      </c>
      <c r="B757" s="13" t="s">
        <v>725</v>
      </c>
      <c r="C757" s="19"/>
      <c r="D757" s="19"/>
      <c r="E757" s="19">
        <v>0</v>
      </c>
      <c r="F757" s="19">
        <v>0</v>
      </c>
      <c r="G757" s="19">
        <v>0</v>
      </c>
      <c r="H757" s="19">
        <v>0</v>
      </c>
      <c r="I757" s="19"/>
      <c r="J757" s="19"/>
      <c r="K757" s="19">
        <v>0</v>
      </c>
      <c r="L757" s="19">
        <v>0</v>
      </c>
      <c r="M757" s="19">
        <v>0</v>
      </c>
      <c r="N757" s="19">
        <v>0</v>
      </c>
      <c r="O757" s="22"/>
      <c r="P757" s="19"/>
      <c r="Q757" s="22">
        <v>0</v>
      </c>
      <c r="R757" s="22">
        <v>0</v>
      </c>
      <c r="S757" s="19">
        <v>0</v>
      </c>
      <c r="T757" s="19">
        <v>0</v>
      </c>
      <c r="U757" s="19"/>
      <c r="V757" s="19"/>
      <c r="W757" s="19">
        <v>0</v>
      </c>
      <c r="X757" s="19">
        <v>0</v>
      </c>
      <c r="Y757" s="19">
        <v>0</v>
      </c>
      <c r="Z757" s="19">
        <v>0</v>
      </c>
      <c r="AA757" s="19">
        <v>0</v>
      </c>
      <c r="AB757" s="19">
        <v>0</v>
      </c>
      <c r="AC757" s="19">
        <v>0</v>
      </c>
      <c r="AD757" s="19">
        <v>0</v>
      </c>
      <c r="AE757" s="19">
        <v>0</v>
      </c>
      <c r="AF757" s="19">
        <v>0</v>
      </c>
      <c r="AG757" s="19">
        <v>0</v>
      </c>
      <c r="AH757" s="19">
        <v>0</v>
      </c>
      <c r="AI757" s="19">
        <v>0</v>
      </c>
      <c r="AJ757" s="19">
        <v>0</v>
      </c>
      <c r="AK757" s="19">
        <v>0</v>
      </c>
      <c r="AL757" s="19">
        <v>0</v>
      </c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>
        <v>0</v>
      </c>
      <c r="BB757" s="19">
        <v>0</v>
      </c>
      <c r="BC757" s="19"/>
      <c r="BD757" s="19"/>
      <c r="BE757" s="19"/>
      <c r="BF757" s="19"/>
      <c r="BG757" s="16">
        <f t="shared" si="45"/>
        <v>0</v>
      </c>
      <c r="BH757" s="16">
        <f t="shared" si="45"/>
        <v>0</v>
      </c>
      <c r="BI757" s="79">
        <f t="shared" si="46"/>
        <v>0</v>
      </c>
      <c r="BJ757" s="79">
        <f t="shared" si="47"/>
        <v>0</v>
      </c>
      <c r="BK757" s="18">
        <f t="shared" si="44"/>
        <v>0</v>
      </c>
    </row>
    <row r="758" spans="1:63" ht="31.5" x14ac:dyDescent="0.3">
      <c r="A758" s="12">
        <v>41.409700000000001</v>
      </c>
      <c r="B758" s="13" t="s">
        <v>726</v>
      </c>
      <c r="C758" s="19"/>
      <c r="D758" s="19"/>
      <c r="E758" s="19">
        <v>0</v>
      </c>
      <c r="F758" s="19">
        <v>0</v>
      </c>
      <c r="G758" s="19">
        <v>0</v>
      </c>
      <c r="H758" s="19">
        <v>0</v>
      </c>
      <c r="I758" s="19"/>
      <c r="J758" s="19"/>
      <c r="K758" s="19">
        <v>0</v>
      </c>
      <c r="L758" s="19">
        <v>0</v>
      </c>
      <c r="M758" s="19">
        <v>0</v>
      </c>
      <c r="N758" s="19">
        <v>0</v>
      </c>
      <c r="O758" s="22"/>
      <c r="P758" s="19"/>
      <c r="Q758" s="22">
        <v>0</v>
      </c>
      <c r="R758" s="22">
        <v>0</v>
      </c>
      <c r="S758" s="19">
        <v>0</v>
      </c>
      <c r="T758" s="19">
        <v>0</v>
      </c>
      <c r="U758" s="19"/>
      <c r="V758" s="19"/>
      <c r="W758" s="19">
        <v>0</v>
      </c>
      <c r="X758" s="19">
        <v>0</v>
      </c>
      <c r="Y758" s="19">
        <v>0</v>
      </c>
      <c r="Z758" s="19">
        <v>0</v>
      </c>
      <c r="AA758" s="19">
        <v>0</v>
      </c>
      <c r="AB758" s="19">
        <v>0</v>
      </c>
      <c r="AC758" s="19">
        <v>0</v>
      </c>
      <c r="AD758" s="19">
        <v>0</v>
      </c>
      <c r="AE758" s="19">
        <v>0</v>
      </c>
      <c r="AF758" s="19">
        <v>0</v>
      </c>
      <c r="AG758" s="19">
        <v>0</v>
      </c>
      <c r="AH758" s="19">
        <v>0</v>
      </c>
      <c r="AI758" s="19">
        <v>0</v>
      </c>
      <c r="AJ758" s="19">
        <v>0</v>
      </c>
      <c r="AK758" s="19">
        <v>0</v>
      </c>
      <c r="AL758" s="19">
        <v>0</v>
      </c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>
        <v>0</v>
      </c>
      <c r="BB758" s="19">
        <v>281395</v>
      </c>
      <c r="BC758" s="19"/>
      <c r="BD758" s="19"/>
      <c r="BE758" s="19"/>
      <c r="BF758" s="19"/>
      <c r="BG758" s="16">
        <f t="shared" si="45"/>
        <v>0</v>
      </c>
      <c r="BH758" s="16">
        <f t="shared" si="45"/>
        <v>281395</v>
      </c>
      <c r="BI758" s="79">
        <f t="shared" si="46"/>
        <v>0</v>
      </c>
      <c r="BJ758" s="79">
        <f t="shared" si="47"/>
        <v>281395</v>
      </c>
      <c r="BK758" s="18">
        <f t="shared" si="44"/>
        <v>0</v>
      </c>
    </row>
    <row r="759" spans="1:63" ht="31.5" x14ac:dyDescent="0.3">
      <c r="A759" s="12">
        <v>41.410699999999999</v>
      </c>
      <c r="B759" s="13" t="s">
        <v>727</v>
      </c>
      <c r="C759" s="19"/>
      <c r="D759" s="19"/>
      <c r="E759" s="19">
        <v>0</v>
      </c>
      <c r="F759" s="19">
        <v>0</v>
      </c>
      <c r="G759" s="19">
        <v>0</v>
      </c>
      <c r="H759" s="19">
        <v>0</v>
      </c>
      <c r="I759" s="19"/>
      <c r="J759" s="19"/>
      <c r="K759" s="19">
        <v>0</v>
      </c>
      <c r="L759" s="19">
        <v>0</v>
      </c>
      <c r="M759" s="19">
        <v>0</v>
      </c>
      <c r="N759" s="19">
        <v>0</v>
      </c>
      <c r="O759" s="22"/>
      <c r="P759" s="19"/>
      <c r="Q759" s="22">
        <v>0</v>
      </c>
      <c r="R759" s="22">
        <v>0</v>
      </c>
      <c r="S759" s="19">
        <v>0</v>
      </c>
      <c r="T759" s="19">
        <v>0</v>
      </c>
      <c r="U759" s="19"/>
      <c r="V759" s="19"/>
      <c r="W759" s="19">
        <v>0</v>
      </c>
      <c r="X759" s="19">
        <v>0</v>
      </c>
      <c r="Y759" s="19">
        <v>0</v>
      </c>
      <c r="Z759" s="19">
        <v>0</v>
      </c>
      <c r="AA759" s="19">
        <v>0</v>
      </c>
      <c r="AB759" s="19">
        <v>0</v>
      </c>
      <c r="AC759" s="19">
        <v>0</v>
      </c>
      <c r="AD759" s="19">
        <v>0</v>
      </c>
      <c r="AE759" s="19">
        <v>0</v>
      </c>
      <c r="AF759" s="19">
        <v>0</v>
      </c>
      <c r="AG759" s="19">
        <v>0</v>
      </c>
      <c r="AH759" s="19">
        <v>0</v>
      </c>
      <c r="AI759" s="19">
        <v>0</v>
      </c>
      <c r="AJ759" s="19">
        <v>0</v>
      </c>
      <c r="AK759" s="19">
        <v>0</v>
      </c>
      <c r="AL759" s="19">
        <v>0</v>
      </c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>
        <v>0</v>
      </c>
      <c r="BB759" s="19">
        <v>397409</v>
      </c>
      <c r="BC759" s="19"/>
      <c r="BD759" s="19"/>
      <c r="BE759" s="19"/>
      <c r="BF759" s="19"/>
      <c r="BG759" s="16">
        <f t="shared" si="45"/>
        <v>0</v>
      </c>
      <c r="BH759" s="16">
        <f t="shared" si="45"/>
        <v>397409</v>
      </c>
      <c r="BI759" s="79">
        <f t="shared" si="46"/>
        <v>0</v>
      </c>
      <c r="BJ759" s="79">
        <f t="shared" si="47"/>
        <v>397409</v>
      </c>
      <c r="BK759" s="18">
        <f t="shared" si="44"/>
        <v>0</v>
      </c>
    </row>
    <row r="760" spans="1:63" ht="31.5" x14ac:dyDescent="0.3">
      <c r="A760" s="12">
        <v>41.411700000000003</v>
      </c>
      <c r="B760" s="13" t="s">
        <v>728</v>
      </c>
      <c r="C760" s="19"/>
      <c r="D760" s="19"/>
      <c r="E760" s="19">
        <v>0</v>
      </c>
      <c r="F760" s="19">
        <v>0</v>
      </c>
      <c r="G760" s="19">
        <v>0</v>
      </c>
      <c r="H760" s="19">
        <v>0</v>
      </c>
      <c r="I760" s="19"/>
      <c r="J760" s="19"/>
      <c r="K760" s="19">
        <v>0</v>
      </c>
      <c r="L760" s="19">
        <v>0</v>
      </c>
      <c r="M760" s="19">
        <v>0</v>
      </c>
      <c r="N760" s="19">
        <v>0</v>
      </c>
      <c r="O760" s="22"/>
      <c r="P760" s="19"/>
      <c r="Q760" s="22">
        <v>0</v>
      </c>
      <c r="R760" s="22">
        <v>0</v>
      </c>
      <c r="S760" s="19">
        <v>0</v>
      </c>
      <c r="T760" s="19">
        <v>0</v>
      </c>
      <c r="U760" s="19"/>
      <c r="V760" s="19"/>
      <c r="W760" s="19">
        <v>0</v>
      </c>
      <c r="X760" s="19">
        <v>0</v>
      </c>
      <c r="Y760" s="19">
        <v>0</v>
      </c>
      <c r="Z760" s="19">
        <v>0</v>
      </c>
      <c r="AA760" s="19">
        <v>0</v>
      </c>
      <c r="AB760" s="19">
        <v>0</v>
      </c>
      <c r="AC760" s="19">
        <v>0</v>
      </c>
      <c r="AD760" s="19">
        <v>0</v>
      </c>
      <c r="AE760" s="19">
        <v>0</v>
      </c>
      <c r="AF760" s="19">
        <v>0</v>
      </c>
      <c r="AG760" s="19">
        <v>0</v>
      </c>
      <c r="AH760" s="19">
        <v>0</v>
      </c>
      <c r="AI760" s="19">
        <v>0</v>
      </c>
      <c r="AJ760" s="19">
        <v>0</v>
      </c>
      <c r="AK760" s="19">
        <v>0</v>
      </c>
      <c r="AL760" s="19">
        <v>0</v>
      </c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>
        <v>0</v>
      </c>
      <c r="BB760" s="19">
        <v>423882</v>
      </c>
      <c r="BC760" s="19"/>
      <c r="BD760" s="19"/>
      <c r="BE760" s="19"/>
      <c r="BF760" s="19"/>
      <c r="BG760" s="16">
        <f t="shared" si="45"/>
        <v>0</v>
      </c>
      <c r="BH760" s="16">
        <f t="shared" si="45"/>
        <v>423882</v>
      </c>
      <c r="BI760" s="79">
        <f t="shared" si="46"/>
        <v>0</v>
      </c>
      <c r="BJ760" s="79">
        <f t="shared" si="47"/>
        <v>423882</v>
      </c>
      <c r="BK760" s="18">
        <f t="shared" si="44"/>
        <v>0</v>
      </c>
    </row>
    <row r="761" spans="1:63" ht="31.5" x14ac:dyDescent="0.3">
      <c r="A761" s="12">
        <v>41.412700000000001</v>
      </c>
      <c r="B761" s="13" t="s">
        <v>729</v>
      </c>
      <c r="C761" s="19"/>
      <c r="D761" s="19"/>
      <c r="E761" s="19">
        <v>0</v>
      </c>
      <c r="F761" s="19">
        <v>0</v>
      </c>
      <c r="G761" s="19">
        <v>0</v>
      </c>
      <c r="H761" s="19">
        <v>0</v>
      </c>
      <c r="I761" s="19"/>
      <c r="J761" s="19"/>
      <c r="K761" s="19">
        <v>0</v>
      </c>
      <c r="L761" s="19">
        <v>0</v>
      </c>
      <c r="M761" s="19">
        <v>0</v>
      </c>
      <c r="N761" s="19">
        <v>0</v>
      </c>
      <c r="O761" s="22"/>
      <c r="P761" s="19"/>
      <c r="Q761" s="22">
        <v>0</v>
      </c>
      <c r="R761" s="22">
        <v>0</v>
      </c>
      <c r="S761" s="19">
        <v>0</v>
      </c>
      <c r="T761" s="19">
        <v>0</v>
      </c>
      <c r="U761" s="19"/>
      <c r="V761" s="19"/>
      <c r="W761" s="19">
        <v>0</v>
      </c>
      <c r="X761" s="19">
        <v>0</v>
      </c>
      <c r="Y761" s="19">
        <v>0</v>
      </c>
      <c r="Z761" s="19">
        <v>0</v>
      </c>
      <c r="AA761" s="19">
        <v>0</v>
      </c>
      <c r="AB761" s="19">
        <v>0</v>
      </c>
      <c r="AC761" s="19">
        <v>0</v>
      </c>
      <c r="AD761" s="19">
        <v>0</v>
      </c>
      <c r="AE761" s="19">
        <v>0</v>
      </c>
      <c r="AF761" s="19">
        <v>0</v>
      </c>
      <c r="AG761" s="19">
        <v>0</v>
      </c>
      <c r="AH761" s="19">
        <v>0</v>
      </c>
      <c r="AI761" s="19">
        <v>0</v>
      </c>
      <c r="AJ761" s="19">
        <v>0</v>
      </c>
      <c r="AK761" s="19">
        <v>0</v>
      </c>
      <c r="AL761" s="19">
        <v>0</v>
      </c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>
        <v>0</v>
      </c>
      <c r="BB761" s="19">
        <v>0</v>
      </c>
      <c r="BC761" s="19"/>
      <c r="BD761" s="19"/>
      <c r="BE761" s="19"/>
      <c r="BF761" s="19"/>
      <c r="BG761" s="16">
        <f t="shared" si="45"/>
        <v>0</v>
      </c>
      <c r="BH761" s="16">
        <f t="shared" si="45"/>
        <v>0</v>
      </c>
      <c r="BI761" s="79">
        <f t="shared" si="46"/>
        <v>0</v>
      </c>
      <c r="BJ761" s="79">
        <f t="shared" si="47"/>
        <v>0</v>
      </c>
      <c r="BK761" s="18">
        <f t="shared" si="44"/>
        <v>0</v>
      </c>
    </row>
    <row r="762" spans="1:63" ht="31.5" x14ac:dyDescent="0.3">
      <c r="A762" s="12">
        <v>41.413699999999999</v>
      </c>
      <c r="B762" s="13" t="s">
        <v>730</v>
      </c>
      <c r="C762" s="19"/>
      <c r="D762" s="19"/>
      <c r="E762" s="19">
        <v>0</v>
      </c>
      <c r="F762" s="19">
        <v>0</v>
      </c>
      <c r="G762" s="19">
        <v>0</v>
      </c>
      <c r="H762" s="19">
        <v>0</v>
      </c>
      <c r="I762" s="19"/>
      <c r="J762" s="19"/>
      <c r="K762" s="19">
        <v>0</v>
      </c>
      <c r="L762" s="19">
        <v>0</v>
      </c>
      <c r="M762" s="19">
        <v>0</v>
      </c>
      <c r="N762" s="19">
        <v>0</v>
      </c>
      <c r="O762" s="22"/>
      <c r="P762" s="19"/>
      <c r="Q762" s="22">
        <v>0</v>
      </c>
      <c r="R762" s="22">
        <v>0</v>
      </c>
      <c r="S762" s="19">
        <v>0</v>
      </c>
      <c r="T762" s="19">
        <v>0</v>
      </c>
      <c r="U762" s="19"/>
      <c r="V762" s="19"/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19">
        <v>0</v>
      </c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>
        <v>0</v>
      </c>
      <c r="BB762" s="19">
        <v>0</v>
      </c>
      <c r="BC762" s="19"/>
      <c r="BD762" s="19"/>
      <c r="BE762" s="19"/>
      <c r="BF762" s="19"/>
      <c r="BG762" s="16">
        <f t="shared" si="45"/>
        <v>0</v>
      </c>
      <c r="BH762" s="16">
        <f t="shared" si="45"/>
        <v>0</v>
      </c>
      <c r="BI762" s="79">
        <f t="shared" si="46"/>
        <v>0</v>
      </c>
      <c r="BJ762" s="79">
        <f t="shared" si="47"/>
        <v>0</v>
      </c>
      <c r="BK762" s="18">
        <f t="shared" si="44"/>
        <v>0</v>
      </c>
    </row>
    <row r="763" spans="1:63" ht="31.5" x14ac:dyDescent="0.3">
      <c r="A763" s="12">
        <v>41.414700000000003</v>
      </c>
      <c r="B763" s="13" t="s">
        <v>731</v>
      </c>
      <c r="C763" s="19"/>
      <c r="D763" s="19"/>
      <c r="E763" s="19">
        <v>0</v>
      </c>
      <c r="F763" s="19">
        <v>0</v>
      </c>
      <c r="G763" s="19">
        <v>0</v>
      </c>
      <c r="H763" s="19">
        <v>0</v>
      </c>
      <c r="I763" s="19"/>
      <c r="J763" s="19"/>
      <c r="K763" s="19">
        <v>0</v>
      </c>
      <c r="L763" s="19">
        <v>0</v>
      </c>
      <c r="M763" s="19">
        <v>0</v>
      </c>
      <c r="N763" s="19">
        <v>0</v>
      </c>
      <c r="O763" s="22"/>
      <c r="P763" s="19"/>
      <c r="Q763" s="22">
        <v>0</v>
      </c>
      <c r="R763" s="22">
        <v>0</v>
      </c>
      <c r="S763" s="19">
        <v>0</v>
      </c>
      <c r="T763" s="19">
        <v>0</v>
      </c>
      <c r="U763" s="19"/>
      <c r="V763" s="19"/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>
        <v>0</v>
      </c>
      <c r="AE763" s="19">
        <v>0</v>
      </c>
      <c r="AF763" s="19">
        <v>0</v>
      </c>
      <c r="AG763" s="19">
        <v>0</v>
      </c>
      <c r="AH763" s="19">
        <v>0</v>
      </c>
      <c r="AI763" s="19">
        <v>0</v>
      </c>
      <c r="AJ763" s="19">
        <v>0</v>
      </c>
      <c r="AK763" s="19">
        <v>0</v>
      </c>
      <c r="AL763" s="19">
        <v>0</v>
      </c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>
        <v>0</v>
      </c>
      <c r="BB763" s="19">
        <v>0</v>
      </c>
      <c r="BC763" s="19"/>
      <c r="BD763" s="19"/>
      <c r="BE763" s="19"/>
      <c r="BF763" s="19"/>
      <c r="BG763" s="16">
        <f t="shared" si="45"/>
        <v>0</v>
      </c>
      <c r="BH763" s="16">
        <f t="shared" si="45"/>
        <v>0</v>
      </c>
      <c r="BI763" s="79">
        <f t="shared" si="46"/>
        <v>0</v>
      </c>
      <c r="BJ763" s="79">
        <f t="shared" si="47"/>
        <v>0</v>
      </c>
      <c r="BK763" s="18">
        <f t="shared" si="44"/>
        <v>0</v>
      </c>
    </row>
    <row r="764" spans="1:63" ht="31.5" x14ac:dyDescent="0.3">
      <c r="A764" s="12">
        <v>41.415700000000001</v>
      </c>
      <c r="B764" s="13" t="s">
        <v>732</v>
      </c>
      <c r="C764" s="19"/>
      <c r="D764" s="19"/>
      <c r="E764" s="19">
        <v>0</v>
      </c>
      <c r="F764" s="19">
        <v>0</v>
      </c>
      <c r="G764" s="19">
        <v>0</v>
      </c>
      <c r="H764" s="19">
        <v>0</v>
      </c>
      <c r="I764" s="19"/>
      <c r="J764" s="19"/>
      <c r="K764" s="19">
        <v>0</v>
      </c>
      <c r="L764" s="19">
        <v>0</v>
      </c>
      <c r="M764" s="19">
        <v>0</v>
      </c>
      <c r="N764" s="19">
        <v>0</v>
      </c>
      <c r="O764" s="22"/>
      <c r="P764" s="19"/>
      <c r="Q764" s="22">
        <v>0</v>
      </c>
      <c r="R764" s="22">
        <v>0</v>
      </c>
      <c r="S764" s="19">
        <v>0</v>
      </c>
      <c r="T764" s="19">
        <v>0</v>
      </c>
      <c r="U764" s="19"/>
      <c r="V764" s="19"/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>
        <v>0</v>
      </c>
      <c r="AE764" s="19">
        <v>0</v>
      </c>
      <c r="AF764" s="19">
        <v>0</v>
      </c>
      <c r="AG764" s="19">
        <v>0</v>
      </c>
      <c r="AH764" s="19">
        <v>0</v>
      </c>
      <c r="AI764" s="19">
        <v>0</v>
      </c>
      <c r="AJ764" s="19">
        <v>0</v>
      </c>
      <c r="AK764" s="19">
        <v>0</v>
      </c>
      <c r="AL764" s="19">
        <v>0</v>
      </c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>
        <v>0</v>
      </c>
      <c r="BB764" s="19">
        <v>0</v>
      </c>
      <c r="BC764" s="19"/>
      <c r="BD764" s="19"/>
      <c r="BE764" s="19"/>
      <c r="BF764" s="19"/>
      <c r="BG764" s="16">
        <f t="shared" si="45"/>
        <v>0</v>
      </c>
      <c r="BH764" s="16">
        <f t="shared" si="45"/>
        <v>0</v>
      </c>
      <c r="BI764" s="79">
        <f t="shared" si="46"/>
        <v>0</v>
      </c>
      <c r="BJ764" s="79">
        <f t="shared" si="47"/>
        <v>0</v>
      </c>
      <c r="BK764" s="18">
        <f t="shared" si="44"/>
        <v>0</v>
      </c>
    </row>
    <row r="765" spans="1:63" ht="31.5" x14ac:dyDescent="0.3">
      <c r="A765" s="12">
        <v>41.416699999999999</v>
      </c>
      <c r="B765" s="13" t="s">
        <v>733</v>
      </c>
      <c r="C765" s="19"/>
      <c r="D765" s="19"/>
      <c r="E765" s="19">
        <v>0</v>
      </c>
      <c r="F765" s="19">
        <v>0</v>
      </c>
      <c r="G765" s="19">
        <v>0</v>
      </c>
      <c r="H765" s="19">
        <v>0</v>
      </c>
      <c r="I765" s="19"/>
      <c r="J765" s="19"/>
      <c r="K765" s="19">
        <v>0</v>
      </c>
      <c r="L765" s="19">
        <v>0</v>
      </c>
      <c r="M765" s="19">
        <v>0</v>
      </c>
      <c r="N765" s="19">
        <v>0</v>
      </c>
      <c r="O765" s="22"/>
      <c r="P765" s="19"/>
      <c r="Q765" s="22">
        <v>0</v>
      </c>
      <c r="R765" s="22">
        <v>0</v>
      </c>
      <c r="S765" s="19">
        <v>0</v>
      </c>
      <c r="T765" s="19">
        <v>0</v>
      </c>
      <c r="U765" s="19"/>
      <c r="V765" s="19"/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>
        <v>0</v>
      </c>
      <c r="AE765" s="19">
        <v>0</v>
      </c>
      <c r="AF765" s="19">
        <v>0</v>
      </c>
      <c r="AG765" s="19">
        <v>0</v>
      </c>
      <c r="AH765" s="19">
        <v>0</v>
      </c>
      <c r="AI765" s="19">
        <v>0</v>
      </c>
      <c r="AJ765" s="19">
        <v>0</v>
      </c>
      <c r="AK765" s="19">
        <v>0</v>
      </c>
      <c r="AL765" s="19">
        <v>0</v>
      </c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>
        <v>0</v>
      </c>
      <c r="BB765" s="19">
        <v>0</v>
      </c>
      <c r="BC765" s="19"/>
      <c r="BD765" s="19"/>
      <c r="BE765" s="19"/>
      <c r="BF765" s="19"/>
      <c r="BG765" s="16">
        <f t="shared" si="45"/>
        <v>0</v>
      </c>
      <c r="BH765" s="16">
        <f t="shared" si="45"/>
        <v>0</v>
      </c>
      <c r="BI765" s="79">
        <f t="shared" si="46"/>
        <v>0</v>
      </c>
      <c r="BJ765" s="79">
        <f t="shared" si="47"/>
        <v>0</v>
      </c>
      <c r="BK765" s="18">
        <f t="shared" si="44"/>
        <v>0</v>
      </c>
    </row>
    <row r="766" spans="1:63" ht="31.5" x14ac:dyDescent="0.3">
      <c r="A766" s="12">
        <v>41.417700000000004</v>
      </c>
      <c r="B766" s="13" t="s">
        <v>734</v>
      </c>
      <c r="C766" s="19"/>
      <c r="D766" s="19"/>
      <c r="E766" s="19">
        <v>0</v>
      </c>
      <c r="F766" s="19">
        <v>0</v>
      </c>
      <c r="G766" s="19">
        <v>0</v>
      </c>
      <c r="H766" s="19">
        <v>0</v>
      </c>
      <c r="I766" s="19"/>
      <c r="J766" s="19"/>
      <c r="K766" s="19">
        <v>0</v>
      </c>
      <c r="L766" s="19">
        <v>0</v>
      </c>
      <c r="M766" s="19">
        <v>0</v>
      </c>
      <c r="N766" s="19">
        <v>0</v>
      </c>
      <c r="O766" s="22"/>
      <c r="P766" s="19"/>
      <c r="Q766" s="22">
        <v>0</v>
      </c>
      <c r="R766" s="22">
        <v>0</v>
      </c>
      <c r="S766" s="19">
        <v>0</v>
      </c>
      <c r="T766" s="19">
        <v>0</v>
      </c>
      <c r="U766" s="19"/>
      <c r="V766" s="19"/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0</v>
      </c>
      <c r="AE766" s="19">
        <v>0</v>
      </c>
      <c r="AF766" s="19">
        <v>0</v>
      </c>
      <c r="AG766" s="19">
        <v>0</v>
      </c>
      <c r="AH766" s="19">
        <v>0</v>
      </c>
      <c r="AI766" s="19">
        <v>0</v>
      </c>
      <c r="AJ766" s="19">
        <v>0</v>
      </c>
      <c r="AK766" s="19">
        <v>0</v>
      </c>
      <c r="AL766" s="19">
        <v>0</v>
      </c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>
        <v>0</v>
      </c>
      <c r="BB766" s="19">
        <v>0</v>
      </c>
      <c r="BC766" s="19"/>
      <c r="BD766" s="19"/>
      <c r="BE766" s="19"/>
      <c r="BF766" s="19"/>
      <c r="BG766" s="16">
        <f t="shared" si="45"/>
        <v>0</v>
      </c>
      <c r="BH766" s="16">
        <f t="shared" si="45"/>
        <v>0</v>
      </c>
      <c r="BI766" s="79">
        <f t="shared" si="46"/>
        <v>0</v>
      </c>
      <c r="BJ766" s="79">
        <f t="shared" si="47"/>
        <v>0</v>
      </c>
      <c r="BK766" s="18">
        <f t="shared" si="44"/>
        <v>0</v>
      </c>
    </row>
    <row r="767" spans="1:63" ht="31.5" x14ac:dyDescent="0.3">
      <c r="A767" s="12">
        <v>41.418700000000001</v>
      </c>
      <c r="B767" s="13" t="s">
        <v>735</v>
      </c>
      <c r="C767" s="19"/>
      <c r="D767" s="19"/>
      <c r="E767" s="19">
        <v>0</v>
      </c>
      <c r="F767" s="19">
        <v>0</v>
      </c>
      <c r="G767" s="19">
        <v>0</v>
      </c>
      <c r="H767" s="19">
        <v>0</v>
      </c>
      <c r="I767" s="19"/>
      <c r="J767" s="19"/>
      <c r="K767" s="19">
        <v>0</v>
      </c>
      <c r="L767" s="19">
        <v>0</v>
      </c>
      <c r="M767" s="19">
        <v>0</v>
      </c>
      <c r="N767" s="19">
        <v>0</v>
      </c>
      <c r="O767" s="22"/>
      <c r="P767" s="19"/>
      <c r="Q767" s="22">
        <v>0</v>
      </c>
      <c r="R767" s="22">
        <v>0</v>
      </c>
      <c r="S767" s="19">
        <v>0</v>
      </c>
      <c r="T767" s="19">
        <v>0</v>
      </c>
      <c r="U767" s="19"/>
      <c r="V767" s="19"/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>
        <v>0</v>
      </c>
      <c r="AE767" s="19">
        <v>0</v>
      </c>
      <c r="AF767" s="19">
        <v>0</v>
      </c>
      <c r="AG767" s="19">
        <v>0</v>
      </c>
      <c r="AH767" s="19">
        <v>0</v>
      </c>
      <c r="AI767" s="19">
        <v>0</v>
      </c>
      <c r="AJ767" s="19">
        <v>0</v>
      </c>
      <c r="AK767" s="19">
        <v>0</v>
      </c>
      <c r="AL767" s="19">
        <v>0</v>
      </c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>
        <v>0</v>
      </c>
      <c r="BB767" s="19">
        <v>266603051</v>
      </c>
      <c r="BC767" s="19"/>
      <c r="BD767" s="19"/>
      <c r="BE767" s="19"/>
      <c r="BF767" s="19"/>
      <c r="BG767" s="16">
        <f t="shared" si="45"/>
        <v>0</v>
      </c>
      <c r="BH767" s="16">
        <f t="shared" si="45"/>
        <v>266603051</v>
      </c>
      <c r="BI767" s="79">
        <f t="shared" si="46"/>
        <v>0</v>
      </c>
      <c r="BJ767" s="79">
        <f t="shared" si="47"/>
        <v>266603051</v>
      </c>
      <c r="BK767" s="18">
        <f t="shared" si="44"/>
        <v>0</v>
      </c>
    </row>
    <row r="768" spans="1:63" ht="31.5" x14ac:dyDescent="0.3">
      <c r="A768" s="12">
        <v>41.419699999999999</v>
      </c>
      <c r="B768" s="13" t="s">
        <v>736</v>
      </c>
      <c r="C768" s="19"/>
      <c r="D768" s="19"/>
      <c r="E768" s="19">
        <v>0</v>
      </c>
      <c r="F768" s="19">
        <v>0</v>
      </c>
      <c r="G768" s="19">
        <v>0</v>
      </c>
      <c r="H768" s="19">
        <v>0</v>
      </c>
      <c r="I768" s="19"/>
      <c r="J768" s="19"/>
      <c r="K768" s="19">
        <v>0</v>
      </c>
      <c r="L768" s="19">
        <v>0</v>
      </c>
      <c r="M768" s="19">
        <v>0</v>
      </c>
      <c r="N768" s="19">
        <v>0</v>
      </c>
      <c r="O768" s="22"/>
      <c r="P768" s="19"/>
      <c r="Q768" s="22">
        <v>0</v>
      </c>
      <c r="R768" s="22">
        <v>0</v>
      </c>
      <c r="S768" s="19">
        <v>0</v>
      </c>
      <c r="T768" s="19">
        <v>0</v>
      </c>
      <c r="U768" s="19"/>
      <c r="V768" s="19"/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>
        <v>0</v>
      </c>
      <c r="AE768" s="19">
        <v>0</v>
      </c>
      <c r="AF768" s="19">
        <v>0</v>
      </c>
      <c r="AG768" s="19">
        <v>0</v>
      </c>
      <c r="AH768" s="19">
        <v>0</v>
      </c>
      <c r="AI768" s="19">
        <v>0</v>
      </c>
      <c r="AJ768" s="19">
        <v>0</v>
      </c>
      <c r="AK768" s="19">
        <v>0</v>
      </c>
      <c r="AL768" s="19">
        <v>0</v>
      </c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>
        <v>0</v>
      </c>
      <c r="BB768" s="19">
        <v>0</v>
      </c>
      <c r="BC768" s="19"/>
      <c r="BD768" s="19"/>
      <c r="BE768" s="19"/>
      <c r="BF768" s="19"/>
      <c r="BG768" s="16">
        <f t="shared" si="45"/>
        <v>0</v>
      </c>
      <c r="BH768" s="16">
        <f t="shared" si="45"/>
        <v>0</v>
      </c>
      <c r="BI768" s="79">
        <f t="shared" si="46"/>
        <v>0</v>
      </c>
      <c r="BJ768" s="79">
        <f t="shared" si="47"/>
        <v>0</v>
      </c>
      <c r="BK768" s="18">
        <f t="shared" si="44"/>
        <v>0</v>
      </c>
    </row>
    <row r="769" spans="1:63" ht="31.5" x14ac:dyDescent="0.3">
      <c r="A769" s="12">
        <v>41.420699999999997</v>
      </c>
      <c r="B769" s="13" t="s">
        <v>737</v>
      </c>
      <c r="C769" s="19"/>
      <c r="D769" s="19"/>
      <c r="E769" s="19">
        <v>0</v>
      </c>
      <c r="F769" s="19">
        <v>0</v>
      </c>
      <c r="G769" s="19">
        <v>0</v>
      </c>
      <c r="H769" s="19">
        <v>0</v>
      </c>
      <c r="I769" s="19"/>
      <c r="J769" s="19"/>
      <c r="K769" s="19">
        <v>0</v>
      </c>
      <c r="L769" s="19">
        <v>0</v>
      </c>
      <c r="M769" s="19">
        <v>0</v>
      </c>
      <c r="N769" s="19">
        <v>0</v>
      </c>
      <c r="O769" s="22"/>
      <c r="P769" s="19"/>
      <c r="Q769" s="22">
        <v>0</v>
      </c>
      <c r="R769" s="22">
        <v>0</v>
      </c>
      <c r="S769" s="19">
        <v>0</v>
      </c>
      <c r="T769" s="19">
        <v>0</v>
      </c>
      <c r="U769" s="19"/>
      <c r="V769" s="19"/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>
        <v>0</v>
      </c>
      <c r="AE769" s="19">
        <v>0</v>
      </c>
      <c r="AF769" s="19">
        <v>0</v>
      </c>
      <c r="AG769" s="19">
        <v>0</v>
      </c>
      <c r="AH769" s="19">
        <v>0</v>
      </c>
      <c r="AI769" s="19">
        <v>0</v>
      </c>
      <c r="AJ769" s="19">
        <v>0</v>
      </c>
      <c r="AK769" s="19">
        <v>0</v>
      </c>
      <c r="AL769" s="19">
        <v>0</v>
      </c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>
        <v>0</v>
      </c>
      <c r="BB769" s="19">
        <v>0</v>
      </c>
      <c r="BC769" s="19"/>
      <c r="BD769" s="19"/>
      <c r="BE769" s="19"/>
      <c r="BF769" s="19"/>
      <c r="BG769" s="16">
        <f t="shared" si="45"/>
        <v>0</v>
      </c>
      <c r="BH769" s="16">
        <f t="shared" si="45"/>
        <v>0</v>
      </c>
      <c r="BI769" s="79">
        <f t="shared" si="46"/>
        <v>0</v>
      </c>
      <c r="BJ769" s="79">
        <f t="shared" si="47"/>
        <v>0</v>
      </c>
      <c r="BK769" s="18">
        <f t="shared" si="44"/>
        <v>0</v>
      </c>
    </row>
    <row r="770" spans="1:63" ht="31.5" x14ac:dyDescent="0.3">
      <c r="A770" s="12">
        <v>41.421700000000001</v>
      </c>
      <c r="B770" s="13" t="s">
        <v>738</v>
      </c>
      <c r="C770" s="19"/>
      <c r="D770" s="19"/>
      <c r="E770" s="19">
        <v>0</v>
      </c>
      <c r="F770" s="19">
        <v>0</v>
      </c>
      <c r="G770" s="19">
        <v>0</v>
      </c>
      <c r="H770" s="19">
        <v>0</v>
      </c>
      <c r="I770" s="19"/>
      <c r="J770" s="19"/>
      <c r="K770" s="19">
        <v>0</v>
      </c>
      <c r="L770" s="19">
        <v>0</v>
      </c>
      <c r="M770" s="19">
        <v>0</v>
      </c>
      <c r="N770" s="19">
        <v>0</v>
      </c>
      <c r="O770" s="22"/>
      <c r="P770" s="19"/>
      <c r="Q770" s="22">
        <v>0</v>
      </c>
      <c r="R770" s="22">
        <v>0</v>
      </c>
      <c r="S770" s="19">
        <v>0</v>
      </c>
      <c r="T770" s="19">
        <v>0</v>
      </c>
      <c r="U770" s="19"/>
      <c r="V770" s="19"/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>
        <v>0</v>
      </c>
      <c r="AE770" s="19">
        <v>0</v>
      </c>
      <c r="AF770" s="19">
        <v>0</v>
      </c>
      <c r="AG770" s="19">
        <v>0</v>
      </c>
      <c r="AH770" s="19">
        <v>0</v>
      </c>
      <c r="AI770" s="19">
        <v>0</v>
      </c>
      <c r="AJ770" s="19">
        <v>0</v>
      </c>
      <c r="AK770" s="19">
        <v>0</v>
      </c>
      <c r="AL770" s="19">
        <v>0</v>
      </c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>
        <v>0</v>
      </c>
      <c r="BB770" s="19">
        <v>0</v>
      </c>
      <c r="BC770" s="19"/>
      <c r="BD770" s="19"/>
      <c r="BE770" s="19"/>
      <c r="BF770" s="19"/>
      <c r="BG770" s="16">
        <f t="shared" si="45"/>
        <v>0</v>
      </c>
      <c r="BH770" s="16">
        <f t="shared" si="45"/>
        <v>0</v>
      </c>
      <c r="BI770" s="79">
        <f t="shared" si="46"/>
        <v>0</v>
      </c>
      <c r="BJ770" s="79">
        <f t="shared" si="47"/>
        <v>0</v>
      </c>
      <c r="BK770" s="18">
        <f t="shared" si="44"/>
        <v>0</v>
      </c>
    </row>
    <row r="771" spans="1:63" ht="31.5" x14ac:dyDescent="0.3">
      <c r="A771" s="12">
        <v>41.422699999999999</v>
      </c>
      <c r="B771" s="13" t="s">
        <v>739</v>
      </c>
      <c r="C771" s="19"/>
      <c r="D771" s="19"/>
      <c r="E771" s="19">
        <v>0</v>
      </c>
      <c r="F771" s="19">
        <v>0</v>
      </c>
      <c r="G771" s="19">
        <v>0</v>
      </c>
      <c r="H771" s="19">
        <v>0</v>
      </c>
      <c r="I771" s="19"/>
      <c r="J771" s="19"/>
      <c r="K771" s="19">
        <v>0</v>
      </c>
      <c r="L771" s="19">
        <v>0</v>
      </c>
      <c r="M771" s="19">
        <v>0</v>
      </c>
      <c r="N771" s="19">
        <v>0</v>
      </c>
      <c r="O771" s="22"/>
      <c r="P771" s="19"/>
      <c r="Q771" s="22">
        <v>0</v>
      </c>
      <c r="R771" s="22">
        <v>0</v>
      </c>
      <c r="S771" s="19">
        <v>0</v>
      </c>
      <c r="T771" s="19">
        <v>0</v>
      </c>
      <c r="U771" s="19"/>
      <c r="V771" s="19"/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19">
        <v>0</v>
      </c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>
        <v>0</v>
      </c>
      <c r="BB771" s="19">
        <v>0</v>
      </c>
      <c r="BC771" s="19"/>
      <c r="BD771" s="19"/>
      <c r="BE771" s="19"/>
      <c r="BF771" s="19"/>
      <c r="BG771" s="16">
        <f t="shared" si="45"/>
        <v>0</v>
      </c>
      <c r="BH771" s="16">
        <f t="shared" si="45"/>
        <v>0</v>
      </c>
      <c r="BI771" s="79">
        <f t="shared" si="46"/>
        <v>0</v>
      </c>
      <c r="BJ771" s="79">
        <f t="shared" si="47"/>
        <v>0</v>
      </c>
      <c r="BK771" s="18">
        <f t="shared" si="44"/>
        <v>0</v>
      </c>
    </row>
    <row r="772" spans="1:63" ht="31.5" x14ac:dyDescent="0.3">
      <c r="A772" s="12">
        <v>41.423699999999997</v>
      </c>
      <c r="B772" s="13" t="s">
        <v>740</v>
      </c>
      <c r="C772" s="19"/>
      <c r="D772" s="19"/>
      <c r="E772" s="19">
        <v>0</v>
      </c>
      <c r="F772" s="19">
        <v>0</v>
      </c>
      <c r="G772" s="19">
        <v>0</v>
      </c>
      <c r="H772" s="19">
        <v>0</v>
      </c>
      <c r="I772" s="19"/>
      <c r="J772" s="19"/>
      <c r="K772" s="19">
        <v>0</v>
      </c>
      <c r="L772" s="19">
        <v>0</v>
      </c>
      <c r="M772" s="19">
        <v>0</v>
      </c>
      <c r="N772" s="19">
        <v>0</v>
      </c>
      <c r="O772" s="22"/>
      <c r="P772" s="19"/>
      <c r="Q772" s="22">
        <v>0</v>
      </c>
      <c r="R772" s="22">
        <v>0</v>
      </c>
      <c r="S772" s="19">
        <v>0</v>
      </c>
      <c r="T772" s="19">
        <v>0</v>
      </c>
      <c r="U772" s="19"/>
      <c r="V772" s="19"/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>
        <v>0</v>
      </c>
      <c r="AE772" s="19">
        <v>0</v>
      </c>
      <c r="AF772" s="19">
        <v>0</v>
      </c>
      <c r="AG772" s="19">
        <v>0</v>
      </c>
      <c r="AH772" s="19">
        <v>0</v>
      </c>
      <c r="AI772" s="19">
        <v>0</v>
      </c>
      <c r="AJ772" s="19">
        <v>0</v>
      </c>
      <c r="AK772" s="19">
        <v>0</v>
      </c>
      <c r="AL772" s="19">
        <v>0</v>
      </c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>
        <v>0</v>
      </c>
      <c r="BB772" s="19">
        <v>0</v>
      </c>
      <c r="BC772" s="19"/>
      <c r="BD772" s="19"/>
      <c r="BE772" s="19"/>
      <c r="BF772" s="19"/>
      <c r="BG772" s="16">
        <f t="shared" si="45"/>
        <v>0</v>
      </c>
      <c r="BH772" s="16">
        <f t="shared" si="45"/>
        <v>0</v>
      </c>
      <c r="BI772" s="79">
        <f t="shared" si="46"/>
        <v>0</v>
      </c>
      <c r="BJ772" s="79">
        <f t="shared" si="47"/>
        <v>0</v>
      </c>
      <c r="BK772" s="18">
        <f t="shared" si="44"/>
        <v>0</v>
      </c>
    </row>
    <row r="773" spans="1:63" ht="31.5" x14ac:dyDescent="0.3">
      <c r="A773" s="12">
        <v>41.424700000000001</v>
      </c>
      <c r="B773" s="13" t="s">
        <v>741</v>
      </c>
      <c r="C773" s="19"/>
      <c r="D773" s="19"/>
      <c r="E773" s="19">
        <v>0</v>
      </c>
      <c r="F773" s="19">
        <v>0</v>
      </c>
      <c r="G773" s="19">
        <v>0</v>
      </c>
      <c r="H773" s="19">
        <v>0</v>
      </c>
      <c r="I773" s="19"/>
      <c r="J773" s="19"/>
      <c r="K773" s="19">
        <v>0</v>
      </c>
      <c r="L773" s="19">
        <v>0</v>
      </c>
      <c r="M773" s="19">
        <v>0</v>
      </c>
      <c r="N773" s="19">
        <v>0</v>
      </c>
      <c r="O773" s="22"/>
      <c r="P773" s="19"/>
      <c r="Q773" s="22">
        <v>0</v>
      </c>
      <c r="R773" s="22">
        <v>0</v>
      </c>
      <c r="S773" s="19">
        <v>0</v>
      </c>
      <c r="T773" s="19">
        <v>0</v>
      </c>
      <c r="U773" s="19"/>
      <c r="V773" s="19"/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>
        <v>0</v>
      </c>
      <c r="AE773" s="19">
        <v>0</v>
      </c>
      <c r="AF773" s="19">
        <v>0</v>
      </c>
      <c r="AG773" s="19">
        <v>0</v>
      </c>
      <c r="AH773" s="19">
        <v>0</v>
      </c>
      <c r="AI773" s="19">
        <v>0</v>
      </c>
      <c r="AJ773" s="19">
        <v>0</v>
      </c>
      <c r="AK773" s="19">
        <v>0</v>
      </c>
      <c r="AL773" s="19">
        <v>0</v>
      </c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>
        <v>0</v>
      </c>
      <c r="BB773" s="19">
        <v>0</v>
      </c>
      <c r="BC773" s="19"/>
      <c r="BD773" s="19"/>
      <c r="BE773" s="19"/>
      <c r="BF773" s="19"/>
      <c r="BG773" s="16">
        <f t="shared" si="45"/>
        <v>0</v>
      </c>
      <c r="BH773" s="16">
        <f t="shared" si="45"/>
        <v>0</v>
      </c>
      <c r="BI773" s="79">
        <f t="shared" si="46"/>
        <v>0</v>
      </c>
      <c r="BJ773" s="79">
        <f t="shared" si="47"/>
        <v>0</v>
      </c>
      <c r="BK773" s="18">
        <f t="shared" si="44"/>
        <v>0</v>
      </c>
    </row>
    <row r="774" spans="1:63" ht="31.5" x14ac:dyDescent="0.3">
      <c r="A774" s="12">
        <v>41.425699999999999</v>
      </c>
      <c r="B774" s="13" t="s">
        <v>742</v>
      </c>
      <c r="C774" s="19"/>
      <c r="D774" s="19"/>
      <c r="E774" s="19">
        <v>0</v>
      </c>
      <c r="F774" s="19">
        <v>0</v>
      </c>
      <c r="G774" s="19">
        <v>0</v>
      </c>
      <c r="H774" s="19">
        <v>0</v>
      </c>
      <c r="I774" s="19"/>
      <c r="J774" s="19"/>
      <c r="K774" s="19">
        <v>0</v>
      </c>
      <c r="L774" s="19">
        <v>0</v>
      </c>
      <c r="M774" s="19">
        <v>0</v>
      </c>
      <c r="N774" s="19">
        <v>0</v>
      </c>
      <c r="O774" s="22"/>
      <c r="P774" s="19"/>
      <c r="Q774" s="22">
        <v>0</v>
      </c>
      <c r="R774" s="22">
        <v>0</v>
      </c>
      <c r="S774" s="19">
        <v>0</v>
      </c>
      <c r="T774" s="19">
        <v>0</v>
      </c>
      <c r="U774" s="19"/>
      <c r="V774" s="19"/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>
        <v>0</v>
      </c>
      <c r="AE774" s="19">
        <v>0</v>
      </c>
      <c r="AF774" s="19">
        <v>0</v>
      </c>
      <c r="AG774" s="19">
        <v>0</v>
      </c>
      <c r="AH774" s="19">
        <v>0</v>
      </c>
      <c r="AI774" s="19">
        <v>0</v>
      </c>
      <c r="AJ774" s="19">
        <v>0</v>
      </c>
      <c r="AK774" s="19">
        <v>0</v>
      </c>
      <c r="AL774" s="19">
        <v>0</v>
      </c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>
        <v>0</v>
      </c>
      <c r="BB774" s="19">
        <v>185038478</v>
      </c>
      <c r="BC774" s="19"/>
      <c r="BD774" s="19"/>
      <c r="BE774" s="19"/>
      <c r="BF774" s="19"/>
      <c r="BG774" s="16">
        <f t="shared" si="45"/>
        <v>0</v>
      </c>
      <c r="BH774" s="16">
        <f t="shared" si="45"/>
        <v>185038478</v>
      </c>
      <c r="BI774" s="79">
        <f t="shared" si="46"/>
        <v>0</v>
      </c>
      <c r="BJ774" s="79">
        <f t="shared" si="47"/>
        <v>185038478</v>
      </c>
      <c r="BK774" s="18">
        <f t="shared" ref="BK774:BK837" si="48">AA774+AB774</f>
        <v>0</v>
      </c>
    </row>
    <row r="775" spans="1:63" ht="31.5" x14ac:dyDescent="0.3">
      <c r="A775" s="12">
        <v>41.426699999999997</v>
      </c>
      <c r="B775" s="13" t="s">
        <v>743</v>
      </c>
      <c r="C775" s="19"/>
      <c r="D775" s="19"/>
      <c r="E775" s="19">
        <v>0</v>
      </c>
      <c r="F775" s="19">
        <v>0</v>
      </c>
      <c r="G775" s="19">
        <v>0</v>
      </c>
      <c r="H775" s="19">
        <v>0</v>
      </c>
      <c r="I775" s="19"/>
      <c r="J775" s="19"/>
      <c r="K775" s="19">
        <v>0</v>
      </c>
      <c r="L775" s="19">
        <v>0</v>
      </c>
      <c r="M775" s="19">
        <v>0</v>
      </c>
      <c r="N775" s="19">
        <v>0</v>
      </c>
      <c r="O775" s="22"/>
      <c r="P775" s="19"/>
      <c r="Q775" s="22">
        <v>0</v>
      </c>
      <c r="R775" s="22">
        <v>0</v>
      </c>
      <c r="S775" s="19">
        <v>0</v>
      </c>
      <c r="T775" s="19">
        <v>0</v>
      </c>
      <c r="U775" s="19"/>
      <c r="V775" s="19"/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>
        <v>0</v>
      </c>
      <c r="AE775" s="19">
        <v>0</v>
      </c>
      <c r="AF775" s="19">
        <v>0</v>
      </c>
      <c r="AG775" s="19">
        <v>0</v>
      </c>
      <c r="AH775" s="19">
        <v>0</v>
      </c>
      <c r="AI775" s="19">
        <v>0</v>
      </c>
      <c r="AJ775" s="19">
        <v>0</v>
      </c>
      <c r="AK775" s="19">
        <v>0</v>
      </c>
      <c r="AL775" s="19">
        <v>0</v>
      </c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>
        <v>0</v>
      </c>
      <c r="BB775" s="19">
        <v>0</v>
      </c>
      <c r="BC775" s="19"/>
      <c r="BD775" s="19"/>
      <c r="BE775" s="19"/>
      <c r="BF775" s="19"/>
      <c r="BG775" s="16">
        <f t="shared" ref="BG775:BH838" si="49">C775+E775+G775+I775+K775+M775+O775+Q775+S775+U775+W775+Y775+AA775+AC775+AE775+AG775+AI775+AK775+AM775+AO775+AQ775+AS775+AU775+AW775+AY775+BA775+BC775+BE775</f>
        <v>0</v>
      </c>
      <c r="BH775" s="16">
        <f t="shared" si="49"/>
        <v>0</v>
      </c>
      <c r="BI775" s="79">
        <f t="shared" ref="BI775:BI838" si="50">IF(BG775-BH775&gt;0,BG775-BH775,0)</f>
        <v>0</v>
      </c>
      <c r="BJ775" s="79">
        <f t="shared" ref="BJ775:BJ838" si="51">IF(BH775-BG775&gt;0,BH775-BG775,0)</f>
        <v>0</v>
      </c>
      <c r="BK775" s="18">
        <f t="shared" si="48"/>
        <v>0</v>
      </c>
    </row>
    <row r="776" spans="1:63" ht="31.5" x14ac:dyDescent="0.3">
      <c r="A776" s="12">
        <v>41.427700000000002</v>
      </c>
      <c r="B776" s="13" t="s">
        <v>744</v>
      </c>
      <c r="C776" s="19"/>
      <c r="D776" s="19"/>
      <c r="E776" s="19">
        <v>0</v>
      </c>
      <c r="F776" s="19">
        <v>0</v>
      </c>
      <c r="G776" s="19">
        <v>0</v>
      </c>
      <c r="H776" s="19">
        <v>0</v>
      </c>
      <c r="I776" s="19"/>
      <c r="J776" s="19"/>
      <c r="K776" s="19">
        <v>0</v>
      </c>
      <c r="L776" s="19">
        <v>0</v>
      </c>
      <c r="M776" s="19">
        <v>0</v>
      </c>
      <c r="N776" s="19">
        <v>0</v>
      </c>
      <c r="O776" s="22"/>
      <c r="P776" s="19"/>
      <c r="Q776" s="22">
        <v>0</v>
      </c>
      <c r="R776" s="22">
        <v>0</v>
      </c>
      <c r="S776" s="19">
        <v>0</v>
      </c>
      <c r="T776" s="19">
        <v>0</v>
      </c>
      <c r="U776" s="19"/>
      <c r="V776" s="19"/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>
        <v>0</v>
      </c>
      <c r="AE776" s="19">
        <v>0</v>
      </c>
      <c r="AF776" s="19">
        <v>0</v>
      </c>
      <c r="AG776" s="19">
        <v>0</v>
      </c>
      <c r="AH776" s="19">
        <v>0</v>
      </c>
      <c r="AI776" s="19">
        <v>0</v>
      </c>
      <c r="AJ776" s="19">
        <v>0</v>
      </c>
      <c r="AK776" s="19">
        <v>0</v>
      </c>
      <c r="AL776" s="19">
        <v>0</v>
      </c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>
        <v>0</v>
      </c>
      <c r="BB776" s="19">
        <v>563637</v>
      </c>
      <c r="BC776" s="19"/>
      <c r="BD776" s="19"/>
      <c r="BE776" s="19"/>
      <c r="BF776" s="19"/>
      <c r="BG776" s="16">
        <f t="shared" si="49"/>
        <v>0</v>
      </c>
      <c r="BH776" s="16">
        <f t="shared" si="49"/>
        <v>563637</v>
      </c>
      <c r="BI776" s="79">
        <f t="shared" si="50"/>
        <v>0</v>
      </c>
      <c r="BJ776" s="79">
        <f t="shared" si="51"/>
        <v>563637</v>
      </c>
      <c r="BK776" s="18">
        <f t="shared" si="48"/>
        <v>0</v>
      </c>
    </row>
    <row r="777" spans="1:63" ht="31.5" x14ac:dyDescent="0.3">
      <c r="A777" s="12">
        <v>41.428699999999999</v>
      </c>
      <c r="B777" s="13" t="s">
        <v>745</v>
      </c>
      <c r="C777" s="19"/>
      <c r="D777" s="19"/>
      <c r="E777" s="19">
        <v>0</v>
      </c>
      <c r="F777" s="19">
        <v>0</v>
      </c>
      <c r="G777" s="19">
        <v>0</v>
      </c>
      <c r="H777" s="19">
        <v>0</v>
      </c>
      <c r="I777" s="19"/>
      <c r="J777" s="19"/>
      <c r="K777" s="19">
        <v>0</v>
      </c>
      <c r="L777" s="19">
        <v>0</v>
      </c>
      <c r="M777" s="19">
        <v>0</v>
      </c>
      <c r="N777" s="19">
        <v>0</v>
      </c>
      <c r="O777" s="22"/>
      <c r="P777" s="19"/>
      <c r="Q777" s="22">
        <v>0</v>
      </c>
      <c r="R777" s="22">
        <v>0</v>
      </c>
      <c r="S777" s="19">
        <v>0</v>
      </c>
      <c r="T777" s="19">
        <v>0</v>
      </c>
      <c r="U777" s="19"/>
      <c r="V777" s="19"/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0</v>
      </c>
      <c r="AE777" s="19">
        <v>0</v>
      </c>
      <c r="AF777" s="19">
        <v>0</v>
      </c>
      <c r="AG777" s="19">
        <v>0</v>
      </c>
      <c r="AH777" s="19">
        <v>0</v>
      </c>
      <c r="AI777" s="19">
        <v>0</v>
      </c>
      <c r="AJ777" s="19">
        <v>0</v>
      </c>
      <c r="AK777" s="19">
        <v>0</v>
      </c>
      <c r="AL777" s="19">
        <v>0</v>
      </c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>
        <v>0</v>
      </c>
      <c r="BB777" s="19">
        <v>0</v>
      </c>
      <c r="BC777" s="19"/>
      <c r="BD777" s="19"/>
      <c r="BE777" s="19"/>
      <c r="BF777" s="19"/>
      <c r="BG777" s="16">
        <f t="shared" si="49"/>
        <v>0</v>
      </c>
      <c r="BH777" s="16">
        <f t="shared" si="49"/>
        <v>0</v>
      </c>
      <c r="BI777" s="79">
        <f t="shared" si="50"/>
        <v>0</v>
      </c>
      <c r="BJ777" s="79">
        <f t="shared" si="51"/>
        <v>0</v>
      </c>
      <c r="BK777" s="18">
        <f t="shared" si="48"/>
        <v>0</v>
      </c>
    </row>
    <row r="778" spans="1:63" ht="31.5" x14ac:dyDescent="0.3">
      <c r="A778" s="12">
        <v>41.429699999999997</v>
      </c>
      <c r="B778" s="13" t="s">
        <v>746</v>
      </c>
      <c r="C778" s="19"/>
      <c r="D778" s="19"/>
      <c r="E778" s="19">
        <v>0</v>
      </c>
      <c r="F778" s="19">
        <v>0</v>
      </c>
      <c r="G778" s="19">
        <v>0</v>
      </c>
      <c r="H778" s="19">
        <v>0</v>
      </c>
      <c r="I778" s="19"/>
      <c r="J778" s="19"/>
      <c r="K778" s="19">
        <v>0</v>
      </c>
      <c r="L778" s="19">
        <v>0</v>
      </c>
      <c r="M778" s="19">
        <v>0</v>
      </c>
      <c r="N778" s="19">
        <v>0</v>
      </c>
      <c r="O778" s="22"/>
      <c r="P778" s="19"/>
      <c r="Q778" s="22">
        <v>0</v>
      </c>
      <c r="R778" s="22">
        <v>0</v>
      </c>
      <c r="S778" s="19">
        <v>0</v>
      </c>
      <c r="T778" s="19">
        <v>0</v>
      </c>
      <c r="U778" s="19"/>
      <c r="V778" s="19"/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>
        <v>0</v>
      </c>
      <c r="AE778" s="19">
        <v>0</v>
      </c>
      <c r="AF778" s="19">
        <v>0</v>
      </c>
      <c r="AG778" s="19">
        <v>0</v>
      </c>
      <c r="AH778" s="19">
        <v>0</v>
      </c>
      <c r="AI778" s="19">
        <v>0</v>
      </c>
      <c r="AJ778" s="19">
        <v>0</v>
      </c>
      <c r="AK778" s="19">
        <v>0</v>
      </c>
      <c r="AL778" s="19">
        <v>0</v>
      </c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>
        <v>0</v>
      </c>
      <c r="BB778" s="19">
        <v>0</v>
      </c>
      <c r="BC778" s="19"/>
      <c r="BD778" s="19"/>
      <c r="BE778" s="19"/>
      <c r="BF778" s="19"/>
      <c r="BG778" s="16">
        <f t="shared" si="49"/>
        <v>0</v>
      </c>
      <c r="BH778" s="16">
        <f t="shared" si="49"/>
        <v>0</v>
      </c>
      <c r="BI778" s="79">
        <f t="shared" si="50"/>
        <v>0</v>
      </c>
      <c r="BJ778" s="79">
        <f t="shared" si="51"/>
        <v>0</v>
      </c>
      <c r="BK778" s="18">
        <f t="shared" si="48"/>
        <v>0</v>
      </c>
    </row>
    <row r="779" spans="1:63" ht="31.5" x14ac:dyDescent="0.3">
      <c r="A779" s="12">
        <v>41.430700000000002</v>
      </c>
      <c r="B779" s="13" t="s">
        <v>747</v>
      </c>
      <c r="C779" s="19"/>
      <c r="D779" s="19"/>
      <c r="E779" s="19">
        <v>0</v>
      </c>
      <c r="F779" s="19">
        <v>0</v>
      </c>
      <c r="G779" s="19">
        <v>0</v>
      </c>
      <c r="H779" s="19">
        <v>0</v>
      </c>
      <c r="I779" s="19"/>
      <c r="J779" s="19"/>
      <c r="K779" s="19">
        <v>0</v>
      </c>
      <c r="L779" s="19">
        <v>0</v>
      </c>
      <c r="M779" s="19">
        <v>0</v>
      </c>
      <c r="N779" s="19">
        <v>0</v>
      </c>
      <c r="O779" s="22"/>
      <c r="P779" s="19"/>
      <c r="Q779" s="22">
        <v>0</v>
      </c>
      <c r="R779" s="22">
        <v>0</v>
      </c>
      <c r="S779" s="19">
        <v>0</v>
      </c>
      <c r="T779" s="19">
        <v>0</v>
      </c>
      <c r="U779" s="19"/>
      <c r="V779" s="19"/>
      <c r="W779" s="19">
        <v>0</v>
      </c>
      <c r="X779" s="19">
        <v>0</v>
      </c>
      <c r="Y779" s="19">
        <v>0</v>
      </c>
      <c r="Z779" s="19">
        <v>0</v>
      </c>
      <c r="AA779" s="19">
        <v>0</v>
      </c>
      <c r="AB779" s="19">
        <v>0</v>
      </c>
      <c r="AC779" s="19">
        <v>0</v>
      </c>
      <c r="AD779" s="19">
        <v>0</v>
      </c>
      <c r="AE779" s="19">
        <v>0</v>
      </c>
      <c r="AF779" s="19">
        <v>0</v>
      </c>
      <c r="AG779" s="19">
        <v>0</v>
      </c>
      <c r="AH779" s="19">
        <v>0</v>
      </c>
      <c r="AI779" s="19">
        <v>0</v>
      </c>
      <c r="AJ779" s="19">
        <v>0</v>
      </c>
      <c r="AK779" s="19">
        <v>0</v>
      </c>
      <c r="AL779" s="19">
        <v>0</v>
      </c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>
        <v>0</v>
      </c>
      <c r="BB779" s="19">
        <v>1357701</v>
      </c>
      <c r="BC779" s="19"/>
      <c r="BD779" s="19"/>
      <c r="BE779" s="19"/>
      <c r="BF779" s="19"/>
      <c r="BG779" s="16">
        <f t="shared" si="49"/>
        <v>0</v>
      </c>
      <c r="BH779" s="16">
        <f t="shared" si="49"/>
        <v>1357701</v>
      </c>
      <c r="BI779" s="79">
        <f t="shared" si="50"/>
        <v>0</v>
      </c>
      <c r="BJ779" s="79">
        <f t="shared" si="51"/>
        <v>1357701</v>
      </c>
      <c r="BK779" s="18">
        <f t="shared" si="48"/>
        <v>0</v>
      </c>
    </row>
    <row r="780" spans="1:63" ht="31.5" x14ac:dyDescent="0.3">
      <c r="A780" s="12">
        <v>41.431699999999999</v>
      </c>
      <c r="B780" s="13" t="s">
        <v>748</v>
      </c>
      <c r="C780" s="19"/>
      <c r="D780" s="19"/>
      <c r="E780" s="19">
        <v>0</v>
      </c>
      <c r="F780" s="19">
        <v>0</v>
      </c>
      <c r="G780" s="19">
        <v>0</v>
      </c>
      <c r="H780" s="19">
        <v>0</v>
      </c>
      <c r="I780" s="19"/>
      <c r="J780" s="19"/>
      <c r="K780" s="19">
        <v>0</v>
      </c>
      <c r="L780" s="19">
        <v>0</v>
      </c>
      <c r="M780" s="19">
        <v>0</v>
      </c>
      <c r="N780" s="19">
        <v>0</v>
      </c>
      <c r="O780" s="22"/>
      <c r="P780" s="19"/>
      <c r="Q780" s="22">
        <v>0</v>
      </c>
      <c r="R780" s="22">
        <v>0</v>
      </c>
      <c r="S780" s="19">
        <v>0</v>
      </c>
      <c r="T780" s="19">
        <v>0</v>
      </c>
      <c r="U780" s="19"/>
      <c r="V780" s="19"/>
      <c r="W780" s="19">
        <v>0</v>
      </c>
      <c r="X780" s="19">
        <v>0</v>
      </c>
      <c r="Y780" s="19">
        <v>0</v>
      </c>
      <c r="Z780" s="19">
        <v>0</v>
      </c>
      <c r="AA780" s="19">
        <v>0</v>
      </c>
      <c r="AB780" s="19">
        <v>0</v>
      </c>
      <c r="AC780" s="19">
        <v>0</v>
      </c>
      <c r="AD780" s="19">
        <v>0</v>
      </c>
      <c r="AE780" s="19">
        <v>0</v>
      </c>
      <c r="AF780" s="19">
        <v>0</v>
      </c>
      <c r="AG780" s="19">
        <v>0</v>
      </c>
      <c r="AH780" s="19">
        <v>0</v>
      </c>
      <c r="AI780" s="19">
        <v>0</v>
      </c>
      <c r="AJ780" s="19">
        <v>0</v>
      </c>
      <c r="AK780" s="19">
        <v>0</v>
      </c>
      <c r="AL780" s="19">
        <v>0</v>
      </c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>
        <v>0</v>
      </c>
      <c r="BB780" s="19">
        <v>0</v>
      </c>
      <c r="BC780" s="19"/>
      <c r="BD780" s="19"/>
      <c r="BE780" s="19"/>
      <c r="BF780" s="19"/>
      <c r="BG780" s="16">
        <f t="shared" si="49"/>
        <v>0</v>
      </c>
      <c r="BH780" s="16">
        <f t="shared" si="49"/>
        <v>0</v>
      </c>
      <c r="BI780" s="79">
        <f t="shared" si="50"/>
        <v>0</v>
      </c>
      <c r="BJ780" s="79">
        <f t="shared" si="51"/>
        <v>0</v>
      </c>
      <c r="BK780" s="18">
        <f t="shared" si="48"/>
        <v>0</v>
      </c>
    </row>
    <row r="781" spans="1:63" ht="31.5" x14ac:dyDescent="0.3">
      <c r="A781" s="12">
        <v>41.432699999999997</v>
      </c>
      <c r="B781" s="29" t="s">
        <v>749</v>
      </c>
      <c r="C781" s="19"/>
      <c r="D781" s="19"/>
      <c r="E781" s="19">
        <v>0</v>
      </c>
      <c r="F781" s="19">
        <v>0</v>
      </c>
      <c r="G781" s="19">
        <v>0</v>
      </c>
      <c r="H781" s="19">
        <v>0</v>
      </c>
      <c r="I781" s="19"/>
      <c r="J781" s="19"/>
      <c r="K781" s="19">
        <v>0</v>
      </c>
      <c r="L781" s="19">
        <v>0</v>
      </c>
      <c r="M781" s="19">
        <v>0</v>
      </c>
      <c r="N781" s="19">
        <v>0</v>
      </c>
      <c r="O781" s="22"/>
      <c r="P781" s="19"/>
      <c r="Q781" s="22">
        <v>0</v>
      </c>
      <c r="R781" s="22">
        <v>0</v>
      </c>
      <c r="S781" s="19">
        <v>0</v>
      </c>
      <c r="T781" s="19">
        <v>0</v>
      </c>
      <c r="U781" s="19"/>
      <c r="V781" s="19"/>
      <c r="W781" s="19">
        <v>0</v>
      </c>
      <c r="X781" s="19">
        <v>0</v>
      </c>
      <c r="Y781" s="19">
        <v>0</v>
      </c>
      <c r="Z781" s="19">
        <v>0</v>
      </c>
      <c r="AA781" s="19">
        <v>0</v>
      </c>
      <c r="AB781" s="19">
        <v>0</v>
      </c>
      <c r="AC781" s="19">
        <v>0</v>
      </c>
      <c r="AD781" s="19">
        <v>0</v>
      </c>
      <c r="AE781" s="19">
        <v>0</v>
      </c>
      <c r="AF781" s="19">
        <v>0</v>
      </c>
      <c r="AG781" s="19">
        <v>0</v>
      </c>
      <c r="AH781" s="19">
        <v>0</v>
      </c>
      <c r="AI781" s="19">
        <v>0</v>
      </c>
      <c r="AJ781" s="19">
        <v>0</v>
      </c>
      <c r="AK781" s="19">
        <v>0</v>
      </c>
      <c r="AL781" s="19">
        <v>0</v>
      </c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>
        <v>0</v>
      </c>
      <c r="BB781" s="19">
        <v>0</v>
      </c>
      <c r="BC781" s="19"/>
      <c r="BD781" s="19"/>
      <c r="BE781" s="19"/>
      <c r="BF781" s="19"/>
      <c r="BG781" s="16">
        <f t="shared" si="49"/>
        <v>0</v>
      </c>
      <c r="BH781" s="16">
        <f t="shared" si="49"/>
        <v>0</v>
      </c>
      <c r="BI781" s="79">
        <f t="shared" si="50"/>
        <v>0</v>
      </c>
      <c r="BJ781" s="79">
        <f t="shared" si="51"/>
        <v>0</v>
      </c>
      <c r="BK781" s="18">
        <f t="shared" si="48"/>
        <v>0</v>
      </c>
    </row>
    <row r="782" spans="1:63" ht="31.5" x14ac:dyDescent="0.3">
      <c r="A782" s="12">
        <v>41.433700000000002</v>
      </c>
      <c r="B782" s="29" t="s">
        <v>750</v>
      </c>
      <c r="C782" s="19"/>
      <c r="D782" s="19"/>
      <c r="E782" s="19">
        <v>0</v>
      </c>
      <c r="F782" s="19">
        <v>0</v>
      </c>
      <c r="G782" s="19">
        <v>0</v>
      </c>
      <c r="H782" s="19">
        <v>0</v>
      </c>
      <c r="I782" s="19"/>
      <c r="J782" s="19"/>
      <c r="K782" s="19">
        <v>0</v>
      </c>
      <c r="L782" s="19">
        <v>0</v>
      </c>
      <c r="M782" s="19">
        <v>0</v>
      </c>
      <c r="N782" s="19">
        <v>0</v>
      </c>
      <c r="O782" s="22"/>
      <c r="P782" s="19"/>
      <c r="Q782" s="22">
        <v>0</v>
      </c>
      <c r="R782" s="22">
        <v>0</v>
      </c>
      <c r="S782" s="19">
        <v>0</v>
      </c>
      <c r="T782" s="19">
        <v>0</v>
      </c>
      <c r="U782" s="19"/>
      <c r="V782" s="19"/>
      <c r="W782" s="19">
        <v>0</v>
      </c>
      <c r="X782" s="19">
        <v>0</v>
      </c>
      <c r="Y782" s="19">
        <v>0</v>
      </c>
      <c r="Z782" s="19">
        <v>0</v>
      </c>
      <c r="AA782" s="19">
        <v>0</v>
      </c>
      <c r="AB782" s="19">
        <v>0</v>
      </c>
      <c r="AC782" s="19">
        <v>0</v>
      </c>
      <c r="AD782" s="19">
        <v>0</v>
      </c>
      <c r="AE782" s="19">
        <v>0</v>
      </c>
      <c r="AF782" s="19">
        <v>0</v>
      </c>
      <c r="AG782" s="19">
        <v>0</v>
      </c>
      <c r="AH782" s="19">
        <v>0</v>
      </c>
      <c r="AI782" s="19">
        <v>0</v>
      </c>
      <c r="AJ782" s="19">
        <v>0</v>
      </c>
      <c r="AK782" s="19">
        <v>0</v>
      </c>
      <c r="AL782" s="19">
        <v>0</v>
      </c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>
        <v>0</v>
      </c>
      <c r="BB782" s="19">
        <v>373955</v>
      </c>
      <c r="BC782" s="19"/>
      <c r="BD782" s="19"/>
      <c r="BE782" s="19"/>
      <c r="BF782" s="19"/>
      <c r="BG782" s="16">
        <f t="shared" si="49"/>
        <v>0</v>
      </c>
      <c r="BH782" s="16">
        <f t="shared" si="49"/>
        <v>373955</v>
      </c>
      <c r="BI782" s="79">
        <f t="shared" si="50"/>
        <v>0</v>
      </c>
      <c r="BJ782" s="79">
        <f t="shared" si="51"/>
        <v>373955</v>
      </c>
      <c r="BK782" s="18">
        <f t="shared" si="48"/>
        <v>0</v>
      </c>
    </row>
    <row r="783" spans="1:63" ht="31.5" x14ac:dyDescent="0.3">
      <c r="A783" s="12">
        <v>41.434699999999999</v>
      </c>
      <c r="B783" s="29" t="s">
        <v>751</v>
      </c>
      <c r="C783" s="19"/>
      <c r="D783" s="19"/>
      <c r="E783" s="19">
        <v>0</v>
      </c>
      <c r="F783" s="19">
        <v>0</v>
      </c>
      <c r="G783" s="19">
        <v>0</v>
      </c>
      <c r="H783" s="19">
        <v>0</v>
      </c>
      <c r="I783" s="19"/>
      <c r="J783" s="19"/>
      <c r="K783" s="19">
        <v>0</v>
      </c>
      <c r="L783" s="19">
        <v>0</v>
      </c>
      <c r="M783" s="19">
        <v>0</v>
      </c>
      <c r="N783" s="19">
        <v>0</v>
      </c>
      <c r="O783" s="22"/>
      <c r="P783" s="19"/>
      <c r="Q783" s="22">
        <v>0</v>
      </c>
      <c r="R783" s="22">
        <v>0</v>
      </c>
      <c r="S783" s="19">
        <v>0</v>
      </c>
      <c r="T783" s="19">
        <v>0</v>
      </c>
      <c r="U783" s="19"/>
      <c r="V783" s="19"/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9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0</v>
      </c>
      <c r="AH783" s="19">
        <v>0</v>
      </c>
      <c r="AI783" s="19">
        <v>0</v>
      </c>
      <c r="AJ783" s="19">
        <v>0</v>
      </c>
      <c r="AK783" s="19">
        <v>0</v>
      </c>
      <c r="AL783" s="19">
        <v>0</v>
      </c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>
        <v>0</v>
      </c>
      <c r="BB783" s="19">
        <v>491333</v>
      </c>
      <c r="BC783" s="19"/>
      <c r="BD783" s="19"/>
      <c r="BE783" s="19"/>
      <c r="BF783" s="19"/>
      <c r="BG783" s="16">
        <f t="shared" si="49"/>
        <v>0</v>
      </c>
      <c r="BH783" s="16">
        <f t="shared" si="49"/>
        <v>491333</v>
      </c>
      <c r="BI783" s="79">
        <f t="shared" si="50"/>
        <v>0</v>
      </c>
      <c r="BJ783" s="79">
        <f t="shared" si="51"/>
        <v>491333</v>
      </c>
      <c r="BK783" s="18">
        <f t="shared" si="48"/>
        <v>0</v>
      </c>
    </row>
    <row r="784" spans="1:63" ht="31.5" x14ac:dyDescent="0.3">
      <c r="A784" s="12">
        <v>41.435699999999997</v>
      </c>
      <c r="B784" s="29" t="s">
        <v>752</v>
      </c>
      <c r="C784" s="19"/>
      <c r="D784" s="19"/>
      <c r="E784" s="19">
        <v>0</v>
      </c>
      <c r="F784" s="19">
        <v>0</v>
      </c>
      <c r="G784" s="19">
        <v>0</v>
      </c>
      <c r="H784" s="19">
        <v>0</v>
      </c>
      <c r="I784" s="19"/>
      <c r="J784" s="19"/>
      <c r="K784" s="19">
        <v>0</v>
      </c>
      <c r="L784" s="19">
        <v>0</v>
      </c>
      <c r="M784" s="19">
        <v>0</v>
      </c>
      <c r="N784" s="19">
        <v>0</v>
      </c>
      <c r="O784" s="22"/>
      <c r="P784" s="19"/>
      <c r="Q784" s="22">
        <v>0</v>
      </c>
      <c r="R784" s="22">
        <v>0</v>
      </c>
      <c r="S784" s="19">
        <v>0</v>
      </c>
      <c r="T784" s="19">
        <v>0</v>
      </c>
      <c r="U784" s="19"/>
      <c r="V784" s="19"/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>
        <v>0</v>
      </c>
      <c r="AE784" s="19">
        <v>0</v>
      </c>
      <c r="AF784" s="19">
        <v>0</v>
      </c>
      <c r="AG784" s="19">
        <v>0</v>
      </c>
      <c r="AH784" s="19">
        <v>0</v>
      </c>
      <c r="AI784" s="19">
        <v>0</v>
      </c>
      <c r="AJ784" s="19">
        <v>0</v>
      </c>
      <c r="AK784" s="19">
        <v>0</v>
      </c>
      <c r="AL784" s="19">
        <v>0</v>
      </c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>
        <v>0</v>
      </c>
      <c r="BB784" s="19">
        <v>0</v>
      </c>
      <c r="BC784" s="19"/>
      <c r="BD784" s="19"/>
      <c r="BE784" s="19"/>
      <c r="BF784" s="19"/>
      <c r="BG784" s="16">
        <f t="shared" si="49"/>
        <v>0</v>
      </c>
      <c r="BH784" s="16">
        <f t="shared" si="49"/>
        <v>0</v>
      </c>
      <c r="BI784" s="79">
        <f t="shared" si="50"/>
        <v>0</v>
      </c>
      <c r="BJ784" s="79">
        <f t="shared" si="51"/>
        <v>0</v>
      </c>
      <c r="BK784" s="18">
        <f t="shared" si="48"/>
        <v>0</v>
      </c>
    </row>
    <row r="785" spans="1:63" ht="31.5" x14ac:dyDescent="0.3">
      <c r="A785" s="12">
        <v>41.436700000000002</v>
      </c>
      <c r="B785" s="29" t="s">
        <v>753</v>
      </c>
      <c r="C785" s="19"/>
      <c r="D785" s="19"/>
      <c r="E785" s="19">
        <v>0</v>
      </c>
      <c r="F785" s="19">
        <v>0</v>
      </c>
      <c r="G785" s="19">
        <v>0</v>
      </c>
      <c r="H785" s="19">
        <v>0</v>
      </c>
      <c r="I785" s="19"/>
      <c r="J785" s="19"/>
      <c r="K785" s="19">
        <v>0</v>
      </c>
      <c r="L785" s="19">
        <v>0</v>
      </c>
      <c r="M785" s="19">
        <v>0</v>
      </c>
      <c r="N785" s="19">
        <v>0</v>
      </c>
      <c r="O785" s="22"/>
      <c r="P785" s="19"/>
      <c r="Q785" s="22">
        <v>0</v>
      </c>
      <c r="R785" s="22">
        <v>0</v>
      </c>
      <c r="S785" s="19">
        <v>0</v>
      </c>
      <c r="T785" s="19">
        <v>0</v>
      </c>
      <c r="U785" s="19"/>
      <c r="V785" s="19"/>
      <c r="W785" s="19">
        <v>0</v>
      </c>
      <c r="X785" s="19">
        <v>0</v>
      </c>
      <c r="Y785" s="19">
        <v>0</v>
      </c>
      <c r="Z785" s="19">
        <v>0</v>
      </c>
      <c r="AA785" s="19">
        <v>0</v>
      </c>
      <c r="AB785" s="19">
        <v>0</v>
      </c>
      <c r="AC785" s="19">
        <v>0</v>
      </c>
      <c r="AD785" s="19">
        <v>0</v>
      </c>
      <c r="AE785" s="19">
        <v>0</v>
      </c>
      <c r="AF785" s="19">
        <v>0</v>
      </c>
      <c r="AG785" s="19">
        <v>0</v>
      </c>
      <c r="AH785" s="19">
        <v>0</v>
      </c>
      <c r="AI785" s="19">
        <v>0</v>
      </c>
      <c r="AJ785" s="19">
        <v>0</v>
      </c>
      <c r="AK785" s="19">
        <v>0</v>
      </c>
      <c r="AL785" s="19">
        <v>0</v>
      </c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>
        <v>0</v>
      </c>
      <c r="BB785" s="19">
        <v>0</v>
      </c>
      <c r="BC785" s="19"/>
      <c r="BD785" s="19"/>
      <c r="BE785" s="19"/>
      <c r="BF785" s="19"/>
      <c r="BG785" s="16">
        <f t="shared" si="49"/>
        <v>0</v>
      </c>
      <c r="BH785" s="16">
        <f t="shared" si="49"/>
        <v>0</v>
      </c>
      <c r="BI785" s="79">
        <f t="shared" si="50"/>
        <v>0</v>
      </c>
      <c r="BJ785" s="79">
        <f t="shared" si="51"/>
        <v>0</v>
      </c>
      <c r="BK785" s="18">
        <f t="shared" si="48"/>
        <v>0</v>
      </c>
    </row>
    <row r="786" spans="1:63" ht="31.5" x14ac:dyDescent="0.3">
      <c r="A786" s="12">
        <v>41.4377</v>
      </c>
      <c r="B786" s="29" t="s">
        <v>754</v>
      </c>
      <c r="C786" s="19"/>
      <c r="D786" s="19"/>
      <c r="E786" s="19">
        <v>0</v>
      </c>
      <c r="F786" s="19">
        <v>0</v>
      </c>
      <c r="G786" s="19">
        <v>0</v>
      </c>
      <c r="H786" s="19">
        <v>0</v>
      </c>
      <c r="I786" s="19"/>
      <c r="J786" s="19"/>
      <c r="K786" s="19">
        <v>0</v>
      </c>
      <c r="L786" s="19">
        <v>0</v>
      </c>
      <c r="M786" s="19">
        <v>0</v>
      </c>
      <c r="N786" s="19">
        <v>0</v>
      </c>
      <c r="O786" s="22"/>
      <c r="P786" s="19"/>
      <c r="Q786" s="22">
        <v>0</v>
      </c>
      <c r="R786" s="22">
        <v>0</v>
      </c>
      <c r="S786" s="19">
        <v>0</v>
      </c>
      <c r="T786" s="19">
        <v>0</v>
      </c>
      <c r="U786" s="19"/>
      <c r="V786" s="19"/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9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19">
        <v>0</v>
      </c>
      <c r="AK786" s="19">
        <v>0</v>
      </c>
      <c r="AL786" s="19">
        <v>0</v>
      </c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>
        <v>0</v>
      </c>
      <c r="BB786" s="19">
        <v>0</v>
      </c>
      <c r="BC786" s="19"/>
      <c r="BD786" s="19"/>
      <c r="BE786" s="19"/>
      <c r="BF786" s="19"/>
      <c r="BG786" s="16">
        <f t="shared" si="49"/>
        <v>0</v>
      </c>
      <c r="BH786" s="16">
        <f t="shared" si="49"/>
        <v>0</v>
      </c>
      <c r="BI786" s="79">
        <f t="shared" si="50"/>
        <v>0</v>
      </c>
      <c r="BJ786" s="79">
        <f t="shared" si="51"/>
        <v>0</v>
      </c>
      <c r="BK786" s="18">
        <f t="shared" si="48"/>
        <v>0</v>
      </c>
    </row>
    <row r="787" spans="1:63" ht="31.5" x14ac:dyDescent="0.3">
      <c r="A787" s="12">
        <v>41.438699999999997</v>
      </c>
      <c r="B787" s="29" t="s">
        <v>755</v>
      </c>
      <c r="C787" s="19"/>
      <c r="D787" s="19"/>
      <c r="E787" s="19">
        <v>0</v>
      </c>
      <c r="F787" s="19">
        <v>0</v>
      </c>
      <c r="G787" s="19">
        <v>0</v>
      </c>
      <c r="H787" s="19">
        <v>0</v>
      </c>
      <c r="I787" s="19"/>
      <c r="J787" s="19"/>
      <c r="K787" s="19">
        <v>0</v>
      </c>
      <c r="L787" s="19">
        <v>0</v>
      </c>
      <c r="M787" s="19">
        <v>0</v>
      </c>
      <c r="N787" s="19">
        <v>0</v>
      </c>
      <c r="O787" s="22"/>
      <c r="P787" s="19"/>
      <c r="Q787" s="22">
        <v>0</v>
      </c>
      <c r="R787" s="22">
        <v>0</v>
      </c>
      <c r="S787" s="19">
        <v>0</v>
      </c>
      <c r="T787" s="19">
        <v>0</v>
      </c>
      <c r="U787" s="19"/>
      <c r="V787" s="19"/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>
        <v>0</v>
      </c>
      <c r="AE787" s="19">
        <v>0</v>
      </c>
      <c r="AF787" s="19">
        <v>0</v>
      </c>
      <c r="AG787" s="19">
        <v>0</v>
      </c>
      <c r="AH787" s="19">
        <v>0</v>
      </c>
      <c r="AI787" s="19">
        <v>0</v>
      </c>
      <c r="AJ787" s="19">
        <v>0</v>
      </c>
      <c r="AK787" s="19">
        <v>0</v>
      </c>
      <c r="AL787" s="19">
        <v>0</v>
      </c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>
        <v>0</v>
      </c>
      <c r="BB787" s="19">
        <v>13542493</v>
      </c>
      <c r="BC787" s="19"/>
      <c r="BD787" s="19"/>
      <c r="BE787" s="19"/>
      <c r="BF787" s="19"/>
      <c r="BG787" s="16">
        <f t="shared" si="49"/>
        <v>0</v>
      </c>
      <c r="BH787" s="16">
        <f t="shared" si="49"/>
        <v>13542493</v>
      </c>
      <c r="BI787" s="79">
        <f t="shared" si="50"/>
        <v>0</v>
      </c>
      <c r="BJ787" s="79">
        <f t="shared" si="51"/>
        <v>13542493</v>
      </c>
      <c r="BK787" s="18">
        <f t="shared" si="48"/>
        <v>0</v>
      </c>
    </row>
    <row r="788" spans="1:63" ht="31.5" x14ac:dyDescent="0.3">
      <c r="A788" s="12">
        <v>41.439700000000002</v>
      </c>
      <c r="B788" s="29" t="s">
        <v>756</v>
      </c>
      <c r="C788" s="19"/>
      <c r="D788" s="19"/>
      <c r="E788" s="19">
        <v>0</v>
      </c>
      <c r="F788" s="19">
        <v>0</v>
      </c>
      <c r="G788" s="19">
        <v>0</v>
      </c>
      <c r="H788" s="19">
        <v>0</v>
      </c>
      <c r="I788" s="19"/>
      <c r="J788" s="19"/>
      <c r="K788" s="19">
        <v>0</v>
      </c>
      <c r="L788" s="19">
        <v>0</v>
      </c>
      <c r="M788" s="19">
        <v>0</v>
      </c>
      <c r="N788" s="19">
        <v>0</v>
      </c>
      <c r="O788" s="22"/>
      <c r="P788" s="19"/>
      <c r="Q788" s="22">
        <v>0</v>
      </c>
      <c r="R788" s="22">
        <v>0</v>
      </c>
      <c r="S788" s="19">
        <v>0</v>
      </c>
      <c r="T788" s="19">
        <v>0</v>
      </c>
      <c r="U788" s="19"/>
      <c r="V788" s="19"/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19">
        <v>0</v>
      </c>
      <c r="AC788" s="19">
        <v>0</v>
      </c>
      <c r="AD788" s="19">
        <v>0</v>
      </c>
      <c r="AE788" s="19">
        <v>0</v>
      </c>
      <c r="AF788" s="19">
        <v>0</v>
      </c>
      <c r="AG788" s="19">
        <v>0</v>
      </c>
      <c r="AH788" s="19">
        <v>0</v>
      </c>
      <c r="AI788" s="19">
        <v>0</v>
      </c>
      <c r="AJ788" s="19">
        <v>0</v>
      </c>
      <c r="AK788" s="19">
        <v>0</v>
      </c>
      <c r="AL788" s="19">
        <v>0</v>
      </c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>
        <v>0</v>
      </c>
      <c r="BB788" s="19">
        <v>0</v>
      </c>
      <c r="BC788" s="19"/>
      <c r="BD788" s="19"/>
      <c r="BE788" s="19"/>
      <c r="BF788" s="19"/>
      <c r="BG788" s="16">
        <f t="shared" si="49"/>
        <v>0</v>
      </c>
      <c r="BH788" s="16">
        <f t="shared" si="49"/>
        <v>0</v>
      </c>
      <c r="BI788" s="79">
        <f t="shared" si="50"/>
        <v>0</v>
      </c>
      <c r="BJ788" s="79">
        <f t="shared" si="51"/>
        <v>0</v>
      </c>
      <c r="BK788" s="18">
        <f t="shared" si="48"/>
        <v>0</v>
      </c>
    </row>
    <row r="789" spans="1:63" ht="31.5" x14ac:dyDescent="0.3">
      <c r="A789" s="12">
        <v>41.4407</v>
      </c>
      <c r="B789" s="29" t="s">
        <v>757</v>
      </c>
      <c r="C789" s="19"/>
      <c r="D789" s="19"/>
      <c r="E789" s="19">
        <v>0</v>
      </c>
      <c r="F789" s="19">
        <v>0</v>
      </c>
      <c r="G789" s="19">
        <v>0</v>
      </c>
      <c r="H789" s="19">
        <v>0</v>
      </c>
      <c r="I789" s="19"/>
      <c r="J789" s="19"/>
      <c r="K789" s="19">
        <v>0</v>
      </c>
      <c r="L789" s="19">
        <v>0</v>
      </c>
      <c r="M789" s="19">
        <v>0</v>
      </c>
      <c r="N789" s="19">
        <v>0</v>
      </c>
      <c r="O789" s="22"/>
      <c r="P789" s="19"/>
      <c r="Q789" s="22">
        <v>0</v>
      </c>
      <c r="R789" s="22">
        <v>0</v>
      </c>
      <c r="S789" s="19">
        <v>0</v>
      </c>
      <c r="T789" s="19">
        <v>0</v>
      </c>
      <c r="U789" s="19"/>
      <c r="V789" s="19"/>
      <c r="W789" s="19">
        <v>0</v>
      </c>
      <c r="X789" s="19">
        <v>0</v>
      </c>
      <c r="Y789" s="19">
        <v>0</v>
      </c>
      <c r="Z789" s="19">
        <v>0</v>
      </c>
      <c r="AA789" s="19">
        <v>0</v>
      </c>
      <c r="AB789" s="19">
        <v>0</v>
      </c>
      <c r="AC789" s="19">
        <v>0</v>
      </c>
      <c r="AD789" s="19">
        <v>0</v>
      </c>
      <c r="AE789" s="19">
        <v>0</v>
      </c>
      <c r="AF789" s="19">
        <v>0</v>
      </c>
      <c r="AG789" s="19">
        <v>0</v>
      </c>
      <c r="AH789" s="19">
        <v>0</v>
      </c>
      <c r="AI789" s="19">
        <v>0</v>
      </c>
      <c r="AJ789" s="19">
        <v>0</v>
      </c>
      <c r="AK789" s="19">
        <v>0</v>
      </c>
      <c r="AL789" s="19">
        <v>0</v>
      </c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>
        <v>0</v>
      </c>
      <c r="BB789" s="19">
        <v>4741823</v>
      </c>
      <c r="BC789" s="19"/>
      <c r="BD789" s="19"/>
      <c r="BE789" s="19"/>
      <c r="BF789" s="19"/>
      <c r="BG789" s="16">
        <f t="shared" si="49"/>
        <v>0</v>
      </c>
      <c r="BH789" s="16">
        <f t="shared" si="49"/>
        <v>4741823</v>
      </c>
      <c r="BI789" s="79">
        <f t="shared" si="50"/>
        <v>0</v>
      </c>
      <c r="BJ789" s="79">
        <f t="shared" si="51"/>
        <v>4741823</v>
      </c>
      <c r="BK789" s="18">
        <f t="shared" si="48"/>
        <v>0</v>
      </c>
    </row>
    <row r="790" spans="1:63" ht="47.25" x14ac:dyDescent="0.3">
      <c r="A790" s="26">
        <v>41.441699999999997</v>
      </c>
      <c r="B790" s="13" t="s">
        <v>758</v>
      </c>
      <c r="C790" s="19"/>
      <c r="D790" s="19"/>
      <c r="E790" s="19">
        <v>0</v>
      </c>
      <c r="F790" s="19">
        <v>0</v>
      </c>
      <c r="G790" s="19">
        <v>0</v>
      </c>
      <c r="H790" s="19">
        <v>0</v>
      </c>
      <c r="I790" s="19"/>
      <c r="J790" s="19"/>
      <c r="K790" s="19">
        <v>0</v>
      </c>
      <c r="L790" s="19">
        <v>0</v>
      </c>
      <c r="M790" s="19">
        <v>0</v>
      </c>
      <c r="N790" s="19">
        <v>0</v>
      </c>
      <c r="O790" s="22"/>
      <c r="P790" s="19"/>
      <c r="Q790" s="22">
        <v>0</v>
      </c>
      <c r="R790" s="22">
        <v>0</v>
      </c>
      <c r="S790" s="19">
        <v>0</v>
      </c>
      <c r="T790" s="19">
        <v>0</v>
      </c>
      <c r="U790" s="19"/>
      <c r="V790" s="19"/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19">
        <v>0</v>
      </c>
      <c r="AC790" s="19">
        <v>0</v>
      </c>
      <c r="AD790" s="19">
        <v>0</v>
      </c>
      <c r="AE790" s="19">
        <v>0</v>
      </c>
      <c r="AF790" s="19">
        <v>0</v>
      </c>
      <c r="AG790" s="19">
        <v>0</v>
      </c>
      <c r="AH790" s="19">
        <v>0</v>
      </c>
      <c r="AI790" s="19">
        <v>0</v>
      </c>
      <c r="AJ790" s="19">
        <v>0</v>
      </c>
      <c r="AK790" s="19">
        <v>0</v>
      </c>
      <c r="AL790" s="19">
        <v>0</v>
      </c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>
        <v>0</v>
      </c>
      <c r="BB790" s="19">
        <v>227935079</v>
      </c>
      <c r="BC790" s="19"/>
      <c r="BD790" s="19"/>
      <c r="BE790" s="19"/>
      <c r="BF790" s="19"/>
      <c r="BG790" s="16">
        <f t="shared" si="49"/>
        <v>0</v>
      </c>
      <c r="BH790" s="16">
        <f t="shared" si="49"/>
        <v>227935079</v>
      </c>
      <c r="BI790" s="79">
        <f t="shared" si="50"/>
        <v>0</v>
      </c>
      <c r="BJ790" s="79">
        <f t="shared" si="51"/>
        <v>227935079</v>
      </c>
      <c r="BK790" s="18">
        <f t="shared" si="48"/>
        <v>0</v>
      </c>
    </row>
    <row r="791" spans="1:63" ht="31.5" x14ac:dyDescent="0.3">
      <c r="A791" s="26">
        <v>41.442700000000002</v>
      </c>
      <c r="B791" s="13" t="s">
        <v>759</v>
      </c>
      <c r="C791" s="19"/>
      <c r="D791" s="19"/>
      <c r="E791" s="19">
        <v>0</v>
      </c>
      <c r="F791" s="19">
        <v>0</v>
      </c>
      <c r="G791" s="19">
        <v>0</v>
      </c>
      <c r="H791" s="19">
        <v>0</v>
      </c>
      <c r="I791" s="19"/>
      <c r="J791" s="19"/>
      <c r="K791" s="19">
        <v>0</v>
      </c>
      <c r="L791" s="19">
        <v>0</v>
      </c>
      <c r="M791" s="19">
        <v>0</v>
      </c>
      <c r="N791" s="19">
        <v>0</v>
      </c>
      <c r="O791" s="22"/>
      <c r="P791" s="19"/>
      <c r="Q791" s="22">
        <v>0</v>
      </c>
      <c r="R791" s="22">
        <v>0</v>
      </c>
      <c r="S791" s="19">
        <v>0</v>
      </c>
      <c r="T791" s="19">
        <v>0</v>
      </c>
      <c r="U791" s="19"/>
      <c r="V791" s="19"/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0</v>
      </c>
      <c r="AE791" s="19">
        <v>0</v>
      </c>
      <c r="AF791" s="19">
        <v>0</v>
      </c>
      <c r="AG791" s="19">
        <v>0</v>
      </c>
      <c r="AH791" s="19">
        <v>0</v>
      </c>
      <c r="AI791" s="19">
        <v>0</v>
      </c>
      <c r="AJ791" s="19">
        <v>0</v>
      </c>
      <c r="AK791" s="19">
        <v>0</v>
      </c>
      <c r="AL791" s="19">
        <v>0</v>
      </c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>
        <v>0</v>
      </c>
      <c r="BB791" s="19">
        <v>0</v>
      </c>
      <c r="BC791" s="19"/>
      <c r="BD791" s="19"/>
      <c r="BE791" s="19"/>
      <c r="BF791" s="19"/>
      <c r="BG791" s="16">
        <f t="shared" si="49"/>
        <v>0</v>
      </c>
      <c r="BH791" s="16">
        <f t="shared" si="49"/>
        <v>0</v>
      </c>
      <c r="BI791" s="79">
        <f t="shared" si="50"/>
        <v>0</v>
      </c>
      <c r="BJ791" s="79">
        <f t="shared" si="51"/>
        <v>0</v>
      </c>
      <c r="BK791" s="18">
        <f t="shared" si="48"/>
        <v>0</v>
      </c>
    </row>
    <row r="792" spans="1:63" ht="31.5" x14ac:dyDescent="0.3">
      <c r="A792" s="26">
        <v>41.4437</v>
      </c>
      <c r="B792" s="13" t="s">
        <v>760</v>
      </c>
      <c r="C792" s="19"/>
      <c r="D792" s="19"/>
      <c r="E792" s="19">
        <v>0</v>
      </c>
      <c r="F792" s="19">
        <v>0</v>
      </c>
      <c r="G792" s="19">
        <v>0</v>
      </c>
      <c r="H792" s="19">
        <v>0</v>
      </c>
      <c r="I792" s="19"/>
      <c r="J792" s="19"/>
      <c r="K792" s="19">
        <v>0</v>
      </c>
      <c r="L792" s="19">
        <v>0</v>
      </c>
      <c r="M792" s="19">
        <v>0</v>
      </c>
      <c r="N792" s="19">
        <v>0</v>
      </c>
      <c r="O792" s="22"/>
      <c r="P792" s="19"/>
      <c r="Q792" s="22">
        <v>0</v>
      </c>
      <c r="R792" s="22">
        <v>0</v>
      </c>
      <c r="S792" s="19">
        <v>0</v>
      </c>
      <c r="T792" s="19">
        <v>0</v>
      </c>
      <c r="U792" s="19"/>
      <c r="V792" s="19"/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>
        <v>0</v>
      </c>
      <c r="AE792" s="19">
        <v>0</v>
      </c>
      <c r="AF792" s="19">
        <v>0</v>
      </c>
      <c r="AG792" s="19">
        <v>0</v>
      </c>
      <c r="AH792" s="19">
        <v>0</v>
      </c>
      <c r="AI792" s="19">
        <v>0</v>
      </c>
      <c r="AJ792" s="19">
        <v>0</v>
      </c>
      <c r="AK792" s="19">
        <v>0</v>
      </c>
      <c r="AL792" s="19">
        <v>0</v>
      </c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>
        <v>0</v>
      </c>
      <c r="BB792" s="19">
        <v>0</v>
      </c>
      <c r="BC792" s="19"/>
      <c r="BD792" s="19"/>
      <c r="BE792" s="19"/>
      <c r="BF792" s="19"/>
      <c r="BG792" s="16">
        <f t="shared" si="49"/>
        <v>0</v>
      </c>
      <c r="BH792" s="16">
        <f t="shared" si="49"/>
        <v>0</v>
      </c>
      <c r="BI792" s="79">
        <f t="shared" si="50"/>
        <v>0</v>
      </c>
      <c r="BJ792" s="79">
        <f t="shared" si="51"/>
        <v>0</v>
      </c>
      <c r="BK792" s="18">
        <f t="shared" si="48"/>
        <v>0</v>
      </c>
    </row>
    <row r="793" spans="1:63" ht="31.5" x14ac:dyDescent="0.3">
      <c r="A793" s="26">
        <v>41.444699999999997</v>
      </c>
      <c r="B793" s="13" t="s">
        <v>761</v>
      </c>
      <c r="C793" s="19"/>
      <c r="D793" s="19"/>
      <c r="E793" s="19">
        <v>0</v>
      </c>
      <c r="F793" s="19">
        <v>0</v>
      </c>
      <c r="G793" s="19">
        <v>0</v>
      </c>
      <c r="H793" s="19">
        <v>0</v>
      </c>
      <c r="I793" s="19"/>
      <c r="J793" s="19"/>
      <c r="K793" s="19">
        <v>0</v>
      </c>
      <c r="L793" s="19">
        <v>0</v>
      </c>
      <c r="M793" s="19">
        <v>0</v>
      </c>
      <c r="N793" s="19">
        <v>0</v>
      </c>
      <c r="O793" s="22"/>
      <c r="P793" s="19"/>
      <c r="Q793" s="22">
        <v>0</v>
      </c>
      <c r="R793" s="22">
        <v>0</v>
      </c>
      <c r="S793" s="19">
        <v>0</v>
      </c>
      <c r="T793" s="19">
        <v>0</v>
      </c>
      <c r="U793" s="19"/>
      <c r="V793" s="19"/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0</v>
      </c>
      <c r="AE793" s="19">
        <v>0</v>
      </c>
      <c r="AF793" s="19">
        <v>0</v>
      </c>
      <c r="AG793" s="19">
        <v>0</v>
      </c>
      <c r="AH793" s="19">
        <v>0</v>
      </c>
      <c r="AI793" s="19">
        <v>0</v>
      </c>
      <c r="AJ793" s="19">
        <v>0</v>
      </c>
      <c r="AK793" s="19">
        <v>0</v>
      </c>
      <c r="AL793" s="19">
        <v>0</v>
      </c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>
        <v>0</v>
      </c>
      <c r="BB793" s="19">
        <v>17217424</v>
      </c>
      <c r="BC793" s="19"/>
      <c r="BD793" s="19"/>
      <c r="BE793" s="19"/>
      <c r="BF793" s="19"/>
      <c r="BG793" s="16">
        <f t="shared" si="49"/>
        <v>0</v>
      </c>
      <c r="BH793" s="16">
        <f t="shared" si="49"/>
        <v>17217424</v>
      </c>
      <c r="BI793" s="79">
        <f t="shared" si="50"/>
        <v>0</v>
      </c>
      <c r="BJ793" s="79">
        <f t="shared" si="51"/>
        <v>17217424</v>
      </c>
      <c r="BK793" s="18">
        <f t="shared" si="48"/>
        <v>0</v>
      </c>
    </row>
    <row r="794" spans="1:63" ht="31.5" x14ac:dyDescent="0.3">
      <c r="A794" s="26">
        <v>41.445700000000002</v>
      </c>
      <c r="B794" s="13" t="s">
        <v>762</v>
      </c>
      <c r="C794" s="19"/>
      <c r="D794" s="19"/>
      <c r="E794" s="19">
        <v>0</v>
      </c>
      <c r="F794" s="19">
        <v>0</v>
      </c>
      <c r="G794" s="19">
        <v>0</v>
      </c>
      <c r="H794" s="19">
        <v>0</v>
      </c>
      <c r="I794" s="19"/>
      <c r="J794" s="19"/>
      <c r="K794" s="19">
        <v>0</v>
      </c>
      <c r="L794" s="19">
        <v>0</v>
      </c>
      <c r="M794" s="19">
        <v>0</v>
      </c>
      <c r="N794" s="19">
        <v>0</v>
      </c>
      <c r="O794" s="22"/>
      <c r="P794" s="19"/>
      <c r="Q794" s="22">
        <v>0</v>
      </c>
      <c r="R794" s="22">
        <v>0</v>
      </c>
      <c r="S794" s="19">
        <v>0</v>
      </c>
      <c r="T794" s="19">
        <v>0</v>
      </c>
      <c r="U794" s="19"/>
      <c r="V794" s="19"/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19">
        <v>0</v>
      </c>
      <c r="AC794" s="19">
        <v>0</v>
      </c>
      <c r="AD794" s="19">
        <v>0</v>
      </c>
      <c r="AE794" s="19">
        <v>0</v>
      </c>
      <c r="AF794" s="19">
        <v>0</v>
      </c>
      <c r="AG794" s="19">
        <v>0</v>
      </c>
      <c r="AH794" s="19">
        <v>0</v>
      </c>
      <c r="AI794" s="19">
        <v>0</v>
      </c>
      <c r="AJ794" s="19">
        <v>0</v>
      </c>
      <c r="AK794" s="19">
        <v>0</v>
      </c>
      <c r="AL794" s="19">
        <v>0</v>
      </c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>
        <v>0</v>
      </c>
      <c r="BB794" s="19">
        <v>0</v>
      </c>
      <c r="BC794" s="19"/>
      <c r="BD794" s="19"/>
      <c r="BE794" s="19"/>
      <c r="BF794" s="19"/>
      <c r="BG794" s="16">
        <f t="shared" si="49"/>
        <v>0</v>
      </c>
      <c r="BH794" s="16">
        <f t="shared" si="49"/>
        <v>0</v>
      </c>
      <c r="BI794" s="79">
        <f t="shared" si="50"/>
        <v>0</v>
      </c>
      <c r="BJ794" s="79">
        <f t="shared" si="51"/>
        <v>0</v>
      </c>
      <c r="BK794" s="18">
        <f t="shared" si="48"/>
        <v>0</v>
      </c>
    </row>
    <row r="795" spans="1:63" ht="31.5" x14ac:dyDescent="0.3">
      <c r="A795" s="26">
        <v>41.4467</v>
      </c>
      <c r="B795" s="13" t="s">
        <v>763</v>
      </c>
      <c r="C795" s="19"/>
      <c r="D795" s="19"/>
      <c r="E795" s="19">
        <v>0</v>
      </c>
      <c r="F795" s="19">
        <v>0</v>
      </c>
      <c r="G795" s="19">
        <v>0</v>
      </c>
      <c r="H795" s="19">
        <v>0</v>
      </c>
      <c r="I795" s="19"/>
      <c r="J795" s="19"/>
      <c r="K795" s="19">
        <v>0</v>
      </c>
      <c r="L795" s="19">
        <v>0</v>
      </c>
      <c r="M795" s="19">
        <v>0</v>
      </c>
      <c r="N795" s="19">
        <v>0</v>
      </c>
      <c r="O795" s="22"/>
      <c r="P795" s="19"/>
      <c r="Q795" s="22">
        <v>0</v>
      </c>
      <c r="R795" s="22">
        <v>0</v>
      </c>
      <c r="S795" s="19">
        <v>0</v>
      </c>
      <c r="T795" s="19">
        <v>0</v>
      </c>
      <c r="U795" s="19"/>
      <c r="V795" s="19"/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0</v>
      </c>
      <c r="AE795" s="19">
        <v>0</v>
      </c>
      <c r="AF795" s="19">
        <v>0</v>
      </c>
      <c r="AG795" s="19">
        <v>0</v>
      </c>
      <c r="AH795" s="19">
        <v>0</v>
      </c>
      <c r="AI795" s="19">
        <v>0</v>
      </c>
      <c r="AJ795" s="19">
        <v>0</v>
      </c>
      <c r="AK795" s="19">
        <v>0</v>
      </c>
      <c r="AL795" s="19">
        <v>0</v>
      </c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>
        <v>0</v>
      </c>
      <c r="BB795" s="19">
        <v>0</v>
      </c>
      <c r="BC795" s="19"/>
      <c r="BD795" s="19"/>
      <c r="BE795" s="19"/>
      <c r="BF795" s="19"/>
      <c r="BG795" s="16">
        <f t="shared" si="49"/>
        <v>0</v>
      </c>
      <c r="BH795" s="16">
        <f t="shared" si="49"/>
        <v>0</v>
      </c>
      <c r="BI795" s="79">
        <f t="shared" si="50"/>
        <v>0</v>
      </c>
      <c r="BJ795" s="79">
        <f t="shared" si="51"/>
        <v>0</v>
      </c>
      <c r="BK795" s="18">
        <f t="shared" si="48"/>
        <v>0</v>
      </c>
    </row>
    <row r="796" spans="1:63" ht="31.5" x14ac:dyDescent="0.3">
      <c r="A796" s="26">
        <v>41.447699999999998</v>
      </c>
      <c r="B796" s="29" t="s">
        <v>764</v>
      </c>
      <c r="C796" s="19"/>
      <c r="D796" s="19"/>
      <c r="E796" s="19">
        <v>0</v>
      </c>
      <c r="F796" s="19">
        <v>0</v>
      </c>
      <c r="G796" s="19">
        <v>0</v>
      </c>
      <c r="H796" s="19">
        <v>0</v>
      </c>
      <c r="I796" s="19"/>
      <c r="J796" s="19"/>
      <c r="K796" s="19">
        <v>0</v>
      </c>
      <c r="L796" s="19">
        <v>0</v>
      </c>
      <c r="M796" s="19">
        <v>0</v>
      </c>
      <c r="N796" s="19">
        <v>0</v>
      </c>
      <c r="O796" s="22"/>
      <c r="P796" s="19"/>
      <c r="Q796" s="22">
        <v>0</v>
      </c>
      <c r="R796" s="22">
        <v>0</v>
      </c>
      <c r="S796" s="19">
        <v>0</v>
      </c>
      <c r="T796" s="19">
        <v>0</v>
      </c>
      <c r="U796" s="19"/>
      <c r="V796" s="19"/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0</v>
      </c>
      <c r="AE796" s="19">
        <v>0</v>
      </c>
      <c r="AF796" s="19">
        <v>0</v>
      </c>
      <c r="AG796" s="19">
        <v>0</v>
      </c>
      <c r="AH796" s="19">
        <v>0</v>
      </c>
      <c r="AI796" s="19">
        <v>0</v>
      </c>
      <c r="AJ796" s="19">
        <v>0</v>
      </c>
      <c r="AK796" s="19">
        <v>0</v>
      </c>
      <c r="AL796" s="19">
        <v>0</v>
      </c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>
        <v>0</v>
      </c>
      <c r="BB796" s="19">
        <v>4105394</v>
      </c>
      <c r="BC796" s="19"/>
      <c r="BD796" s="19"/>
      <c r="BE796" s="19"/>
      <c r="BF796" s="19"/>
      <c r="BG796" s="16">
        <f t="shared" si="49"/>
        <v>0</v>
      </c>
      <c r="BH796" s="16">
        <f t="shared" si="49"/>
        <v>4105394</v>
      </c>
      <c r="BI796" s="79">
        <f t="shared" si="50"/>
        <v>0</v>
      </c>
      <c r="BJ796" s="79">
        <f t="shared" si="51"/>
        <v>4105394</v>
      </c>
      <c r="BK796" s="18">
        <f t="shared" si="48"/>
        <v>0</v>
      </c>
    </row>
    <row r="797" spans="1:63" ht="31.5" x14ac:dyDescent="0.3">
      <c r="A797" s="26">
        <v>41.448700000000002</v>
      </c>
      <c r="B797" s="29" t="s">
        <v>765</v>
      </c>
      <c r="C797" s="19"/>
      <c r="D797" s="19"/>
      <c r="E797" s="19">
        <v>0</v>
      </c>
      <c r="F797" s="19">
        <v>0</v>
      </c>
      <c r="G797" s="19">
        <v>0</v>
      </c>
      <c r="H797" s="19">
        <v>0</v>
      </c>
      <c r="I797" s="19"/>
      <c r="J797" s="19"/>
      <c r="K797" s="19">
        <v>0</v>
      </c>
      <c r="L797" s="19">
        <v>0</v>
      </c>
      <c r="M797" s="19">
        <v>0</v>
      </c>
      <c r="N797" s="19">
        <v>0</v>
      </c>
      <c r="O797" s="22"/>
      <c r="P797" s="19"/>
      <c r="Q797" s="22">
        <v>0</v>
      </c>
      <c r="R797" s="22">
        <v>0</v>
      </c>
      <c r="S797" s="19">
        <v>0</v>
      </c>
      <c r="T797" s="19">
        <v>0</v>
      </c>
      <c r="U797" s="19"/>
      <c r="V797" s="19"/>
      <c r="W797" s="19">
        <v>0</v>
      </c>
      <c r="X797" s="19">
        <v>0</v>
      </c>
      <c r="Y797" s="19">
        <v>0</v>
      </c>
      <c r="Z797" s="19">
        <v>0</v>
      </c>
      <c r="AA797" s="19">
        <v>0</v>
      </c>
      <c r="AB797" s="19">
        <v>0</v>
      </c>
      <c r="AC797" s="19">
        <v>0</v>
      </c>
      <c r="AD797" s="19">
        <v>0</v>
      </c>
      <c r="AE797" s="19">
        <v>0</v>
      </c>
      <c r="AF797" s="19">
        <v>0</v>
      </c>
      <c r="AG797" s="19">
        <v>0</v>
      </c>
      <c r="AH797" s="19">
        <v>0</v>
      </c>
      <c r="AI797" s="19">
        <v>0</v>
      </c>
      <c r="AJ797" s="19">
        <v>0</v>
      </c>
      <c r="AK797" s="19">
        <v>0</v>
      </c>
      <c r="AL797" s="19">
        <v>0</v>
      </c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>
        <v>0</v>
      </c>
      <c r="BB797" s="19">
        <v>0</v>
      </c>
      <c r="BC797" s="19"/>
      <c r="BD797" s="19"/>
      <c r="BE797" s="19"/>
      <c r="BF797" s="19"/>
      <c r="BG797" s="16">
        <f t="shared" si="49"/>
        <v>0</v>
      </c>
      <c r="BH797" s="16">
        <f t="shared" si="49"/>
        <v>0</v>
      </c>
      <c r="BI797" s="79">
        <f t="shared" si="50"/>
        <v>0</v>
      </c>
      <c r="BJ797" s="79">
        <f t="shared" si="51"/>
        <v>0</v>
      </c>
      <c r="BK797" s="18">
        <f t="shared" si="48"/>
        <v>0</v>
      </c>
    </row>
    <row r="798" spans="1:63" ht="31.5" x14ac:dyDescent="0.3">
      <c r="A798" s="12">
        <v>41.4497</v>
      </c>
      <c r="B798" s="13" t="s">
        <v>766</v>
      </c>
      <c r="C798" s="19"/>
      <c r="D798" s="19"/>
      <c r="E798" s="19">
        <v>0</v>
      </c>
      <c r="F798" s="19">
        <v>0</v>
      </c>
      <c r="G798" s="19">
        <v>0</v>
      </c>
      <c r="H798" s="19">
        <v>0</v>
      </c>
      <c r="I798" s="19"/>
      <c r="J798" s="19"/>
      <c r="K798" s="19">
        <v>0</v>
      </c>
      <c r="L798" s="19">
        <v>0</v>
      </c>
      <c r="M798" s="19">
        <v>0</v>
      </c>
      <c r="N798" s="19">
        <v>0</v>
      </c>
      <c r="O798" s="22"/>
      <c r="P798" s="19"/>
      <c r="Q798" s="22">
        <v>0</v>
      </c>
      <c r="R798" s="22">
        <v>0</v>
      </c>
      <c r="S798" s="19">
        <v>0</v>
      </c>
      <c r="T798" s="19">
        <v>0</v>
      </c>
      <c r="U798" s="19"/>
      <c r="V798" s="19"/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19">
        <v>0</v>
      </c>
      <c r="AC798" s="19">
        <v>0</v>
      </c>
      <c r="AD798" s="19">
        <v>0</v>
      </c>
      <c r="AE798" s="19">
        <v>0</v>
      </c>
      <c r="AF798" s="19">
        <v>0</v>
      </c>
      <c r="AG798" s="19">
        <v>0</v>
      </c>
      <c r="AH798" s="19">
        <v>0</v>
      </c>
      <c r="AI798" s="19">
        <v>0</v>
      </c>
      <c r="AJ798" s="19">
        <v>0</v>
      </c>
      <c r="AK798" s="19">
        <v>0</v>
      </c>
      <c r="AL798" s="19">
        <v>0</v>
      </c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>
        <v>0</v>
      </c>
      <c r="BB798" s="19">
        <v>0</v>
      </c>
      <c r="BC798" s="19"/>
      <c r="BD798" s="19"/>
      <c r="BE798" s="19"/>
      <c r="BF798" s="19"/>
      <c r="BG798" s="16">
        <f t="shared" si="49"/>
        <v>0</v>
      </c>
      <c r="BH798" s="16">
        <f t="shared" si="49"/>
        <v>0</v>
      </c>
      <c r="BI798" s="79">
        <f t="shared" si="50"/>
        <v>0</v>
      </c>
      <c r="BJ798" s="79">
        <f t="shared" si="51"/>
        <v>0</v>
      </c>
      <c r="BK798" s="18">
        <f t="shared" si="48"/>
        <v>0</v>
      </c>
    </row>
    <row r="799" spans="1:63" ht="31.5" x14ac:dyDescent="0.3">
      <c r="A799" s="12">
        <v>41.450699999999998</v>
      </c>
      <c r="B799" s="13" t="s">
        <v>767</v>
      </c>
      <c r="C799" s="19"/>
      <c r="D799" s="19"/>
      <c r="E799" s="19">
        <v>0</v>
      </c>
      <c r="F799" s="19">
        <v>0</v>
      </c>
      <c r="G799" s="19">
        <v>0</v>
      </c>
      <c r="H799" s="19">
        <v>0</v>
      </c>
      <c r="I799" s="19"/>
      <c r="J799" s="19"/>
      <c r="K799" s="19">
        <v>0</v>
      </c>
      <c r="L799" s="19">
        <v>0</v>
      </c>
      <c r="M799" s="19">
        <v>0</v>
      </c>
      <c r="N799" s="19">
        <v>0</v>
      </c>
      <c r="O799" s="22"/>
      <c r="P799" s="19"/>
      <c r="Q799" s="22">
        <v>0</v>
      </c>
      <c r="R799" s="22">
        <v>0</v>
      </c>
      <c r="S799" s="19">
        <v>0</v>
      </c>
      <c r="T799" s="19">
        <v>0</v>
      </c>
      <c r="U799" s="19"/>
      <c r="V799" s="19"/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0</v>
      </c>
      <c r="AE799" s="19">
        <v>0</v>
      </c>
      <c r="AF799" s="19">
        <v>0</v>
      </c>
      <c r="AG799" s="19">
        <v>0</v>
      </c>
      <c r="AH799" s="19">
        <v>0</v>
      </c>
      <c r="AI799" s="19">
        <v>0</v>
      </c>
      <c r="AJ799" s="19">
        <v>0</v>
      </c>
      <c r="AK799" s="19">
        <v>0</v>
      </c>
      <c r="AL799" s="19">
        <v>0</v>
      </c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>
        <v>0</v>
      </c>
      <c r="BB799" s="19">
        <v>0</v>
      </c>
      <c r="BC799" s="19"/>
      <c r="BD799" s="19"/>
      <c r="BE799" s="19"/>
      <c r="BF799" s="19"/>
      <c r="BG799" s="16">
        <f t="shared" si="49"/>
        <v>0</v>
      </c>
      <c r="BH799" s="16">
        <f t="shared" si="49"/>
        <v>0</v>
      </c>
      <c r="BI799" s="79">
        <f t="shared" si="50"/>
        <v>0</v>
      </c>
      <c r="BJ799" s="79">
        <f t="shared" si="51"/>
        <v>0</v>
      </c>
      <c r="BK799" s="18">
        <f t="shared" si="48"/>
        <v>0</v>
      </c>
    </row>
    <row r="800" spans="1:63" ht="47.25" x14ac:dyDescent="0.3">
      <c r="A800" s="12">
        <v>41.451700000000002</v>
      </c>
      <c r="B800" s="13" t="s">
        <v>768</v>
      </c>
      <c r="C800" s="19"/>
      <c r="D800" s="19"/>
      <c r="E800" s="19">
        <v>0</v>
      </c>
      <c r="F800" s="19">
        <v>0</v>
      </c>
      <c r="G800" s="19">
        <v>0</v>
      </c>
      <c r="H800" s="19">
        <v>0</v>
      </c>
      <c r="I800" s="19"/>
      <c r="J800" s="19"/>
      <c r="K800" s="19">
        <v>0</v>
      </c>
      <c r="L800" s="19">
        <v>0</v>
      </c>
      <c r="M800" s="19">
        <v>0</v>
      </c>
      <c r="N800" s="19">
        <v>0</v>
      </c>
      <c r="O800" s="22"/>
      <c r="P800" s="19"/>
      <c r="Q800" s="22">
        <v>0</v>
      </c>
      <c r="R800" s="22">
        <v>0</v>
      </c>
      <c r="S800" s="19">
        <v>0</v>
      </c>
      <c r="T800" s="19">
        <v>0</v>
      </c>
      <c r="U800" s="19"/>
      <c r="V800" s="19"/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0</v>
      </c>
      <c r="AE800" s="19">
        <v>0</v>
      </c>
      <c r="AF800" s="19">
        <v>0</v>
      </c>
      <c r="AG800" s="19">
        <v>0</v>
      </c>
      <c r="AH800" s="19">
        <v>0</v>
      </c>
      <c r="AI800" s="19">
        <v>0</v>
      </c>
      <c r="AJ800" s="19">
        <v>0</v>
      </c>
      <c r="AK800" s="19">
        <v>0</v>
      </c>
      <c r="AL800" s="19">
        <v>0</v>
      </c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>
        <v>0</v>
      </c>
      <c r="BB800" s="19">
        <v>244164162</v>
      </c>
      <c r="BC800" s="19"/>
      <c r="BD800" s="19"/>
      <c r="BE800" s="19"/>
      <c r="BF800" s="19"/>
      <c r="BG800" s="16">
        <f t="shared" si="49"/>
        <v>0</v>
      </c>
      <c r="BH800" s="16">
        <f t="shared" si="49"/>
        <v>244164162</v>
      </c>
      <c r="BI800" s="79">
        <f t="shared" si="50"/>
        <v>0</v>
      </c>
      <c r="BJ800" s="79">
        <f t="shared" si="51"/>
        <v>244164162</v>
      </c>
      <c r="BK800" s="18">
        <f t="shared" si="48"/>
        <v>0</v>
      </c>
    </row>
    <row r="801" spans="1:63" ht="31.5" x14ac:dyDescent="0.3">
      <c r="A801" s="12">
        <v>41.4527</v>
      </c>
      <c r="B801" s="13" t="s">
        <v>769</v>
      </c>
      <c r="C801" s="19"/>
      <c r="D801" s="19"/>
      <c r="E801" s="19">
        <v>0</v>
      </c>
      <c r="F801" s="19">
        <v>0</v>
      </c>
      <c r="G801" s="19">
        <v>0</v>
      </c>
      <c r="H801" s="19">
        <v>0</v>
      </c>
      <c r="I801" s="19"/>
      <c r="J801" s="19"/>
      <c r="K801" s="19">
        <v>0</v>
      </c>
      <c r="L801" s="19">
        <v>0</v>
      </c>
      <c r="M801" s="19">
        <v>0</v>
      </c>
      <c r="N801" s="19">
        <v>0</v>
      </c>
      <c r="O801" s="22"/>
      <c r="P801" s="19"/>
      <c r="Q801" s="22">
        <v>0</v>
      </c>
      <c r="R801" s="22">
        <v>0</v>
      </c>
      <c r="S801" s="19">
        <v>0</v>
      </c>
      <c r="T801" s="19">
        <v>0</v>
      </c>
      <c r="U801" s="19"/>
      <c r="V801" s="19"/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0</v>
      </c>
      <c r="AE801" s="19">
        <v>0</v>
      </c>
      <c r="AF801" s="19">
        <v>0</v>
      </c>
      <c r="AG801" s="19">
        <v>0</v>
      </c>
      <c r="AH801" s="19">
        <v>0</v>
      </c>
      <c r="AI801" s="19">
        <v>0</v>
      </c>
      <c r="AJ801" s="19">
        <v>0</v>
      </c>
      <c r="AK801" s="19">
        <v>0</v>
      </c>
      <c r="AL801" s="19">
        <v>0</v>
      </c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>
        <v>0</v>
      </c>
      <c r="BB801" s="19">
        <v>135981203</v>
      </c>
      <c r="BC801" s="19"/>
      <c r="BD801" s="19"/>
      <c r="BE801" s="19"/>
      <c r="BF801" s="19"/>
      <c r="BG801" s="16">
        <f t="shared" si="49"/>
        <v>0</v>
      </c>
      <c r="BH801" s="16">
        <f t="shared" si="49"/>
        <v>135981203</v>
      </c>
      <c r="BI801" s="79">
        <f t="shared" si="50"/>
        <v>0</v>
      </c>
      <c r="BJ801" s="79">
        <f t="shared" si="51"/>
        <v>135981203</v>
      </c>
      <c r="BK801" s="18">
        <f t="shared" si="48"/>
        <v>0</v>
      </c>
    </row>
    <row r="802" spans="1:63" ht="47.25" x14ac:dyDescent="0.3">
      <c r="A802" s="12">
        <v>41.453699999999998</v>
      </c>
      <c r="B802" s="13" t="s">
        <v>770</v>
      </c>
      <c r="C802" s="19"/>
      <c r="D802" s="19"/>
      <c r="E802" s="19">
        <v>0</v>
      </c>
      <c r="F802" s="19">
        <v>0</v>
      </c>
      <c r="G802" s="19">
        <v>0</v>
      </c>
      <c r="H802" s="19">
        <v>0</v>
      </c>
      <c r="I802" s="19"/>
      <c r="J802" s="19"/>
      <c r="K802" s="19">
        <v>0</v>
      </c>
      <c r="L802" s="19">
        <v>0</v>
      </c>
      <c r="M802" s="19">
        <v>0</v>
      </c>
      <c r="N802" s="19">
        <v>0</v>
      </c>
      <c r="O802" s="22"/>
      <c r="P802" s="19"/>
      <c r="Q802" s="22">
        <v>0</v>
      </c>
      <c r="R802" s="22">
        <v>0</v>
      </c>
      <c r="S802" s="19">
        <v>0</v>
      </c>
      <c r="T802" s="19">
        <v>0</v>
      </c>
      <c r="U802" s="19"/>
      <c r="V802" s="19"/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19">
        <v>0</v>
      </c>
      <c r="AC802" s="19">
        <v>0</v>
      </c>
      <c r="AD802" s="19">
        <v>0</v>
      </c>
      <c r="AE802" s="19">
        <v>0</v>
      </c>
      <c r="AF802" s="19">
        <v>0</v>
      </c>
      <c r="AG802" s="19">
        <v>0</v>
      </c>
      <c r="AH802" s="19">
        <v>0</v>
      </c>
      <c r="AI802" s="19">
        <v>0</v>
      </c>
      <c r="AJ802" s="19">
        <v>0</v>
      </c>
      <c r="AK802" s="19">
        <v>0</v>
      </c>
      <c r="AL802" s="19">
        <v>0</v>
      </c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>
        <v>11058844</v>
      </c>
      <c r="BB802" s="19">
        <v>0</v>
      </c>
      <c r="BC802" s="19"/>
      <c r="BD802" s="19"/>
      <c r="BE802" s="19"/>
      <c r="BF802" s="19"/>
      <c r="BG802" s="16">
        <f t="shared" si="49"/>
        <v>11058844</v>
      </c>
      <c r="BH802" s="16">
        <f t="shared" si="49"/>
        <v>0</v>
      </c>
      <c r="BI802" s="79">
        <f t="shared" si="50"/>
        <v>11058844</v>
      </c>
      <c r="BJ802" s="79">
        <f t="shared" si="51"/>
        <v>0</v>
      </c>
      <c r="BK802" s="18">
        <f t="shared" si="48"/>
        <v>0</v>
      </c>
    </row>
    <row r="803" spans="1:63" ht="31.5" x14ac:dyDescent="0.3">
      <c r="A803" s="12">
        <v>41.454700000000003</v>
      </c>
      <c r="B803" s="13" t="s">
        <v>771</v>
      </c>
      <c r="C803" s="19"/>
      <c r="D803" s="19"/>
      <c r="E803" s="19">
        <v>0</v>
      </c>
      <c r="F803" s="19">
        <v>0</v>
      </c>
      <c r="G803" s="19">
        <v>0</v>
      </c>
      <c r="H803" s="19">
        <v>0</v>
      </c>
      <c r="I803" s="19"/>
      <c r="J803" s="19"/>
      <c r="K803" s="19">
        <v>0</v>
      </c>
      <c r="L803" s="19">
        <v>0</v>
      </c>
      <c r="M803" s="19">
        <v>0</v>
      </c>
      <c r="N803" s="19">
        <v>0</v>
      </c>
      <c r="O803" s="22"/>
      <c r="P803" s="19"/>
      <c r="Q803" s="22">
        <v>0</v>
      </c>
      <c r="R803" s="22">
        <v>0</v>
      </c>
      <c r="S803" s="19">
        <v>0</v>
      </c>
      <c r="T803" s="19">
        <v>0</v>
      </c>
      <c r="U803" s="19"/>
      <c r="V803" s="19"/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0</v>
      </c>
      <c r="AE803" s="19">
        <v>0</v>
      </c>
      <c r="AF803" s="19">
        <v>0</v>
      </c>
      <c r="AG803" s="19">
        <v>0</v>
      </c>
      <c r="AH803" s="19">
        <v>0</v>
      </c>
      <c r="AI803" s="19">
        <v>0</v>
      </c>
      <c r="AJ803" s="19">
        <v>0</v>
      </c>
      <c r="AK803" s="19">
        <v>0</v>
      </c>
      <c r="AL803" s="19">
        <v>0</v>
      </c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>
        <v>0</v>
      </c>
      <c r="BB803" s="19">
        <v>5888013</v>
      </c>
      <c r="BC803" s="19"/>
      <c r="BD803" s="19"/>
      <c r="BE803" s="19"/>
      <c r="BF803" s="19"/>
      <c r="BG803" s="16">
        <f t="shared" si="49"/>
        <v>0</v>
      </c>
      <c r="BH803" s="16">
        <f t="shared" si="49"/>
        <v>5888013</v>
      </c>
      <c r="BI803" s="79">
        <f t="shared" si="50"/>
        <v>0</v>
      </c>
      <c r="BJ803" s="79">
        <f t="shared" si="51"/>
        <v>5888013</v>
      </c>
      <c r="BK803" s="18">
        <f t="shared" si="48"/>
        <v>0</v>
      </c>
    </row>
    <row r="804" spans="1:63" ht="31.5" x14ac:dyDescent="0.3">
      <c r="A804" s="12">
        <v>41.4557</v>
      </c>
      <c r="B804" s="13" t="s">
        <v>772</v>
      </c>
      <c r="C804" s="19"/>
      <c r="D804" s="19"/>
      <c r="E804" s="19">
        <v>0</v>
      </c>
      <c r="F804" s="19">
        <v>0</v>
      </c>
      <c r="G804" s="19">
        <v>0</v>
      </c>
      <c r="H804" s="19">
        <v>0</v>
      </c>
      <c r="I804" s="19"/>
      <c r="J804" s="19"/>
      <c r="K804" s="19">
        <v>0</v>
      </c>
      <c r="L804" s="19">
        <v>0</v>
      </c>
      <c r="M804" s="19">
        <v>0</v>
      </c>
      <c r="N804" s="19">
        <v>0</v>
      </c>
      <c r="O804" s="22"/>
      <c r="P804" s="19"/>
      <c r="Q804" s="22">
        <v>0</v>
      </c>
      <c r="R804" s="22">
        <v>0</v>
      </c>
      <c r="S804" s="19">
        <v>0</v>
      </c>
      <c r="T804" s="19">
        <v>0</v>
      </c>
      <c r="U804" s="19"/>
      <c r="V804" s="19"/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0</v>
      </c>
      <c r="AE804" s="19">
        <v>0</v>
      </c>
      <c r="AF804" s="19">
        <v>0</v>
      </c>
      <c r="AG804" s="19">
        <v>0</v>
      </c>
      <c r="AH804" s="19">
        <v>0</v>
      </c>
      <c r="AI804" s="19">
        <v>0</v>
      </c>
      <c r="AJ804" s="19">
        <v>0</v>
      </c>
      <c r="AK804" s="19">
        <v>0</v>
      </c>
      <c r="AL804" s="19">
        <v>0</v>
      </c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>
        <v>0</v>
      </c>
      <c r="BB804" s="19">
        <v>12727333</v>
      </c>
      <c r="BC804" s="19"/>
      <c r="BD804" s="19"/>
      <c r="BE804" s="19"/>
      <c r="BF804" s="19"/>
      <c r="BG804" s="16">
        <f t="shared" si="49"/>
        <v>0</v>
      </c>
      <c r="BH804" s="16">
        <f t="shared" si="49"/>
        <v>12727333</v>
      </c>
      <c r="BI804" s="79">
        <f t="shared" si="50"/>
        <v>0</v>
      </c>
      <c r="BJ804" s="79">
        <f t="shared" si="51"/>
        <v>12727333</v>
      </c>
      <c r="BK804" s="18">
        <f t="shared" si="48"/>
        <v>0</v>
      </c>
    </row>
    <row r="805" spans="1:63" ht="31.5" x14ac:dyDescent="0.3">
      <c r="A805" s="12">
        <v>41.456699999999998</v>
      </c>
      <c r="B805" s="13" t="s">
        <v>773</v>
      </c>
      <c r="C805" s="19"/>
      <c r="D805" s="19"/>
      <c r="E805" s="19">
        <v>0</v>
      </c>
      <c r="F805" s="19">
        <v>0</v>
      </c>
      <c r="G805" s="19">
        <v>0</v>
      </c>
      <c r="H805" s="19">
        <v>0</v>
      </c>
      <c r="I805" s="19"/>
      <c r="J805" s="19"/>
      <c r="K805" s="19">
        <v>0</v>
      </c>
      <c r="L805" s="19">
        <v>0</v>
      </c>
      <c r="M805" s="19">
        <v>0</v>
      </c>
      <c r="N805" s="19">
        <v>0</v>
      </c>
      <c r="O805" s="22"/>
      <c r="P805" s="19"/>
      <c r="Q805" s="22">
        <v>0</v>
      </c>
      <c r="R805" s="22">
        <v>0</v>
      </c>
      <c r="S805" s="19">
        <v>0</v>
      </c>
      <c r="T805" s="19">
        <v>0</v>
      </c>
      <c r="U805" s="19"/>
      <c r="V805" s="19"/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19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19">
        <v>0</v>
      </c>
      <c r="AK805" s="19">
        <v>0</v>
      </c>
      <c r="AL805" s="19">
        <v>0</v>
      </c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>
        <v>0</v>
      </c>
      <c r="BB805" s="19">
        <v>0</v>
      </c>
      <c r="BC805" s="19"/>
      <c r="BD805" s="19"/>
      <c r="BE805" s="19"/>
      <c r="BF805" s="19"/>
      <c r="BG805" s="16">
        <f t="shared" si="49"/>
        <v>0</v>
      </c>
      <c r="BH805" s="16">
        <f t="shared" si="49"/>
        <v>0</v>
      </c>
      <c r="BI805" s="79">
        <f t="shared" si="50"/>
        <v>0</v>
      </c>
      <c r="BJ805" s="79">
        <f t="shared" si="51"/>
        <v>0</v>
      </c>
      <c r="BK805" s="18">
        <f t="shared" si="48"/>
        <v>0</v>
      </c>
    </row>
    <row r="806" spans="1:63" ht="31.5" x14ac:dyDescent="0.3">
      <c r="A806" s="12">
        <v>41.457700000000003</v>
      </c>
      <c r="B806" s="13" t="s">
        <v>774</v>
      </c>
      <c r="C806" s="19"/>
      <c r="D806" s="19"/>
      <c r="E806" s="19">
        <v>0</v>
      </c>
      <c r="F806" s="19">
        <v>0</v>
      </c>
      <c r="G806" s="19">
        <v>0</v>
      </c>
      <c r="H806" s="19">
        <v>0</v>
      </c>
      <c r="I806" s="19"/>
      <c r="J806" s="19"/>
      <c r="K806" s="19">
        <v>0</v>
      </c>
      <c r="L806" s="19">
        <v>0</v>
      </c>
      <c r="M806" s="19">
        <v>0</v>
      </c>
      <c r="N806" s="19">
        <v>0</v>
      </c>
      <c r="O806" s="22"/>
      <c r="P806" s="19"/>
      <c r="Q806" s="22">
        <v>0</v>
      </c>
      <c r="R806" s="22">
        <v>0</v>
      </c>
      <c r="S806" s="19">
        <v>0</v>
      </c>
      <c r="T806" s="19">
        <v>0</v>
      </c>
      <c r="U806" s="19"/>
      <c r="V806" s="19"/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9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19">
        <v>0</v>
      </c>
      <c r="AK806" s="19">
        <v>0</v>
      </c>
      <c r="AL806" s="19">
        <v>0</v>
      </c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>
        <v>0</v>
      </c>
      <c r="BB806" s="19">
        <v>141383167</v>
      </c>
      <c r="BC806" s="19"/>
      <c r="BD806" s="19"/>
      <c r="BE806" s="19"/>
      <c r="BF806" s="19"/>
      <c r="BG806" s="16">
        <f t="shared" si="49"/>
        <v>0</v>
      </c>
      <c r="BH806" s="16">
        <f t="shared" si="49"/>
        <v>141383167</v>
      </c>
      <c r="BI806" s="79">
        <f t="shared" si="50"/>
        <v>0</v>
      </c>
      <c r="BJ806" s="79">
        <f t="shared" si="51"/>
        <v>141383167</v>
      </c>
      <c r="BK806" s="18">
        <f t="shared" si="48"/>
        <v>0</v>
      </c>
    </row>
    <row r="807" spans="1:63" ht="31.5" x14ac:dyDescent="0.3">
      <c r="A807" s="12">
        <v>41.4587</v>
      </c>
      <c r="B807" s="13" t="s">
        <v>775</v>
      </c>
      <c r="C807" s="19"/>
      <c r="D807" s="19"/>
      <c r="E807" s="19">
        <v>0</v>
      </c>
      <c r="F807" s="19">
        <v>0</v>
      </c>
      <c r="G807" s="19">
        <v>0</v>
      </c>
      <c r="H807" s="19">
        <v>0</v>
      </c>
      <c r="I807" s="19"/>
      <c r="J807" s="19"/>
      <c r="K807" s="19">
        <v>0</v>
      </c>
      <c r="L807" s="19">
        <v>0</v>
      </c>
      <c r="M807" s="19">
        <v>0</v>
      </c>
      <c r="N807" s="19">
        <v>0</v>
      </c>
      <c r="O807" s="22"/>
      <c r="P807" s="19"/>
      <c r="Q807" s="22">
        <v>0</v>
      </c>
      <c r="R807" s="22">
        <v>0</v>
      </c>
      <c r="S807" s="19">
        <v>0</v>
      </c>
      <c r="T807" s="19">
        <v>0</v>
      </c>
      <c r="U807" s="19"/>
      <c r="V807" s="19"/>
      <c r="W807" s="19">
        <v>0</v>
      </c>
      <c r="X807" s="19">
        <v>0</v>
      </c>
      <c r="Y807" s="19"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0</v>
      </c>
      <c r="AE807" s="19">
        <v>0</v>
      </c>
      <c r="AF807" s="19">
        <v>0</v>
      </c>
      <c r="AG807" s="19">
        <v>0</v>
      </c>
      <c r="AH807" s="19">
        <v>0</v>
      </c>
      <c r="AI807" s="19">
        <v>0</v>
      </c>
      <c r="AJ807" s="19">
        <v>0</v>
      </c>
      <c r="AK807" s="19">
        <v>0</v>
      </c>
      <c r="AL807" s="19">
        <v>0</v>
      </c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>
        <v>0</v>
      </c>
      <c r="BB807" s="19">
        <v>310011246</v>
      </c>
      <c r="BC807" s="19"/>
      <c r="BD807" s="19"/>
      <c r="BE807" s="19"/>
      <c r="BF807" s="19"/>
      <c r="BG807" s="16">
        <f t="shared" si="49"/>
        <v>0</v>
      </c>
      <c r="BH807" s="16">
        <f t="shared" si="49"/>
        <v>310011246</v>
      </c>
      <c r="BI807" s="79">
        <f t="shared" si="50"/>
        <v>0</v>
      </c>
      <c r="BJ807" s="79">
        <f t="shared" si="51"/>
        <v>310011246</v>
      </c>
      <c r="BK807" s="18">
        <f t="shared" si="48"/>
        <v>0</v>
      </c>
    </row>
    <row r="808" spans="1:63" ht="47.25" x14ac:dyDescent="0.3">
      <c r="A808" s="12">
        <v>41.459699999999998</v>
      </c>
      <c r="B808" s="54" t="s">
        <v>776</v>
      </c>
      <c r="C808" s="19"/>
      <c r="D808" s="19"/>
      <c r="E808" s="19">
        <v>0</v>
      </c>
      <c r="F808" s="19">
        <v>0</v>
      </c>
      <c r="G808" s="19">
        <v>0</v>
      </c>
      <c r="H808" s="19">
        <v>0</v>
      </c>
      <c r="I808" s="19"/>
      <c r="J808" s="19"/>
      <c r="K808" s="19">
        <v>0</v>
      </c>
      <c r="L808" s="19">
        <v>0</v>
      </c>
      <c r="M808" s="19">
        <v>0</v>
      </c>
      <c r="N808" s="19">
        <v>0</v>
      </c>
      <c r="O808" s="22"/>
      <c r="P808" s="19"/>
      <c r="Q808" s="22">
        <v>0</v>
      </c>
      <c r="R808" s="22">
        <v>0</v>
      </c>
      <c r="S808" s="19">
        <v>0</v>
      </c>
      <c r="T808" s="19">
        <v>0</v>
      </c>
      <c r="U808" s="19"/>
      <c r="V808" s="19"/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0</v>
      </c>
      <c r="AE808" s="19">
        <v>0</v>
      </c>
      <c r="AF808" s="19">
        <v>0</v>
      </c>
      <c r="AG808" s="19">
        <v>0</v>
      </c>
      <c r="AH808" s="19">
        <v>0</v>
      </c>
      <c r="AI808" s="19">
        <v>0</v>
      </c>
      <c r="AJ808" s="19">
        <v>0</v>
      </c>
      <c r="AK808" s="19">
        <v>0</v>
      </c>
      <c r="AL808" s="19">
        <v>0</v>
      </c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>
        <v>0</v>
      </c>
      <c r="BB808" s="19">
        <v>0</v>
      </c>
      <c r="BC808" s="19"/>
      <c r="BD808" s="19"/>
      <c r="BE808" s="19"/>
      <c r="BF808" s="19"/>
      <c r="BG808" s="16">
        <f t="shared" si="49"/>
        <v>0</v>
      </c>
      <c r="BH808" s="16">
        <f t="shared" si="49"/>
        <v>0</v>
      </c>
      <c r="BI808" s="79">
        <f t="shared" si="50"/>
        <v>0</v>
      </c>
      <c r="BJ808" s="79">
        <f t="shared" si="51"/>
        <v>0</v>
      </c>
      <c r="BK808" s="18">
        <f t="shared" si="48"/>
        <v>0</v>
      </c>
    </row>
    <row r="809" spans="1:63" ht="31.5" x14ac:dyDescent="0.3">
      <c r="A809" s="12">
        <v>41.460700000000003</v>
      </c>
      <c r="B809" s="54" t="s">
        <v>777</v>
      </c>
      <c r="C809" s="19"/>
      <c r="D809" s="19"/>
      <c r="E809" s="19">
        <v>0</v>
      </c>
      <c r="F809" s="19">
        <v>0</v>
      </c>
      <c r="G809" s="19">
        <v>0</v>
      </c>
      <c r="H809" s="19">
        <v>0</v>
      </c>
      <c r="I809" s="19"/>
      <c r="J809" s="19"/>
      <c r="K809" s="19">
        <v>0</v>
      </c>
      <c r="L809" s="19">
        <v>0</v>
      </c>
      <c r="M809" s="19">
        <v>0</v>
      </c>
      <c r="N809" s="19">
        <v>0</v>
      </c>
      <c r="O809" s="22"/>
      <c r="P809" s="19"/>
      <c r="Q809" s="22">
        <v>0</v>
      </c>
      <c r="R809" s="22">
        <v>0</v>
      </c>
      <c r="S809" s="19">
        <v>0</v>
      </c>
      <c r="T809" s="19">
        <v>0</v>
      </c>
      <c r="U809" s="19"/>
      <c r="V809" s="19"/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9">
        <v>0</v>
      </c>
      <c r="AC809" s="19">
        <v>0</v>
      </c>
      <c r="AD809" s="19">
        <v>0</v>
      </c>
      <c r="AE809" s="19">
        <v>0</v>
      </c>
      <c r="AF809" s="19">
        <v>0</v>
      </c>
      <c r="AG809" s="19">
        <v>0</v>
      </c>
      <c r="AH809" s="19">
        <v>0</v>
      </c>
      <c r="AI809" s="19">
        <v>0</v>
      </c>
      <c r="AJ809" s="19">
        <v>0</v>
      </c>
      <c r="AK809" s="19">
        <v>0</v>
      </c>
      <c r="AL809" s="19">
        <v>0</v>
      </c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>
        <v>0</v>
      </c>
      <c r="BB809" s="19">
        <v>5726101</v>
      </c>
      <c r="BC809" s="19"/>
      <c r="BD809" s="19"/>
      <c r="BE809" s="19"/>
      <c r="BF809" s="19"/>
      <c r="BG809" s="16">
        <f t="shared" si="49"/>
        <v>0</v>
      </c>
      <c r="BH809" s="16">
        <f t="shared" si="49"/>
        <v>5726101</v>
      </c>
      <c r="BI809" s="79">
        <f t="shared" si="50"/>
        <v>0</v>
      </c>
      <c r="BJ809" s="79">
        <f t="shared" si="51"/>
        <v>5726101</v>
      </c>
      <c r="BK809" s="18">
        <f t="shared" si="48"/>
        <v>0</v>
      </c>
    </row>
    <row r="810" spans="1:63" ht="31.5" x14ac:dyDescent="0.3">
      <c r="A810" s="12">
        <v>41.4617</v>
      </c>
      <c r="B810" s="29" t="s">
        <v>778</v>
      </c>
      <c r="C810" s="19"/>
      <c r="D810" s="19"/>
      <c r="E810" s="19">
        <v>0</v>
      </c>
      <c r="F810" s="19">
        <v>0</v>
      </c>
      <c r="G810" s="19">
        <v>0</v>
      </c>
      <c r="H810" s="19">
        <v>0</v>
      </c>
      <c r="I810" s="19"/>
      <c r="J810" s="19"/>
      <c r="K810" s="19">
        <v>0</v>
      </c>
      <c r="L810" s="19">
        <v>0</v>
      </c>
      <c r="M810" s="19">
        <v>0</v>
      </c>
      <c r="N810" s="19">
        <v>0</v>
      </c>
      <c r="O810" s="22"/>
      <c r="P810" s="19"/>
      <c r="Q810" s="22">
        <v>0</v>
      </c>
      <c r="R810" s="22">
        <v>0</v>
      </c>
      <c r="S810" s="19">
        <v>0</v>
      </c>
      <c r="T810" s="19">
        <v>0</v>
      </c>
      <c r="U810" s="19"/>
      <c r="V810" s="19"/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0</v>
      </c>
      <c r="AE810" s="19">
        <v>0</v>
      </c>
      <c r="AF810" s="19">
        <v>0</v>
      </c>
      <c r="AG810" s="19">
        <v>0</v>
      </c>
      <c r="AH810" s="19">
        <v>0</v>
      </c>
      <c r="AI810" s="19">
        <v>0</v>
      </c>
      <c r="AJ810" s="19">
        <v>0</v>
      </c>
      <c r="AK810" s="19">
        <v>0</v>
      </c>
      <c r="AL810" s="19">
        <v>0</v>
      </c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>
        <v>0</v>
      </c>
      <c r="BB810" s="19">
        <v>5836001</v>
      </c>
      <c r="BC810" s="19"/>
      <c r="BD810" s="19"/>
      <c r="BE810" s="19"/>
      <c r="BF810" s="19"/>
      <c r="BG810" s="16">
        <f t="shared" si="49"/>
        <v>0</v>
      </c>
      <c r="BH810" s="16">
        <f t="shared" si="49"/>
        <v>5836001</v>
      </c>
      <c r="BI810" s="79">
        <f t="shared" si="50"/>
        <v>0</v>
      </c>
      <c r="BJ810" s="79">
        <f t="shared" si="51"/>
        <v>5836001</v>
      </c>
      <c r="BK810" s="18">
        <f t="shared" si="48"/>
        <v>0</v>
      </c>
    </row>
    <row r="811" spans="1:63" ht="31.5" x14ac:dyDescent="0.3">
      <c r="A811" s="12">
        <v>41.462699999999998</v>
      </c>
      <c r="B811" s="54" t="s">
        <v>779</v>
      </c>
      <c r="C811" s="19"/>
      <c r="D811" s="19"/>
      <c r="E811" s="19">
        <v>0</v>
      </c>
      <c r="F811" s="19">
        <v>0</v>
      </c>
      <c r="G811" s="19">
        <v>0</v>
      </c>
      <c r="H811" s="19">
        <v>0</v>
      </c>
      <c r="I811" s="19"/>
      <c r="J811" s="19"/>
      <c r="K811" s="19">
        <v>0</v>
      </c>
      <c r="L811" s="19">
        <v>0</v>
      </c>
      <c r="M811" s="19">
        <v>0</v>
      </c>
      <c r="N811" s="19">
        <v>0</v>
      </c>
      <c r="O811" s="22"/>
      <c r="P811" s="19"/>
      <c r="Q811" s="22">
        <v>0</v>
      </c>
      <c r="R811" s="22">
        <v>0</v>
      </c>
      <c r="S811" s="19">
        <v>0</v>
      </c>
      <c r="T811" s="19">
        <v>0</v>
      </c>
      <c r="U811" s="19"/>
      <c r="V811" s="19"/>
      <c r="W811" s="19">
        <v>0</v>
      </c>
      <c r="X811" s="19">
        <v>0</v>
      </c>
      <c r="Y811" s="19">
        <v>0</v>
      </c>
      <c r="Z811" s="19">
        <v>0</v>
      </c>
      <c r="AA811" s="19">
        <v>0</v>
      </c>
      <c r="AB811" s="19">
        <v>0</v>
      </c>
      <c r="AC811" s="19">
        <v>0</v>
      </c>
      <c r="AD811" s="19">
        <v>0</v>
      </c>
      <c r="AE811" s="19">
        <v>0</v>
      </c>
      <c r="AF811" s="19">
        <v>0</v>
      </c>
      <c r="AG811" s="19">
        <v>0</v>
      </c>
      <c r="AH811" s="19">
        <v>0</v>
      </c>
      <c r="AI811" s="19">
        <v>0</v>
      </c>
      <c r="AJ811" s="19">
        <v>0</v>
      </c>
      <c r="AK811" s="19">
        <v>0</v>
      </c>
      <c r="AL811" s="19">
        <v>0</v>
      </c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>
        <v>0</v>
      </c>
      <c r="BB811" s="19">
        <v>0</v>
      </c>
      <c r="BC811" s="19"/>
      <c r="BD811" s="19"/>
      <c r="BE811" s="19"/>
      <c r="BF811" s="19"/>
      <c r="BG811" s="16">
        <f t="shared" si="49"/>
        <v>0</v>
      </c>
      <c r="BH811" s="16">
        <f t="shared" si="49"/>
        <v>0</v>
      </c>
      <c r="BI811" s="79">
        <f t="shared" si="50"/>
        <v>0</v>
      </c>
      <c r="BJ811" s="79">
        <f t="shared" si="51"/>
        <v>0</v>
      </c>
      <c r="BK811" s="18">
        <f t="shared" si="48"/>
        <v>0</v>
      </c>
    </row>
    <row r="812" spans="1:63" ht="31.5" x14ac:dyDescent="0.3">
      <c r="A812" s="12">
        <v>41.463700000000003</v>
      </c>
      <c r="B812" s="54" t="s">
        <v>780</v>
      </c>
      <c r="C812" s="19"/>
      <c r="D812" s="19"/>
      <c r="E812" s="19">
        <v>0</v>
      </c>
      <c r="F812" s="19">
        <v>0</v>
      </c>
      <c r="G812" s="19">
        <v>0</v>
      </c>
      <c r="H812" s="19">
        <v>0</v>
      </c>
      <c r="I812" s="19"/>
      <c r="J812" s="19"/>
      <c r="K812" s="19">
        <v>0</v>
      </c>
      <c r="L812" s="19">
        <v>0</v>
      </c>
      <c r="M812" s="19">
        <v>0</v>
      </c>
      <c r="N812" s="19">
        <v>0</v>
      </c>
      <c r="O812" s="22"/>
      <c r="P812" s="19"/>
      <c r="Q812" s="22">
        <v>0</v>
      </c>
      <c r="R812" s="22">
        <v>0</v>
      </c>
      <c r="S812" s="19">
        <v>0</v>
      </c>
      <c r="T812" s="19">
        <v>0</v>
      </c>
      <c r="U812" s="19"/>
      <c r="V812" s="19"/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9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0</v>
      </c>
      <c r="AH812" s="19">
        <v>0</v>
      </c>
      <c r="AI812" s="19">
        <v>0</v>
      </c>
      <c r="AJ812" s="19">
        <v>0</v>
      </c>
      <c r="AK812" s="19">
        <v>0</v>
      </c>
      <c r="AL812" s="19">
        <v>0</v>
      </c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>
        <v>0</v>
      </c>
      <c r="BB812" s="19">
        <v>1414531</v>
      </c>
      <c r="BC812" s="19"/>
      <c r="BD812" s="19"/>
      <c r="BE812" s="19"/>
      <c r="BF812" s="19"/>
      <c r="BG812" s="16">
        <f t="shared" si="49"/>
        <v>0</v>
      </c>
      <c r="BH812" s="16">
        <f t="shared" si="49"/>
        <v>1414531</v>
      </c>
      <c r="BI812" s="79">
        <f t="shared" si="50"/>
        <v>0</v>
      </c>
      <c r="BJ812" s="79">
        <f t="shared" si="51"/>
        <v>1414531</v>
      </c>
      <c r="BK812" s="18">
        <f t="shared" si="48"/>
        <v>0</v>
      </c>
    </row>
    <row r="813" spans="1:63" ht="31.5" x14ac:dyDescent="0.3">
      <c r="A813" s="12">
        <v>41.464700000000001</v>
      </c>
      <c r="B813" s="54" t="s">
        <v>781</v>
      </c>
      <c r="C813" s="19"/>
      <c r="D813" s="19"/>
      <c r="E813" s="19">
        <v>0</v>
      </c>
      <c r="F813" s="19">
        <v>0</v>
      </c>
      <c r="G813" s="19">
        <v>0</v>
      </c>
      <c r="H813" s="19">
        <v>0</v>
      </c>
      <c r="I813" s="19"/>
      <c r="J813" s="19"/>
      <c r="K813" s="19">
        <v>0</v>
      </c>
      <c r="L813" s="19">
        <v>0</v>
      </c>
      <c r="M813" s="19">
        <v>0</v>
      </c>
      <c r="N813" s="19">
        <v>0</v>
      </c>
      <c r="O813" s="22"/>
      <c r="P813" s="19"/>
      <c r="Q813" s="22">
        <v>0</v>
      </c>
      <c r="R813" s="22">
        <v>0</v>
      </c>
      <c r="S813" s="19">
        <v>0</v>
      </c>
      <c r="T813" s="19">
        <v>0</v>
      </c>
      <c r="U813" s="19"/>
      <c r="V813" s="19"/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9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0</v>
      </c>
      <c r="AH813" s="19">
        <v>0</v>
      </c>
      <c r="AI813" s="19">
        <v>0</v>
      </c>
      <c r="AJ813" s="19">
        <v>0</v>
      </c>
      <c r="AK813" s="19">
        <v>0</v>
      </c>
      <c r="AL813" s="19">
        <v>0</v>
      </c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>
        <v>0</v>
      </c>
      <c r="BB813" s="19">
        <v>87181507</v>
      </c>
      <c r="BC813" s="19"/>
      <c r="BD813" s="19"/>
      <c r="BE813" s="19"/>
      <c r="BF813" s="19"/>
      <c r="BG813" s="16">
        <f t="shared" si="49"/>
        <v>0</v>
      </c>
      <c r="BH813" s="16">
        <f t="shared" si="49"/>
        <v>87181507</v>
      </c>
      <c r="BI813" s="79">
        <f t="shared" si="50"/>
        <v>0</v>
      </c>
      <c r="BJ813" s="79">
        <f t="shared" si="51"/>
        <v>87181507</v>
      </c>
      <c r="BK813" s="18">
        <f t="shared" si="48"/>
        <v>0</v>
      </c>
    </row>
    <row r="814" spans="1:63" ht="31.5" x14ac:dyDescent="0.3">
      <c r="A814" s="12">
        <v>41.465699999999998</v>
      </c>
      <c r="B814" s="29" t="s">
        <v>782</v>
      </c>
      <c r="C814" s="19"/>
      <c r="D814" s="19"/>
      <c r="E814" s="19">
        <v>0</v>
      </c>
      <c r="F814" s="19">
        <v>0</v>
      </c>
      <c r="G814" s="19">
        <v>0</v>
      </c>
      <c r="H814" s="19">
        <v>0</v>
      </c>
      <c r="I814" s="19"/>
      <c r="J814" s="19"/>
      <c r="K814" s="19">
        <v>0</v>
      </c>
      <c r="L814" s="19">
        <v>0</v>
      </c>
      <c r="M814" s="19">
        <v>0</v>
      </c>
      <c r="N814" s="19">
        <v>0</v>
      </c>
      <c r="O814" s="22"/>
      <c r="P814" s="19"/>
      <c r="Q814" s="22">
        <v>0</v>
      </c>
      <c r="R814" s="22">
        <v>0</v>
      </c>
      <c r="S814" s="19">
        <v>0</v>
      </c>
      <c r="T814" s="19">
        <v>0</v>
      </c>
      <c r="U814" s="19"/>
      <c r="V814" s="19"/>
      <c r="W814" s="19">
        <v>0</v>
      </c>
      <c r="X814" s="19">
        <v>0</v>
      </c>
      <c r="Y814" s="19">
        <v>0</v>
      </c>
      <c r="Z814" s="19">
        <v>0</v>
      </c>
      <c r="AA814" s="19">
        <v>0</v>
      </c>
      <c r="AB814" s="19">
        <v>0</v>
      </c>
      <c r="AC814" s="19">
        <v>0</v>
      </c>
      <c r="AD814" s="19">
        <v>0</v>
      </c>
      <c r="AE814" s="19">
        <v>0</v>
      </c>
      <c r="AF814" s="19">
        <v>0</v>
      </c>
      <c r="AG814" s="19">
        <v>0</v>
      </c>
      <c r="AH814" s="19">
        <v>0</v>
      </c>
      <c r="AI814" s="19">
        <v>0</v>
      </c>
      <c r="AJ814" s="19">
        <v>0</v>
      </c>
      <c r="AK814" s="19">
        <v>0</v>
      </c>
      <c r="AL814" s="19">
        <v>0</v>
      </c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>
        <v>0</v>
      </c>
      <c r="BB814" s="19">
        <v>448699564</v>
      </c>
      <c r="BC814" s="19"/>
      <c r="BD814" s="19"/>
      <c r="BE814" s="19"/>
      <c r="BF814" s="19"/>
      <c r="BG814" s="16">
        <f t="shared" si="49"/>
        <v>0</v>
      </c>
      <c r="BH814" s="16">
        <f t="shared" si="49"/>
        <v>448699564</v>
      </c>
      <c r="BI814" s="79">
        <f t="shared" si="50"/>
        <v>0</v>
      </c>
      <c r="BJ814" s="79">
        <f t="shared" si="51"/>
        <v>448699564</v>
      </c>
      <c r="BK814" s="18">
        <f t="shared" si="48"/>
        <v>0</v>
      </c>
    </row>
    <row r="815" spans="1:63" ht="31.5" x14ac:dyDescent="0.3">
      <c r="A815" s="12">
        <v>41.466700000000003</v>
      </c>
      <c r="B815" s="29" t="s">
        <v>783</v>
      </c>
      <c r="C815" s="19"/>
      <c r="D815" s="19"/>
      <c r="E815" s="19">
        <v>0</v>
      </c>
      <c r="F815" s="19">
        <v>0</v>
      </c>
      <c r="G815" s="19">
        <v>0</v>
      </c>
      <c r="H815" s="19">
        <v>0</v>
      </c>
      <c r="I815" s="19"/>
      <c r="J815" s="19"/>
      <c r="K815" s="19">
        <v>0</v>
      </c>
      <c r="L815" s="19">
        <v>0</v>
      </c>
      <c r="M815" s="19">
        <v>0</v>
      </c>
      <c r="N815" s="19">
        <v>0</v>
      </c>
      <c r="O815" s="22"/>
      <c r="P815" s="19"/>
      <c r="Q815" s="22">
        <v>0</v>
      </c>
      <c r="R815" s="22">
        <v>0</v>
      </c>
      <c r="S815" s="19">
        <v>0</v>
      </c>
      <c r="T815" s="19">
        <v>0</v>
      </c>
      <c r="U815" s="19"/>
      <c r="V815" s="19"/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9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19">
        <v>0</v>
      </c>
      <c r="AK815" s="19">
        <v>0</v>
      </c>
      <c r="AL815" s="19">
        <v>0</v>
      </c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>
        <v>0</v>
      </c>
      <c r="BB815" s="19">
        <v>12460958</v>
      </c>
      <c r="BC815" s="19"/>
      <c r="BD815" s="19"/>
      <c r="BE815" s="19"/>
      <c r="BF815" s="19"/>
      <c r="BG815" s="16">
        <f t="shared" si="49"/>
        <v>0</v>
      </c>
      <c r="BH815" s="16">
        <f t="shared" si="49"/>
        <v>12460958</v>
      </c>
      <c r="BI815" s="79">
        <f t="shared" si="50"/>
        <v>0</v>
      </c>
      <c r="BJ815" s="79">
        <f t="shared" si="51"/>
        <v>12460958</v>
      </c>
      <c r="BK815" s="18">
        <f t="shared" si="48"/>
        <v>0</v>
      </c>
    </row>
    <row r="816" spans="1:63" ht="31.5" x14ac:dyDescent="0.3">
      <c r="A816" s="12">
        <v>41.467700000000001</v>
      </c>
      <c r="B816" s="29" t="s">
        <v>784</v>
      </c>
      <c r="C816" s="19"/>
      <c r="D816" s="19"/>
      <c r="E816" s="19">
        <v>0</v>
      </c>
      <c r="F816" s="19">
        <v>0</v>
      </c>
      <c r="G816" s="19">
        <v>0</v>
      </c>
      <c r="H816" s="19">
        <v>0</v>
      </c>
      <c r="I816" s="19"/>
      <c r="J816" s="19"/>
      <c r="K816" s="19">
        <v>0</v>
      </c>
      <c r="L816" s="19">
        <v>0</v>
      </c>
      <c r="M816" s="19">
        <v>0</v>
      </c>
      <c r="N816" s="19">
        <v>0</v>
      </c>
      <c r="O816" s="22"/>
      <c r="P816" s="19"/>
      <c r="Q816" s="22">
        <v>0</v>
      </c>
      <c r="R816" s="22">
        <v>0</v>
      </c>
      <c r="S816" s="19">
        <v>0</v>
      </c>
      <c r="T816" s="19">
        <v>0</v>
      </c>
      <c r="U816" s="19"/>
      <c r="V816" s="19"/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9">
        <v>0</v>
      </c>
      <c r="AC816" s="19">
        <v>0</v>
      </c>
      <c r="AD816" s="19">
        <v>0</v>
      </c>
      <c r="AE816" s="19">
        <v>0</v>
      </c>
      <c r="AF816" s="19">
        <v>0</v>
      </c>
      <c r="AG816" s="19">
        <v>0</v>
      </c>
      <c r="AH816" s="19">
        <v>0</v>
      </c>
      <c r="AI816" s="19">
        <v>0</v>
      </c>
      <c r="AJ816" s="19">
        <v>0</v>
      </c>
      <c r="AK816" s="19">
        <v>0</v>
      </c>
      <c r="AL816" s="19">
        <v>0</v>
      </c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>
        <v>0</v>
      </c>
      <c r="BB816" s="19">
        <v>3952104</v>
      </c>
      <c r="BC816" s="19"/>
      <c r="BD816" s="19"/>
      <c r="BE816" s="19"/>
      <c r="BF816" s="19"/>
      <c r="BG816" s="16">
        <f t="shared" si="49"/>
        <v>0</v>
      </c>
      <c r="BH816" s="16">
        <f t="shared" si="49"/>
        <v>3952104</v>
      </c>
      <c r="BI816" s="79">
        <f t="shared" si="50"/>
        <v>0</v>
      </c>
      <c r="BJ816" s="79">
        <f t="shared" si="51"/>
        <v>3952104</v>
      </c>
      <c r="BK816" s="18">
        <f t="shared" si="48"/>
        <v>0</v>
      </c>
    </row>
    <row r="817" spans="1:63" ht="31.5" x14ac:dyDescent="0.3">
      <c r="A817" s="12">
        <v>41.468699999999998</v>
      </c>
      <c r="B817" s="29" t="s">
        <v>785</v>
      </c>
      <c r="C817" s="19"/>
      <c r="D817" s="19"/>
      <c r="E817" s="19">
        <v>0</v>
      </c>
      <c r="F817" s="19">
        <v>0</v>
      </c>
      <c r="G817" s="19">
        <v>0</v>
      </c>
      <c r="H817" s="19">
        <v>0</v>
      </c>
      <c r="I817" s="19"/>
      <c r="J817" s="19"/>
      <c r="K817" s="19">
        <v>0</v>
      </c>
      <c r="L817" s="19">
        <v>0</v>
      </c>
      <c r="M817" s="19">
        <v>0</v>
      </c>
      <c r="N817" s="19">
        <v>0</v>
      </c>
      <c r="O817" s="22"/>
      <c r="P817" s="19"/>
      <c r="Q817" s="22">
        <v>0</v>
      </c>
      <c r="R817" s="22">
        <v>0</v>
      </c>
      <c r="S817" s="19">
        <v>0</v>
      </c>
      <c r="T817" s="19">
        <v>0</v>
      </c>
      <c r="U817" s="19"/>
      <c r="V817" s="19"/>
      <c r="W817" s="19">
        <v>0</v>
      </c>
      <c r="X817" s="19">
        <v>0</v>
      </c>
      <c r="Y817" s="19">
        <v>0</v>
      </c>
      <c r="Z817" s="19">
        <v>0</v>
      </c>
      <c r="AA817" s="19">
        <v>0</v>
      </c>
      <c r="AB817" s="19">
        <v>0</v>
      </c>
      <c r="AC817" s="19">
        <v>0</v>
      </c>
      <c r="AD817" s="19">
        <v>0</v>
      </c>
      <c r="AE817" s="19">
        <v>0</v>
      </c>
      <c r="AF817" s="19">
        <v>0</v>
      </c>
      <c r="AG817" s="19">
        <v>0</v>
      </c>
      <c r="AH817" s="19">
        <v>0</v>
      </c>
      <c r="AI817" s="19">
        <v>0</v>
      </c>
      <c r="AJ817" s="19">
        <v>0</v>
      </c>
      <c r="AK817" s="19">
        <v>0</v>
      </c>
      <c r="AL817" s="19">
        <v>0</v>
      </c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>
        <v>0</v>
      </c>
      <c r="BB817" s="19">
        <v>3963630</v>
      </c>
      <c r="BC817" s="19"/>
      <c r="BD817" s="19"/>
      <c r="BE817" s="19"/>
      <c r="BF817" s="19"/>
      <c r="BG817" s="16">
        <f t="shared" si="49"/>
        <v>0</v>
      </c>
      <c r="BH817" s="16">
        <f t="shared" si="49"/>
        <v>3963630</v>
      </c>
      <c r="BI817" s="79">
        <f t="shared" si="50"/>
        <v>0</v>
      </c>
      <c r="BJ817" s="79">
        <f t="shared" si="51"/>
        <v>3963630</v>
      </c>
      <c r="BK817" s="18">
        <f t="shared" si="48"/>
        <v>0</v>
      </c>
    </row>
    <row r="818" spans="1:63" ht="47.25" x14ac:dyDescent="0.3">
      <c r="A818" s="12">
        <v>41.469700000000003</v>
      </c>
      <c r="B818" s="29" t="s">
        <v>786</v>
      </c>
      <c r="C818" s="19"/>
      <c r="D818" s="19"/>
      <c r="E818" s="19">
        <v>0</v>
      </c>
      <c r="F818" s="19">
        <v>0</v>
      </c>
      <c r="G818" s="19">
        <v>0</v>
      </c>
      <c r="H818" s="19">
        <v>0</v>
      </c>
      <c r="I818" s="19"/>
      <c r="J818" s="19"/>
      <c r="K818" s="19">
        <v>0</v>
      </c>
      <c r="L818" s="19">
        <v>0</v>
      </c>
      <c r="M818" s="19">
        <v>0</v>
      </c>
      <c r="N818" s="19">
        <v>0</v>
      </c>
      <c r="O818" s="22"/>
      <c r="P818" s="19"/>
      <c r="Q818" s="22">
        <v>0</v>
      </c>
      <c r="R818" s="22">
        <v>0</v>
      </c>
      <c r="S818" s="19">
        <v>0</v>
      </c>
      <c r="T818" s="19">
        <v>0</v>
      </c>
      <c r="U818" s="19"/>
      <c r="V818" s="19"/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9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19">
        <v>0</v>
      </c>
      <c r="AK818" s="19">
        <v>0</v>
      </c>
      <c r="AL818" s="19">
        <v>0</v>
      </c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>
        <v>0</v>
      </c>
      <c r="BB818" s="19">
        <v>0</v>
      </c>
      <c r="BC818" s="19"/>
      <c r="BD818" s="19"/>
      <c r="BE818" s="19"/>
      <c r="BF818" s="19"/>
      <c r="BG818" s="16">
        <f t="shared" si="49"/>
        <v>0</v>
      </c>
      <c r="BH818" s="16">
        <f t="shared" si="49"/>
        <v>0</v>
      </c>
      <c r="BI818" s="79">
        <f t="shared" si="50"/>
        <v>0</v>
      </c>
      <c r="BJ818" s="79">
        <f t="shared" si="51"/>
        <v>0</v>
      </c>
      <c r="BK818" s="18">
        <f t="shared" si="48"/>
        <v>0</v>
      </c>
    </row>
    <row r="819" spans="1:63" ht="31.5" x14ac:dyDescent="0.3">
      <c r="A819" s="12">
        <v>41.470700000000001</v>
      </c>
      <c r="B819" s="29" t="s">
        <v>787</v>
      </c>
      <c r="C819" s="19"/>
      <c r="D819" s="19"/>
      <c r="E819" s="19">
        <v>0</v>
      </c>
      <c r="F819" s="19">
        <v>0</v>
      </c>
      <c r="G819" s="19">
        <v>0</v>
      </c>
      <c r="H819" s="19">
        <v>0</v>
      </c>
      <c r="I819" s="19"/>
      <c r="J819" s="19"/>
      <c r="K819" s="19">
        <v>0</v>
      </c>
      <c r="L819" s="19">
        <v>0</v>
      </c>
      <c r="M819" s="19">
        <v>0</v>
      </c>
      <c r="N819" s="19">
        <v>0</v>
      </c>
      <c r="O819" s="22"/>
      <c r="P819" s="19"/>
      <c r="Q819" s="22">
        <v>0</v>
      </c>
      <c r="R819" s="22">
        <v>0</v>
      </c>
      <c r="S819" s="19">
        <v>0</v>
      </c>
      <c r="T819" s="19">
        <v>0</v>
      </c>
      <c r="U819" s="19"/>
      <c r="V819" s="19"/>
      <c r="W819" s="19">
        <v>0</v>
      </c>
      <c r="X819" s="19">
        <v>0</v>
      </c>
      <c r="Y819" s="19">
        <v>0</v>
      </c>
      <c r="Z819" s="19">
        <v>0</v>
      </c>
      <c r="AA819" s="19">
        <v>0</v>
      </c>
      <c r="AB819" s="19">
        <v>0</v>
      </c>
      <c r="AC819" s="19">
        <v>0</v>
      </c>
      <c r="AD819" s="19">
        <v>0</v>
      </c>
      <c r="AE819" s="19">
        <v>0</v>
      </c>
      <c r="AF819" s="19">
        <v>0</v>
      </c>
      <c r="AG819" s="19">
        <v>0</v>
      </c>
      <c r="AH819" s="19">
        <v>0</v>
      </c>
      <c r="AI819" s="19">
        <v>0</v>
      </c>
      <c r="AJ819" s="19">
        <v>0</v>
      </c>
      <c r="AK819" s="19">
        <v>0</v>
      </c>
      <c r="AL819" s="19">
        <v>0</v>
      </c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>
        <v>0</v>
      </c>
      <c r="BB819" s="19">
        <v>4832960</v>
      </c>
      <c r="BC819" s="19"/>
      <c r="BD819" s="19"/>
      <c r="BE819" s="19"/>
      <c r="BF819" s="19"/>
      <c r="BG819" s="16">
        <f t="shared" si="49"/>
        <v>0</v>
      </c>
      <c r="BH819" s="16">
        <f t="shared" si="49"/>
        <v>4832960</v>
      </c>
      <c r="BI819" s="79">
        <f t="shared" si="50"/>
        <v>0</v>
      </c>
      <c r="BJ819" s="79">
        <f t="shared" si="51"/>
        <v>4832960</v>
      </c>
      <c r="BK819" s="18">
        <f t="shared" si="48"/>
        <v>0</v>
      </c>
    </row>
    <row r="820" spans="1:63" ht="31.5" x14ac:dyDescent="0.3">
      <c r="A820" s="12">
        <v>41.471699999999998</v>
      </c>
      <c r="B820" s="29" t="s">
        <v>788</v>
      </c>
      <c r="C820" s="19"/>
      <c r="D820" s="19"/>
      <c r="E820" s="19">
        <v>0</v>
      </c>
      <c r="F820" s="19">
        <v>0</v>
      </c>
      <c r="G820" s="19">
        <v>0</v>
      </c>
      <c r="H820" s="19">
        <v>0</v>
      </c>
      <c r="I820" s="19"/>
      <c r="J820" s="19"/>
      <c r="K820" s="19">
        <v>0</v>
      </c>
      <c r="L820" s="19">
        <v>0</v>
      </c>
      <c r="M820" s="19">
        <v>0</v>
      </c>
      <c r="N820" s="19">
        <v>0</v>
      </c>
      <c r="O820" s="22"/>
      <c r="P820" s="19"/>
      <c r="Q820" s="22">
        <v>0</v>
      </c>
      <c r="R820" s="22">
        <v>0</v>
      </c>
      <c r="S820" s="19">
        <v>0</v>
      </c>
      <c r="T820" s="19">
        <v>0</v>
      </c>
      <c r="U820" s="19"/>
      <c r="V820" s="19"/>
      <c r="W820" s="19">
        <v>0</v>
      </c>
      <c r="X820" s="19">
        <v>0</v>
      </c>
      <c r="Y820" s="19">
        <v>0</v>
      </c>
      <c r="Z820" s="19">
        <v>0</v>
      </c>
      <c r="AA820" s="19">
        <v>0</v>
      </c>
      <c r="AB820" s="19">
        <v>0</v>
      </c>
      <c r="AC820" s="19">
        <v>0</v>
      </c>
      <c r="AD820" s="19">
        <v>0</v>
      </c>
      <c r="AE820" s="19">
        <v>0</v>
      </c>
      <c r="AF820" s="19">
        <v>0</v>
      </c>
      <c r="AG820" s="19">
        <v>0</v>
      </c>
      <c r="AH820" s="19">
        <v>0</v>
      </c>
      <c r="AI820" s="19">
        <v>0</v>
      </c>
      <c r="AJ820" s="19">
        <v>0</v>
      </c>
      <c r="AK820" s="19">
        <v>0</v>
      </c>
      <c r="AL820" s="19">
        <v>0</v>
      </c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>
        <v>0</v>
      </c>
      <c r="BB820" s="19">
        <v>7787436</v>
      </c>
      <c r="BC820" s="19"/>
      <c r="BD820" s="19"/>
      <c r="BE820" s="19"/>
      <c r="BF820" s="19"/>
      <c r="BG820" s="16">
        <f t="shared" si="49"/>
        <v>0</v>
      </c>
      <c r="BH820" s="16">
        <f t="shared" si="49"/>
        <v>7787436</v>
      </c>
      <c r="BI820" s="79">
        <f t="shared" si="50"/>
        <v>0</v>
      </c>
      <c r="BJ820" s="79">
        <f t="shared" si="51"/>
        <v>7787436</v>
      </c>
      <c r="BK820" s="18">
        <f t="shared" si="48"/>
        <v>0</v>
      </c>
    </row>
    <row r="821" spans="1:63" ht="31.5" x14ac:dyDescent="0.3">
      <c r="A821" s="12">
        <v>41.472700000000003</v>
      </c>
      <c r="B821" s="29" t="s">
        <v>789</v>
      </c>
      <c r="C821" s="19"/>
      <c r="D821" s="19"/>
      <c r="E821" s="19">
        <v>0</v>
      </c>
      <c r="F821" s="19">
        <v>0</v>
      </c>
      <c r="G821" s="19">
        <v>0</v>
      </c>
      <c r="H821" s="19">
        <v>0</v>
      </c>
      <c r="I821" s="19"/>
      <c r="J821" s="19"/>
      <c r="K821" s="19">
        <v>0</v>
      </c>
      <c r="L821" s="19">
        <v>0</v>
      </c>
      <c r="M821" s="19">
        <v>0</v>
      </c>
      <c r="N821" s="19">
        <v>0</v>
      </c>
      <c r="O821" s="22"/>
      <c r="P821" s="19"/>
      <c r="Q821" s="22">
        <v>0</v>
      </c>
      <c r="R821" s="22">
        <v>0</v>
      </c>
      <c r="S821" s="19">
        <v>0</v>
      </c>
      <c r="T821" s="19">
        <v>0</v>
      </c>
      <c r="U821" s="19"/>
      <c r="V821" s="19"/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9">
        <v>0</v>
      </c>
      <c r="AC821" s="19">
        <v>0</v>
      </c>
      <c r="AD821" s="19">
        <v>0</v>
      </c>
      <c r="AE821" s="19">
        <v>0</v>
      </c>
      <c r="AF821" s="19">
        <v>0</v>
      </c>
      <c r="AG821" s="19">
        <v>0</v>
      </c>
      <c r="AH821" s="19">
        <v>0</v>
      </c>
      <c r="AI821" s="19">
        <v>0</v>
      </c>
      <c r="AJ821" s="19">
        <v>0</v>
      </c>
      <c r="AK821" s="19">
        <v>0</v>
      </c>
      <c r="AL821" s="19">
        <v>0</v>
      </c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>
        <v>0</v>
      </c>
      <c r="BB821" s="19">
        <v>2542976</v>
      </c>
      <c r="BC821" s="19"/>
      <c r="BD821" s="19"/>
      <c r="BE821" s="19"/>
      <c r="BF821" s="19"/>
      <c r="BG821" s="16">
        <f t="shared" si="49"/>
        <v>0</v>
      </c>
      <c r="BH821" s="16">
        <f t="shared" si="49"/>
        <v>2542976</v>
      </c>
      <c r="BI821" s="79">
        <f t="shared" si="50"/>
        <v>0</v>
      </c>
      <c r="BJ821" s="79">
        <f t="shared" si="51"/>
        <v>2542976</v>
      </c>
      <c r="BK821" s="18">
        <f t="shared" si="48"/>
        <v>0</v>
      </c>
    </row>
    <row r="822" spans="1:63" ht="31.5" x14ac:dyDescent="0.3">
      <c r="A822" s="12">
        <v>41.473700000000001</v>
      </c>
      <c r="B822" s="29" t="s">
        <v>790</v>
      </c>
      <c r="C822" s="80"/>
      <c r="D822" s="81"/>
      <c r="E822" s="80">
        <v>0</v>
      </c>
      <c r="F822" s="81">
        <v>0</v>
      </c>
      <c r="G822" s="80">
        <v>0</v>
      </c>
      <c r="H822" s="81">
        <v>0</v>
      </c>
      <c r="I822" s="80"/>
      <c r="J822" s="81"/>
      <c r="K822" s="80">
        <v>0</v>
      </c>
      <c r="L822" s="81">
        <v>0</v>
      </c>
      <c r="M822" s="80">
        <v>0</v>
      </c>
      <c r="N822" s="81">
        <v>0</v>
      </c>
      <c r="O822" s="80"/>
      <c r="P822" s="81"/>
      <c r="Q822" s="80">
        <v>0</v>
      </c>
      <c r="R822" s="80">
        <v>0</v>
      </c>
      <c r="S822" s="80">
        <v>0</v>
      </c>
      <c r="T822" s="81">
        <v>0</v>
      </c>
      <c r="U822" s="80"/>
      <c r="V822" s="81"/>
      <c r="W822" s="80">
        <v>0</v>
      </c>
      <c r="X822" s="81">
        <v>0</v>
      </c>
      <c r="Y822" s="80">
        <v>0</v>
      </c>
      <c r="Z822" s="81">
        <v>0</v>
      </c>
      <c r="AA822" s="80">
        <v>0</v>
      </c>
      <c r="AB822" s="81">
        <v>0</v>
      </c>
      <c r="AC822" s="80">
        <v>0</v>
      </c>
      <c r="AD822" s="81">
        <v>0</v>
      </c>
      <c r="AE822" s="80">
        <v>0</v>
      </c>
      <c r="AF822" s="81">
        <v>0</v>
      </c>
      <c r="AG822" s="80">
        <v>0</v>
      </c>
      <c r="AH822" s="81">
        <v>0</v>
      </c>
      <c r="AI822" s="80">
        <v>0</v>
      </c>
      <c r="AJ822" s="81">
        <v>0</v>
      </c>
      <c r="AK822" s="80">
        <v>0</v>
      </c>
      <c r="AL822" s="81">
        <v>0</v>
      </c>
      <c r="AM822" s="80"/>
      <c r="AN822" s="81"/>
      <c r="AO822" s="80"/>
      <c r="AP822" s="81"/>
      <c r="AQ822" s="80"/>
      <c r="AR822" s="81"/>
      <c r="AS822" s="80"/>
      <c r="AT822" s="81"/>
      <c r="AU822" s="80"/>
      <c r="AV822" s="81"/>
      <c r="AW822" s="80"/>
      <c r="AX822" s="81"/>
      <c r="AY822" s="80"/>
      <c r="AZ822" s="81"/>
      <c r="BA822" s="80">
        <v>0</v>
      </c>
      <c r="BB822" s="81">
        <v>3000297</v>
      </c>
      <c r="BC822" s="80"/>
      <c r="BD822" s="81"/>
      <c r="BE822" s="80"/>
      <c r="BF822" s="81"/>
      <c r="BG822" s="16">
        <f t="shared" si="49"/>
        <v>0</v>
      </c>
      <c r="BH822" s="16">
        <f t="shared" si="49"/>
        <v>3000297</v>
      </c>
      <c r="BI822" s="79">
        <f t="shared" si="50"/>
        <v>0</v>
      </c>
      <c r="BJ822" s="79">
        <f t="shared" si="51"/>
        <v>3000297</v>
      </c>
      <c r="BK822" s="18">
        <f t="shared" si="48"/>
        <v>0</v>
      </c>
    </row>
    <row r="823" spans="1:63" ht="31.5" x14ac:dyDescent="0.3">
      <c r="A823" s="26">
        <v>41.474699999999999</v>
      </c>
      <c r="B823" s="54" t="s">
        <v>791</v>
      </c>
      <c r="C823" s="64"/>
      <c r="D823" s="64"/>
      <c r="E823" s="64">
        <v>0</v>
      </c>
      <c r="F823" s="64">
        <v>0</v>
      </c>
      <c r="G823" s="64">
        <v>0</v>
      </c>
      <c r="H823" s="64">
        <v>0</v>
      </c>
      <c r="I823" s="64"/>
      <c r="J823" s="64"/>
      <c r="K823" s="64">
        <v>0</v>
      </c>
      <c r="L823" s="64">
        <v>0</v>
      </c>
      <c r="M823" s="64">
        <v>0</v>
      </c>
      <c r="N823" s="64">
        <v>0</v>
      </c>
      <c r="O823" s="66"/>
      <c r="P823" s="64"/>
      <c r="Q823" s="66">
        <v>0</v>
      </c>
      <c r="R823" s="66">
        <v>0</v>
      </c>
      <c r="S823" s="64">
        <v>0</v>
      </c>
      <c r="T823" s="64">
        <v>0</v>
      </c>
      <c r="U823" s="64"/>
      <c r="V823" s="64"/>
      <c r="W823" s="64">
        <v>0</v>
      </c>
      <c r="X823" s="64">
        <v>0</v>
      </c>
      <c r="Y823" s="64">
        <v>0</v>
      </c>
      <c r="Z823" s="64">
        <v>0</v>
      </c>
      <c r="AA823" s="64">
        <v>0</v>
      </c>
      <c r="AB823" s="64">
        <v>0</v>
      </c>
      <c r="AC823" s="64">
        <v>0</v>
      </c>
      <c r="AD823" s="64">
        <v>0</v>
      </c>
      <c r="AE823" s="64">
        <v>0</v>
      </c>
      <c r="AF823" s="64">
        <v>0</v>
      </c>
      <c r="AG823" s="64">
        <v>0</v>
      </c>
      <c r="AH823" s="64">
        <v>0</v>
      </c>
      <c r="AI823" s="64">
        <v>0</v>
      </c>
      <c r="AJ823" s="64">
        <v>0</v>
      </c>
      <c r="AK823" s="64">
        <v>0</v>
      </c>
      <c r="AL823" s="64">
        <v>0</v>
      </c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>
        <v>0</v>
      </c>
      <c r="BB823" s="64">
        <v>7161765</v>
      </c>
      <c r="BC823" s="64"/>
      <c r="BD823" s="64"/>
      <c r="BE823" s="64"/>
      <c r="BF823" s="64"/>
      <c r="BG823" s="16">
        <f t="shared" si="49"/>
        <v>0</v>
      </c>
      <c r="BH823" s="16">
        <f t="shared" si="49"/>
        <v>7161765</v>
      </c>
      <c r="BI823" s="79">
        <f t="shared" si="50"/>
        <v>0</v>
      </c>
      <c r="BJ823" s="79">
        <f t="shared" si="51"/>
        <v>7161765</v>
      </c>
      <c r="BK823" s="18">
        <f t="shared" si="48"/>
        <v>0</v>
      </c>
    </row>
    <row r="824" spans="1:63" ht="31.5" x14ac:dyDescent="0.3">
      <c r="A824" s="26">
        <v>41.475700000000003</v>
      </c>
      <c r="B824" s="54" t="s">
        <v>792</v>
      </c>
      <c r="C824" s="64"/>
      <c r="D824" s="64"/>
      <c r="E824" s="64">
        <v>0</v>
      </c>
      <c r="F824" s="64">
        <v>0</v>
      </c>
      <c r="G824" s="64">
        <v>0</v>
      </c>
      <c r="H824" s="64">
        <v>0</v>
      </c>
      <c r="I824" s="64"/>
      <c r="J824" s="64"/>
      <c r="K824" s="64">
        <v>0</v>
      </c>
      <c r="L824" s="64">
        <v>0</v>
      </c>
      <c r="M824" s="64">
        <v>0</v>
      </c>
      <c r="N824" s="64">
        <v>0</v>
      </c>
      <c r="O824" s="66"/>
      <c r="P824" s="64"/>
      <c r="Q824" s="66">
        <v>0</v>
      </c>
      <c r="R824" s="66">
        <v>0</v>
      </c>
      <c r="S824" s="64">
        <v>0</v>
      </c>
      <c r="T824" s="64">
        <v>0</v>
      </c>
      <c r="U824" s="64"/>
      <c r="V824" s="64"/>
      <c r="W824" s="64">
        <v>0</v>
      </c>
      <c r="X824" s="64">
        <v>0</v>
      </c>
      <c r="Y824" s="64">
        <v>0</v>
      </c>
      <c r="Z824" s="64">
        <v>0</v>
      </c>
      <c r="AA824" s="64">
        <v>0</v>
      </c>
      <c r="AB824" s="64">
        <v>0</v>
      </c>
      <c r="AC824" s="64">
        <v>0</v>
      </c>
      <c r="AD824" s="64">
        <v>0</v>
      </c>
      <c r="AE824" s="64">
        <v>0</v>
      </c>
      <c r="AF824" s="64">
        <v>0</v>
      </c>
      <c r="AG824" s="64">
        <v>0</v>
      </c>
      <c r="AH824" s="64">
        <v>0</v>
      </c>
      <c r="AI824" s="64">
        <v>0</v>
      </c>
      <c r="AJ824" s="64">
        <v>0</v>
      </c>
      <c r="AK824" s="64">
        <v>0</v>
      </c>
      <c r="AL824" s="64">
        <v>0</v>
      </c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>
        <v>0</v>
      </c>
      <c r="BB824" s="64">
        <v>9478172</v>
      </c>
      <c r="BC824" s="64"/>
      <c r="BD824" s="64"/>
      <c r="BE824" s="64"/>
      <c r="BF824" s="64"/>
      <c r="BG824" s="16">
        <f t="shared" si="49"/>
        <v>0</v>
      </c>
      <c r="BH824" s="16">
        <f t="shared" si="49"/>
        <v>9478172</v>
      </c>
      <c r="BI824" s="79">
        <f t="shared" si="50"/>
        <v>0</v>
      </c>
      <c r="BJ824" s="79">
        <f t="shared" si="51"/>
        <v>9478172</v>
      </c>
      <c r="BK824" s="18">
        <f t="shared" si="48"/>
        <v>0</v>
      </c>
    </row>
    <row r="825" spans="1:63" ht="31.5" x14ac:dyDescent="0.3">
      <c r="A825" s="26">
        <v>41.476700000000001</v>
      </c>
      <c r="B825" s="54" t="s">
        <v>793</v>
      </c>
      <c r="C825" s="64"/>
      <c r="D825" s="64"/>
      <c r="E825" s="64">
        <v>0</v>
      </c>
      <c r="F825" s="64">
        <v>0</v>
      </c>
      <c r="G825" s="64">
        <v>0</v>
      </c>
      <c r="H825" s="64">
        <v>0</v>
      </c>
      <c r="I825" s="64"/>
      <c r="J825" s="64"/>
      <c r="K825" s="64">
        <v>0</v>
      </c>
      <c r="L825" s="64">
        <v>0</v>
      </c>
      <c r="M825" s="64">
        <v>0</v>
      </c>
      <c r="N825" s="64">
        <v>0</v>
      </c>
      <c r="O825" s="66"/>
      <c r="P825" s="64"/>
      <c r="Q825" s="66">
        <v>0</v>
      </c>
      <c r="R825" s="66">
        <v>0</v>
      </c>
      <c r="S825" s="64">
        <v>0</v>
      </c>
      <c r="T825" s="64">
        <v>0</v>
      </c>
      <c r="U825" s="64"/>
      <c r="V825" s="64"/>
      <c r="W825" s="64">
        <v>0</v>
      </c>
      <c r="X825" s="64">
        <v>0</v>
      </c>
      <c r="Y825" s="64">
        <v>0</v>
      </c>
      <c r="Z825" s="64">
        <v>0</v>
      </c>
      <c r="AA825" s="64">
        <v>0</v>
      </c>
      <c r="AB825" s="64">
        <v>0</v>
      </c>
      <c r="AC825" s="64">
        <v>0</v>
      </c>
      <c r="AD825" s="64">
        <v>0</v>
      </c>
      <c r="AE825" s="64">
        <v>0</v>
      </c>
      <c r="AF825" s="64">
        <v>0</v>
      </c>
      <c r="AG825" s="64">
        <v>0</v>
      </c>
      <c r="AH825" s="64">
        <v>0</v>
      </c>
      <c r="AI825" s="64">
        <v>0</v>
      </c>
      <c r="AJ825" s="64">
        <v>0</v>
      </c>
      <c r="AK825" s="64">
        <v>0</v>
      </c>
      <c r="AL825" s="64">
        <v>0</v>
      </c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>
        <v>0</v>
      </c>
      <c r="BB825" s="64">
        <v>6540253</v>
      </c>
      <c r="BC825" s="64"/>
      <c r="BD825" s="64"/>
      <c r="BE825" s="64"/>
      <c r="BF825" s="64"/>
      <c r="BG825" s="16">
        <f t="shared" si="49"/>
        <v>0</v>
      </c>
      <c r="BH825" s="16">
        <f t="shared" si="49"/>
        <v>6540253</v>
      </c>
      <c r="BI825" s="79">
        <f t="shared" si="50"/>
        <v>0</v>
      </c>
      <c r="BJ825" s="79">
        <f t="shared" si="51"/>
        <v>6540253</v>
      </c>
      <c r="BK825" s="18">
        <f t="shared" si="48"/>
        <v>0</v>
      </c>
    </row>
    <row r="826" spans="1:63" ht="31.5" x14ac:dyDescent="0.3">
      <c r="A826" s="26">
        <v>41.477699999999999</v>
      </c>
      <c r="B826" s="54" t="s">
        <v>794</v>
      </c>
      <c r="C826" s="64"/>
      <c r="D826" s="64"/>
      <c r="E826" s="64">
        <v>0</v>
      </c>
      <c r="F826" s="64">
        <v>0</v>
      </c>
      <c r="G826" s="64">
        <v>0</v>
      </c>
      <c r="H826" s="64">
        <v>0</v>
      </c>
      <c r="I826" s="64"/>
      <c r="J826" s="64"/>
      <c r="K826" s="64">
        <v>0</v>
      </c>
      <c r="L826" s="64">
        <v>0</v>
      </c>
      <c r="M826" s="64">
        <v>0</v>
      </c>
      <c r="N826" s="64">
        <v>0</v>
      </c>
      <c r="O826" s="66"/>
      <c r="P826" s="64"/>
      <c r="Q826" s="66">
        <v>0</v>
      </c>
      <c r="R826" s="66">
        <v>0</v>
      </c>
      <c r="S826" s="64">
        <v>0</v>
      </c>
      <c r="T826" s="64">
        <v>0</v>
      </c>
      <c r="U826" s="64"/>
      <c r="V826" s="64"/>
      <c r="W826" s="64">
        <v>0</v>
      </c>
      <c r="X826" s="64">
        <v>0</v>
      </c>
      <c r="Y826" s="64">
        <v>0</v>
      </c>
      <c r="Z826" s="64">
        <v>0</v>
      </c>
      <c r="AA826" s="64">
        <v>0</v>
      </c>
      <c r="AB826" s="64">
        <v>0</v>
      </c>
      <c r="AC826" s="64">
        <v>0</v>
      </c>
      <c r="AD826" s="64">
        <v>0</v>
      </c>
      <c r="AE826" s="64">
        <v>0</v>
      </c>
      <c r="AF826" s="64">
        <v>0</v>
      </c>
      <c r="AG826" s="64">
        <v>0</v>
      </c>
      <c r="AH826" s="64">
        <v>0</v>
      </c>
      <c r="AI826" s="64">
        <v>0</v>
      </c>
      <c r="AJ826" s="64">
        <v>0</v>
      </c>
      <c r="AK826" s="64">
        <v>0</v>
      </c>
      <c r="AL826" s="64">
        <v>0</v>
      </c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>
        <v>0</v>
      </c>
      <c r="BB826" s="64">
        <v>1705885</v>
      </c>
      <c r="BC826" s="64"/>
      <c r="BD826" s="64"/>
      <c r="BE826" s="64"/>
      <c r="BF826" s="64"/>
      <c r="BG826" s="16">
        <f t="shared" si="49"/>
        <v>0</v>
      </c>
      <c r="BH826" s="16">
        <f t="shared" si="49"/>
        <v>1705885</v>
      </c>
      <c r="BI826" s="79">
        <f t="shared" si="50"/>
        <v>0</v>
      </c>
      <c r="BJ826" s="79">
        <f t="shared" si="51"/>
        <v>1705885</v>
      </c>
      <c r="BK826" s="18">
        <f t="shared" si="48"/>
        <v>0</v>
      </c>
    </row>
    <row r="827" spans="1:63" ht="31.5" x14ac:dyDescent="0.3">
      <c r="A827" s="26">
        <v>41.478700000000003</v>
      </c>
      <c r="B827" s="54" t="s">
        <v>795</v>
      </c>
      <c r="C827" s="64"/>
      <c r="D827" s="64"/>
      <c r="E827" s="64">
        <v>0</v>
      </c>
      <c r="F827" s="64">
        <v>0</v>
      </c>
      <c r="G827" s="64">
        <v>0</v>
      </c>
      <c r="H827" s="64">
        <v>0</v>
      </c>
      <c r="I827" s="64"/>
      <c r="J827" s="64"/>
      <c r="K827" s="64">
        <v>0</v>
      </c>
      <c r="L827" s="64">
        <v>0</v>
      </c>
      <c r="M827" s="64">
        <v>0</v>
      </c>
      <c r="N827" s="64">
        <v>0</v>
      </c>
      <c r="O827" s="66"/>
      <c r="P827" s="64"/>
      <c r="Q827" s="66">
        <v>0</v>
      </c>
      <c r="R827" s="66">
        <v>0</v>
      </c>
      <c r="S827" s="64">
        <v>0</v>
      </c>
      <c r="T827" s="64">
        <v>0</v>
      </c>
      <c r="U827" s="64"/>
      <c r="V827" s="64"/>
      <c r="W827" s="64">
        <v>0</v>
      </c>
      <c r="X827" s="64">
        <v>0</v>
      </c>
      <c r="Y827" s="64">
        <v>0</v>
      </c>
      <c r="Z827" s="64">
        <v>0</v>
      </c>
      <c r="AA827" s="64">
        <v>0</v>
      </c>
      <c r="AB827" s="64">
        <v>0</v>
      </c>
      <c r="AC827" s="64">
        <v>0</v>
      </c>
      <c r="AD827" s="64">
        <v>0</v>
      </c>
      <c r="AE827" s="64">
        <v>0</v>
      </c>
      <c r="AF827" s="64">
        <v>0</v>
      </c>
      <c r="AG827" s="64">
        <v>0</v>
      </c>
      <c r="AH827" s="64">
        <v>0</v>
      </c>
      <c r="AI827" s="64">
        <v>0</v>
      </c>
      <c r="AJ827" s="64">
        <v>0</v>
      </c>
      <c r="AK827" s="64">
        <v>0</v>
      </c>
      <c r="AL827" s="64">
        <v>0</v>
      </c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>
        <v>0</v>
      </c>
      <c r="BB827" s="64">
        <v>4463188</v>
      </c>
      <c r="BC827" s="64"/>
      <c r="BD827" s="64"/>
      <c r="BE827" s="64"/>
      <c r="BF827" s="64"/>
      <c r="BG827" s="16">
        <f t="shared" si="49"/>
        <v>0</v>
      </c>
      <c r="BH827" s="16">
        <f t="shared" si="49"/>
        <v>4463188</v>
      </c>
      <c r="BI827" s="79">
        <f t="shared" si="50"/>
        <v>0</v>
      </c>
      <c r="BJ827" s="79">
        <f t="shared" si="51"/>
        <v>4463188</v>
      </c>
      <c r="BK827" s="18">
        <f t="shared" si="48"/>
        <v>0</v>
      </c>
    </row>
    <row r="828" spans="1:63" ht="31.5" x14ac:dyDescent="0.3">
      <c r="A828" s="26">
        <v>41.479700000000001</v>
      </c>
      <c r="B828" s="54" t="s">
        <v>796</v>
      </c>
      <c r="C828" s="64"/>
      <c r="D828" s="64"/>
      <c r="E828" s="64">
        <v>0</v>
      </c>
      <c r="F828" s="64">
        <v>0</v>
      </c>
      <c r="G828" s="64">
        <v>0</v>
      </c>
      <c r="H828" s="64">
        <v>0</v>
      </c>
      <c r="I828" s="64"/>
      <c r="J828" s="64"/>
      <c r="K828" s="64">
        <v>0</v>
      </c>
      <c r="L828" s="64">
        <v>0</v>
      </c>
      <c r="M828" s="64">
        <v>0</v>
      </c>
      <c r="N828" s="64">
        <v>0</v>
      </c>
      <c r="O828" s="66"/>
      <c r="P828" s="64"/>
      <c r="Q828" s="66">
        <v>0</v>
      </c>
      <c r="R828" s="66">
        <v>0</v>
      </c>
      <c r="S828" s="64">
        <v>0</v>
      </c>
      <c r="T828" s="64">
        <v>0</v>
      </c>
      <c r="U828" s="64"/>
      <c r="V828" s="64"/>
      <c r="W828" s="64">
        <v>0</v>
      </c>
      <c r="X828" s="64">
        <v>0</v>
      </c>
      <c r="Y828" s="64">
        <v>0</v>
      </c>
      <c r="Z828" s="64">
        <v>0</v>
      </c>
      <c r="AA828" s="64">
        <v>0</v>
      </c>
      <c r="AB828" s="64">
        <v>0</v>
      </c>
      <c r="AC828" s="64">
        <v>0</v>
      </c>
      <c r="AD828" s="64">
        <v>0</v>
      </c>
      <c r="AE828" s="64">
        <v>0</v>
      </c>
      <c r="AF828" s="64">
        <v>0</v>
      </c>
      <c r="AG828" s="64">
        <v>0</v>
      </c>
      <c r="AH828" s="64">
        <v>0</v>
      </c>
      <c r="AI828" s="64">
        <v>0</v>
      </c>
      <c r="AJ828" s="64">
        <v>0</v>
      </c>
      <c r="AK828" s="64">
        <v>0</v>
      </c>
      <c r="AL828" s="64">
        <v>0</v>
      </c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>
        <v>0</v>
      </c>
      <c r="BB828" s="64">
        <v>4892634</v>
      </c>
      <c r="BC828" s="64"/>
      <c r="BD828" s="64"/>
      <c r="BE828" s="64"/>
      <c r="BF828" s="64"/>
      <c r="BG828" s="16">
        <f t="shared" si="49"/>
        <v>0</v>
      </c>
      <c r="BH828" s="16">
        <f t="shared" si="49"/>
        <v>4892634</v>
      </c>
      <c r="BI828" s="79">
        <f t="shared" si="50"/>
        <v>0</v>
      </c>
      <c r="BJ828" s="79">
        <f t="shared" si="51"/>
        <v>4892634</v>
      </c>
      <c r="BK828" s="18">
        <f t="shared" si="48"/>
        <v>0</v>
      </c>
    </row>
    <row r="829" spans="1:63" ht="31.5" x14ac:dyDescent="0.3">
      <c r="A829" s="26">
        <v>41.480699999999999</v>
      </c>
      <c r="B829" s="54" t="s">
        <v>797</v>
      </c>
      <c r="C829" s="64"/>
      <c r="D829" s="64"/>
      <c r="E829" s="64">
        <v>0</v>
      </c>
      <c r="F829" s="64">
        <v>0</v>
      </c>
      <c r="G829" s="64">
        <v>0</v>
      </c>
      <c r="H829" s="64">
        <v>0</v>
      </c>
      <c r="I829" s="64"/>
      <c r="J829" s="64"/>
      <c r="K829" s="64">
        <v>0</v>
      </c>
      <c r="L829" s="64">
        <v>0</v>
      </c>
      <c r="M829" s="64">
        <v>0</v>
      </c>
      <c r="N829" s="64">
        <v>0</v>
      </c>
      <c r="O829" s="66"/>
      <c r="P829" s="64"/>
      <c r="Q829" s="66">
        <v>0</v>
      </c>
      <c r="R829" s="66">
        <v>0</v>
      </c>
      <c r="S829" s="64">
        <v>0</v>
      </c>
      <c r="T829" s="64">
        <v>0</v>
      </c>
      <c r="U829" s="64"/>
      <c r="V829" s="64"/>
      <c r="W829" s="64">
        <v>0</v>
      </c>
      <c r="X829" s="64">
        <v>0</v>
      </c>
      <c r="Y829" s="64">
        <v>0</v>
      </c>
      <c r="Z829" s="64">
        <v>0</v>
      </c>
      <c r="AA829" s="64">
        <v>0</v>
      </c>
      <c r="AB829" s="64">
        <v>0</v>
      </c>
      <c r="AC829" s="64">
        <v>0</v>
      </c>
      <c r="AD829" s="64">
        <v>0</v>
      </c>
      <c r="AE829" s="64">
        <v>0</v>
      </c>
      <c r="AF829" s="64">
        <v>0</v>
      </c>
      <c r="AG829" s="64">
        <v>0</v>
      </c>
      <c r="AH829" s="64">
        <v>0</v>
      </c>
      <c r="AI829" s="64">
        <v>0</v>
      </c>
      <c r="AJ829" s="64">
        <v>0</v>
      </c>
      <c r="AK829" s="64">
        <v>0</v>
      </c>
      <c r="AL829" s="64">
        <v>0</v>
      </c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>
        <v>0</v>
      </c>
      <c r="BB829" s="64">
        <v>7641675</v>
      </c>
      <c r="BC829" s="64"/>
      <c r="BD829" s="64"/>
      <c r="BE829" s="64"/>
      <c r="BF829" s="64"/>
      <c r="BG829" s="16">
        <f t="shared" si="49"/>
        <v>0</v>
      </c>
      <c r="BH829" s="16">
        <f t="shared" si="49"/>
        <v>7641675</v>
      </c>
      <c r="BI829" s="79">
        <f t="shared" si="50"/>
        <v>0</v>
      </c>
      <c r="BJ829" s="79">
        <f t="shared" si="51"/>
        <v>7641675</v>
      </c>
      <c r="BK829" s="18">
        <f t="shared" si="48"/>
        <v>0</v>
      </c>
    </row>
    <row r="830" spans="1:63" ht="31.5" x14ac:dyDescent="0.3">
      <c r="A830" s="26">
        <v>41.481699999999996</v>
      </c>
      <c r="B830" s="54" t="s">
        <v>798</v>
      </c>
      <c r="C830" s="64"/>
      <c r="D830" s="64"/>
      <c r="E830" s="64">
        <v>0</v>
      </c>
      <c r="F830" s="64">
        <v>0</v>
      </c>
      <c r="G830" s="64">
        <v>0</v>
      </c>
      <c r="H830" s="64">
        <v>0</v>
      </c>
      <c r="I830" s="64"/>
      <c r="J830" s="64"/>
      <c r="K830" s="64">
        <v>0</v>
      </c>
      <c r="L830" s="64">
        <v>0</v>
      </c>
      <c r="M830" s="64">
        <v>0</v>
      </c>
      <c r="N830" s="64">
        <v>0</v>
      </c>
      <c r="O830" s="66"/>
      <c r="P830" s="64"/>
      <c r="Q830" s="66">
        <v>0</v>
      </c>
      <c r="R830" s="66">
        <v>0</v>
      </c>
      <c r="S830" s="64">
        <v>0</v>
      </c>
      <c r="T830" s="64">
        <v>0</v>
      </c>
      <c r="U830" s="64"/>
      <c r="V830" s="64"/>
      <c r="W830" s="64">
        <v>0</v>
      </c>
      <c r="X830" s="64">
        <v>0</v>
      </c>
      <c r="Y830" s="64">
        <v>0</v>
      </c>
      <c r="Z830" s="64">
        <v>0</v>
      </c>
      <c r="AA830" s="64">
        <v>0</v>
      </c>
      <c r="AB830" s="64">
        <v>0</v>
      </c>
      <c r="AC830" s="64">
        <v>0</v>
      </c>
      <c r="AD830" s="64">
        <v>0</v>
      </c>
      <c r="AE830" s="64">
        <v>0</v>
      </c>
      <c r="AF830" s="64">
        <v>0</v>
      </c>
      <c r="AG830" s="64">
        <v>0</v>
      </c>
      <c r="AH830" s="64">
        <v>0</v>
      </c>
      <c r="AI830" s="64">
        <v>0</v>
      </c>
      <c r="AJ830" s="64">
        <v>0</v>
      </c>
      <c r="AK830" s="64">
        <v>0</v>
      </c>
      <c r="AL830" s="64">
        <v>0</v>
      </c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>
        <v>0</v>
      </c>
      <c r="BB830" s="64">
        <v>10118723</v>
      </c>
      <c r="BC830" s="64"/>
      <c r="BD830" s="64"/>
      <c r="BE830" s="64"/>
      <c r="BF830" s="64"/>
      <c r="BG830" s="16">
        <f t="shared" si="49"/>
        <v>0</v>
      </c>
      <c r="BH830" s="16">
        <f t="shared" si="49"/>
        <v>10118723</v>
      </c>
      <c r="BI830" s="79">
        <f t="shared" si="50"/>
        <v>0</v>
      </c>
      <c r="BJ830" s="79">
        <f t="shared" si="51"/>
        <v>10118723</v>
      </c>
      <c r="BK830" s="18">
        <f t="shared" si="48"/>
        <v>0</v>
      </c>
    </row>
    <row r="831" spans="1:63" ht="31.5" x14ac:dyDescent="0.3">
      <c r="A831" s="26">
        <v>41.482700000000001</v>
      </c>
      <c r="B831" s="54" t="s">
        <v>799</v>
      </c>
      <c r="C831" s="64"/>
      <c r="D831" s="64"/>
      <c r="E831" s="64">
        <v>0</v>
      </c>
      <c r="F831" s="64">
        <v>0</v>
      </c>
      <c r="G831" s="64">
        <v>0</v>
      </c>
      <c r="H831" s="64">
        <v>0</v>
      </c>
      <c r="I831" s="64"/>
      <c r="J831" s="64"/>
      <c r="K831" s="64">
        <v>0</v>
      </c>
      <c r="L831" s="64">
        <v>0</v>
      </c>
      <c r="M831" s="64">
        <v>0</v>
      </c>
      <c r="N831" s="64">
        <v>0</v>
      </c>
      <c r="O831" s="66"/>
      <c r="P831" s="64"/>
      <c r="Q831" s="66">
        <v>0</v>
      </c>
      <c r="R831" s="66">
        <v>0</v>
      </c>
      <c r="S831" s="64">
        <v>0</v>
      </c>
      <c r="T831" s="64">
        <v>0</v>
      </c>
      <c r="U831" s="64"/>
      <c r="V831" s="64"/>
      <c r="W831" s="64">
        <v>0</v>
      </c>
      <c r="X831" s="64">
        <v>0</v>
      </c>
      <c r="Y831" s="64">
        <v>0</v>
      </c>
      <c r="Z831" s="64">
        <v>0</v>
      </c>
      <c r="AA831" s="64">
        <v>0</v>
      </c>
      <c r="AB831" s="64">
        <v>0</v>
      </c>
      <c r="AC831" s="64">
        <v>0</v>
      </c>
      <c r="AD831" s="64">
        <v>0</v>
      </c>
      <c r="AE831" s="64">
        <v>0</v>
      </c>
      <c r="AF831" s="64">
        <v>0</v>
      </c>
      <c r="AG831" s="64">
        <v>0</v>
      </c>
      <c r="AH831" s="64">
        <v>0</v>
      </c>
      <c r="AI831" s="64">
        <v>0</v>
      </c>
      <c r="AJ831" s="64">
        <v>0</v>
      </c>
      <c r="AK831" s="64">
        <v>0</v>
      </c>
      <c r="AL831" s="64">
        <v>0</v>
      </c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>
        <v>0</v>
      </c>
      <c r="BB831" s="64">
        <v>0</v>
      </c>
      <c r="BC831" s="64"/>
      <c r="BD831" s="64"/>
      <c r="BE831" s="64"/>
      <c r="BF831" s="64"/>
      <c r="BG831" s="16">
        <f t="shared" si="49"/>
        <v>0</v>
      </c>
      <c r="BH831" s="16">
        <f t="shared" si="49"/>
        <v>0</v>
      </c>
      <c r="BI831" s="79">
        <f t="shared" si="50"/>
        <v>0</v>
      </c>
      <c r="BJ831" s="79">
        <f t="shared" si="51"/>
        <v>0</v>
      </c>
      <c r="BK831" s="18">
        <f t="shared" si="48"/>
        <v>0</v>
      </c>
    </row>
    <row r="832" spans="1:63" ht="31.5" x14ac:dyDescent="0.3">
      <c r="A832" s="26">
        <v>41.483699999999999</v>
      </c>
      <c r="B832" s="54" t="s">
        <v>800</v>
      </c>
      <c r="C832" s="64"/>
      <c r="D832" s="64"/>
      <c r="E832" s="64">
        <v>0</v>
      </c>
      <c r="F832" s="64">
        <v>0</v>
      </c>
      <c r="G832" s="64">
        <v>0</v>
      </c>
      <c r="H832" s="64">
        <v>0</v>
      </c>
      <c r="I832" s="64"/>
      <c r="J832" s="64"/>
      <c r="K832" s="64">
        <v>0</v>
      </c>
      <c r="L832" s="64">
        <v>0</v>
      </c>
      <c r="M832" s="64">
        <v>0</v>
      </c>
      <c r="N832" s="64">
        <v>0</v>
      </c>
      <c r="O832" s="66"/>
      <c r="P832" s="64"/>
      <c r="Q832" s="66">
        <v>0</v>
      </c>
      <c r="R832" s="66">
        <v>0</v>
      </c>
      <c r="S832" s="64">
        <v>0</v>
      </c>
      <c r="T832" s="64">
        <v>0</v>
      </c>
      <c r="U832" s="64"/>
      <c r="V832" s="64"/>
      <c r="W832" s="64">
        <v>0</v>
      </c>
      <c r="X832" s="64">
        <v>0</v>
      </c>
      <c r="Y832" s="64">
        <v>0</v>
      </c>
      <c r="Z832" s="64">
        <v>0</v>
      </c>
      <c r="AA832" s="64">
        <v>0</v>
      </c>
      <c r="AB832" s="64">
        <v>0</v>
      </c>
      <c r="AC832" s="64">
        <v>0</v>
      </c>
      <c r="AD832" s="64">
        <v>0</v>
      </c>
      <c r="AE832" s="64">
        <v>0</v>
      </c>
      <c r="AF832" s="64">
        <v>0</v>
      </c>
      <c r="AG832" s="64">
        <v>0</v>
      </c>
      <c r="AH832" s="64">
        <v>0</v>
      </c>
      <c r="AI832" s="64">
        <v>0</v>
      </c>
      <c r="AJ832" s="64">
        <v>0</v>
      </c>
      <c r="AK832" s="64">
        <v>0</v>
      </c>
      <c r="AL832" s="64">
        <v>0</v>
      </c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>
        <v>0</v>
      </c>
      <c r="BB832" s="64">
        <v>4120329</v>
      </c>
      <c r="BC832" s="64"/>
      <c r="BD832" s="64"/>
      <c r="BE832" s="64"/>
      <c r="BF832" s="64"/>
      <c r="BG832" s="16">
        <f t="shared" si="49"/>
        <v>0</v>
      </c>
      <c r="BH832" s="16">
        <f t="shared" si="49"/>
        <v>4120329</v>
      </c>
      <c r="BI832" s="79">
        <f t="shared" si="50"/>
        <v>0</v>
      </c>
      <c r="BJ832" s="79">
        <f t="shared" si="51"/>
        <v>4120329</v>
      </c>
      <c r="BK832" s="18">
        <f t="shared" si="48"/>
        <v>0</v>
      </c>
    </row>
    <row r="833" spans="1:63" ht="31.5" x14ac:dyDescent="0.3">
      <c r="A833" s="26">
        <v>41.484699999999997</v>
      </c>
      <c r="B833" s="54" t="s">
        <v>801</v>
      </c>
      <c r="C833" s="64"/>
      <c r="D833" s="64"/>
      <c r="E833" s="64">
        <v>0</v>
      </c>
      <c r="F833" s="64">
        <v>0</v>
      </c>
      <c r="G833" s="64">
        <v>0</v>
      </c>
      <c r="H833" s="64">
        <v>0</v>
      </c>
      <c r="I833" s="64"/>
      <c r="J833" s="64"/>
      <c r="K833" s="64">
        <v>0</v>
      </c>
      <c r="L833" s="64">
        <v>0</v>
      </c>
      <c r="M833" s="64">
        <v>0</v>
      </c>
      <c r="N833" s="64">
        <v>0</v>
      </c>
      <c r="O833" s="66"/>
      <c r="P833" s="64"/>
      <c r="Q833" s="66">
        <v>0</v>
      </c>
      <c r="R833" s="66">
        <v>0</v>
      </c>
      <c r="S833" s="64">
        <v>0</v>
      </c>
      <c r="T833" s="64">
        <v>0</v>
      </c>
      <c r="U833" s="64"/>
      <c r="V833" s="64"/>
      <c r="W833" s="64">
        <v>0</v>
      </c>
      <c r="X833" s="64">
        <v>0</v>
      </c>
      <c r="Y833" s="64">
        <v>0</v>
      </c>
      <c r="Z833" s="64">
        <v>0</v>
      </c>
      <c r="AA833" s="64">
        <v>0</v>
      </c>
      <c r="AB833" s="64">
        <v>0</v>
      </c>
      <c r="AC833" s="64">
        <v>0</v>
      </c>
      <c r="AD833" s="64">
        <v>0</v>
      </c>
      <c r="AE833" s="64">
        <v>0</v>
      </c>
      <c r="AF833" s="64">
        <v>0</v>
      </c>
      <c r="AG833" s="64">
        <v>0</v>
      </c>
      <c r="AH833" s="64">
        <v>0</v>
      </c>
      <c r="AI833" s="64">
        <v>0</v>
      </c>
      <c r="AJ833" s="64">
        <v>0</v>
      </c>
      <c r="AK833" s="64">
        <v>0</v>
      </c>
      <c r="AL833" s="64">
        <v>0</v>
      </c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>
        <v>0</v>
      </c>
      <c r="BB833" s="64">
        <v>1452280</v>
      </c>
      <c r="BC833" s="64"/>
      <c r="BD833" s="64"/>
      <c r="BE833" s="64"/>
      <c r="BF833" s="64"/>
      <c r="BG833" s="16">
        <f t="shared" si="49"/>
        <v>0</v>
      </c>
      <c r="BH833" s="16">
        <f t="shared" si="49"/>
        <v>1452280</v>
      </c>
      <c r="BI833" s="79">
        <f t="shared" si="50"/>
        <v>0</v>
      </c>
      <c r="BJ833" s="79">
        <f t="shared" si="51"/>
        <v>1452280</v>
      </c>
      <c r="BK833" s="18">
        <f t="shared" si="48"/>
        <v>0</v>
      </c>
    </row>
    <row r="834" spans="1:63" ht="31.5" x14ac:dyDescent="0.3">
      <c r="A834" s="26">
        <v>41.485700000000001</v>
      </c>
      <c r="B834" s="54" t="s">
        <v>802</v>
      </c>
      <c r="C834" s="64"/>
      <c r="D834" s="64"/>
      <c r="E834" s="64">
        <v>0</v>
      </c>
      <c r="F834" s="64">
        <v>0</v>
      </c>
      <c r="G834" s="64">
        <v>0</v>
      </c>
      <c r="H834" s="64">
        <v>0</v>
      </c>
      <c r="I834" s="64"/>
      <c r="J834" s="64"/>
      <c r="K834" s="64">
        <v>0</v>
      </c>
      <c r="L834" s="64">
        <v>0</v>
      </c>
      <c r="M834" s="64">
        <v>0</v>
      </c>
      <c r="N834" s="64">
        <v>0</v>
      </c>
      <c r="O834" s="66"/>
      <c r="P834" s="64"/>
      <c r="Q834" s="66">
        <v>0</v>
      </c>
      <c r="R834" s="66">
        <v>0</v>
      </c>
      <c r="S834" s="64">
        <v>0</v>
      </c>
      <c r="T834" s="64">
        <v>0</v>
      </c>
      <c r="U834" s="64"/>
      <c r="V834" s="64"/>
      <c r="W834" s="64">
        <v>0</v>
      </c>
      <c r="X834" s="64">
        <v>0</v>
      </c>
      <c r="Y834" s="64">
        <v>0</v>
      </c>
      <c r="Z834" s="64">
        <v>0</v>
      </c>
      <c r="AA834" s="64">
        <v>0</v>
      </c>
      <c r="AB834" s="64">
        <v>0</v>
      </c>
      <c r="AC834" s="64">
        <v>0</v>
      </c>
      <c r="AD834" s="64">
        <v>0</v>
      </c>
      <c r="AE834" s="64">
        <v>0</v>
      </c>
      <c r="AF834" s="64">
        <v>0</v>
      </c>
      <c r="AG834" s="64">
        <v>0</v>
      </c>
      <c r="AH834" s="64">
        <v>0</v>
      </c>
      <c r="AI834" s="64">
        <v>0</v>
      </c>
      <c r="AJ834" s="64">
        <v>0</v>
      </c>
      <c r="AK834" s="64">
        <v>0</v>
      </c>
      <c r="AL834" s="64">
        <v>0</v>
      </c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>
        <v>0</v>
      </c>
      <c r="BB834" s="64">
        <v>1126951</v>
      </c>
      <c r="BC834" s="64"/>
      <c r="BD834" s="64"/>
      <c r="BE834" s="64"/>
      <c r="BF834" s="64"/>
      <c r="BG834" s="16">
        <f t="shared" si="49"/>
        <v>0</v>
      </c>
      <c r="BH834" s="16">
        <f t="shared" si="49"/>
        <v>1126951</v>
      </c>
      <c r="BI834" s="79">
        <f t="shared" si="50"/>
        <v>0</v>
      </c>
      <c r="BJ834" s="79">
        <f t="shared" si="51"/>
        <v>1126951</v>
      </c>
      <c r="BK834" s="18">
        <f t="shared" si="48"/>
        <v>0</v>
      </c>
    </row>
    <row r="835" spans="1:63" ht="31.5" x14ac:dyDescent="0.3">
      <c r="A835" s="26">
        <v>41.486699999999999</v>
      </c>
      <c r="B835" s="54" t="s">
        <v>803</v>
      </c>
      <c r="C835" s="64"/>
      <c r="D835" s="64"/>
      <c r="E835" s="64">
        <v>0</v>
      </c>
      <c r="F835" s="64">
        <v>0</v>
      </c>
      <c r="G835" s="64">
        <v>0</v>
      </c>
      <c r="H835" s="64">
        <v>0</v>
      </c>
      <c r="I835" s="64"/>
      <c r="J835" s="64"/>
      <c r="K835" s="64">
        <v>0</v>
      </c>
      <c r="L835" s="64">
        <v>0</v>
      </c>
      <c r="M835" s="64">
        <v>0</v>
      </c>
      <c r="N835" s="64">
        <v>0</v>
      </c>
      <c r="O835" s="66"/>
      <c r="P835" s="64"/>
      <c r="Q835" s="66">
        <v>0</v>
      </c>
      <c r="R835" s="66">
        <v>0</v>
      </c>
      <c r="S835" s="64">
        <v>0</v>
      </c>
      <c r="T835" s="64">
        <v>0</v>
      </c>
      <c r="U835" s="64"/>
      <c r="V835" s="64"/>
      <c r="W835" s="64">
        <v>0</v>
      </c>
      <c r="X835" s="64">
        <v>0</v>
      </c>
      <c r="Y835" s="64">
        <v>0</v>
      </c>
      <c r="Z835" s="64">
        <v>0</v>
      </c>
      <c r="AA835" s="64">
        <v>0</v>
      </c>
      <c r="AB835" s="64">
        <v>0</v>
      </c>
      <c r="AC835" s="64">
        <v>0</v>
      </c>
      <c r="AD835" s="64">
        <v>0</v>
      </c>
      <c r="AE835" s="64">
        <v>0</v>
      </c>
      <c r="AF835" s="64">
        <v>0</v>
      </c>
      <c r="AG835" s="64">
        <v>0</v>
      </c>
      <c r="AH835" s="64">
        <v>0</v>
      </c>
      <c r="AI835" s="64">
        <v>0</v>
      </c>
      <c r="AJ835" s="64">
        <v>0</v>
      </c>
      <c r="AK835" s="64">
        <v>0</v>
      </c>
      <c r="AL835" s="64">
        <v>0</v>
      </c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>
        <v>0</v>
      </c>
      <c r="BB835" s="64">
        <v>1964854</v>
      </c>
      <c r="BC835" s="64"/>
      <c r="BD835" s="64"/>
      <c r="BE835" s="64"/>
      <c r="BF835" s="64"/>
      <c r="BG835" s="16">
        <f t="shared" si="49"/>
        <v>0</v>
      </c>
      <c r="BH835" s="16">
        <f t="shared" si="49"/>
        <v>1964854</v>
      </c>
      <c r="BI835" s="79">
        <f t="shared" si="50"/>
        <v>0</v>
      </c>
      <c r="BJ835" s="79">
        <f t="shared" si="51"/>
        <v>1964854</v>
      </c>
      <c r="BK835" s="18">
        <f t="shared" si="48"/>
        <v>0</v>
      </c>
    </row>
    <row r="836" spans="1:63" ht="31.5" x14ac:dyDescent="0.3">
      <c r="A836" s="26">
        <v>41.487699999999997</v>
      </c>
      <c r="B836" s="54" t="s">
        <v>804</v>
      </c>
      <c r="C836" s="64"/>
      <c r="D836" s="64"/>
      <c r="E836" s="64">
        <v>0</v>
      </c>
      <c r="F836" s="64">
        <v>0</v>
      </c>
      <c r="G836" s="64">
        <v>0</v>
      </c>
      <c r="H836" s="64">
        <v>0</v>
      </c>
      <c r="I836" s="64"/>
      <c r="J836" s="64"/>
      <c r="K836" s="64">
        <v>0</v>
      </c>
      <c r="L836" s="64">
        <v>0</v>
      </c>
      <c r="M836" s="64">
        <v>0</v>
      </c>
      <c r="N836" s="64">
        <v>0</v>
      </c>
      <c r="O836" s="66"/>
      <c r="P836" s="64"/>
      <c r="Q836" s="66">
        <v>0</v>
      </c>
      <c r="R836" s="66">
        <v>0</v>
      </c>
      <c r="S836" s="64">
        <v>0</v>
      </c>
      <c r="T836" s="64">
        <v>0</v>
      </c>
      <c r="U836" s="64"/>
      <c r="V836" s="64"/>
      <c r="W836" s="64">
        <v>0</v>
      </c>
      <c r="X836" s="64">
        <v>0</v>
      </c>
      <c r="Y836" s="64">
        <v>0</v>
      </c>
      <c r="Z836" s="64">
        <v>0</v>
      </c>
      <c r="AA836" s="64">
        <v>0</v>
      </c>
      <c r="AB836" s="64">
        <v>0</v>
      </c>
      <c r="AC836" s="64">
        <v>0</v>
      </c>
      <c r="AD836" s="64">
        <v>0</v>
      </c>
      <c r="AE836" s="64">
        <v>0</v>
      </c>
      <c r="AF836" s="64">
        <v>0</v>
      </c>
      <c r="AG836" s="64">
        <v>0</v>
      </c>
      <c r="AH836" s="64">
        <v>0</v>
      </c>
      <c r="AI836" s="64">
        <v>0</v>
      </c>
      <c r="AJ836" s="64">
        <v>0</v>
      </c>
      <c r="AK836" s="64">
        <v>0</v>
      </c>
      <c r="AL836" s="64">
        <v>0</v>
      </c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>
        <v>0</v>
      </c>
      <c r="BB836" s="64">
        <v>11755173</v>
      </c>
      <c r="BC836" s="64"/>
      <c r="BD836" s="64"/>
      <c r="BE836" s="64"/>
      <c r="BF836" s="64"/>
      <c r="BG836" s="16">
        <f t="shared" si="49"/>
        <v>0</v>
      </c>
      <c r="BH836" s="16">
        <f t="shared" si="49"/>
        <v>11755173</v>
      </c>
      <c r="BI836" s="79">
        <f t="shared" si="50"/>
        <v>0</v>
      </c>
      <c r="BJ836" s="79">
        <f t="shared" si="51"/>
        <v>11755173</v>
      </c>
      <c r="BK836" s="18">
        <f t="shared" si="48"/>
        <v>0</v>
      </c>
    </row>
    <row r="837" spans="1:63" ht="31.5" x14ac:dyDescent="0.3">
      <c r="A837" s="26">
        <v>41.488700000000001</v>
      </c>
      <c r="B837" s="54" t="s">
        <v>805</v>
      </c>
      <c r="C837" s="64"/>
      <c r="D837" s="64"/>
      <c r="E837" s="64">
        <v>0</v>
      </c>
      <c r="F837" s="64">
        <v>0</v>
      </c>
      <c r="G837" s="64">
        <v>0</v>
      </c>
      <c r="H837" s="64">
        <v>0</v>
      </c>
      <c r="I837" s="64"/>
      <c r="J837" s="64"/>
      <c r="K837" s="64">
        <v>0</v>
      </c>
      <c r="L837" s="64">
        <v>0</v>
      </c>
      <c r="M837" s="64">
        <v>0</v>
      </c>
      <c r="N837" s="64">
        <v>0</v>
      </c>
      <c r="O837" s="66"/>
      <c r="P837" s="64"/>
      <c r="Q837" s="66">
        <v>0</v>
      </c>
      <c r="R837" s="66">
        <v>0</v>
      </c>
      <c r="S837" s="64">
        <v>0</v>
      </c>
      <c r="T837" s="64">
        <v>0</v>
      </c>
      <c r="U837" s="64"/>
      <c r="V837" s="64"/>
      <c r="W837" s="64">
        <v>0</v>
      </c>
      <c r="X837" s="64">
        <v>0</v>
      </c>
      <c r="Y837" s="64">
        <v>0</v>
      </c>
      <c r="Z837" s="64">
        <v>0</v>
      </c>
      <c r="AA837" s="64">
        <v>0</v>
      </c>
      <c r="AB837" s="64">
        <v>0</v>
      </c>
      <c r="AC837" s="64">
        <v>0</v>
      </c>
      <c r="AD837" s="64">
        <v>0</v>
      </c>
      <c r="AE837" s="64">
        <v>0</v>
      </c>
      <c r="AF837" s="64">
        <v>0</v>
      </c>
      <c r="AG837" s="64">
        <v>0</v>
      </c>
      <c r="AH837" s="64">
        <v>0</v>
      </c>
      <c r="AI837" s="64">
        <v>0</v>
      </c>
      <c r="AJ837" s="64">
        <v>0</v>
      </c>
      <c r="AK837" s="64">
        <v>0</v>
      </c>
      <c r="AL837" s="64">
        <v>0</v>
      </c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>
        <v>0</v>
      </c>
      <c r="BB837" s="64">
        <v>4285024</v>
      </c>
      <c r="BC837" s="64"/>
      <c r="BD837" s="64"/>
      <c r="BE837" s="64"/>
      <c r="BF837" s="64"/>
      <c r="BG837" s="16">
        <f t="shared" si="49"/>
        <v>0</v>
      </c>
      <c r="BH837" s="16">
        <f t="shared" si="49"/>
        <v>4285024</v>
      </c>
      <c r="BI837" s="79">
        <f t="shared" si="50"/>
        <v>0</v>
      </c>
      <c r="BJ837" s="79">
        <f t="shared" si="51"/>
        <v>4285024</v>
      </c>
      <c r="BK837" s="18">
        <f t="shared" si="48"/>
        <v>0</v>
      </c>
    </row>
    <row r="838" spans="1:63" ht="31.5" x14ac:dyDescent="0.3">
      <c r="A838" s="26">
        <v>41.489699999999999</v>
      </c>
      <c r="B838" s="54" t="s">
        <v>806</v>
      </c>
      <c r="C838" s="64"/>
      <c r="D838" s="64"/>
      <c r="E838" s="64">
        <v>0</v>
      </c>
      <c r="F838" s="64">
        <v>0</v>
      </c>
      <c r="G838" s="64">
        <v>0</v>
      </c>
      <c r="H838" s="64">
        <v>0</v>
      </c>
      <c r="I838" s="64"/>
      <c r="J838" s="64"/>
      <c r="K838" s="64">
        <v>0</v>
      </c>
      <c r="L838" s="64">
        <v>0</v>
      </c>
      <c r="M838" s="64">
        <v>0</v>
      </c>
      <c r="N838" s="64">
        <v>0</v>
      </c>
      <c r="O838" s="66"/>
      <c r="P838" s="64"/>
      <c r="Q838" s="66">
        <v>0</v>
      </c>
      <c r="R838" s="66">
        <v>0</v>
      </c>
      <c r="S838" s="64">
        <v>0</v>
      </c>
      <c r="T838" s="64">
        <v>0</v>
      </c>
      <c r="U838" s="64"/>
      <c r="V838" s="64"/>
      <c r="W838" s="64">
        <v>0</v>
      </c>
      <c r="X838" s="64">
        <v>0</v>
      </c>
      <c r="Y838" s="64">
        <v>0</v>
      </c>
      <c r="Z838" s="64">
        <v>0</v>
      </c>
      <c r="AA838" s="64">
        <v>0</v>
      </c>
      <c r="AB838" s="64">
        <v>0</v>
      </c>
      <c r="AC838" s="64">
        <v>0</v>
      </c>
      <c r="AD838" s="64">
        <v>0</v>
      </c>
      <c r="AE838" s="64">
        <v>0</v>
      </c>
      <c r="AF838" s="64">
        <v>0</v>
      </c>
      <c r="AG838" s="64">
        <v>0</v>
      </c>
      <c r="AH838" s="64">
        <v>0</v>
      </c>
      <c r="AI838" s="64">
        <v>0</v>
      </c>
      <c r="AJ838" s="64">
        <v>0</v>
      </c>
      <c r="AK838" s="64">
        <v>0</v>
      </c>
      <c r="AL838" s="64">
        <v>0</v>
      </c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>
        <v>0</v>
      </c>
      <c r="BB838" s="64">
        <v>33247230</v>
      </c>
      <c r="BC838" s="64"/>
      <c r="BD838" s="64"/>
      <c r="BE838" s="64"/>
      <c r="BF838" s="64"/>
      <c r="BG838" s="16">
        <f t="shared" si="49"/>
        <v>0</v>
      </c>
      <c r="BH838" s="16">
        <f t="shared" si="49"/>
        <v>33247230</v>
      </c>
      <c r="BI838" s="79">
        <f t="shared" si="50"/>
        <v>0</v>
      </c>
      <c r="BJ838" s="79">
        <f t="shared" si="51"/>
        <v>33247230</v>
      </c>
      <c r="BK838" s="18">
        <f t="shared" ref="BK838:BK901" si="52">AA838+AB838</f>
        <v>0</v>
      </c>
    </row>
    <row r="839" spans="1:63" ht="31.5" x14ac:dyDescent="0.3">
      <c r="A839" s="26">
        <v>41.490699999999997</v>
      </c>
      <c r="B839" s="54" t="s">
        <v>807</v>
      </c>
      <c r="C839" s="64"/>
      <c r="D839" s="64"/>
      <c r="E839" s="64">
        <v>0</v>
      </c>
      <c r="F839" s="64">
        <v>0</v>
      </c>
      <c r="G839" s="64">
        <v>0</v>
      </c>
      <c r="H839" s="64">
        <v>0</v>
      </c>
      <c r="I839" s="64"/>
      <c r="J839" s="64"/>
      <c r="K839" s="64">
        <v>0</v>
      </c>
      <c r="L839" s="64">
        <v>0</v>
      </c>
      <c r="M839" s="64">
        <v>0</v>
      </c>
      <c r="N839" s="64">
        <v>0</v>
      </c>
      <c r="O839" s="66"/>
      <c r="P839" s="64"/>
      <c r="Q839" s="66">
        <v>0</v>
      </c>
      <c r="R839" s="66">
        <v>0</v>
      </c>
      <c r="S839" s="64">
        <v>0</v>
      </c>
      <c r="T839" s="64">
        <v>0</v>
      </c>
      <c r="U839" s="64"/>
      <c r="V839" s="64"/>
      <c r="W839" s="64">
        <v>0</v>
      </c>
      <c r="X839" s="64">
        <v>0</v>
      </c>
      <c r="Y839" s="64">
        <v>0</v>
      </c>
      <c r="Z839" s="64">
        <v>0</v>
      </c>
      <c r="AA839" s="64">
        <v>0</v>
      </c>
      <c r="AB839" s="64">
        <v>0</v>
      </c>
      <c r="AC839" s="64">
        <v>0</v>
      </c>
      <c r="AD839" s="64">
        <v>0</v>
      </c>
      <c r="AE839" s="64">
        <v>0</v>
      </c>
      <c r="AF839" s="64">
        <v>0</v>
      </c>
      <c r="AG839" s="64">
        <v>0</v>
      </c>
      <c r="AH839" s="64">
        <v>0</v>
      </c>
      <c r="AI839" s="64">
        <v>0</v>
      </c>
      <c r="AJ839" s="64">
        <v>0</v>
      </c>
      <c r="AK839" s="64">
        <v>0</v>
      </c>
      <c r="AL839" s="64">
        <v>0</v>
      </c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>
        <v>0</v>
      </c>
      <c r="BB839" s="64">
        <v>2919088</v>
      </c>
      <c r="BC839" s="64"/>
      <c r="BD839" s="64"/>
      <c r="BE839" s="64"/>
      <c r="BF839" s="64"/>
      <c r="BG839" s="16">
        <f t="shared" ref="BG839:BH902" si="53">C839+E839+G839+I839+K839+M839+O839+Q839+S839+U839+W839+Y839+AA839+AC839+AE839+AG839+AI839+AK839+AM839+AO839+AQ839+AS839+AU839+AW839+AY839+BA839+BC839+BE839</f>
        <v>0</v>
      </c>
      <c r="BH839" s="16">
        <f t="shared" si="53"/>
        <v>2919088</v>
      </c>
      <c r="BI839" s="79">
        <f t="shared" ref="BI839:BI902" si="54">IF(BG839-BH839&gt;0,BG839-BH839,0)</f>
        <v>0</v>
      </c>
      <c r="BJ839" s="79">
        <f t="shared" ref="BJ839:BJ902" si="55">IF(BH839-BG839&gt;0,BH839-BG839,0)</f>
        <v>2919088</v>
      </c>
      <c r="BK839" s="18">
        <f t="shared" si="52"/>
        <v>0</v>
      </c>
    </row>
    <row r="840" spans="1:63" ht="31.5" x14ac:dyDescent="0.3">
      <c r="A840" s="26">
        <v>41.491700000000002</v>
      </c>
      <c r="B840" s="54" t="s">
        <v>808</v>
      </c>
      <c r="C840" s="64"/>
      <c r="D840" s="64"/>
      <c r="E840" s="64">
        <v>0</v>
      </c>
      <c r="F840" s="64">
        <v>0</v>
      </c>
      <c r="G840" s="64">
        <v>0</v>
      </c>
      <c r="H840" s="64">
        <v>0</v>
      </c>
      <c r="I840" s="64"/>
      <c r="J840" s="64"/>
      <c r="K840" s="64">
        <v>0</v>
      </c>
      <c r="L840" s="64">
        <v>0</v>
      </c>
      <c r="M840" s="64">
        <v>0</v>
      </c>
      <c r="N840" s="64">
        <v>0</v>
      </c>
      <c r="O840" s="66"/>
      <c r="P840" s="64"/>
      <c r="Q840" s="66">
        <v>0</v>
      </c>
      <c r="R840" s="66">
        <v>0</v>
      </c>
      <c r="S840" s="64">
        <v>0</v>
      </c>
      <c r="T840" s="64">
        <v>0</v>
      </c>
      <c r="U840" s="64"/>
      <c r="V840" s="64"/>
      <c r="W840" s="64">
        <v>0</v>
      </c>
      <c r="X840" s="64">
        <v>0</v>
      </c>
      <c r="Y840" s="64">
        <v>0</v>
      </c>
      <c r="Z840" s="64">
        <v>0</v>
      </c>
      <c r="AA840" s="64">
        <v>0</v>
      </c>
      <c r="AB840" s="64">
        <v>0</v>
      </c>
      <c r="AC840" s="64">
        <v>0</v>
      </c>
      <c r="AD840" s="64">
        <v>0</v>
      </c>
      <c r="AE840" s="64">
        <v>0</v>
      </c>
      <c r="AF840" s="64">
        <v>0</v>
      </c>
      <c r="AG840" s="64">
        <v>0</v>
      </c>
      <c r="AH840" s="64">
        <v>0</v>
      </c>
      <c r="AI840" s="64">
        <v>0</v>
      </c>
      <c r="AJ840" s="64">
        <v>0</v>
      </c>
      <c r="AK840" s="64">
        <v>0</v>
      </c>
      <c r="AL840" s="64">
        <v>0</v>
      </c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>
        <v>0</v>
      </c>
      <c r="BB840" s="64">
        <v>2920136</v>
      </c>
      <c r="BC840" s="64"/>
      <c r="BD840" s="64"/>
      <c r="BE840" s="64"/>
      <c r="BF840" s="64"/>
      <c r="BG840" s="16">
        <f t="shared" si="53"/>
        <v>0</v>
      </c>
      <c r="BH840" s="16">
        <f t="shared" si="53"/>
        <v>2920136</v>
      </c>
      <c r="BI840" s="79">
        <f t="shared" si="54"/>
        <v>0</v>
      </c>
      <c r="BJ840" s="79">
        <f t="shared" si="55"/>
        <v>2920136</v>
      </c>
      <c r="BK840" s="18">
        <f t="shared" si="52"/>
        <v>0</v>
      </c>
    </row>
    <row r="841" spans="1:63" ht="31.5" x14ac:dyDescent="0.3">
      <c r="A841" s="26">
        <v>41.492699999999999</v>
      </c>
      <c r="B841" s="54" t="s">
        <v>809</v>
      </c>
      <c r="C841" s="64"/>
      <c r="D841" s="64"/>
      <c r="E841" s="64">
        <v>0</v>
      </c>
      <c r="F841" s="64">
        <v>0</v>
      </c>
      <c r="G841" s="64">
        <v>0</v>
      </c>
      <c r="H841" s="64">
        <v>0</v>
      </c>
      <c r="I841" s="64"/>
      <c r="J841" s="64"/>
      <c r="K841" s="64">
        <v>0</v>
      </c>
      <c r="L841" s="64">
        <v>0</v>
      </c>
      <c r="M841" s="64">
        <v>0</v>
      </c>
      <c r="N841" s="64">
        <v>0</v>
      </c>
      <c r="O841" s="66"/>
      <c r="P841" s="64"/>
      <c r="Q841" s="66">
        <v>0</v>
      </c>
      <c r="R841" s="66">
        <v>0</v>
      </c>
      <c r="S841" s="64">
        <v>0</v>
      </c>
      <c r="T841" s="64">
        <v>0</v>
      </c>
      <c r="U841" s="64"/>
      <c r="V841" s="64"/>
      <c r="W841" s="64">
        <v>0</v>
      </c>
      <c r="X841" s="64">
        <v>0</v>
      </c>
      <c r="Y841" s="64">
        <v>0</v>
      </c>
      <c r="Z841" s="64">
        <v>0</v>
      </c>
      <c r="AA841" s="64">
        <v>0</v>
      </c>
      <c r="AB841" s="64">
        <v>0</v>
      </c>
      <c r="AC841" s="64">
        <v>0</v>
      </c>
      <c r="AD841" s="64">
        <v>0</v>
      </c>
      <c r="AE841" s="64">
        <v>0</v>
      </c>
      <c r="AF841" s="64">
        <v>0</v>
      </c>
      <c r="AG841" s="64">
        <v>0</v>
      </c>
      <c r="AH841" s="64">
        <v>0</v>
      </c>
      <c r="AI841" s="64">
        <v>0</v>
      </c>
      <c r="AJ841" s="64">
        <v>0</v>
      </c>
      <c r="AK841" s="64">
        <v>0</v>
      </c>
      <c r="AL841" s="64">
        <v>0</v>
      </c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>
        <v>0</v>
      </c>
      <c r="BB841" s="64">
        <v>995206724</v>
      </c>
      <c r="BC841" s="64"/>
      <c r="BD841" s="64"/>
      <c r="BE841" s="64"/>
      <c r="BF841" s="64"/>
      <c r="BG841" s="16">
        <f t="shared" si="53"/>
        <v>0</v>
      </c>
      <c r="BH841" s="16">
        <f t="shared" si="53"/>
        <v>995206724</v>
      </c>
      <c r="BI841" s="79">
        <f t="shared" si="54"/>
        <v>0</v>
      </c>
      <c r="BJ841" s="79">
        <f t="shared" si="55"/>
        <v>995206724</v>
      </c>
      <c r="BK841" s="18">
        <f t="shared" si="52"/>
        <v>0</v>
      </c>
    </row>
    <row r="842" spans="1:63" ht="31.5" x14ac:dyDescent="0.3">
      <c r="A842" s="46">
        <v>41.493699999999997</v>
      </c>
      <c r="B842" s="29" t="s">
        <v>810</v>
      </c>
      <c r="C842" s="64"/>
      <c r="D842" s="64"/>
      <c r="E842" s="64">
        <v>0</v>
      </c>
      <c r="F842" s="64">
        <v>0</v>
      </c>
      <c r="G842" s="64">
        <v>0</v>
      </c>
      <c r="H842" s="64">
        <v>0</v>
      </c>
      <c r="I842" s="64"/>
      <c r="J842" s="64"/>
      <c r="K842" s="64">
        <v>0</v>
      </c>
      <c r="L842" s="64">
        <v>0</v>
      </c>
      <c r="M842" s="64">
        <v>0</v>
      </c>
      <c r="N842" s="64">
        <v>0</v>
      </c>
      <c r="O842" s="66"/>
      <c r="P842" s="64"/>
      <c r="Q842" s="66">
        <v>0</v>
      </c>
      <c r="R842" s="66">
        <v>0</v>
      </c>
      <c r="S842" s="64">
        <v>0</v>
      </c>
      <c r="T842" s="64">
        <v>0</v>
      </c>
      <c r="U842" s="64"/>
      <c r="V842" s="64"/>
      <c r="W842" s="64">
        <v>0</v>
      </c>
      <c r="X842" s="64">
        <v>0</v>
      </c>
      <c r="Y842" s="64">
        <v>0</v>
      </c>
      <c r="Z842" s="64">
        <v>0</v>
      </c>
      <c r="AA842" s="64">
        <v>0</v>
      </c>
      <c r="AB842" s="64">
        <v>0</v>
      </c>
      <c r="AC842" s="64">
        <v>0</v>
      </c>
      <c r="AD842" s="64">
        <v>0</v>
      </c>
      <c r="AE842" s="64">
        <v>0</v>
      </c>
      <c r="AF842" s="64">
        <v>0</v>
      </c>
      <c r="AG842" s="64">
        <v>0</v>
      </c>
      <c r="AH842" s="64">
        <v>0</v>
      </c>
      <c r="AI842" s="64">
        <v>0</v>
      </c>
      <c r="AJ842" s="64">
        <v>0</v>
      </c>
      <c r="AK842" s="64">
        <v>0</v>
      </c>
      <c r="AL842" s="64">
        <v>0</v>
      </c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>
        <v>0</v>
      </c>
      <c r="BB842" s="64">
        <v>246705</v>
      </c>
      <c r="BC842" s="64"/>
      <c r="BD842" s="64"/>
      <c r="BE842" s="64"/>
      <c r="BF842" s="64"/>
      <c r="BG842" s="16">
        <f t="shared" si="53"/>
        <v>0</v>
      </c>
      <c r="BH842" s="16">
        <f t="shared" si="53"/>
        <v>246705</v>
      </c>
      <c r="BI842" s="79">
        <f t="shared" si="54"/>
        <v>0</v>
      </c>
      <c r="BJ842" s="79">
        <f t="shared" si="55"/>
        <v>246705</v>
      </c>
      <c r="BK842" s="18">
        <f t="shared" si="52"/>
        <v>0</v>
      </c>
    </row>
    <row r="843" spans="1:63" ht="31.5" x14ac:dyDescent="0.3">
      <c r="A843" s="46">
        <v>41.494700000000002</v>
      </c>
      <c r="B843" s="29" t="s">
        <v>811</v>
      </c>
      <c r="C843" s="64"/>
      <c r="D843" s="64"/>
      <c r="E843" s="64">
        <v>0</v>
      </c>
      <c r="F843" s="64">
        <v>0</v>
      </c>
      <c r="G843" s="64">
        <v>0</v>
      </c>
      <c r="H843" s="64">
        <v>0</v>
      </c>
      <c r="I843" s="64"/>
      <c r="J843" s="64"/>
      <c r="K843" s="64">
        <v>0</v>
      </c>
      <c r="L843" s="64">
        <v>0</v>
      </c>
      <c r="M843" s="64">
        <v>0</v>
      </c>
      <c r="N843" s="64">
        <v>0</v>
      </c>
      <c r="O843" s="66"/>
      <c r="P843" s="64"/>
      <c r="Q843" s="66">
        <v>0</v>
      </c>
      <c r="R843" s="66">
        <v>0</v>
      </c>
      <c r="S843" s="64">
        <v>0</v>
      </c>
      <c r="T843" s="64">
        <v>0</v>
      </c>
      <c r="U843" s="64"/>
      <c r="V843" s="64"/>
      <c r="W843" s="64">
        <v>0</v>
      </c>
      <c r="X843" s="64">
        <v>0</v>
      </c>
      <c r="Y843" s="64">
        <v>0</v>
      </c>
      <c r="Z843" s="64">
        <v>0</v>
      </c>
      <c r="AA843" s="64">
        <v>0</v>
      </c>
      <c r="AB843" s="64">
        <v>0</v>
      </c>
      <c r="AC843" s="64">
        <v>0</v>
      </c>
      <c r="AD843" s="64">
        <v>0</v>
      </c>
      <c r="AE843" s="64">
        <v>0</v>
      </c>
      <c r="AF843" s="64">
        <v>0</v>
      </c>
      <c r="AG843" s="64">
        <v>0</v>
      </c>
      <c r="AH843" s="64">
        <v>0</v>
      </c>
      <c r="AI843" s="64">
        <v>0</v>
      </c>
      <c r="AJ843" s="64">
        <v>0</v>
      </c>
      <c r="AK843" s="64">
        <v>0</v>
      </c>
      <c r="AL843" s="64">
        <v>0</v>
      </c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>
        <v>4832437</v>
      </c>
      <c r="BB843" s="64">
        <v>0</v>
      </c>
      <c r="BC843" s="64"/>
      <c r="BD843" s="64"/>
      <c r="BE843" s="64"/>
      <c r="BF843" s="64"/>
      <c r="BG843" s="16">
        <f t="shared" si="53"/>
        <v>4832437</v>
      </c>
      <c r="BH843" s="16">
        <f t="shared" si="53"/>
        <v>0</v>
      </c>
      <c r="BI843" s="79">
        <f t="shared" si="54"/>
        <v>4832437</v>
      </c>
      <c r="BJ843" s="79">
        <f t="shared" si="55"/>
        <v>0</v>
      </c>
      <c r="BK843" s="18">
        <f t="shared" si="52"/>
        <v>0</v>
      </c>
    </row>
    <row r="844" spans="1:63" ht="31.5" x14ac:dyDescent="0.3">
      <c r="A844" s="46">
        <v>41.495699999999999</v>
      </c>
      <c r="B844" s="29" t="s">
        <v>812</v>
      </c>
      <c r="C844" s="64"/>
      <c r="D844" s="64"/>
      <c r="E844" s="64">
        <v>0</v>
      </c>
      <c r="F844" s="64">
        <v>0</v>
      </c>
      <c r="G844" s="64">
        <v>0</v>
      </c>
      <c r="H844" s="64">
        <v>0</v>
      </c>
      <c r="I844" s="64"/>
      <c r="J844" s="64"/>
      <c r="K844" s="64">
        <v>0</v>
      </c>
      <c r="L844" s="64">
        <v>0</v>
      </c>
      <c r="M844" s="64">
        <v>0</v>
      </c>
      <c r="N844" s="64">
        <v>0</v>
      </c>
      <c r="O844" s="66"/>
      <c r="P844" s="64"/>
      <c r="Q844" s="66">
        <v>0</v>
      </c>
      <c r="R844" s="66">
        <v>0</v>
      </c>
      <c r="S844" s="64">
        <v>0</v>
      </c>
      <c r="T844" s="64">
        <v>0</v>
      </c>
      <c r="U844" s="64"/>
      <c r="V844" s="64"/>
      <c r="W844" s="64">
        <v>0</v>
      </c>
      <c r="X844" s="64">
        <v>0</v>
      </c>
      <c r="Y844" s="64">
        <v>0</v>
      </c>
      <c r="Z844" s="64">
        <v>0</v>
      </c>
      <c r="AA844" s="64">
        <v>0</v>
      </c>
      <c r="AB844" s="64">
        <v>0</v>
      </c>
      <c r="AC844" s="64">
        <v>0</v>
      </c>
      <c r="AD844" s="64">
        <v>0</v>
      </c>
      <c r="AE844" s="64">
        <v>0</v>
      </c>
      <c r="AF844" s="64">
        <v>0</v>
      </c>
      <c r="AG844" s="64">
        <v>0</v>
      </c>
      <c r="AH844" s="64">
        <v>0</v>
      </c>
      <c r="AI844" s="64">
        <v>0</v>
      </c>
      <c r="AJ844" s="64">
        <v>0</v>
      </c>
      <c r="AK844" s="64">
        <v>0</v>
      </c>
      <c r="AL844" s="64">
        <v>0</v>
      </c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>
        <v>1896851</v>
      </c>
      <c r="BB844" s="64">
        <v>0</v>
      </c>
      <c r="BC844" s="64"/>
      <c r="BD844" s="64"/>
      <c r="BE844" s="64"/>
      <c r="BF844" s="64"/>
      <c r="BG844" s="16">
        <f t="shared" si="53"/>
        <v>1896851</v>
      </c>
      <c r="BH844" s="16">
        <f t="shared" si="53"/>
        <v>0</v>
      </c>
      <c r="BI844" s="79">
        <f t="shared" si="54"/>
        <v>1896851</v>
      </c>
      <c r="BJ844" s="79">
        <f t="shared" si="55"/>
        <v>0</v>
      </c>
      <c r="BK844" s="18">
        <f t="shared" si="52"/>
        <v>0</v>
      </c>
    </row>
    <row r="845" spans="1:63" ht="31.5" x14ac:dyDescent="0.3">
      <c r="A845" s="26">
        <v>41.496699999999997</v>
      </c>
      <c r="B845" s="13" t="s">
        <v>813</v>
      </c>
      <c r="C845" s="64"/>
      <c r="D845" s="64"/>
      <c r="E845" s="64">
        <v>0</v>
      </c>
      <c r="F845" s="64">
        <v>0</v>
      </c>
      <c r="G845" s="64">
        <v>0</v>
      </c>
      <c r="H845" s="64">
        <v>0</v>
      </c>
      <c r="I845" s="64"/>
      <c r="J845" s="64"/>
      <c r="K845" s="64">
        <v>0</v>
      </c>
      <c r="L845" s="64">
        <v>0</v>
      </c>
      <c r="M845" s="64" t="s">
        <v>73</v>
      </c>
      <c r="N845" s="64" t="s">
        <v>73</v>
      </c>
      <c r="O845" s="66"/>
      <c r="P845" s="64"/>
      <c r="Q845" s="66">
        <v>0</v>
      </c>
      <c r="R845" s="66">
        <v>0</v>
      </c>
      <c r="S845" s="64">
        <v>0</v>
      </c>
      <c r="T845" s="64">
        <v>0</v>
      </c>
      <c r="U845" s="64"/>
      <c r="V845" s="64"/>
      <c r="W845" s="64">
        <v>0</v>
      </c>
      <c r="X845" s="64">
        <v>0</v>
      </c>
      <c r="Y845" s="64">
        <v>0</v>
      </c>
      <c r="Z845" s="64">
        <v>0</v>
      </c>
      <c r="AA845" s="64">
        <v>0</v>
      </c>
      <c r="AB845" s="64">
        <v>0</v>
      </c>
      <c r="AC845" s="64">
        <v>0</v>
      </c>
      <c r="AD845" s="64">
        <v>0</v>
      </c>
      <c r="AE845" s="64">
        <v>0</v>
      </c>
      <c r="AF845" s="64">
        <v>0</v>
      </c>
      <c r="AG845" s="64">
        <v>0</v>
      </c>
      <c r="AH845" s="64">
        <v>0</v>
      </c>
      <c r="AI845" s="64">
        <v>0</v>
      </c>
      <c r="AJ845" s="64">
        <v>0</v>
      </c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>
        <v>0</v>
      </c>
      <c r="BB845" s="64">
        <v>4305913</v>
      </c>
      <c r="BC845" s="64"/>
      <c r="BD845" s="64"/>
      <c r="BE845" s="64"/>
      <c r="BF845" s="64"/>
      <c r="BG845" s="16">
        <f t="shared" si="53"/>
        <v>0</v>
      </c>
      <c r="BH845" s="16">
        <f t="shared" si="53"/>
        <v>4305913</v>
      </c>
      <c r="BI845" s="79">
        <f t="shared" si="54"/>
        <v>0</v>
      </c>
      <c r="BJ845" s="79">
        <f t="shared" si="55"/>
        <v>4305913</v>
      </c>
      <c r="BK845" s="18">
        <f t="shared" si="52"/>
        <v>0</v>
      </c>
    </row>
    <row r="846" spans="1:63" ht="31.5" x14ac:dyDescent="0.3">
      <c r="A846" s="26">
        <v>41.497700000000002</v>
      </c>
      <c r="B846" s="13" t="s">
        <v>814</v>
      </c>
      <c r="C846" s="64"/>
      <c r="D846" s="64"/>
      <c r="E846" s="64">
        <v>0</v>
      </c>
      <c r="F846" s="64">
        <v>0</v>
      </c>
      <c r="G846" s="64">
        <v>0</v>
      </c>
      <c r="H846" s="64">
        <v>0</v>
      </c>
      <c r="I846" s="64"/>
      <c r="J846" s="64"/>
      <c r="K846" s="64">
        <v>0</v>
      </c>
      <c r="L846" s="64">
        <v>0</v>
      </c>
      <c r="M846" s="64" t="s">
        <v>73</v>
      </c>
      <c r="N846" s="64" t="s">
        <v>73</v>
      </c>
      <c r="O846" s="66"/>
      <c r="P846" s="64"/>
      <c r="Q846" s="66">
        <v>0</v>
      </c>
      <c r="R846" s="66">
        <v>0</v>
      </c>
      <c r="S846" s="64">
        <v>0</v>
      </c>
      <c r="T846" s="64">
        <v>0</v>
      </c>
      <c r="U846" s="64"/>
      <c r="V846" s="64"/>
      <c r="W846" s="64">
        <v>0</v>
      </c>
      <c r="X846" s="64">
        <v>0</v>
      </c>
      <c r="Y846" s="64">
        <v>0</v>
      </c>
      <c r="Z846" s="64">
        <v>0</v>
      </c>
      <c r="AA846" s="64">
        <v>0</v>
      </c>
      <c r="AB846" s="64">
        <v>0</v>
      </c>
      <c r="AC846" s="64">
        <v>0</v>
      </c>
      <c r="AD846" s="64">
        <v>0</v>
      </c>
      <c r="AE846" s="64">
        <v>0</v>
      </c>
      <c r="AF846" s="64">
        <v>0</v>
      </c>
      <c r="AG846" s="64">
        <v>0</v>
      </c>
      <c r="AH846" s="64">
        <v>0</v>
      </c>
      <c r="AI846" s="64">
        <v>0</v>
      </c>
      <c r="AJ846" s="64">
        <v>0</v>
      </c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>
        <v>0</v>
      </c>
      <c r="BB846" s="64">
        <v>1615193</v>
      </c>
      <c r="BC846" s="64"/>
      <c r="BD846" s="64"/>
      <c r="BE846" s="64"/>
      <c r="BF846" s="64"/>
      <c r="BG846" s="16">
        <f t="shared" si="53"/>
        <v>0</v>
      </c>
      <c r="BH846" s="16">
        <f t="shared" si="53"/>
        <v>1615193</v>
      </c>
      <c r="BI846" s="79">
        <f t="shared" si="54"/>
        <v>0</v>
      </c>
      <c r="BJ846" s="79">
        <f t="shared" si="55"/>
        <v>1615193</v>
      </c>
      <c r="BK846" s="18">
        <f t="shared" si="52"/>
        <v>0</v>
      </c>
    </row>
    <row r="847" spans="1:63" ht="31.5" x14ac:dyDescent="0.3">
      <c r="A847" s="26">
        <v>41.498699999999999</v>
      </c>
      <c r="B847" s="13" t="s">
        <v>815</v>
      </c>
      <c r="C847" s="64"/>
      <c r="D847" s="64"/>
      <c r="E847" s="64">
        <v>0</v>
      </c>
      <c r="F847" s="64">
        <v>0</v>
      </c>
      <c r="G847" s="64">
        <v>0</v>
      </c>
      <c r="H847" s="64">
        <v>0</v>
      </c>
      <c r="I847" s="64"/>
      <c r="J847" s="64"/>
      <c r="K847" s="64">
        <v>0</v>
      </c>
      <c r="L847" s="64">
        <v>0</v>
      </c>
      <c r="M847" s="64" t="s">
        <v>73</v>
      </c>
      <c r="N847" s="64" t="s">
        <v>73</v>
      </c>
      <c r="O847" s="66"/>
      <c r="P847" s="64"/>
      <c r="Q847" s="66">
        <v>0</v>
      </c>
      <c r="R847" s="66">
        <v>0</v>
      </c>
      <c r="S847" s="64">
        <v>0</v>
      </c>
      <c r="T847" s="64">
        <v>0</v>
      </c>
      <c r="U847" s="64"/>
      <c r="V847" s="64"/>
      <c r="W847" s="64">
        <v>0</v>
      </c>
      <c r="X847" s="64">
        <v>0</v>
      </c>
      <c r="Y847" s="64">
        <v>0</v>
      </c>
      <c r="Z847" s="64">
        <v>0</v>
      </c>
      <c r="AA847" s="64">
        <v>0</v>
      </c>
      <c r="AB847" s="64">
        <v>0</v>
      </c>
      <c r="AC847" s="64">
        <v>0</v>
      </c>
      <c r="AD847" s="64">
        <v>0</v>
      </c>
      <c r="AE847" s="64">
        <v>0</v>
      </c>
      <c r="AF847" s="64">
        <v>0</v>
      </c>
      <c r="AG847" s="64">
        <v>0</v>
      </c>
      <c r="AH847" s="64">
        <v>0</v>
      </c>
      <c r="AI847" s="64">
        <v>0</v>
      </c>
      <c r="AJ847" s="64">
        <v>0</v>
      </c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>
        <v>0</v>
      </c>
      <c r="BB847" s="64">
        <v>1240776</v>
      </c>
      <c r="BC847" s="64"/>
      <c r="BD847" s="64"/>
      <c r="BE847" s="64"/>
      <c r="BF847" s="64"/>
      <c r="BG847" s="16">
        <f t="shared" si="53"/>
        <v>0</v>
      </c>
      <c r="BH847" s="16">
        <f t="shared" si="53"/>
        <v>1240776</v>
      </c>
      <c r="BI847" s="79">
        <f t="shared" si="54"/>
        <v>0</v>
      </c>
      <c r="BJ847" s="79">
        <f t="shared" si="55"/>
        <v>1240776</v>
      </c>
      <c r="BK847" s="18">
        <f t="shared" si="52"/>
        <v>0</v>
      </c>
    </row>
    <row r="848" spans="1:63" ht="31.5" x14ac:dyDescent="0.3">
      <c r="A848" s="26">
        <v>41.499699999999997</v>
      </c>
      <c r="B848" s="13" t="s">
        <v>816</v>
      </c>
      <c r="C848" s="64"/>
      <c r="D848" s="64"/>
      <c r="E848" s="64">
        <v>0</v>
      </c>
      <c r="F848" s="64">
        <v>0</v>
      </c>
      <c r="G848" s="64">
        <v>0</v>
      </c>
      <c r="H848" s="64">
        <v>0</v>
      </c>
      <c r="I848" s="64"/>
      <c r="J848" s="64"/>
      <c r="K848" s="64">
        <v>0</v>
      </c>
      <c r="L848" s="64">
        <v>0</v>
      </c>
      <c r="M848" s="64" t="s">
        <v>73</v>
      </c>
      <c r="N848" s="64" t="s">
        <v>73</v>
      </c>
      <c r="O848" s="66"/>
      <c r="P848" s="64"/>
      <c r="Q848" s="66">
        <v>0</v>
      </c>
      <c r="R848" s="66">
        <v>0</v>
      </c>
      <c r="S848" s="64">
        <v>0</v>
      </c>
      <c r="T848" s="64">
        <v>0</v>
      </c>
      <c r="U848" s="64"/>
      <c r="V848" s="64"/>
      <c r="W848" s="64">
        <v>0</v>
      </c>
      <c r="X848" s="64">
        <v>0</v>
      </c>
      <c r="Y848" s="64">
        <v>0</v>
      </c>
      <c r="Z848" s="64">
        <v>0</v>
      </c>
      <c r="AA848" s="64">
        <v>0</v>
      </c>
      <c r="AB848" s="64">
        <v>0</v>
      </c>
      <c r="AC848" s="64">
        <v>0</v>
      </c>
      <c r="AD848" s="64">
        <v>0</v>
      </c>
      <c r="AE848" s="64">
        <v>0</v>
      </c>
      <c r="AF848" s="64">
        <v>0</v>
      </c>
      <c r="AG848" s="64">
        <v>0</v>
      </c>
      <c r="AH848" s="64">
        <v>0</v>
      </c>
      <c r="AI848" s="64">
        <v>0</v>
      </c>
      <c r="AJ848" s="64">
        <v>0</v>
      </c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>
        <v>0</v>
      </c>
      <c r="BB848" s="64">
        <v>722358</v>
      </c>
      <c r="BC848" s="64"/>
      <c r="BD848" s="64"/>
      <c r="BE848" s="64"/>
      <c r="BF848" s="64"/>
      <c r="BG848" s="16">
        <f t="shared" si="53"/>
        <v>0</v>
      </c>
      <c r="BH848" s="16">
        <f t="shared" si="53"/>
        <v>722358</v>
      </c>
      <c r="BI848" s="79">
        <f t="shared" si="54"/>
        <v>0</v>
      </c>
      <c r="BJ848" s="79">
        <f t="shared" si="55"/>
        <v>722358</v>
      </c>
      <c r="BK848" s="18">
        <f t="shared" si="52"/>
        <v>0</v>
      </c>
    </row>
    <row r="849" spans="1:63" ht="31.5" x14ac:dyDescent="0.3">
      <c r="A849" s="26">
        <v>41.500700000000002</v>
      </c>
      <c r="B849" s="29" t="s">
        <v>817</v>
      </c>
      <c r="C849" s="64">
        <v>0</v>
      </c>
      <c r="D849" s="64">
        <v>1463912</v>
      </c>
      <c r="E849" s="64">
        <v>0</v>
      </c>
      <c r="F849" s="65">
        <v>475868</v>
      </c>
      <c r="G849" s="64">
        <v>0</v>
      </c>
      <c r="H849" s="64">
        <v>1025036</v>
      </c>
      <c r="I849" s="64">
        <v>0</v>
      </c>
      <c r="J849" s="64">
        <v>121026</v>
      </c>
      <c r="K849" s="64">
        <v>0</v>
      </c>
      <c r="L849" s="64">
        <v>3231</v>
      </c>
      <c r="M849" s="64">
        <v>0</v>
      </c>
      <c r="N849" s="64">
        <v>0</v>
      </c>
      <c r="O849" s="66"/>
      <c r="P849" s="64"/>
      <c r="Q849" s="66">
        <v>0</v>
      </c>
      <c r="R849" s="66">
        <v>0</v>
      </c>
      <c r="S849" s="64">
        <v>0</v>
      </c>
      <c r="T849" s="65">
        <v>57799</v>
      </c>
      <c r="U849" s="64"/>
      <c r="V849" s="64">
        <v>1846025</v>
      </c>
      <c r="W849" s="64">
        <v>0</v>
      </c>
      <c r="X849" s="65">
        <v>60776</v>
      </c>
      <c r="Y849" s="64">
        <v>0</v>
      </c>
      <c r="Z849" s="64">
        <v>0</v>
      </c>
      <c r="AA849" s="64">
        <v>0</v>
      </c>
      <c r="AB849" s="64">
        <v>0</v>
      </c>
      <c r="AC849" s="64">
        <v>0</v>
      </c>
      <c r="AD849" s="64">
        <v>0</v>
      </c>
      <c r="AE849" s="64">
        <v>0</v>
      </c>
      <c r="AF849" s="64">
        <v>14773</v>
      </c>
      <c r="AG849" s="64">
        <v>0</v>
      </c>
      <c r="AH849" s="64">
        <v>0</v>
      </c>
      <c r="AI849" s="64">
        <v>0</v>
      </c>
      <c r="AJ849" s="64">
        <v>0</v>
      </c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>
        <v>0</v>
      </c>
      <c r="BB849" s="64">
        <v>14971</v>
      </c>
      <c r="BC849" s="64"/>
      <c r="BD849" s="64"/>
      <c r="BE849" s="64"/>
      <c r="BF849" s="64"/>
      <c r="BG849" s="16">
        <f t="shared" si="53"/>
        <v>0</v>
      </c>
      <c r="BH849" s="16">
        <f t="shared" si="53"/>
        <v>5083417</v>
      </c>
      <c r="BI849" s="79">
        <f t="shared" si="54"/>
        <v>0</v>
      </c>
      <c r="BJ849" s="79">
        <f t="shared" si="55"/>
        <v>5083417</v>
      </c>
      <c r="BK849" s="18">
        <f t="shared" si="52"/>
        <v>0</v>
      </c>
    </row>
    <row r="850" spans="1:63" ht="31.5" x14ac:dyDescent="0.3">
      <c r="A850" s="26">
        <v>41.5017</v>
      </c>
      <c r="B850" s="13" t="s">
        <v>818</v>
      </c>
      <c r="C850" s="64"/>
      <c r="D850" s="64"/>
      <c r="E850" s="64">
        <v>0</v>
      </c>
      <c r="F850" s="64">
        <v>0</v>
      </c>
      <c r="G850" s="64">
        <v>0</v>
      </c>
      <c r="H850" s="64">
        <v>0</v>
      </c>
      <c r="I850" s="64"/>
      <c r="J850" s="64"/>
      <c r="K850" s="64">
        <v>0</v>
      </c>
      <c r="L850" s="64">
        <v>0</v>
      </c>
      <c r="M850" s="64" t="s">
        <v>73</v>
      </c>
      <c r="N850" s="64" t="s">
        <v>73</v>
      </c>
      <c r="O850" s="66"/>
      <c r="P850" s="64"/>
      <c r="Q850" s="66">
        <v>0</v>
      </c>
      <c r="R850" s="66">
        <v>0</v>
      </c>
      <c r="S850" s="64">
        <v>0</v>
      </c>
      <c r="T850" s="64">
        <v>0</v>
      </c>
      <c r="U850" s="64"/>
      <c r="V850" s="64"/>
      <c r="W850" s="64">
        <v>0</v>
      </c>
      <c r="X850" s="64">
        <v>0</v>
      </c>
      <c r="Y850" s="64">
        <v>0</v>
      </c>
      <c r="Z850" s="64">
        <v>0</v>
      </c>
      <c r="AA850" s="64">
        <v>0</v>
      </c>
      <c r="AB850" s="64">
        <v>0</v>
      </c>
      <c r="AC850" s="64">
        <v>0</v>
      </c>
      <c r="AD850" s="64">
        <v>0</v>
      </c>
      <c r="AE850" s="64">
        <v>0</v>
      </c>
      <c r="AF850" s="64">
        <v>0</v>
      </c>
      <c r="AG850" s="64">
        <v>0</v>
      </c>
      <c r="AH850" s="64">
        <v>0</v>
      </c>
      <c r="AI850" s="64">
        <v>0</v>
      </c>
      <c r="AJ850" s="64">
        <v>0</v>
      </c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>
        <v>0</v>
      </c>
      <c r="BB850" s="64">
        <v>7734304</v>
      </c>
      <c r="BC850" s="64"/>
      <c r="BD850" s="64"/>
      <c r="BE850" s="64"/>
      <c r="BF850" s="64"/>
      <c r="BG850" s="16">
        <f t="shared" si="53"/>
        <v>0</v>
      </c>
      <c r="BH850" s="16">
        <f t="shared" si="53"/>
        <v>7734304</v>
      </c>
      <c r="BI850" s="79">
        <f t="shared" si="54"/>
        <v>0</v>
      </c>
      <c r="BJ850" s="79">
        <f t="shared" si="55"/>
        <v>7734304</v>
      </c>
      <c r="BK850" s="18">
        <f t="shared" si="52"/>
        <v>0</v>
      </c>
    </row>
    <row r="851" spans="1:63" ht="31.5" x14ac:dyDescent="0.3">
      <c r="A851" s="26">
        <v>41.502699999999997</v>
      </c>
      <c r="B851" s="13" t="s">
        <v>819</v>
      </c>
      <c r="C851" s="64"/>
      <c r="D851" s="64"/>
      <c r="E851" s="64">
        <v>0</v>
      </c>
      <c r="F851" s="64">
        <v>0</v>
      </c>
      <c r="G851" s="64">
        <v>0</v>
      </c>
      <c r="H851" s="64">
        <v>0</v>
      </c>
      <c r="I851" s="64"/>
      <c r="J851" s="64"/>
      <c r="K851" s="64">
        <v>0</v>
      </c>
      <c r="L851" s="64">
        <v>0</v>
      </c>
      <c r="M851" s="64" t="s">
        <v>73</v>
      </c>
      <c r="N851" s="64" t="s">
        <v>73</v>
      </c>
      <c r="O851" s="66"/>
      <c r="P851" s="64"/>
      <c r="Q851" s="66">
        <v>0</v>
      </c>
      <c r="R851" s="66">
        <v>0</v>
      </c>
      <c r="S851" s="64">
        <v>0</v>
      </c>
      <c r="T851" s="64">
        <v>0</v>
      </c>
      <c r="U851" s="64"/>
      <c r="V851" s="64"/>
      <c r="W851" s="64">
        <v>0</v>
      </c>
      <c r="X851" s="64">
        <v>0</v>
      </c>
      <c r="Y851" s="64">
        <v>0</v>
      </c>
      <c r="Z851" s="64">
        <v>0</v>
      </c>
      <c r="AA851" s="64">
        <v>0</v>
      </c>
      <c r="AB851" s="64">
        <v>0</v>
      </c>
      <c r="AC851" s="64">
        <v>0</v>
      </c>
      <c r="AD851" s="64">
        <v>0</v>
      </c>
      <c r="AE851" s="64">
        <v>0</v>
      </c>
      <c r="AF851" s="64">
        <v>0</v>
      </c>
      <c r="AG851" s="64">
        <v>0</v>
      </c>
      <c r="AH851" s="64">
        <v>0</v>
      </c>
      <c r="AI851" s="64">
        <v>0</v>
      </c>
      <c r="AJ851" s="64">
        <v>0</v>
      </c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>
        <v>0</v>
      </c>
      <c r="BB851" s="64">
        <v>531555</v>
      </c>
      <c r="BC851" s="64"/>
      <c r="BD851" s="64"/>
      <c r="BE851" s="64"/>
      <c r="BF851" s="64"/>
      <c r="BG851" s="16">
        <f t="shared" si="53"/>
        <v>0</v>
      </c>
      <c r="BH851" s="16">
        <f t="shared" si="53"/>
        <v>531555</v>
      </c>
      <c r="BI851" s="79">
        <f t="shared" si="54"/>
        <v>0</v>
      </c>
      <c r="BJ851" s="79">
        <f t="shared" si="55"/>
        <v>531555</v>
      </c>
      <c r="BK851" s="18">
        <f t="shared" si="52"/>
        <v>0</v>
      </c>
    </row>
    <row r="852" spans="1:63" ht="31.5" x14ac:dyDescent="0.3">
      <c r="A852" s="26">
        <v>41.503700000000002</v>
      </c>
      <c r="B852" s="13" t="s">
        <v>820</v>
      </c>
      <c r="C852" s="64"/>
      <c r="D852" s="64"/>
      <c r="E852" s="64">
        <v>0</v>
      </c>
      <c r="F852" s="64">
        <v>0</v>
      </c>
      <c r="G852" s="64">
        <v>0</v>
      </c>
      <c r="H852" s="64">
        <v>0</v>
      </c>
      <c r="I852" s="64"/>
      <c r="J852" s="64"/>
      <c r="K852" s="64">
        <v>0</v>
      </c>
      <c r="L852" s="64">
        <v>0</v>
      </c>
      <c r="M852" s="64" t="s">
        <v>73</v>
      </c>
      <c r="N852" s="64" t="s">
        <v>73</v>
      </c>
      <c r="O852" s="66"/>
      <c r="P852" s="64"/>
      <c r="Q852" s="66">
        <v>0</v>
      </c>
      <c r="R852" s="66">
        <v>0</v>
      </c>
      <c r="S852" s="64">
        <v>0</v>
      </c>
      <c r="T852" s="64">
        <v>0</v>
      </c>
      <c r="U852" s="64"/>
      <c r="V852" s="64"/>
      <c r="W852" s="64">
        <v>0</v>
      </c>
      <c r="X852" s="64">
        <v>0</v>
      </c>
      <c r="Y852" s="64">
        <v>0</v>
      </c>
      <c r="Z852" s="64">
        <v>0</v>
      </c>
      <c r="AA852" s="64">
        <v>0</v>
      </c>
      <c r="AB852" s="64">
        <v>0</v>
      </c>
      <c r="AC852" s="64">
        <v>0</v>
      </c>
      <c r="AD852" s="64">
        <v>0</v>
      </c>
      <c r="AE852" s="64">
        <v>0</v>
      </c>
      <c r="AF852" s="64">
        <v>0</v>
      </c>
      <c r="AG852" s="64">
        <v>0</v>
      </c>
      <c r="AH852" s="64">
        <v>0</v>
      </c>
      <c r="AI852" s="64">
        <v>0</v>
      </c>
      <c r="AJ852" s="64">
        <v>0</v>
      </c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>
        <v>0</v>
      </c>
      <c r="BB852" s="64">
        <v>0</v>
      </c>
      <c r="BC852" s="64"/>
      <c r="BD852" s="64"/>
      <c r="BE852" s="64"/>
      <c r="BF852" s="64"/>
      <c r="BG852" s="16">
        <f t="shared" si="53"/>
        <v>0</v>
      </c>
      <c r="BH852" s="16">
        <f t="shared" si="53"/>
        <v>0</v>
      </c>
      <c r="BI852" s="79">
        <f t="shared" si="54"/>
        <v>0</v>
      </c>
      <c r="BJ852" s="79">
        <f t="shared" si="55"/>
        <v>0</v>
      </c>
      <c r="BK852" s="18">
        <f t="shared" si="52"/>
        <v>0</v>
      </c>
    </row>
    <row r="853" spans="1:63" ht="31.5" x14ac:dyDescent="0.3">
      <c r="A853" s="26">
        <v>41.5047</v>
      </c>
      <c r="B853" s="13" t="s">
        <v>821</v>
      </c>
      <c r="C853" s="64"/>
      <c r="D853" s="64"/>
      <c r="E853" s="64">
        <v>0</v>
      </c>
      <c r="F853" s="64">
        <v>0</v>
      </c>
      <c r="G853" s="64">
        <v>0</v>
      </c>
      <c r="H853" s="64">
        <v>0</v>
      </c>
      <c r="I853" s="64"/>
      <c r="J853" s="64"/>
      <c r="K853" s="64">
        <v>0</v>
      </c>
      <c r="L853" s="64">
        <v>0</v>
      </c>
      <c r="M853" s="64" t="s">
        <v>73</v>
      </c>
      <c r="N853" s="64" t="s">
        <v>73</v>
      </c>
      <c r="O853" s="66"/>
      <c r="P853" s="64"/>
      <c r="Q853" s="66">
        <v>0</v>
      </c>
      <c r="R853" s="66">
        <v>0</v>
      </c>
      <c r="S853" s="64">
        <v>0</v>
      </c>
      <c r="T853" s="64">
        <v>0</v>
      </c>
      <c r="U853" s="64"/>
      <c r="V853" s="64"/>
      <c r="W853" s="64">
        <v>0</v>
      </c>
      <c r="X853" s="64">
        <v>0</v>
      </c>
      <c r="Y853" s="64">
        <v>0</v>
      </c>
      <c r="Z853" s="64">
        <v>0</v>
      </c>
      <c r="AA853" s="64">
        <v>0</v>
      </c>
      <c r="AB853" s="64">
        <v>0</v>
      </c>
      <c r="AC853" s="64">
        <v>0</v>
      </c>
      <c r="AD853" s="64">
        <v>0</v>
      </c>
      <c r="AE853" s="64">
        <v>0</v>
      </c>
      <c r="AF853" s="64">
        <v>0</v>
      </c>
      <c r="AG853" s="64">
        <v>0</v>
      </c>
      <c r="AH853" s="64">
        <v>0</v>
      </c>
      <c r="AI853" s="64">
        <v>0</v>
      </c>
      <c r="AJ853" s="64">
        <v>0</v>
      </c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>
        <v>0</v>
      </c>
      <c r="BB853" s="64">
        <v>0</v>
      </c>
      <c r="BC853" s="64"/>
      <c r="BD853" s="64"/>
      <c r="BE853" s="64"/>
      <c r="BF853" s="64"/>
      <c r="BG853" s="16">
        <f t="shared" si="53"/>
        <v>0</v>
      </c>
      <c r="BH853" s="16">
        <f t="shared" si="53"/>
        <v>0</v>
      </c>
      <c r="BI853" s="79">
        <f t="shared" si="54"/>
        <v>0</v>
      </c>
      <c r="BJ853" s="79">
        <f t="shared" si="55"/>
        <v>0</v>
      </c>
      <c r="BK853" s="18">
        <f t="shared" si="52"/>
        <v>0</v>
      </c>
    </row>
    <row r="854" spans="1:63" ht="31.5" x14ac:dyDescent="0.3">
      <c r="A854" s="26">
        <v>41.505699999999997</v>
      </c>
      <c r="B854" s="13" t="s">
        <v>822</v>
      </c>
      <c r="C854" s="64"/>
      <c r="D854" s="64"/>
      <c r="E854" s="64">
        <v>0</v>
      </c>
      <c r="F854" s="64">
        <v>0</v>
      </c>
      <c r="G854" s="64">
        <v>0</v>
      </c>
      <c r="H854" s="64">
        <v>0</v>
      </c>
      <c r="I854" s="64"/>
      <c r="J854" s="64"/>
      <c r="K854" s="64">
        <v>0</v>
      </c>
      <c r="L854" s="64">
        <v>0</v>
      </c>
      <c r="M854" s="64" t="s">
        <v>73</v>
      </c>
      <c r="N854" s="64" t="s">
        <v>73</v>
      </c>
      <c r="O854" s="66"/>
      <c r="P854" s="64"/>
      <c r="Q854" s="66">
        <v>0</v>
      </c>
      <c r="R854" s="66">
        <v>0</v>
      </c>
      <c r="S854" s="64">
        <v>0</v>
      </c>
      <c r="T854" s="64">
        <v>0</v>
      </c>
      <c r="U854" s="64"/>
      <c r="V854" s="64"/>
      <c r="W854" s="64">
        <v>0</v>
      </c>
      <c r="X854" s="64">
        <v>0</v>
      </c>
      <c r="Y854" s="64">
        <v>0</v>
      </c>
      <c r="Z854" s="64">
        <v>0</v>
      </c>
      <c r="AA854" s="64">
        <v>0</v>
      </c>
      <c r="AB854" s="64">
        <v>0</v>
      </c>
      <c r="AC854" s="64">
        <v>0</v>
      </c>
      <c r="AD854" s="64">
        <v>0</v>
      </c>
      <c r="AE854" s="64">
        <v>0</v>
      </c>
      <c r="AF854" s="64">
        <v>0</v>
      </c>
      <c r="AG854" s="64">
        <v>0</v>
      </c>
      <c r="AH854" s="64">
        <v>0</v>
      </c>
      <c r="AI854" s="64">
        <v>0</v>
      </c>
      <c r="AJ854" s="64">
        <v>0</v>
      </c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>
        <v>0</v>
      </c>
      <c r="BB854" s="64">
        <v>1225102117</v>
      </c>
      <c r="BC854" s="64"/>
      <c r="BD854" s="64"/>
      <c r="BE854" s="64"/>
      <c r="BF854" s="64"/>
      <c r="BG854" s="16">
        <f t="shared" si="53"/>
        <v>0</v>
      </c>
      <c r="BH854" s="16">
        <f t="shared" si="53"/>
        <v>1225102117</v>
      </c>
      <c r="BI854" s="79">
        <f t="shared" si="54"/>
        <v>0</v>
      </c>
      <c r="BJ854" s="79">
        <f t="shared" si="55"/>
        <v>1225102117</v>
      </c>
      <c r="BK854" s="18">
        <f t="shared" si="52"/>
        <v>0</v>
      </c>
    </row>
    <row r="855" spans="1:63" ht="31.5" x14ac:dyDescent="0.3">
      <c r="A855" s="26">
        <v>41.506700000000002</v>
      </c>
      <c r="B855" s="13" t="s">
        <v>823</v>
      </c>
      <c r="C855" s="82"/>
      <c r="D855" s="82"/>
      <c r="E855" s="82">
        <v>0</v>
      </c>
      <c r="F855" s="82">
        <v>0</v>
      </c>
      <c r="G855" s="82">
        <v>0</v>
      </c>
      <c r="H855" s="82">
        <v>0</v>
      </c>
      <c r="I855" s="82"/>
      <c r="J855" s="82"/>
      <c r="K855" s="82">
        <v>0</v>
      </c>
      <c r="L855" s="82">
        <v>0</v>
      </c>
      <c r="M855" s="82" t="s">
        <v>73</v>
      </c>
      <c r="N855" s="82" t="s">
        <v>73</v>
      </c>
      <c r="O855" s="83"/>
      <c r="P855" s="82"/>
      <c r="Q855" s="83">
        <v>0</v>
      </c>
      <c r="R855" s="83">
        <v>0</v>
      </c>
      <c r="S855" s="82">
        <v>0</v>
      </c>
      <c r="T855" s="82">
        <v>0</v>
      </c>
      <c r="U855" s="82"/>
      <c r="V855" s="82"/>
      <c r="W855" s="82">
        <v>0</v>
      </c>
      <c r="X855" s="82">
        <v>0</v>
      </c>
      <c r="Y855" s="82">
        <v>0</v>
      </c>
      <c r="Z855" s="82">
        <v>0</v>
      </c>
      <c r="AA855" s="82">
        <v>0</v>
      </c>
      <c r="AB855" s="82">
        <v>0</v>
      </c>
      <c r="AC855" s="82">
        <v>0</v>
      </c>
      <c r="AD855" s="82">
        <v>0</v>
      </c>
      <c r="AE855" s="82">
        <v>0</v>
      </c>
      <c r="AF855" s="82">
        <v>0</v>
      </c>
      <c r="AG855" s="82">
        <v>0</v>
      </c>
      <c r="AH855" s="82">
        <v>0</v>
      </c>
      <c r="AI855" s="82">
        <v>0</v>
      </c>
      <c r="AJ855" s="82">
        <v>0</v>
      </c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>
        <v>0</v>
      </c>
      <c r="BB855" s="82">
        <v>203592</v>
      </c>
      <c r="BC855" s="82"/>
      <c r="BD855" s="82"/>
      <c r="BE855" s="82"/>
      <c r="BF855" s="82"/>
      <c r="BG855" s="16">
        <f t="shared" si="53"/>
        <v>0</v>
      </c>
      <c r="BH855" s="16">
        <f t="shared" si="53"/>
        <v>203592</v>
      </c>
      <c r="BI855" s="79">
        <f t="shared" si="54"/>
        <v>0</v>
      </c>
      <c r="BJ855" s="79">
        <f t="shared" si="55"/>
        <v>203592</v>
      </c>
      <c r="BK855" s="18">
        <f t="shared" si="52"/>
        <v>0</v>
      </c>
    </row>
    <row r="856" spans="1:63" ht="31.5" x14ac:dyDescent="0.3">
      <c r="A856" s="26">
        <v>41.5077</v>
      </c>
      <c r="B856" s="13" t="s">
        <v>824</v>
      </c>
      <c r="C856" s="19"/>
      <c r="D856" s="19"/>
      <c r="E856" s="19">
        <v>0</v>
      </c>
      <c r="F856" s="19">
        <v>0</v>
      </c>
      <c r="G856" s="19">
        <v>0</v>
      </c>
      <c r="H856" s="19">
        <v>0</v>
      </c>
      <c r="I856" s="19"/>
      <c r="J856" s="19"/>
      <c r="K856" s="19">
        <v>0</v>
      </c>
      <c r="L856" s="19">
        <v>0</v>
      </c>
      <c r="M856" s="19" t="s">
        <v>73</v>
      </c>
      <c r="N856" s="19" t="s">
        <v>73</v>
      </c>
      <c r="O856" s="22"/>
      <c r="P856" s="19"/>
      <c r="Q856" s="22">
        <v>0</v>
      </c>
      <c r="R856" s="22">
        <v>0</v>
      </c>
      <c r="S856" s="19">
        <v>0</v>
      </c>
      <c r="T856" s="19">
        <v>0</v>
      </c>
      <c r="U856" s="19"/>
      <c r="V856" s="19"/>
      <c r="W856" s="19">
        <v>0</v>
      </c>
      <c r="X856" s="19">
        <v>0</v>
      </c>
      <c r="Y856" s="19">
        <v>0</v>
      </c>
      <c r="Z856" s="19">
        <v>0</v>
      </c>
      <c r="AA856" s="19">
        <v>0</v>
      </c>
      <c r="AB856" s="19">
        <v>0</v>
      </c>
      <c r="AC856" s="19">
        <v>0</v>
      </c>
      <c r="AD856" s="19">
        <v>0</v>
      </c>
      <c r="AE856" s="19">
        <v>0</v>
      </c>
      <c r="AF856" s="19">
        <v>0</v>
      </c>
      <c r="AG856" s="19">
        <v>0</v>
      </c>
      <c r="AH856" s="19">
        <v>0</v>
      </c>
      <c r="AI856" s="19">
        <v>0</v>
      </c>
      <c r="AJ856" s="19">
        <v>0</v>
      </c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>
        <v>17922322</v>
      </c>
      <c r="BB856" s="19">
        <v>0</v>
      </c>
      <c r="BC856" s="19"/>
      <c r="BD856" s="19"/>
      <c r="BE856" s="19"/>
      <c r="BF856" s="19"/>
      <c r="BG856" s="16">
        <f t="shared" si="53"/>
        <v>17922322</v>
      </c>
      <c r="BH856" s="16">
        <f t="shared" si="53"/>
        <v>0</v>
      </c>
      <c r="BI856" s="79">
        <f t="shared" si="54"/>
        <v>17922322</v>
      </c>
      <c r="BJ856" s="79">
        <f t="shared" si="55"/>
        <v>0</v>
      </c>
      <c r="BK856" s="18">
        <f t="shared" si="52"/>
        <v>0</v>
      </c>
    </row>
    <row r="857" spans="1:63" ht="31.5" x14ac:dyDescent="0.3">
      <c r="A857" s="26">
        <v>41.508699999999997</v>
      </c>
      <c r="B857" s="13" t="s">
        <v>825</v>
      </c>
      <c r="C857" s="19"/>
      <c r="D857" s="19"/>
      <c r="E857" s="19">
        <v>0</v>
      </c>
      <c r="F857" s="19">
        <v>0</v>
      </c>
      <c r="G857" s="19">
        <v>0</v>
      </c>
      <c r="H857" s="19">
        <v>0</v>
      </c>
      <c r="I857" s="19"/>
      <c r="J857" s="19"/>
      <c r="K857" s="19">
        <v>0</v>
      </c>
      <c r="L857" s="19">
        <v>0</v>
      </c>
      <c r="M857" s="19" t="s">
        <v>73</v>
      </c>
      <c r="N857" s="19" t="s">
        <v>73</v>
      </c>
      <c r="O857" s="22"/>
      <c r="P857" s="19"/>
      <c r="Q857" s="22">
        <v>0</v>
      </c>
      <c r="R857" s="22">
        <v>0</v>
      </c>
      <c r="S857" s="19">
        <v>0</v>
      </c>
      <c r="T857" s="19">
        <v>0</v>
      </c>
      <c r="U857" s="19"/>
      <c r="V857" s="19"/>
      <c r="W857" s="19">
        <v>0</v>
      </c>
      <c r="X857" s="19">
        <v>0</v>
      </c>
      <c r="Y857" s="19">
        <v>0</v>
      </c>
      <c r="Z857" s="19">
        <v>0</v>
      </c>
      <c r="AA857" s="19">
        <v>0</v>
      </c>
      <c r="AB857" s="19">
        <v>0</v>
      </c>
      <c r="AC857" s="19">
        <v>0</v>
      </c>
      <c r="AD857" s="19">
        <v>0</v>
      </c>
      <c r="AE857" s="19">
        <v>0</v>
      </c>
      <c r="AF857" s="19">
        <v>0</v>
      </c>
      <c r="AG857" s="19">
        <v>0</v>
      </c>
      <c r="AH857" s="19">
        <v>0</v>
      </c>
      <c r="AI857" s="19">
        <v>0</v>
      </c>
      <c r="AJ857" s="19">
        <v>0</v>
      </c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>
        <v>0</v>
      </c>
      <c r="BB857" s="19">
        <v>0</v>
      </c>
      <c r="BC857" s="19"/>
      <c r="BD857" s="19"/>
      <c r="BE857" s="19"/>
      <c r="BF857" s="19"/>
      <c r="BG857" s="16">
        <f t="shared" si="53"/>
        <v>0</v>
      </c>
      <c r="BH857" s="16">
        <f t="shared" si="53"/>
        <v>0</v>
      </c>
      <c r="BI857" s="79">
        <f t="shared" si="54"/>
        <v>0</v>
      </c>
      <c r="BJ857" s="79">
        <f t="shared" si="55"/>
        <v>0</v>
      </c>
      <c r="BK857" s="18">
        <f t="shared" si="52"/>
        <v>0</v>
      </c>
    </row>
    <row r="858" spans="1:63" ht="31.5" x14ac:dyDescent="0.3">
      <c r="A858" s="26">
        <v>41.509700000000002</v>
      </c>
      <c r="B858" s="13" t="s">
        <v>826</v>
      </c>
      <c r="C858" s="19"/>
      <c r="D858" s="19"/>
      <c r="E858" s="19">
        <v>0</v>
      </c>
      <c r="F858" s="19">
        <v>0</v>
      </c>
      <c r="G858" s="19">
        <v>0</v>
      </c>
      <c r="H858" s="19">
        <v>0</v>
      </c>
      <c r="I858" s="19"/>
      <c r="J858" s="19"/>
      <c r="K858" s="19">
        <v>0</v>
      </c>
      <c r="L858" s="19">
        <v>0</v>
      </c>
      <c r="M858" s="19" t="s">
        <v>73</v>
      </c>
      <c r="N858" s="19" t="s">
        <v>73</v>
      </c>
      <c r="O858" s="22"/>
      <c r="P858" s="19"/>
      <c r="Q858" s="22">
        <v>0</v>
      </c>
      <c r="R858" s="22">
        <v>0</v>
      </c>
      <c r="S858" s="19">
        <v>0</v>
      </c>
      <c r="T858" s="19">
        <v>0</v>
      </c>
      <c r="U858" s="19"/>
      <c r="V858" s="19"/>
      <c r="W858" s="19">
        <v>0</v>
      </c>
      <c r="X858" s="19">
        <v>0</v>
      </c>
      <c r="Y858" s="19">
        <v>0</v>
      </c>
      <c r="Z858" s="19">
        <v>0</v>
      </c>
      <c r="AA858" s="19">
        <v>0</v>
      </c>
      <c r="AB858" s="19">
        <v>0</v>
      </c>
      <c r="AC858" s="19">
        <v>0</v>
      </c>
      <c r="AD858" s="19">
        <v>0</v>
      </c>
      <c r="AE858" s="19">
        <v>0</v>
      </c>
      <c r="AF858" s="19">
        <v>0</v>
      </c>
      <c r="AG858" s="19">
        <v>0</v>
      </c>
      <c r="AH858" s="19">
        <v>0</v>
      </c>
      <c r="AI858" s="19">
        <v>0</v>
      </c>
      <c r="AJ858" s="19">
        <v>0</v>
      </c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>
        <v>0</v>
      </c>
      <c r="BB858" s="19">
        <v>15713207</v>
      </c>
      <c r="BC858" s="19"/>
      <c r="BD858" s="19"/>
      <c r="BE858" s="19"/>
      <c r="BF858" s="19"/>
      <c r="BG858" s="16">
        <f t="shared" si="53"/>
        <v>0</v>
      </c>
      <c r="BH858" s="16">
        <f t="shared" si="53"/>
        <v>15713207</v>
      </c>
      <c r="BI858" s="79">
        <f t="shared" si="54"/>
        <v>0</v>
      </c>
      <c r="BJ858" s="79">
        <f t="shared" si="55"/>
        <v>15713207</v>
      </c>
      <c r="BK858" s="18">
        <f t="shared" si="52"/>
        <v>0</v>
      </c>
    </row>
    <row r="859" spans="1:63" ht="31.5" x14ac:dyDescent="0.3">
      <c r="A859" s="12">
        <v>41.5107</v>
      </c>
      <c r="B859" s="13" t="s">
        <v>827</v>
      </c>
      <c r="C859" s="19"/>
      <c r="D859" s="19"/>
      <c r="E859" s="19">
        <v>0</v>
      </c>
      <c r="F859" s="19">
        <v>0</v>
      </c>
      <c r="G859" s="19">
        <v>0</v>
      </c>
      <c r="H859" s="19">
        <v>0</v>
      </c>
      <c r="I859" s="19"/>
      <c r="J859" s="19"/>
      <c r="K859" s="19">
        <v>0</v>
      </c>
      <c r="L859" s="19">
        <v>0</v>
      </c>
      <c r="M859" s="19" t="s">
        <v>73</v>
      </c>
      <c r="N859" s="19" t="s">
        <v>73</v>
      </c>
      <c r="O859" s="22"/>
      <c r="P859" s="19"/>
      <c r="Q859" s="22">
        <v>0</v>
      </c>
      <c r="R859" s="22">
        <v>0</v>
      </c>
      <c r="S859" s="19">
        <v>0</v>
      </c>
      <c r="T859" s="19">
        <v>0</v>
      </c>
      <c r="U859" s="19"/>
      <c r="V859" s="19"/>
      <c r="W859" s="19">
        <v>0</v>
      </c>
      <c r="X859" s="19">
        <v>0</v>
      </c>
      <c r="Y859" s="19">
        <v>0</v>
      </c>
      <c r="Z859" s="19">
        <v>0</v>
      </c>
      <c r="AA859" s="19">
        <v>0</v>
      </c>
      <c r="AB859" s="19">
        <v>0</v>
      </c>
      <c r="AC859" s="19">
        <v>0</v>
      </c>
      <c r="AD859" s="19">
        <v>0</v>
      </c>
      <c r="AE859" s="19"/>
      <c r="AF859" s="19"/>
      <c r="AG859" s="19">
        <v>0</v>
      </c>
      <c r="AH859" s="19">
        <v>0</v>
      </c>
      <c r="AI859" s="19">
        <v>0</v>
      </c>
      <c r="AJ859" s="19">
        <v>0</v>
      </c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>
        <v>0</v>
      </c>
      <c r="BB859" s="19">
        <v>4608831</v>
      </c>
      <c r="BC859" s="19"/>
      <c r="BD859" s="19"/>
      <c r="BE859" s="19"/>
      <c r="BF859" s="19"/>
      <c r="BG859" s="16">
        <f t="shared" si="53"/>
        <v>0</v>
      </c>
      <c r="BH859" s="16">
        <f t="shared" si="53"/>
        <v>4608831</v>
      </c>
      <c r="BI859" s="79">
        <f t="shared" si="54"/>
        <v>0</v>
      </c>
      <c r="BJ859" s="79">
        <f t="shared" si="55"/>
        <v>4608831</v>
      </c>
      <c r="BK859" s="18">
        <f t="shared" si="52"/>
        <v>0</v>
      </c>
    </row>
    <row r="860" spans="1:63" ht="31.5" x14ac:dyDescent="0.3">
      <c r="A860" s="12">
        <v>41.511699999999998</v>
      </c>
      <c r="B860" s="13" t="s">
        <v>828</v>
      </c>
      <c r="C860" s="19"/>
      <c r="D860" s="19"/>
      <c r="E860" s="19">
        <v>0</v>
      </c>
      <c r="F860" s="19">
        <v>0</v>
      </c>
      <c r="G860" s="19">
        <v>0</v>
      </c>
      <c r="H860" s="19">
        <v>0</v>
      </c>
      <c r="I860" s="19"/>
      <c r="J860" s="19"/>
      <c r="K860" s="19">
        <v>0</v>
      </c>
      <c r="L860" s="19">
        <v>0</v>
      </c>
      <c r="M860" s="19" t="s">
        <v>73</v>
      </c>
      <c r="N860" s="19" t="s">
        <v>73</v>
      </c>
      <c r="O860" s="22"/>
      <c r="P860" s="19"/>
      <c r="Q860" s="22">
        <v>0</v>
      </c>
      <c r="R860" s="22">
        <v>0</v>
      </c>
      <c r="S860" s="19">
        <v>0</v>
      </c>
      <c r="T860" s="19">
        <v>0</v>
      </c>
      <c r="U860" s="19"/>
      <c r="V860" s="19"/>
      <c r="W860" s="19">
        <v>0</v>
      </c>
      <c r="X860" s="19">
        <v>0</v>
      </c>
      <c r="Y860" s="19">
        <v>0</v>
      </c>
      <c r="Z860" s="19">
        <v>0</v>
      </c>
      <c r="AA860" s="19">
        <v>0</v>
      </c>
      <c r="AB860" s="19">
        <v>0</v>
      </c>
      <c r="AC860" s="19">
        <v>0</v>
      </c>
      <c r="AD860" s="19">
        <v>0</v>
      </c>
      <c r="AE860" s="19"/>
      <c r="AF860" s="19"/>
      <c r="AG860" s="19">
        <v>0</v>
      </c>
      <c r="AH860" s="19">
        <v>0</v>
      </c>
      <c r="AI860" s="19">
        <v>0</v>
      </c>
      <c r="AJ860" s="19">
        <v>0</v>
      </c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>
        <v>0</v>
      </c>
      <c r="BB860" s="19">
        <v>5843826</v>
      </c>
      <c r="BC860" s="19"/>
      <c r="BD860" s="19"/>
      <c r="BE860" s="19"/>
      <c r="BF860" s="19"/>
      <c r="BG860" s="16">
        <f t="shared" si="53"/>
        <v>0</v>
      </c>
      <c r="BH860" s="16">
        <f t="shared" si="53"/>
        <v>5843826</v>
      </c>
      <c r="BI860" s="79">
        <f t="shared" si="54"/>
        <v>0</v>
      </c>
      <c r="BJ860" s="79">
        <f t="shared" si="55"/>
        <v>5843826</v>
      </c>
      <c r="BK860" s="18">
        <f t="shared" si="52"/>
        <v>0</v>
      </c>
    </row>
    <row r="861" spans="1:63" ht="31.5" x14ac:dyDescent="0.3">
      <c r="A861" s="12">
        <v>41.512700000000002</v>
      </c>
      <c r="B861" s="13" t="s">
        <v>829</v>
      </c>
      <c r="C861" s="19"/>
      <c r="D861" s="19"/>
      <c r="E861" s="19">
        <v>0</v>
      </c>
      <c r="F861" s="19">
        <v>0</v>
      </c>
      <c r="G861" s="19">
        <v>0</v>
      </c>
      <c r="H861" s="19">
        <v>0</v>
      </c>
      <c r="I861" s="19"/>
      <c r="J861" s="19"/>
      <c r="K861" s="19">
        <v>0</v>
      </c>
      <c r="L861" s="19">
        <v>0</v>
      </c>
      <c r="M861" s="19" t="s">
        <v>73</v>
      </c>
      <c r="N861" s="19" t="s">
        <v>73</v>
      </c>
      <c r="O861" s="22"/>
      <c r="P861" s="19"/>
      <c r="Q861" s="22">
        <v>0</v>
      </c>
      <c r="R861" s="22">
        <v>0</v>
      </c>
      <c r="S861" s="19">
        <v>0</v>
      </c>
      <c r="T861" s="19">
        <v>0</v>
      </c>
      <c r="U861" s="19"/>
      <c r="V861" s="19"/>
      <c r="W861" s="19">
        <v>0</v>
      </c>
      <c r="X861" s="19">
        <v>0</v>
      </c>
      <c r="Y861" s="19">
        <v>0</v>
      </c>
      <c r="Z861" s="19">
        <v>0</v>
      </c>
      <c r="AA861" s="19">
        <v>0</v>
      </c>
      <c r="AB861" s="19">
        <v>0</v>
      </c>
      <c r="AC861" s="19">
        <v>0</v>
      </c>
      <c r="AD861" s="19">
        <v>0</v>
      </c>
      <c r="AE861" s="19"/>
      <c r="AF861" s="19"/>
      <c r="AG861" s="19">
        <v>0</v>
      </c>
      <c r="AH861" s="19">
        <v>0</v>
      </c>
      <c r="AI861" s="19">
        <v>0</v>
      </c>
      <c r="AJ861" s="19">
        <v>0</v>
      </c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>
        <v>0</v>
      </c>
      <c r="BB861" s="19">
        <v>3317632</v>
      </c>
      <c r="BC861" s="19"/>
      <c r="BD861" s="19"/>
      <c r="BE861" s="19"/>
      <c r="BF861" s="19"/>
      <c r="BG861" s="16">
        <f t="shared" si="53"/>
        <v>0</v>
      </c>
      <c r="BH861" s="16">
        <f t="shared" si="53"/>
        <v>3317632</v>
      </c>
      <c r="BI861" s="79">
        <f t="shared" si="54"/>
        <v>0</v>
      </c>
      <c r="BJ861" s="79">
        <f t="shared" si="55"/>
        <v>3317632</v>
      </c>
      <c r="BK861" s="18">
        <f t="shared" si="52"/>
        <v>0</v>
      </c>
    </row>
    <row r="862" spans="1:63" ht="31.5" x14ac:dyDescent="0.3">
      <c r="A862" s="12">
        <v>41.5137</v>
      </c>
      <c r="B862" s="13" t="s">
        <v>830</v>
      </c>
      <c r="C862" s="19"/>
      <c r="D862" s="19"/>
      <c r="E862" s="19">
        <v>0</v>
      </c>
      <c r="F862" s="19">
        <v>0</v>
      </c>
      <c r="G862" s="19">
        <v>0</v>
      </c>
      <c r="H862" s="19">
        <v>0</v>
      </c>
      <c r="I862" s="19"/>
      <c r="J862" s="19"/>
      <c r="K862" s="19">
        <v>0</v>
      </c>
      <c r="L862" s="19">
        <v>0</v>
      </c>
      <c r="M862" s="19" t="s">
        <v>73</v>
      </c>
      <c r="N862" s="19" t="s">
        <v>73</v>
      </c>
      <c r="O862" s="22"/>
      <c r="P862" s="19"/>
      <c r="Q862" s="22">
        <v>0</v>
      </c>
      <c r="R862" s="22">
        <v>0</v>
      </c>
      <c r="S862" s="19">
        <v>0</v>
      </c>
      <c r="T862" s="19">
        <v>0</v>
      </c>
      <c r="U862" s="19"/>
      <c r="V862" s="19"/>
      <c r="W862" s="19">
        <v>0</v>
      </c>
      <c r="X862" s="19">
        <v>0</v>
      </c>
      <c r="Y862" s="19">
        <v>0</v>
      </c>
      <c r="Z862" s="19">
        <v>0</v>
      </c>
      <c r="AA862" s="19">
        <v>0</v>
      </c>
      <c r="AB862" s="19">
        <v>0</v>
      </c>
      <c r="AC862" s="19">
        <v>0</v>
      </c>
      <c r="AD862" s="19">
        <v>0</v>
      </c>
      <c r="AE862" s="19"/>
      <c r="AF862" s="19"/>
      <c r="AG862" s="19">
        <v>0</v>
      </c>
      <c r="AH862" s="19">
        <v>0</v>
      </c>
      <c r="AI862" s="19">
        <v>0</v>
      </c>
      <c r="AJ862" s="19">
        <v>0</v>
      </c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>
        <v>0</v>
      </c>
      <c r="BB862" s="19">
        <v>9394831</v>
      </c>
      <c r="BC862" s="19"/>
      <c r="BD862" s="19"/>
      <c r="BE862" s="19"/>
      <c r="BF862" s="19"/>
      <c r="BG862" s="16">
        <f t="shared" si="53"/>
        <v>0</v>
      </c>
      <c r="BH862" s="16">
        <f t="shared" si="53"/>
        <v>9394831</v>
      </c>
      <c r="BI862" s="79">
        <f t="shared" si="54"/>
        <v>0</v>
      </c>
      <c r="BJ862" s="79">
        <f t="shared" si="55"/>
        <v>9394831</v>
      </c>
      <c r="BK862" s="18">
        <f t="shared" si="52"/>
        <v>0</v>
      </c>
    </row>
    <row r="863" spans="1:63" ht="31.5" x14ac:dyDescent="0.3">
      <c r="A863" s="12">
        <v>41.514699999999998</v>
      </c>
      <c r="B863" s="13" t="s">
        <v>831</v>
      </c>
      <c r="C863" s="19"/>
      <c r="D863" s="19"/>
      <c r="E863" s="19">
        <v>0</v>
      </c>
      <c r="F863" s="19">
        <v>0</v>
      </c>
      <c r="G863" s="19">
        <v>0</v>
      </c>
      <c r="H863" s="19">
        <v>0</v>
      </c>
      <c r="I863" s="19"/>
      <c r="J863" s="19"/>
      <c r="K863" s="19">
        <v>0</v>
      </c>
      <c r="L863" s="19">
        <v>0</v>
      </c>
      <c r="M863" s="19" t="s">
        <v>73</v>
      </c>
      <c r="N863" s="19" t="s">
        <v>73</v>
      </c>
      <c r="O863" s="22"/>
      <c r="P863" s="19"/>
      <c r="Q863" s="22">
        <v>0</v>
      </c>
      <c r="R863" s="22">
        <v>0</v>
      </c>
      <c r="S863" s="19">
        <v>0</v>
      </c>
      <c r="T863" s="19">
        <v>0</v>
      </c>
      <c r="U863" s="19"/>
      <c r="V863" s="19"/>
      <c r="W863" s="19">
        <v>0</v>
      </c>
      <c r="X863" s="19">
        <v>0</v>
      </c>
      <c r="Y863" s="19">
        <v>0</v>
      </c>
      <c r="Z863" s="19">
        <v>0</v>
      </c>
      <c r="AA863" s="19">
        <v>0</v>
      </c>
      <c r="AB863" s="19">
        <v>0</v>
      </c>
      <c r="AC863" s="19">
        <v>0</v>
      </c>
      <c r="AD863" s="19">
        <v>0</v>
      </c>
      <c r="AE863" s="19"/>
      <c r="AF863" s="19"/>
      <c r="AG863" s="19">
        <v>0</v>
      </c>
      <c r="AH863" s="19">
        <v>0</v>
      </c>
      <c r="AI863" s="19">
        <v>0</v>
      </c>
      <c r="AJ863" s="19">
        <v>0</v>
      </c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>
        <v>0</v>
      </c>
      <c r="BB863" s="19">
        <v>1149089094</v>
      </c>
      <c r="BC863" s="19"/>
      <c r="BD863" s="19"/>
      <c r="BE863" s="19"/>
      <c r="BF863" s="19"/>
      <c r="BG863" s="16">
        <f t="shared" si="53"/>
        <v>0</v>
      </c>
      <c r="BH863" s="16">
        <f t="shared" si="53"/>
        <v>1149089094</v>
      </c>
      <c r="BI863" s="79">
        <f t="shared" si="54"/>
        <v>0</v>
      </c>
      <c r="BJ863" s="79">
        <f t="shared" si="55"/>
        <v>1149089094</v>
      </c>
      <c r="BK863" s="18">
        <f t="shared" si="52"/>
        <v>0</v>
      </c>
    </row>
    <row r="864" spans="1:63" ht="31.5" x14ac:dyDescent="0.3">
      <c r="A864" s="12">
        <v>41.515700000000002</v>
      </c>
      <c r="B864" s="13" t="s">
        <v>832</v>
      </c>
      <c r="C864" s="19"/>
      <c r="D864" s="19"/>
      <c r="E864" s="19">
        <v>0</v>
      </c>
      <c r="F864" s="19">
        <v>0</v>
      </c>
      <c r="G864" s="19">
        <v>0</v>
      </c>
      <c r="H864" s="19">
        <v>0</v>
      </c>
      <c r="I864" s="19"/>
      <c r="J864" s="19"/>
      <c r="K864" s="19">
        <v>0</v>
      </c>
      <c r="L864" s="19">
        <v>0</v>
      </c>
      <c r="M864" s="19" t="s">
        <v>73</v>
      </c>
      <c r="N864" s="19" t="s">
        <v>73</v>
      </c>
      <c r="O864" s="22"/>
      <c r="P864" s="19"/>
      <c r="Q864" s="22">
        <v>0</v>
      </c>
      <c r="R864" s="22">
        <v>0</v>
      </c>
      <c r="S864" s="19">
        <v>0</v>
      </c>
      <c r="T864" s="19">
        <v>0</v>
      </c>
      <c r="U864" s="19"/>
      <c r="V864" s="19"/>
      <c r="W864" s="19">
        <v>0</v>
      </c>
      <c r="X864" s="19">
        <v>0</v>
      </c>
      <c r="Y864" s="19">
        <v>0</v>
      </c>
      <c r="Z864" s="19">
        <v>0</v>
      </c>
      <c r="AA864" s="19">
        <v>0</v>
      </c>
      <c r="AB864" s="19">
        <v>0</v>
      </c>
      <c r="AC864" s="19">
        <v>0</v>
      </c>
      <c r="AD864" s="19">
        <v>0</v>
      </c>
      <c r="AE864" s="19"/>
      <c r="AF864" s="19"/>
      <c r="AG864" s="19">
        <v>0</v>
      </c>
      <c r="AH864" s="19">
        <v>0</v>
      </c>
      <c r="AI864" s="19">
        <v>0</v>
      </c>
      <c r="AJ864" s="19">
        <v>0</v>
      </c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>
        <v>0</v>
      </c>
      <c r="BB864" s="19">
        <v>7161230</v>
      </c>
      <c r="BC864" s="19"/>
      <c r="BD864" s="19"/>
      <c r="BE864" s="19"/>
      <c r="BF864" s="19"/>
      <c r="BG864" s="16">
        <f t="shared" si="53"/>
        <v>0</v>
      </c>
      <c r="BH864" s="16">
        <f t="shared" si="53"/>
        <v>7161230</v>
      </c>
      <c r="BI864" s="79">
        <f t="shared" si="54"/>
        <v>0</v>
      </c>
      <c r="BJ864" s="79">
        <f t="shared" si="55"/>
        <v>7161230</v>
      </c>
      <c r="BK864" s="18">
        <f t="shared" si="52"/>
        <v>0</v>
      </c>
    </row>
    <row r="865" spans="1:63" ht="47.25" x14ac:dyDescent="0.3">
      <c r="A865" s="12">
        <v>41.5167</v>
      </c>
      <c r="B865" s="13" t="s">
        <v>833</v>
      </c>
      <c r="C865" s="19"/>
      <c r="D865" s="19"/>
      <c r="E865" s="19">
        <v>0</v>
      </c>
      <c r="F865" s="19">
        <v>0</v>
      </c>
      <c r="G865" s="19">
        <v>0</v>
      </c>
      <c r="H865" s="19">
        <v>0</v>
      </c>
      <c r="I865" s="19"/>
      <c r="J865" s="19"/>
      <c r="K865" s="19">
        <v>0</v>
      </c>
      <c r="L865" s="19">
        <v>0</v>
      </c>
      <c r="M865" s="19" t="s">
        <v>73</v>
      </c>
      <c r="N865" s="19" t="s">
        <v>73</v>
      </c>
      <c r="O865" s="22"/>
      <c r="P865" s="19"/>
      <c r="Q865" s="22">
        <v>0</v>
      </c>
      <c r="R865" s="22">
        <v>0</v>
      </c>
      <c r="S865" s="19">
        <v>0</v>
      </c>
      <c r="T865" s="19">
        <v>0</v>
      </c>
      <c r="U865" s="19"/>
      <c r="V865" s="19"/>
      <c r="W865" s="19">
        <v>0</v>
      </c>
      <c r="X865" s="19">
        <v>0</v>
      </c>
      <c r="Y865" s="19">
        <v>0</v>
      </c>
      <c r="Z865" s="19">
        <v>0</v>
      </c>
      <c r="AA865" s="19">
        <v>0</v>
      </c>
      <c r="AB865" s="19">
        <v>0</v>
      </c>
      <c r="AC865" s="19">
        <v>0</v>
      </c>
      <c r="AD865" s="19">
        <v>0</v>
      </c>
      <c r="AE865" s="19"/>
      <c r="AF865" s="19"/>
      <c r="AG865" s="19">
        <v>0</v>
      </c>
      <c r="AH865" s="19">
        <v>0</v>
      </c>
      <c r="AI865" s="19">
        <v>0</v>
      </c>
      <c r="AJ865" s="19">
        <v>0</v>
      </c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>
        <v>0</v>
      </c>
      <c r="BB865" s="19">
        <v>14340008</v>
      </c>
      <c r="BC865" s="19"/>
      <c r="BD865" s="19"/>
      <c r="BE865" s="19"/>
      <c r="BF865" s="19"/>
      <c r="BG865" s="16">
        <f t="shared" si="53"/>
        <v>0</v>
      </c>
      <c r="BH865" s="16">
        <f t="shared" si="53"/>
        <v>14340008</v>
      </c>
      <c r="BI865" s="79">
        <f t="shared" si="54"/>
        <v>0</v>
      </c>
      <c r="BJ865" s="79">
        <f t="shared" si="55"/>
        <v>14340008</v>
      </c>
      <c r="BK865" s="18">
        <f t="shared" si="52"/>
        <v>0</v>
      </c>
    </row>
    <row r="866" spans="1:63" ht="47.25" x14ac:dyDescent="0.3">
      <c r="A866" s="12">
        <v>41.517699999999998</v>
      </c>
      <c r="B866" s="13" t="s">
        <v>834</v>
      </c>
      <c r="C866" s="19"/>
      <c r="D866" s="19"/>
      <c r="E866" s="19">
        <v>0</v>
      </c>
      <c r="F866" s="19">
        <v>0</v>
      </c>
      <c r="G866" s="19">
        <v>0</v>
      </c>
      <c r="H866" s="19">
        <v>0</v>
      </c>
      <c r="I866" s="19"/>
      <c r="J866" s="19"/>
      <c r="K866" s="19">
        <v>0</v>
      </c>
      <c r="L866" s="19">
        <v>0</v>
      </c>
      <c r="M866" s="19" t="s">
        <v>73</v>
      </c>
      <c r="N866" s="19" t="s">
        <v>73</v>
      </c>
      <c r="O866" s="22"/>
      <c r="P866" s="19"/>
      <c r="Q866" s="22">
        <v>0</v>
      </c>
      <c r="R866" s="22">
        <v>0</v>
      </c>
      <c r="S866" s="19">
        <v>0</v>
      </c>
      <c r="T866" s="19">
        <v>0</v>
      </c>
      <c r="U866" s="19"/>
      <c r="V866" s="19"/>
      <c r="W866" s="19">
        <v>0</v>
      </c>
      <c r="X866" s="19">
        <v>0</v>
      </c>
      <c r="Y866" s="19">
        <v>0</v>
      </c>
      <c r="Z866" s="19">
        <v>0</v>
      </c>
      <c r="AA866" s="19">
        <v>0</v>
      </c>
      <c r="AB866" s="19">
        <v>0</v>
      </c>
      <c r="AC866" s="19">
        <v>0</v>
      </c>
      <c r="AD866" s="19">
        <v>0</v>
      </c>
      <c r="AE866" s="19"/>
      <c r="AF866" s="19"/>
      <c r="AG866" s="19">
        <v>0</v>
      </c>
      <c r="AH866" s="19">
        <v>0</v>
      </c>
      <c r="AI866" s="19">
        <v>0</v>
      </c>
      <c r="AJ866" s="19">
        <v>0</v>
      </c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>
        <v>0</v>
      </c>
      <c r="BB866" s="19">
        <v>11135956</v>
      </c>
      <c r="BC866" s="19"/>
      <c r="BD866" s="19"/>
      <c r="BE866" s="19"/>
      <c r="BF866" s="19"/>
      <c r="BG866" s="16">
        <f t="shared" si="53"/>
        <v>0</v>
      </c>
      <c r="BH866" s="16">
        <f t="shared" si="53"/>
        <v>11135956</v>
      </c>
      <c r="BI866" s="79">
        <f t="shared" si="54"/>
        <v>0</v>
      </c>
      <c r="BJ866" s="79">
        <f t="shared" si="55"/>
        <v>11135956</v>
      </c>
      <c r="BK866" s="18">
        <f t="shared" si="52"/>
        <v>0</v>
      </c>
    </row>
    <row r="867" spans="1:63" ht="31.5" x14ac:dyDescent="0.3">
      <c r="A867" s="12">
        <v>41.518700000000003</v>
      </c>
      <c r="B867" s="13" t="s">
        <v>835</v>
      </c>
      <c r="C867" s="19"/>
      <c r="D867" s="19"/>
      <c r="E867" s="19">
        <v>0</v>
      </c>
      <c r="F867" s="19">
        <v>0</v>
      </c>
      <c r="G867" s="19">
        <v>0</v>
      </c>
      <c r="H867" s="19">
        <v>0</v>
      </c>
      <c r="I867" s="19"/>
      <c r="J867" s="19"/>
      <c r="K867" s="19">
        <v>0</v>
      </c>
      <c r="L867" s="19">
        <v>0</v>
      </c>
      <c r="M867" s="19" t="s">
        <v>73</v>
      </c>
      <c r="N867" s="19" t="s">
        <v>73</v>
      </c>
      <c r="O867" s="22"/>
      <c r="P867" s="19"/>
      <c r="Q867" s="22">
        <v>0</v>
      </c>
      <c r="R867" s="22">
        <v>0</v>
      </c>
      <c r="S867" s="19">
        <v>0</v>
      </c>
      <c r="T867" s="19">
        <v>0</v>
      </c>
      <c r="U867" s="19"/>
      <c r="V867" s="19"/>
      <c r="W867" s="19">
        <v>0</v>
      </c>
      <c r="X867" s="19">
        <v>0</v>
      </c>
      <c r="Y867" s="19">
        <v>0</v>
      </c>
      <c r="Z867" s="19">
        <v>0</v>
      </c>
      <c r="AA867" s="19">
        <v>0</v>
      </c>
      <c r="AB867" s="19">
        <v>0</v>
      </c>
      <c r="AC867" s="19">
        <v>0</v>
      </c>
      <c r="AD867" s="19">
        <v>0</v>
      </c>
      <c r="AE867" s="19"/>
      <c r="AF867" s="19"/>
      <c r="AG867" s="19">
        <v>0</v>
      </c>
      <c r="AH867" s="19">
        <v>0</v>
      </c>
      <c r="AI867" s="19">
        <v>0</v>
      </c>
      <c r="AJ867" s="19">
        <v>0</v>
      </c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>
        <v>0</v>
      </c>
      <c r="BB867" s="19">
        <v>0</v>
      </c>
      <c r="BC867" s="19"/>
      <c r="BD867" s="19"/>
      <c r="BE867" s="19"/>
      <c r="BF867" s="19"/>
      <c r="BG867" s="16">
        <f t="shared" si="53"/>
        <v>0</v>
      </c>
      <c r="BH867" s="16">
        <f t="shared" si="53"/>
        <v>0</v>
      </c>
      <c r="BI867" s="79">
        <f t="shared" si="54"/>
        <v>0</v>
      </c>
      <c r="BJ867" s="79">
        <f t="shared" si="55"/>
        <v>0</v>
      </c>
      <c r="BK867" s="18">
        <f t="shared" si="52"/>
        <v>0</v>
      </c>
    </row>
    <row r="868" spans="1:63" ht="47.25" x14ac:dyDescent="0.3">
      <c r="A868" s="12">
        <v>41.5197</v>
      </c>
      <c r="B868" s="13" t="s">
        <v>836</v>
      </c>
      <c r="C868" s="19"/>
      <c r="D868" s="19"/>
      <c r="E868" s="19">
        <v>0</v>
      </c>
      <c r="F868" s="19">
        <v>0</v>
      </c>
      <c r="G868" s="19">
        <v>0</v>
      </c>
      <c r="H868" s="19">
        <v>0</v>
      </c>
      <c r="I868" s="19"/>
      <c r="J868" s="19"/>
      <c r="K868" s="19">
        <v>0</v>
      </c>
      <c r="L868" s="19">
        <v>0</v>
      </c>
      <c r="M868" s="19" t="s">
        <v>73</v>
      </c>
      <c r="N868" s="19" t="s">
        <v>73</v>
      </c>
      <c r="O868" s="22"/>
      <c r="P868" s="19"/>
      <c r="Q868" s="22">
        <v>0</v>
      </c>
      <c r="R868" s="22">
        <v>0</v>
      </c>
      <c r="S868" s="19">
        <v>0</v>
      </c>
      <c r="T868" s="19">
        <v>0</v>
      </c>
      <c r="U868" s="19"/>
      <c r="V868" s="19"/>
      <c r="W868" s="19">
        <v>0</v>
      </c>
      <c r="X868" s="19">
        <v>0</v>
      </c>
      <c r="Y868" s="19">
        <v>0</v>
      </c>
      <c r="Z868" s="19">
        <v>0</v>
      </c>
      <c r="AA868" s="19">
        <v>0</v>
      </c>
      <c r="AB868" s="19">
        <v>0</v>
      </c>
      <c r="AC868" s="19">
        <v>0</v>
      </c>
      <c r="AD868" s="19">
        <v>0</v>
      </c>
      <c r="AE868" s="19"/>
      <c r="AF868" s="19"/>
      <c r="AG868" s="19">
        <v>0</v>
      </c>
      <c r="AH868" s="19">
        <v>0</v>
      </c>
      <c r="AI868" s="19">
        <v>0</v>
      </c>
      <c r="AJ868" s="19">
        <v>0</v>
      </c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>
        <v>0</v>
      </c>
      <c r="BB868" s="19">
        <v>14818444</v>
      </c>
      <c r="BC868" s="19"/>
      <c r="BD868" s="19"/>
      <c r="BE868" s="19"/>
      <c r="BF868" s="19"/>
      <c r="BG868" s="16">
        <f t="shared" si="53"/>
        <v>0</v>
      </c>
      <c r="BH868" s="16">
        <f t="shared" si="53"/>
        <v>14818444</v>
      </c>
      <c r="BI868" s="79">
        <f t="shared" si="54"/>
        <v>0</v>
      </c>
      <c r="BJ868" s="79">
        <f t="shared" si="55"/>
        <v>14818444</v>
      </c>
      <c r="BK868" s="18">
        <f t="shared" si="52"/>
        <v>0</v>
      </c>
    </row>
    <row r="869" spans="1:63" ht="47.25" x14ac:dyDescent="0.3">
      <c r="A869" s="12">
        <v>41.520699999999998</v>
      </c>
      <c r="B869" s="13" t="s">
        <v>837</v>
      </c>
      <c r="C869" s="19"/>
      <c r="D869" s="19"/>
      <c r="E869" s="19">
        <v>0</v>
      </c>
      <c r="F869" s="19">
        <v>0</v>
      </c>
      <c r="G869" s="19">
        <v>0</v>
      </c>
      <c r="H869" s="19">
        <v>0</v>
      </c>
      <c r="I869" s="19"/>
      <c r="J869" s="19"/>
      <c r="K869" s="19">
        <v>0</v>
      </c>
      <c r="L869" s="19">
        <v>0</v>
      </c>
      <c r="M869" s="19" t="s">
        <v>73</v>
      </c>
      <c r="N869" s="19" t="s">
        <v>73</v>
      </c>
      <c r="O869" s="22"/>
      <c r="P869" s="19"/>
      <c r="Q869" s="22">
        <v>0</v>
      </c>
      <c r="R869" s="22">
        <v>0</v>
      </c>
      <c r="S869" s="19">
        <v>0</v>
      </c>
      <c r="T869" s="19">
        <v>0</v>
      </c>
      <c r="U869" s="19"/>
      <c r="V869" s="19"/>
      <c r="W869" s="19">
        <v>0</v>
      </c>
      <c r="X869" s="19">
        <v>0</v>
      </c>
      <c r="Y869" s="19">
        <v>0</v>
      </c>
      <c r="Z869" s="19">
        <v>0</v>
      </c>
      <c r="AA869" s="19">
        <v>0</v>
      </c>
      <c r="AB869" s="19">
        <v>0</v>
      </c>
      <c r="AC869" s="19">
        <v>0</v>
      </c>
      <c r="AD869" s="19">
        <v>0</v>
      </c>
      <c r="AE869" s="19"/>
      <c r="AF869" s="19"/>
      <c r="AG869" s="19">
        <v>0</v>
      </c>
      <c r="AH869" s="19">
        <v>0</v>
      </c>
      <c r="AI869" s="19">
        <v>0</v>
      </c>
      <c r="AJ869" s="19">
        <v>0</v>
      </c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>
        <v>0</v>
      </c>
      <c r="BB869" s="19">
        <v>0</v>
      </c>
      <c r="BC869" s="19"/>
      <c r="BD869" s="19"/>
      <c r="BE869" s="19"/>
      <c r="BF869" s="19"/>
      <c r="BG869" s="16">
        <f t="shared" si="53"/>
        <v>0</v>
      </c>
      <c r="BH869" s="16">
        <f t="shared" si="53"/>
        <v>0</v>
      </c>
      <c r="BI869" s="79">
        <f t="shared" si="54"/>
        <v>0</v>
      </c>
      <c r="BJ869" s="79">
        <f t="shared" si="55"/>
        <v>0</v>
      </c>
      <c r="BK869" s="18">
        <f t="shared" si="52"/>
        <v>0</v>
      </c>
    </row>
    <row r="870" spans="1:63" ht="31.5" x14ac:dyDescent="0.3">
      <c r="A870" s="12">
        <v>41.521700000000003</v>
      </c>
      <c r="B870" s="13" t="s">
        <v>838</v>
      </c>
      <c r="C870" s="19"/>
      <c r="D870" s="19"/>
      <c r="E870" s="19">
        <v>0</v>
      </c>
      <c r="F870" s="19">
        <v>0</v>
      </c>
      <c r="G870" s="19">
        <v>0</v>
      </c>
      <c r="H870" s="19">
        <v>0</v>
      </c>
      <c r="I870" s="19"/>
      <c r="J870" s="19"/>
      <c r="K870" s="19">
        <v>0</v>
      </c>
      <c r="L870" s="19">
        <v>0</v>
      </c>
      <c r="M870" s="19" t="s">
        <v>73</v>
      </c>
      <c r="N870" s="19" t="s">
        <v>73</v>
      </c>
      <c r="O870" s="22"/>
      <c r="P870" s="19"/>
      <c r="Q870" s="22">
        <v>0</v>
      </c>
      <c r="R870" s="22">
        <v>0</v>
      </c>
      <c r="S870" s="19">
        <v>0</v>
      </c>
      <c r="T870" s="19">
        <v>0</v>
      </c>
      <c r="U870" s="19"/>
      <c r="V870" s="19"/>
      <c r="W870" s="19">
        <v>0</v>
      </c>
      <c r="X870" s="19">
        <v>0</v>
      </c>
      <c r="Y870" s="19">
        <v>0</v>
      </c>
      <c r="Z870" s="19">
        <v>0</v>
      </c>
      <c r="AA870" s="19">
        <v>0</v>
      </c>
      <c r="AB870" s="19">
        <v>0</v>
      </c>
      <c r="AC870" s="19">
        <v>0</v>
      </c>
      <c r="AD870" s="19">
        <v>0</v>
      </c>
      <c r="AE870" s="19"/>
      <c r="AF870" s="19"/>
      <c r="AG870" s="19">
        <v>0</v>
      </c>
      <c r="AH870" s="19">
        <v>0</v>
      </c>
      <c r="AI870" s="19">
        <v>0</v>
      </c>
      <c r="AJ870" s="19">
        <v>0</v>
      </c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>
        <v>0</v>
      </c>
      <c r="BB870" s="19">
        <v>529900400</v>
      </c>
      <c r="BC870" s="19"/>
      <c r="BD870" s="19"/>
      <c r="BE870" s="19"/>
      <c r="BF870" s="19"/>
      <c r="BG870" s="16">
        <f t="shared" si="53"/>
        <v>0</v>
      </c>
      <c r="BH870" s="16">
        <f t="shared" si="53"/>
        <v>529900400</v>
      </c>
      <c r="BI870" s="79">
        <f t="shared" si="54"/>
        <v>0</v>
      </c>
      <c r="BJ870" s="79">
        <f t="shared" si="55"/>
        <v>529900400</v>
      </c>
      <c r="BK870" s="18">
        <f t="shared" si="52"/>
        <v>0</v>
      </c>
    </row>
    <row r="871" spans="1:63" ht="31.5" x14ac:dyDescent="0.3">
      <c r="A871" s="12">
        <v>41.5227</v>
      </c>
      <c r="B871" s="13" t="s">
        <v>839</v>
      </c>
      <c r="C871" s="19"/>
      <c r="D871" s="19"/>
      <c r="E871" s="19">
        <v>0</v>
      </c>
      <c r="F871" s="19">
        <v>0</v>
      </c>
      <c r="G871" s="19">
        <v>0</v>
      </c>
      <c r="H871" s="19">
        <v>0</v>
      </c>
      <c r="I871" s="19"/>
      <c r="J871" s="19"/>
      <c r="K871" s="19">
        <v>0</v>
      </c>
      <c r="L871" s="19">
        <v>0</v>
      </c>
      <c r="M871" s="19" t="s">
        <v>73</v>
      </c>
      <c r="N871" s="19" t="s">
        <v>73</v>
      </c>
      <c r="O871" s="22"/>
      <c r="P871" s="19"/>
      <c r="Q871" s="22">
        <v>0</v>
      </c>
      <c r="R871" s="22">
        <v>0</v>
      </c>
      <c r="S871" s="19">
        <v>0</v>
      </c>
      <c r="T871" s="19">
        <v>0</v>
      </c>
      <c r="U871" s="19"/>
      <c r="V871" s="19"/>
      <c r="W871" s="19">
        <v>0</v>
      </c>
      <c r="X871" s="19">
        <v>0</v>
      </c>
      <c r="Y871" s="19">
        <v>0</v>
      </c>
      <c r="Z871" s="19">
        <v>0</v>
      </c>
      <c r="AA871" s="19">
        <v>0</v>
      </c>
      <c r="AB871" s="19">
        <v>0</v>
      </c>
      <c r="AC871" s="19">
        <v>0</v>
      </c>
      <c r="AD871" s="19">
        <v>0</v>
      </c>
      <c r="AE871" s="19"/>
      <c r="AF871" s="19"/>
      <c r="AG871" s="19">
        <v>0</v>
      </c>
      <c r="AH871" s="19">
        <v>0</v>
      </c>
      <c r="AI871" s="19">
        <v>0</v>
      </c>
      <c r="AJ871" s="19">
        <v>0</v>
      </c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>
        <v>0</v>
      </c>
      <c r="BB871" s="19">
        <v>58586960</v>
      </c>
      <c r="BC871" s="19"/>
      <c r="BD871" s="19"/>
      <c r="BE871" s="19"/>
      <c r="BF871" s="19"/>
      <c r="BG871" s="16">
        <f t="shared" si="53"/>
        <v>0</v>
      </c>
      <c r="BH871" s="16">
        <f t="shared" si="53"/>
        <v>58586960</v>
      </c>
      <c r="BI871" s="79">
        <f t="shared" si="54"/>
        <v>0</v>
      </c>
      <c r="BJ871" s="79">
        <f t="shared" si="55"/>
        <v>58586960</v>
      </c>
      <c r="BK871" s="18">
        <f t="shared" si="52"/>
        <v>0</v>
      </c>
    </row>
    <row r="872" spans="1:63" x14ac:dyDescent="0.3">
      <c r="A872" s="12">
        <v>42.101700000000001</v>
      </c>
      <c r="B872" s="13" t="s">
        <v>840</v>
      </c>
      <c r="C872" s="19">
        <v>0</v>
      </c>
      <c r="D872" s="19">
        <v>47936322</v>
      </c>
      <c r="E872" s="21">
        <v>0</v>
      </c>
      <c r="F872" s="20">
        <v>11606722.75999999</v>
      </c>
      <c r="G872" s="19">
        <v>0</v>
      </c>
      <c r="H872" s="19">
        <v>18816694.590000004</v>
      </c>
      <c r="I872" s="19">
        <v>0</v>
      </c>
      <c r="J872" s="19">
        <v>15301061.579999998</v>
      </c>
      <c r="K872" s="19">
        <v>0</v>
      </c>
      <c r="L872" s="19">
        <v>120360</v>
      </c>
      <c r="M872" s="21">
        <v>0</v>
      </c>
      <c r="N872" s="20">
        <v>6833891.2600000128</v>
      </c>
      <c r="O872" s="22"/>
      <c r="P872" s="23">
        <v>6210630.9699999914</v>
      </c>
      <c r="Q872" s="22">
        <v>0</v>
      </c>
      <c r="R872" s="23">
        <v>4682789.5299999937</v>
      </c>
      <c r="S872" s="24">
        <v>0</v>
      </c>
      <c r="T872" s="20">
        <v>17916455.579999998</v>
      </c>
      <c r="U872" s="19"/>
      <c r="V872" s="19">
        <v>26016037.5</v>
      </c>
      <c r="W872" s="21">
        <v>0</v>
      </c>
      <c r="X872" s="20">
        <v>10810294.389999993</v>
      </c>
      <c r="Y872" s="19">
        <v>0</v>
      </c>
      <c r="Z872" s="19">
        <v>5022495.7799999975</v>
      </c>
      <c r="AA872" s="21">
        <v>0</v>
      </c>
      <c r="AB872" s="21">
        <v>2025837.5</v>
      </c>
      <c r="AC872" s="21">
        <v>0</v>
      </c>
      <c r="AD872" s="20">
        <v>941740.40999997035</v>
      </c>
      <c r="AE872" s="19">
        <v>0</v>
      </c>
      <c r="AF872" s="19">
        <v>5861299.8100000024</v>
      </c>
      <c r="AG872" s="21">
        <v>0</v>
      </c>
      <c r="AH872" s="20">
        <v>12949092.430000007</v>
      </c>
      <c r="AI872" s="21">
        <v>0</v>
      </c>
      <c r="AJ872" s="21">
        <v>1833516.8500000043</v>
      </c>
      <c r="AK872" s="21">
        <v>0</v>
      </c>
      <c r="AL872" s="20">
        <v>230357123.98999995</v>
      </c>
      <c r="AM872" s="19"/>
      <c r="AN872" s="19"/>
      <c r="AO872" s="19"/>
      <c r="AP872" s="19"/>
      <c r="AQ872" s="19">
        <v>0</v>
      </c>
      <c r="AR872" s="19">
        <v>0</v>
      </c>
      <c r="AS872" s="19"/>
      <c r="AT872" s="19"/>
      <c r="AU872" s="19"/>
      <c r="AV872" s="19"/>
      <c r="AW872" s="19"/>
      <c r="AX872" s="19"/>
      <c r="AY872" s="19"/>
      <c r="AZ872" s="19"/>
      <c r="BA872" s="19">
        <v>0</v>
      </c>
      <c r="BB872" s="19">
        <v>0</v>
      </c>
      <c r="BC872" s="19"/>
      <c r="BD872" s="19"/>
      <c r="BE872" s="19"/>
      <c r="BF872" s="19"/>
      <c r="BG872" s="16">
        <f t="shared" si="53"/>
        <v>0</v>
      </c>
      <c r="BH872" s="16">
        <f t="shared" si="53"/>
        <v>425242366.92999989</v>
      </c>
      <c r="BI872" s="16">
        <f t="shared" si="54"/>
        <v>0</v>
      </c>
      <c r="BJ872" s="16">
        <f t="shared" si="55"/>
        <v>425242366.92999989</v>
      </c>
      <c r="BK872" s="18">
        <f t="shared" si="52"/>
        <v>2025837.5</v>
      </c>
    </row>
    <row r="873" spans="1:63" x14ac:dyDescent="0.3">
      <c r="A873" s="12">
        <v>42.101799999999997</v>
      </c>
      <c r="B873" s="13" t="s">
        <v>841</v>
      </c>
      <c r="C873" s="19">
        <v>0</v>
      </c>
      <c r="D873" s="19">
        <v>33046307</v>
      </c>
      <c r="E873" s="19">
        <v>0</v>
      </c>
      <c r="F873" s="19">
        <v>0</v>
      </c>
      <c r="G873" s="19">
        <v>0</v>
      </c>
      <c r="H873" s="19">
        <v>0</v>
      </c>
      <c r="I873" s="19"/>
      <c r="J873" s="19"/>
      <c r="K873" s="19">
        <v>0</v>
      </c>
      <c r="L873" s="19">
        <v>0</v>
      </c>
      <c r="M873" s="19">
        <v>0</v>
      </c>
      <c r="N873" s="19">
        <v>0</v>
      </c>
      <c r="O873" s="22"/>
      <c r="P873" s="19"/>
      <c r="Q873" s="22">
        <v>0</v>
      </c>
      <c r="R873" s="22">
        <v>0</v>
      </c>
      <c r="S873" s="19">
        <v>0</v>
      </c>
      <c r="T873" s="19">
        <v>0</v>
      </c>
      <c r="U873" s="19"/>
      <c r="V873" s="19"/>
      <c r="W873" s="19">
        <v>0</v>
      </c>
      <c r="X873" s="19">
        <v>0</v>
      </c>
      <c r="Y873" s="19">
        <v>0</v>
      </c>
      <c r="Z873" s="19">
        <v>0</v>
      </c>
      <c r="AA873" s="19">
        <v>0</v>
      </c>
      <c r="AB873" s="19">
        <v>0</v>
      </c>
      <c r="AC873" s="19">
        <v>0</v>
      </c>
      <c r="AD873" s="19">
        <v>0</v>
      </c>
      <c r="AE873" s="19">
        <v>0</v>
      </c>
      <c r="AF873" s="19">
        <v>0</v>
      </c>
      <c r="AG873" s="19">
        <v>0</v>
      </c>
      <c r="AH873" s="19">
        <v>0</v>
      </c>
      <c r="AI873" s="19">
        <v>0</v>
      </c>
      <c r="AJ873" s="19">
        <v>0</v>
      </c>
      <c r="AK873" s="21">
        <v>0</v>
      </c>
      <c r="AL873" s="21">
        <v>2.3283064365386963E-10</v>
      </c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>
        <v>0</v>
      </c>
      <c r="BB873" s="19">
        <v>0</v>
      </c>
      <c r="BC873" s="19"/>
      <c r="BD873" s="19"/>
      <c r="BE873" s="19"/>
      <c r="BF873" s="19"/>
      <c r="BG873" s="16">
        <f t="shared" si="53"/>
        <v>0</v>
      </c>
      <c r="BH873" s="16">
        <f t="shared" si="53"/>
        <v>33046307</v>
      </c>
      <c r="BI873" s="16">
        <f t="shared" si="54"/>
        <v>0</v>
      </c>
      <c r="BJ873" s="16">
        <f t="shared" si="55"/>
        <v>33046307</v>
      </c>
      <c r="BK873" s="18">
        <f t="shared" si="52"/>
        <v>0</v>
      </c>
    </row>
    <row r="874" spans="1:63" x14ac:dyDescent="0.3">
      <c r="A874" s="12">
        <v>42.201700000000002</v>
      </c>
      <c r="B874" s="13" t="s">
        <v>842</v>
      </c>
      <c r="C874" s="19">
        <v>0</v>
      </c>
      <c r="D874" s="19">
        <v>14935856.280000001</v>
      </c>
      <c r="E874" s="21">
        <v>0</v>
      </c>
      <c r="F874" s="20">
        <v>8298918</v>
      </c>
      <c r="G874" s="19">
        <v>0</v>
      </c>
      <c r="H874" s="19">
        <v>12655839.769999996</v>
      </c>
      <c r="I874" s="19">
        <v>0</v>
      </c>
      <c r="J874" s="19">
        <v>16066302</v>
      </c>
      <c r="K874" s="19">
        <v>0</v>
      </c>
      <c r="L874" s="19">
        <v>8704909</v>
      </c>
      <c r="M874" s="21">
        <v>0</v>
      </c>
      <c r="N874" s="20">
        <v>21352570.180000007</v>
      </c>
      <c r="O874" s="22"/>
      <c r="P874" s="23">
        <v>9121606</v>
      </c>
      <c r="Q874" s="22">
        <v>0</v>
      </c>
      <c r="R874" s="23">
        <v>23774954</v>
      </c>
      <c r="S874" s="24">
        <v>0</v>
      </c>
      <c r="T874" s="20">
        <v>7759499</v>
      </c>
      <c r="U874" s="19"/>
      <c r="V874" s="19">
        <v>16488291.880000001</v>
      </c>
      <c r="W874" s="21">
        <v>0</v>
      </c>
      <c r="X874" s="20">
        <v>5537563</v>
      </c>
      <c r="Y874" s="19">
        <v>0</v>
      </c>
      <c r="Z874" s="19">
        <v>13971041</v>
      </c>
      <c r="AA874" s="21">
        <v>0</v>
      </c>
      <c r="AB874" s="21">
        <v>11180896</v>
      </c>
      <c r="AC874" s="21">
        <v>0</v>
      </c>
      <c r="AD874" s="20">
        <v>12932914</v>
      </c>
      <c r="AE874" s="19">
        <v>0</v>
      </c>
      <c r="AF874" s="19">
        <v>18367029</v>
      </c>
      <c r="AG874" s="21">
        <v>0</v>
      </c>
      <c r="AH874" s="20">
        <v>10572437</v>
      </c>
      <c r="AI874" s="21">
        <v>0</v>
      </c>
      <c r="AJ874" s="21">
        <v>14757236</v>
      </c>
      <c r="AK874" s="21">
        <v>0</v>
      </c>
      <c r="AL874" s="20">
        <v>10012585</v>
      </c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>
        <v>0</v>
      </c>
      <c r="BB874" s="19">
        <v>0</v>
      </c>
      <c r="BC874" s="19"/>
      <c r="BD874" s="19"/>
      <c r="BE874" s="19"/>
      <c r="BF874" s="19"/>
      <c r="BG874" s="16">
        <f t="shared" si="53"/>
        <v>0</v>
      </c>
      <c r="BH874" s="16">
        <f t="shared" si="53"/>
        <v>236490447.11000001</v>
      </c>
      <c r="BI874" s="16">
        <f t="shared" si="54"/>
        <v>0</v>
      </c>
      <c r="BJ874" s="16">
        <f t="shared" si="55"/>
        <v>236490447.11000001</v>
      </c>
      <c r="BK874" s="18">
        <f t="shared" si="52"/>
        <v>11180896</v>
      </c>
    </row>
    <row r="875" spans="1:63" x14ac:dyDescent="0.3">
      <c r="A875" s="12">
        <v>42.201799999999999</v>
      </c>
      <c r="B875" s="13" t="s">
        <v>843</v>
      </c>
      <c r="C875" s="19"/>
      <c r="D875" s="19"/>
      <c r="E875" s="19">
        <v>0</v>
      </c>
      <c r="F875" s="19">
        <v>0</v>
      </c>
      <c r="G875" s="19">
        <v>0</v>
      </c>
      <c r="H875" s="19">
        <v>0</v>
      </c>
      <c r="I875" s="19"/>
      <c r="J875" s="19"/>
      <c r="K875" s="19">
        <v>0</v>
      </c>
      <c r="L875" s="19">
        <v>0</v>
      </c>
      <c r="M875" s="19">
        <v>0</v>
      </c>
      <c r="N875" s="19">
        <v>0</v>
      </c>
      <c r="O875" s="22"/>
      <c r="P875" s="19"/>
      <c r="Q875" s="22">
        <v>0</v>
      </c>
      <c r="R875" s="22">
        <v>0</v>
      </c>
      <c r="S875" s="19">
        <v>0</v>
      </c>
      <c r="T875" s="19">
        <v>0</v>
      </c>
      <c r="U875" s="19"/>
      <c r="V875" s="19"/>
      <c r="W875" s="19">
        <v>0</v>
      </c>
      <c r="X875" s="19">
        <v>0</v>
      </c>
      <c r="Y875" s="19">
        <v>0</v>
      </c>
      <c r="Z875" s="19">
        <v>0</v>
      </c>
      <c r="AA875" s="19">
        <v>0</v>
      </c>
      <c r="AB875" s="19">
        <v>0</v>
      </c>
      <c r="AC875" s="19">
        <v>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0</v>
      </c>
      <c r="AJ875" s="19">
        <v>0</v>
      </c>
      <c r="AK875" s="19">
        <v>0</v>
      </c>
      <c r="AL875" s="19">
        <v>0</v>
      </c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>
        <v>0</v>
      </c>
      <c r="BB875" s="19">
        <v>0</v>
      </c>
      <c r="BC875" s="19"/>
      <c r="BD875" s="19"/>
      <c r="BE875" s="19"/>
      <c r="BF875" s="19"/>
      <c r="BG875" s="16">
        <f t="shared" si="53"/>
        <v>0</v>
      </c>
      <c r="BH875" s="16">
        <f t="shared" si="53"/>
        <v>0</v>
      </c>
      <c r="BI875" s="16">
        <f t="shared" si="54"/>
        <v>0</v>
      </c>
      <c r="BJ875" s="16">
        <f t="shared" si="55"/>
        <v>0</v>
      </c>
      <c r="BK875" s="18">
        <f t="shared" si="52"/>
        <v>0</v>
      </c>
    </row>
    <row r="876" spans="1:63" ht="31.5" x14ac:dyDescent="0.3">
      <c r="A876" s="12">
        <v>42.203699999999998</v>
      </c>
      <c r="B876" s="13" t="s">
        <v>844</v>
      </c>
      <c r="C876" s="19"/>
      <c r="D876" s="19"/>
      <c r="E876" s="19">
        <v>0</v>
      </c>
      <c r="F876" s="19">
        <v>0</v>
      </c>
      <c r="G876" s="19">
        <v>0</v>
      </c>
      <c r="H876" s="19">
        <v>0</v>
      </c>
      <c r="I876" s="19"/>
      <c r="J876" s="19"/>
      <c r="K876" s="19">
        <v>0</v>
      </c>
      <c r="L876" s="19">
        <v>0</v>
      </c>
      <c r="M876" s="19">
        <v>0</v>
      </c>
      <c r="N876" s="19">
        <v>0</v>
      </c>
      <c r="O876" s="22"/>
      <c r="P876" s="19"/>
      <c r="Q876" s="22">
        <v>0</v>
      </c>
      <c r="R876" s="22">
        <v>0</v>
      </c>
      <c r="S876" s="19">
        <v>0</v>
      </c>
      <c r="T876" s="19">
        <v>0</v>
      </c>
      <c r="U876" s="19"/>
      <c r="V876" s="19"/>
      <c r="W876" s="19">
        <v>0</v>
      </c>
      <c r="X876" s="19">
        <v>0</v>
      </c>
      <c r="Y876" s="19">
        <v>0</v>
      </c>
      <c r="Z876" s="19">
        <v>0</v>
      </c>
      <c r="AA876" s="19">
        <v>0</v>
      </c>
      <c r="AB876" s="19">
        <v>0</v>
      </c>
      <c r="AC876" s="19">
        <v>0</v>
      </c>
      <c r="AD876" s="19">
        <v>0</v>
      </c>
      <c r="AE876" s="19">
        <v>0</v>
      </c>
      <c r="AF876" s="19">
        <v>0</v>
      </c>
      <c r="AG876" s="19">
        <v>0</v>
      </c>
      <c r="AH876" s="19">
        <v>0</v>
      </c>
      <c r="AI876" s="19">
        <v>0</v>
      </c>
      <c r="AJ876" s="19">
        <v>0</v>
      </c>
      <c r="AK876" s="19">
        <v>0</v>
      </c>
      <c r="AL876" s="19">
        <v>0</v>
      </c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>
        <v>0</v>
      </c>
      <c r="BB876" s="19">
        <v>0</v>
      </c>
      <c r="BC876" s="19"/>
      <c r="BD876" s="19"/>
      <c r="BE876" s="19"/>
      <c r="BF876" s="19">
        <v>6599</v>
      </c>
      <c r="BG876" s="16">
        <f t="shared" si="53"/>
        <v>0</v>
      </c>
      <c r="BH876" s="16">
        <f t="shared" si="53"/>
        <v>6599</v>
      </c>
      <c r="BI876" s="16">
        <f t="shared" si="54"/>
        <v>0</v>
      </c>
      <c r="BJ876" s="16">
        <f t="shared" si="55"/>
        <v>6599</v>
      </c>
      <c r="BK876" s="18">
        <f t="shared" si="52"/>
        <v>0</v>
      </c>
    </row>
    <row r="877" spans="1:63" x14ac:dyDescent="0.3">
      <c r="A877" s="12">
        <v>42.212700000000005</v>
      </c>
      <c r="B877" s="13" t="s">
        <v>845</v>
      </c>
      <c r="C877" s="19"/>
      <c r="D877" s="19"/>
      <c r="E877" s="19">
        <v>0</v>
      </c>
      <c r="F877" s="19">
        <v>0</v>
      </c>
      <c r="G877" s="19">
        <v>0</v>
      </c>
      <c r="H877" s="19">
        <v>0</v>
      </c>
      <c r="I877" s="19"/>
      <c r="J877" s="19"/>
      <c r="K877" s="19">
        <v>0</v>
      </c>
      <c r="L877" s="19">
        <v>0</v>
      </c>
      <c r="M877" s="19">
        <v>0</v>
      </c>
      <c r="N877" s="19">
        <v>0</v>
      </c>
      <c r="O877" s="22"/>
      <c r="P877" s="19"/>
      <c r="Q877" s="22">
        <v>0</v>
      </c>
      <c r="R877" s="22">
        <v>0</v>
      </c>
      <c r="S877" s="19">
        <v>0</v>
      </c>
      <c r="T877" s="19">
        <v>0</v>
      </c>
      <c r="U877" s="19"/>
      <c r="V877" s="19">
        <v>159713.42000000001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  <c r="AB877" s="19">
        <v>0</v>
      </c>
      <c r="AC877" s="19">
        <v>0</v>
      </c>
      <c r="AD877" s="19">
        <v>0</v>
      </c>
      <c r="AE877" s="19">
        <v>0</v>
      </c>
      <c r="AF877" s="19">
        <v>0</v>
      </c>
      <c r="AG877" s="19">
        <v>0</v>
      </c>
      <c r="AH877" s="19">
        <v>0</v>
      </c>
      <c r="AI877" s="19">
        <v>0</v>
      </c>
      <c r="AJ877" s="19">
        <v>0</v>
      </c>
      <c r="AK877" s="19">
        <v>0</v>
      </c>
      <c r="AL877" s="19">
        <v>0</v>
      </c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>
        <v>0</v>
      </c>
      <c r="BB877" s="19">
        <v>0</v>
      </c>
      <c r="BC877" s="19"/>
      <c r="BD877" s="19"/>
      <c r="BE877" s="19"/>
      <c r="BF877" s="19"/>
      <c r="BG877" s="16">
        <f t="shared" si="53"/>
        <v>0</v>
      </c>
      <c r="BH877" s="16">
        <f t="shared" si="53"/>
        <v>159713.42000000001</v>
      </c>
      <c r="BI877" s="16">
        <f t="shared" si="54"/>
        <v>0</v>
      </c>
      <c r="BJ877" s="16">
        <f t="shared" si="55"/>
        <v>159713.42000000001</v>
      </c>
      <c r="BK877" s="18">
        <f t="shared" si="52"/>
        <v>0</v>
      </c>
    </row>
    <row r="878" spans="1:63" ht="31.5" x14ac:dyDescent="0.3">
      <c r="A878" s="12">
        <v>42.214700000000001</v>
      </c>
      <c r="B878" s="13" t="s">
        <v>846</v>
      </c>
      <c r="C878" s="19">
        <v>0</v>
      </c>
      <c r="D878" s="19">
        <v>414660</v>
      </c>
      <c r="E878" s="19">
        <v>0</v>
      </c>
      <c r="F878" s="19">
        <v>0</v>
      </c>
      <c r="G878" s="19">
        <v>0</v>
      </c>
      <c r="H878" s="19">
        <v>433376.79</v>
      </c>
      <c r="I878" s="19">
        <v>0</v>
      </c>
      <c r="J878" s="19">
        <v>0</v>
      </c>
      <c r="K878" s="19">
        <v>0</v>
      </c>
      <c r="L878" s="19">
        <v>0</v>
      </c>
      <c r="M878" s="19">
        <v>0</v>
      </c>
      <c r="N878" s="19">
        <v>0</v>
      </c>
      <c r="O878" s="22"/>
      <c r="P878" s="19"/>
      <c r="Q878" s="22">
        <v>0</v>
      </c>
      <c r="R878" s="23">
        <v>585047.86</v>
      </c>
      <c r="S878" s="19">
        <v>0</v>
      </c>
      <c r="T878" s="19">
        <v>0</v>
      </c>
      <c r="U878" s="19"/>
      <c r="V878" s="19">
        <v>1591654</v>
      </c>
      <c r="W878" s="19">
        <v>0</v>
      </c>
      <c r="X878" s="19">
        <v>0</v>
      </c>
      <c r="Y878" s="19">
        <v>0</v>
      </c>
      <c r="Z878" s="19">
        <v>0</v>
      </c>
      <c r="AA878" s="19">
        <v>0</v>
      </c>
      <c r="AB878" s="19">
        <v>0</v>
      </c>
      <c r="AC878" s="19">
        <v>0</v>
      </c>
      <c r="AD878" s="19">
        <v>0</v>
      </c>
      <c r="AE878" s="19">
        <v>0</v>
      </c>
      <c r="AF878" s="19">
        <v>0</v>
      </c>
      <c r="AG878" s="19">
        <v>0</v>
      </c>
      <c r="AH878" s="19">
        <v>0</v>
      </c>
      <c r="AI878" s="21">
        <v>0</v>
      </c>
      <c r="AJ878" s="21">
        <v>111801.5</v>
      </c>
      <c r="AK878" s="19">
        <v>0</v>
      </c>
      <c r="AL878" s="19">
        <v>0</v>
      </c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>
        <v>0</v>
      </c>
      <c r="BB878" s="19">
        <v>0</v>
      </c>
      <c r="BC878" s="19"/>
      <c r="BD878" s="19"/>
      <c r="BE878" s="19"/>
      <c r="BF878" s="19">
        <v>459873.8</v>
      </c>
      <c r="BG878" s="16">
        <f t="shared" si="53"/>
        <v>0</v>
      </c>
      <c r="BH878" s="16">
        <f t="shared" si="53"/>
        <v>3596413.9499999997</v>
      </c>
      <c r="BI878" s="16">
        <f t="shared" si="54"/>
        <v>0</v>
      </c>
      <c r="BJ878" s="16">
        <f t="shared" si="55"/>
        <v>3596413.9499999997</v>
      </c>
      <c r="BK878" s="18">
        <f t="shared" si="52"/>
        <v>0</v>
      </c>
    </row>
    <row r="879" spans="1:63" ht="31.5" x14ac:dyDescent="0.3">
      <c r="A879" s="12">
        <v>42.215700000000005</v>
      </c>
      <c r="B879" s="13" t="s">
        <v>847</v>
      </c>
      <c r="C879" s="19">
        <v>0</v>
      </c>
      <c r="D879" s="19">
        <v>630731</v>
      </c>
      <c r="E879" s="19">
        <v>0</v>
      </c>
      <c r="F879" s="19">
        <v>0</v>
      </c>
      <c r="G879" s="19">
        <v>0</v>
      </c>
      <c r="H879" s="19">
        <v>366000</v>
      </c>
      <c r="I879" s="19">
        <v>0</v>
      </c>
      <c r="J879" s="19">
        <v>1106865.8</v>
      </c>
      <c r="K879" s="19">
        <v>0</v>
      </c>
      <c r="L879" s="19">
        <v>0</v>
      </c>
      <c r="M879" s="19">
        <v>0</v>
      </c>
      <c r="N879" s="19">
        <v>0</v>
      </c>
      <c r="O879" s="22"/>
      <c r="P879" s="19"/>
      <c r="Q879" s="22">
        <v>0</v>
      </c>
      <c r="R879" s="23">
        <v>1046760</v>
      </c>
      <c r="S879" s="24">
        <v>0</v>
      </c>
      <c r="T879" s="20">
        <v>329400</v>
      </c>
      <c r="U879" s="19"/>
      <c r="V879" s="19">
        <v>184778</v>
      </c>
      <c r="W879" s="21">
        <v>0</v>
      </c>
      <c r="X879" s="20">
        <v>758000</v>
      </c>
      <c r="Y879" s="19">
        <v>0</v>
      </c>
      <c r="Z879" s="19">
        <v>0</v>
      </c>
      <c r="AA879" s="19">
        <v>0</v>
      </c>
      <c r="AB879" s="19">
        <v>0</v>
      </c>
      <c r="AC879" s="19">
        <v>0</v>
      </c>
      <c r="AD879" s="19">
        <v>0</v>
      </c>
      <c r="AE879" s="19">
        <v>0</v>
      </c>
      <c r="AF879" s="19">
        <v>0</v>
      </c>
      <c r="AG879" s="19">
        <v>0</v>
      </c>
      <c r="AH879" s="19">
        <v>0</v>
      </c>
      <c r="AI879" s="19">
        <v>0</v>
      </c>
      <c r="AJ879" s="19">
        <v>0</v>
      </c>
      <c r="AK879" s="21">
        <v>0</v>
      </c>
      <c r="AL879" s="20">
        <v>732000</v>
      </c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>
        <v>0</v>
      </c>
      <c r="BB879" s="19">
        <v>0</v>
      </c>
      <c r="BC879" s="19"/>
      <c r="BD879" s="19"/>
      <c r="BE879" s="19"/>
      <c r="BF879" s="19">
        <v>1110476.1299999999</v>
      </c>
      <c r="BG879" s="16">
        <f t="shared" si="53"/>
        <v>0</v>
      </c>
      <c r="BH879" s="16">
        <f t="shared" si="53"/>
        <v>6265010.9299999997</v>
      </c>
      <c r="BI879" s="16">
        <f t="shared" si="54"/>
        <v>0</v>
      </c>
      <c r="BJ879" s="16">
        <f t="shared" si="55"/>
        <v>6265010.9299999997</v>
      </c>
      <c r="BK879" s="18">
        <f t="shared" si="52"/>
        <v>0</v>
      </c>
    </row>
    <row r="880" spans="1:63" x14ac:dyDescent="0.3">
      <c r="A880" s="12">
        <v>42.216700000000003</v>
      </c>
      <c r="B880" s="13" t="s">
        <v>848</v>
      </c>
      <c r="C880" s="19">
        <v>0</v>
      </c>
      <c r="D880" s="19">
        <v>547700</v>
      </c>
      <c r="E880" s="19">
        <v>0</v>
      </c>
      <c r="F880" s="19">
        <v>0</v>
      </c>
      <c r="G880" s="19">
        <v>0</v>
      </c>
      <c r="H880" s="19">
        <v>0</v>
      </c>
      <c r="I880" s="19"/>
      <c r="J880" s="19"/>
      <c r="K880" s="19">
        <v>0</v>
      </c>
      <c r="L880" s="19">
        <v>0</v>
      </c>
      <c r="M880" s="19">
        <v>0</v>
      </c>
      <c r="N880" s="19">
        <v>0</v>
      </c>
      <c r="O880" s="22"/>
      <c r="P880" s="19"/>
      <c r="Q880" s="22">
        <v>0</v>
      </c>
      <c r="R880" s="22">
        <v>0</v>
      </c>
      <c r="S880" s="19">
        <v>0</v>
      </c>
      <c r="T880" s="19">
        <v>0</v>
      </c>
      <c r="U880" s="19"/>
      <c r="V880" s="19"/>
      <c r="W880" s="19">
        <v>0</v>
      </c>
      <c r="X880" s="19">
        <v>0</v>
      </c>
      <c r="Y880" s="19">
        <v>0</v>
      </c>
      <c r="Z880" s="19">
        <v>0</v>
      </c>
      <c r="AA880" s="19">
        <v>0</v>
      </c>
      <c r="AB880" s="19">
        <v>0</v>
      </c>
      <c r="AC880" s="21">
        <v>0</v>
      </c>
      <c r="AD880" s="20">
        <v>55593</v>
      </c>
      <c r="AE880" s="19">
        <v>0</v>
      </c>
      <c r="AF880" s="19">
        <v>0</v>
      </c>
      <c r="AG880" s="19">
        <v>0</v>
      </c>
      <c r="AH880" s="19">
        <v>0</v>
      </c>
      <c r="AI880" s="19">
        <v>0</v>
      </c>
      <c r="AJ880" s="19">
        <v>0</v>
      </c>
      <c r="AK880" s="19">
        <v>0</v>
      </c>
      <c r="AL880" s="19">
        <v>0</v>
      </c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>
        <v>0</v>
      </c>
      <c r="BB880" s="19">
        <v>0</v>
      </c>
      <c r="BC880" s="19"/>
      <c r="BD880" s="19"/>
      <c r="BE880" s="19"/>
      <c r="BF880" s="19"/>
      <c r="BG880" s="16">
        <f t="shared" si="53"/>
        <v>0</v>
      </c>
      <c r="BH880" s="16">
        <f t="shared" si="53"/>
        <v>603293</v>
      </c>
      <c r="BI880" s="16">
        <f t="shared" si="54"/>
        <v>0</v>
      </c>
      <c r="BJ880" s="16">
        <f t="shared" si="55"/>
        <v>603293</v>
      </c>
      <c r="BK880" s="18">
        <f t="shared" si="52"/>
        <v>0</v>
      </c>
    </row>
    <row r="881" spans="1:63" ht="31.5" x14ac:dyDescent="0.3">
      <c r="A881" s="12">
        <v>42.219700000000003</v>
      </c>
      <c r="B881" s="13" t="s">
        <v>849</v>
      </c>
      <c r="C881" s="19"/>
      <c r="D881" s="19"/>
      <c r="E881" s="19">
        <v>0</v>
      </c>
      <c r="F881" s="19">
        <v>0</v>
      </c>
      <c r="G881" s="19">
        <v>0</v>
      </c>
      <c r="H881" s="19">
        <v>0</v>
      </c>
      <c r="I881" s="19"/>
      <c r="J881" s="19"/>
      <c r="K881" s="19">
        <v>0</v>
      </c>
      <c r="L881" s="19">
        <v>0</v>
      </c>
      <c r="M881" s="19">
        <v>0</v>
      </c>
      <c r="N881" s="19">
        <v>0</v>
      </c>
      <c r="O881" s="22"/>
      <c r="P881" s="19"/>
      <c r="Q881" s="22">
        <v>0</v>
      </c>
      <c r="R881" s="23">
        <v>44612</v>
      </c>
      <c r="S881" s="19">
        <v>0</v>
      </c>
      <c r="T881" s="19">
        <v>0</v>
      </c>
      <c r="U881" s="19"/>
      <c r="V881" s="19"/>
      <c r="W881" s="19">
        <v>0</v>
      </c>
      <c r="X881" s="19">
        <v>0</v>
      </c>
      <c r="Y881" s="19">
        <v>0</v>
      </c>
      <c r="Z881" s="19">
        <v>0</v>
      </c>
      <c r="AA881" s="19">
        <v>0</v>
      </c>
      <c r="AB881" s="19">
        <v>0</v>
      </c>
      <c r="AC881" s="19">
        <v>0</v>
      </c>
      <c r="AD881" s="19">
        <v>0</v>
      </c>
      <c r="AE881" s="19">
        <v>0</v>
      </c>
      <c r="AF881" s="19">
        <v>0</v>
      </c>
      <c r="AG881" s="19">
        <v>0</v>
      </c>
      <c r="AH881" s="19">
        <v>0</v>
      </c>
      <c r="AI881" s="19">
        <v>0</v>
      </c>
      <c r="AJ881" s="19">
        <v>0</v>
      </c>
      <c r="AK881" s="19">
        <v>0</v>
      </c>
      <c r="AL881" s="19">
        <v>0</v>
      </c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>
        <v>0</v>
      </c>
      <c r="BB881" s="19">
        <v>0</v>
      </c>
      <c r="BC881" s="19"/>
      <c r="BD881" s="19"/>
      <c r="BE881" s="19"/>
      <c r="BF881" s="19"/>
      <c r="BG881" s="16">
        <f t="shared" si="53"/>
        <v>0</v>
      </c>
      <c r="BH881" s="16">
        <f t="shared" si="53"/>
        <v>44612</v>
      </c>
      <c r="BI881" s="16">
        <f t="shared" si="54"/>
        <v>0</v>
      </c>
      <c r="BJ881" s="16">
        <f t="shared" si="55"/>
        <v>44612</v>
      </c>
      <c r="BK881" s="18">
        <f t="shared" si="52"/>
        <v>0</v>
      </c>
    </row>
    <row r="882" spans="1:63" ht="31.5" x14ac:dyDescent="0.3">
      <c r="A882" s="12">
        <v>42.220700000000001</v>
      </c>
      <c r="B882" s="13" t="s">
        <v>850</v>
      </c>
      <c r="C882" s="19"/>
      <c r="D882" s="19"/>
      <c r="E882" s="19">
        <v>0</v>
      </c>
      <c r="F882" s="19">
        <v>0</v>
      </c>
      <c r="G882" s="19">
        <v>0</v>
      </c>
      <c r="H882" s="19">
        <v>0</v>
      </c>
      <c r="I882" s="19"/>
      <c r="J882" s="19"/>
      <c r="K882" s="19">
        <v>0</v>
      </c>
      <c r="L882" s="19">
        <v>0</v>
      </c>
      <c r="M882" s="19">
        <v>0</v>
      </c>
      <c r="N882" s="19">
        <v>0</v>
      </c>
      <c r="O882" s="22"/>
      <c r="P882" s="19"/>
      <c r="Q882" s="22">
        <v>0</v>
      </c>
      <c r="R882" s="22">
        <v>0</v>
      </c>
      <c r="S882" s="19">
        <v>0</v>
      </c>
      <c r="T882" s="19">
        <v>0</v>
      </c>
      <c r="U882" s="19"/>
      <c r="V882" s="19"/>
      <c r="W882" s="19">
        <v>0</v>
      </c>
      <c r="X882" s="19">
        <v>0</v>
      </c>
      <c r="Y882" s="19">
        <v>0</v>
      </c>
      <c r="Z882" s="19">
        <v>0</v>
      </c>
      <c r="AA882" s="19">
        <v>0</v>
      </c>
      <c r="AB882" s="19">
        <v>0</v>
      </c>
      <c r="AC882" s="19">
        <v>0</v>
      </c>
      <c r="AD882" s="19">
        <v>0</v>
      </c>
      <c r="AE882" s="19">
        <v>0</v>
      </c>
      <c r="AF882" s="19">
        <v>0</v>
      </c>
      <c r="AG882" s="19">
        <v>0</v>
      </c>
      <c r="AH882" s="19">
        <v>0</v>
      </c>
      <c r="AI882" s="21">
        <v>0</v>
      </c>
      <c r="AJ882" s="21">
        <v>101000</v>
      </c>
      <c r="AK882" s="19">
        <v>0</v>
      </c>
      <c r="AL882" s="19">
        <v>0</v>
      </c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>
        <v>0</v>
      </c>
      <c r="BB882" s="19">
        <v>0</v>
      </c>
      <c r="BC882" s="19"/>
      <c r="BD882" s="19"/>
      <c r="BE882" s="19"/>
      <c r="BF882" s="19"/>
      <c r="BG882" s="16">
        <f t="shared" si="53"/>
        <v>0</v>
      </c>
      <c r="BH882" s="16">
        <f t="shared" si="53"/>
        <v>101000</v>
      </c>
      <c r="BI882" s="16">
        <f t="shared" si="54"/>
        <v>0</v>
      </c>
      <c r="BJ882" s="16">
        <f t="shared" si="55"/>
        <v>101000</v>
      </c>
      <c r="BK882" s="18">
        <f t="shared" si="52"/>
        <v>0</v>
      </c>
    </row>
    <row r="883" spans="1:63" ht="31.5" x14ac:dyDescent="0.3">
      <c r="A883" s="26">
        <v>42.223700000000001</v>
      </c>
      <c r="B883" s="13" t="s">
        <v>851</v>
      </c>
      <c r="C883" s="19"/>
      <c r="D883" s="19"/>
      <c r="E883" s="19">
        <v>0</v>
      </c>
      <c r="F883" s="19">
        <v>0</v>
      </c>
      <c r="G883" s="19">
        <v>0</v>
      </c>
      <c r="H883" s="19">
        <v>0</v>
      </c>
      <c r="I883" s="19"/>
      <c r="J883" s="19"/>
      <c r="K883" s="19">
        <v>0</v>
      </c>
      <c r="L883" s="19">
        <v>0</v>
      </c>
      <c r="M883" s="19">
        <v>0</v>
      </c>
      <c r="N883" s="19">
        <v>0</v>
      </c>
      <c r="O883" s="22"/>
      <c r="P883" s="19"/>
      <c r="Q883" s="22">
        <v>0</v>
      </c>
      <c r="R883" s="22">
        <v>0</v>
      </c>
      <c r="S883" s="19">
        <v>0</v>
      </c>
      <c r="T883" s="19">
        <v>0</v>
      </c>
      <c r="U883" s="19"/>
      <c r="V883" s="19"/>
      <c r="W883" s="19">
        <v>0</v>
      </c>
      <c r="X883" s="19">
        <v>0</v>
      </c>
      <c r="Y883" s="19">
        <v>0</v>
      </c>
      <c r="Z883" s="19">
        <v>0</v>
      </c>
      <c r="AA883" s="19">
        <v>0</v>
      </c>
      <c r="AB883" s="19">
        <v>0</v>
      </c>
      <c r="AC883" s="19">
        <v>0</v>
      </c>
      <c r="AD883" s="19">
        <v>0</v>
      </c>
      <c r="AE883" s="19">
        <v>0</v>
      </c>
      <c r="AF883" s="19">
        <v>0</v>
      </c>
      <c r="AG883" s="19">
        <v>0</v>
      </c>
      <c r="AH883" s="19">
        <v>0</v>
      </c>
      <c r="AI883" s="19">
        <v>0</v>
      </c>
      <c r="AJ883" s="19">
        <v>0</v>
      </c>
      <c r="AK883" s="19">
        <v>0</v>
      </c>
      <c r="AL883" s="19">
        <v>0</v>
      </c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>
        <v>0</v>
      </c>
      <c r="BB883" s="19">
        <v>0</v>
      </c>
      <c r="BC883" s="19"/>
      <c r="BD883" s="19"/>
      <c r="BE883" s="19"/>
      <c r="BF883" s="19"/>
      <c r="BG883" s="16">
        <f t="shared" si="53"/>
        <v>0</v>
      </c>
      <c r="BH883" s="16">
        <f t="shared" si="53"/>
        <v>0</v>
      </c>
      <c r="BI883" s="16">
        <f t="shared" si="54"/>
        <v>0</v>
      </c>
      <c r="BJ883" s="16">
        <f t="shared" si="55"/>
        <v>0</v>
      </c>
      <c r="BK883" s="18">
        <f t="shared" si="52"/>
        <v>0</v>
      </c>
    </row>
    <row r="884" spans="1:63" ht="31.5" x14ac:dyDescent="0.3">
      <c r="A884" s="12">
        <v>42.224699999999999</v>
      </c>
      <c r="B884" s="13" t="s">
        <v>852</v>
      </c>
      <c r="C884" s="19"/>
      <c r="D884" s="19"/>
      <c r="E884" s="19">
        <v>0</v>
      </c>
      <c r="F884" s="19">
        <v>0</v>
      </c>
      <c r="G884" s="19">
        <v>0</v>
      </c>
      <c r="H884" s="19">
        <v>0</v>
      </c>
      <c r="I884" s="19">
        <v>0</v>
      </c>
      <c r="J884" s="19">
        <v>6288</v>
      </c>
      <c r="K884" s="19">
        <v>0</v>
      </c>
      <c r="L884" s="19">
        <v>0</v>
      </c>
      <c r="M884" s="19">
        <v>0</v>
      </c>
      <c r="N884" s="19">
        <v>0</v>
      </c>
      <c r="O884" s="22"/>
      <c r="P884" s="19"/>
      <c r="Q884" s="22">
        <v>0</v>
      </c>
      <c r="R884" s="22">
        <v>0</v>
      </c>
      <c r="S884" s="19">
        <v>0</v>
      </c>
      <c r="T884" s="19">
        <v>0</v>
      </c>
      <c r="U884" s="19"/>
      <c r="V884" s="19"/>
      <c r="W884" s="19">
        <v>0</v>
      </c>
      <c r="X884" s="19">
        <v>0</v>
      </c>
      <c r="Y884" s="19">
        <v>0</v>
      </c>
      <c r="Z884" s="19">
        <v>0</v>
      </c>
      <c r="AA884" s="19">
        <v>0</v>
      </c>
      <c r="AB884" s="19">
        <v>0</v>
      </c>
      <c r="AC884" s="19">
        <v>0</v>
      </c>
      <c r="AD884" s="19">
        <v>0</v>
      </c>
      <c r="AE884" s="19">
        <v>0</v>
      </c>
      <c r="AF884" s="19">
        <v>0</v>
      </c>
      <c r="AG884" s="19">
        <v>0</v>
      </c>
      <c r="AH884" s="19">
        <v>0</v>
      </c>
      <c r="AI884" s="21">
        <v>0</v>
      </c>
      <c r="AJ884" s="21">
        <v>17001</v>
      </c>
      <c r="AK884" s="19">
        <v>0</v>
      </c>
      <c r="AL884" s="19">
        <v>0</v>
      </c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>
        <v>0</v>
      </c>
      <c r="BB884" s="19">
        <v>0</v>
      </c>
      <c r="BC884" s="19"/>
      <c r="BD884" s="19"/>
      <c r="BE884" s="19"/>
      <c r="BF884" s="19"/>
      <c r="BG884" s="16">
        <f t="shared" si="53"/>
        <v>0</v>
      </c>
      <c r="BH884" s="16">
        <f t="shared" si="53"/>
        <v>23289</v>
      </c>
      <c r="BI884" s="16">
        <f t="shared" si="54"/>
        <v>0</v>
      </c>
      <c r="BJ884" s="16">
        <f t="shared" si="55"/>
        <v>23289</v>
      </c>
      <c r="BK884" s="18">
        <f t="shared" si="52"/>
        <v>0</v>
      </c>
    </row>
    <row r="885" spans="1:63" ht="31.5" x14ac:dyDescent="0.3">
      <c r="A885" s="12">
        <v>42.225700000000003</v>
      </c>
      <c r="B885" s="13" t="s">
        <v>853</v>
      </c>
      <c r="C885" s="19"/>
      <c r="D885" s="19"/>
      <c r="E885" s="19">
        <v>0</v>
      </c>
      <c r="F885" s="19">
        <v>0</v>
      </c>
      <c r="G885" s="19">
        <v>0</v>
      </c>
      <c r="H885" s="19">
        <v>0</v>
      </c>
      <c r="I885" s="19"/>
      <c r="J885" s="19"/>
      <c r="K885" s="19">
        <v>0</v>
      </c>
      <c r="L885" s="19">
        <v>0</v>
      </c>
      <c r="M885" s="19">
        <v>0</v>
      </c>
      <c r="N885" s="19">
        <v>0</v>
      </c>
      <c r="O885" s="22"/>
      <c r="P885" s="19"/>
      <c r="Q885" s="22">
        <v>0</v>
      </c>
      <c r="R885" s="22">
        <v>0</v>
      </c>
      <c r="S885" s="19">
        <v>0</v>
      </c>
      <c r="T885" s="19">
        <v>0</v>
      </c>
      <c r="U885" s="19"/>
      <c r="V885" s="19">
        <v>2551</v>
      </c>
      <c r="W885" s="19">
        <v>0</v>
      </c>
      <c r="X885" s="19">
        <v>0</v>
      </c>
      <c r="Y885" s="19">
        <v>0</v>
      </c>
      <c r="Z885" s="19">
        <v>0</v>
      </c>
      <c r="AA885" s="19">
        <v>0</v>
      </c>
      <c r="AB885" s="19">
        <v>0</v>
      </c>
      <c r="AC885" s="19">
        <v>0</v>
      </c>
      <c r="AD885" s="19">
        <v>0</v>
      </c>
      <c r="AE885" s="19">
        <v>0</v>
      </c>
      <c r="AF885" s="19">
        <v>0</v>
      </c>
      <c r="AG885" s="19">
        <v>0</v>
      </c>
      <c r="AH885" s="19">
        <v>0</v>
      </c>
      <c r="AI885" s="19">
        <v>0</v>
      </c>
      <c r="AJ885" s="19">
        <v>0</v>
      </c>
      <c r="AK885" s="19">
        <v>0</v>
      </c>
      <c r="AL885" s="19">
        <v>0</v>
      </c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>
        <v>0</v>
      </c>
      <c r="BB885" s="19">
        <v>0</v>
      </c>
      <c r="BC885" s="19"/>
      <c r="BD885" s="19"/>
      <c r="BE885" s="19"/>
      <c r="BF885" s="19">
        <v>1992</v>
      </c>
      <c r="BG885" s="16">
        <f t="shared" si="53"/>
        <v>0</v>
      </c>
      <c r="BH885" s="16">
        <f t="shared" si="53"/>
        <v>4543</v>
      </c>
      <c r="BI885" s="16">
        <f t="shared" si="54"/>
        <v>0</v>
      </c>
      <c r="BJ885" s="16">
        <f t="shared" si="55"/>
        <v>4543</v>
      </c>
      <c r="BK885" s="18">
        <f t="shared" si="52"/>
        <v>0</v>
      </c>
    </row>
    <row r="886" spans="1:63" x14ac:dyDescent="0.3">
      <c r="A886" s="12">
        <v>42.229700000000001</v>
      </c>
      <c r="B886" s="13" t="s">
        <v>854</v>
      </c>
      <c r="C886" s="19"/>
      <c r="D886" s="19"/>
      <c r="E886" s="19">
        <v>0</v>
      </c>
      <c r="F886" s="19">
        <v>0</v>
      </c>
      <c r="G886" s="19">
        <v>0</v>
      </c>
      <c r="H886" s="19">
        <v>0</v>
      </c>
      <c r="I886" s="19">
        <v>0</v>
      </c>
      <c r="J886" s="19">
        <v>38307038</v>
      </c>
      <c r="K886" s="19">
        <v>0</v>
      </c>
      <c r="L886" s="19">
        <v>0</v>
      </c>
      <c r="M886" s="19">
        <v>0</v>
      </c>
      <c r="N886" s="19">
        <v>0</v>
      </c>
      <c r="O886" s="22"/>
      <c r="P886" s="19"/>
      <c r="Q886" s="22">
        <v>0</v>
      </c>
      <c r="R886" s="23">
        <v>3640668.35</v>
      </c>
      <c r="S886" s="19">
        <v>0</v>
      </c>
      <c r="T886" s="19">
        <v>0</v>
      </c>
      <c r="U886" s="19"/>
      <c r="V886" s="19">
        <v>7613959</v>
      </c>
      <c r="W886" s="19">
        <v>0</v>
      </c>
      <c r="X886" s="19">
        <v>0</v>
      </c>
      <c r="Y886" s="19">
        <v>0</v>
      </c>
      <c r="Z886" s="19">
        <v>0</v>
      </c>
      <c r="AA886" s="19">
        <v>0</v>
      </c>
      <c r="AB886" s="19">
        <v>0</v>
      </c>
      <c r="AC886" s="19">
        <v>0</v>
      </c>
      <c r="AD886" s="19">
        <v>0</v>
      </c>
      <c r="AE886" s="19">
        <v>0</v>
      </c>
      <c r="AF886" s="19">
        <v>0</v>
      </c>
      <c r="AG886" s="21">
        <v>0</v>
      </c>
      <c r="AH886" s="21">
        <v>95040</v>
      </c>
      <c r="AI886" s="21">
        <v>0</v>
      </c>
      <c r="AJ886" s="21">
        <v>13053878</v>
      </c>
      <c r="AK886" s="19">
        <v>0</v>
      </c>
      <c r="AL886" s="19">
        <v>0</v>
      </c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>
        <v>1877750</v>
      </c>
      <c r="AY886" s="19"/>
      <c r="AZ886" s="19"/>
      <c r="BA886" s="19">
        <v>0</v>
      </c>
      <c r="BB886" s="19">
        <v>3822352</v>
      </c>
      <c r="BC886" s="19"/>
      <c r="BD886" s="19"/>
      <c r="BE886" s="19"/>
      <c r="BF886" s="19">
        <v>72560990.280000001</v>
      </c>
      <c r="BG886" s="16">
        <f t="shared" si="53"/>
        <v>0</v>
      </c>
      <c r="BH886" s="16">
        <f t="shared" si="53"/>
        <v>140971675.63</v>
      </c>
      <c r="BI886" s="16">
        <f t="shared" si="54"/>
        <v>0</v>
      </c>
      <c r="BJ886" s="16">
        <f t="shared" si="55"/>
        <v>140971675.63</v>
      </c>
      <c r="BK886" s="18">
        <f t="shared" si="52"/>
        <v>0</v>
      </c>
    </row>
    <row r="887" spans="1:63" x14ac:dyDescent="0.3">
      <c r="A887" s="12">
        <v>42.232700000000001</v>
      </c>
      <c r="B887" s="13" t="s">
        <v>855</v>
      </c>
      <c r="C887" s="19"/>
      <c r="D887" s="19"/>
      <c r="E887" s="19">
        <v>0</v>
      </c>
      <c r="F887" s="19">
        <v>0</v>
      </c>
      <c r="G887" s="19">
        <v>0</v>
      </c>
      <c r="H887" s="19">
        <v>0</v>
      </c>
      <c r="I887" s="19"/>
      <c r="J887" s="19"/>
      <c r="K887" s="19">
        <v>0</v>
      </c>
      <c r="L887" s="19">
        <v>0</v>
      </c>
      <c r="M887" s="19">
        <v>0</v>
      </c>
      <c r="N887" s="19">
        <v>0</v>
      </c>
      <c r="O887" s="22"/>
      <c r="P887" s="19"/>
      <c r="Q887" s="22">
        <v>0</v>
      </c>
      <c r="R887" s="22">
        <v>0</v>
      </c>
      <c r="S887" s="19">
        <v>0</v>
      </c>
      <c r="T887" s="19">
        <v>0</v>
      </c>
      <c r="U887" s="19"/>
      <c r="V887" s="19"/>
      <c r="W887" s="19">
        <v>0</v>
      </c>
      <c r="X887" s="19">
        <v>0</v>
      </c>
      <c r="Y887" s="19">
        <v>0</v>
      </c>
      <c r="Z887" s="19">
        <v>0</v>
      </c>
      <c r="AA887" s="19">
        <v>0</v>
      </c>
      <c r="AB887" s="19">
        <v>0</v>
      </c>
      <c r="AC887" s="19">
        <v>0</v>
      </c>
      <c r="AD887" s="19">
        <v>0</v>
      </c>
      <c r="AE887" s="19">
        <v>0</v>
      </c>
      <c r="AF887" s="19">
        <v>0</v>
      </c>
      <c r="AG887" s="19">
        <v>0</v>
      </c>
      <c r="AH887" s="19">
        <v>0</v>
      </c>
      <c r="AI887" s="19">
        <v>0</v>
      </c>
      <c r="AJ887" s="19">
        <v>0</v>
      </c>
      <c r="AK887" s="19">
        <v>0</v>
      </c>
      <c r="AL887" s="19">
        <v>0</v>
      </c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>
        <v>0</v>
      </c>
      <c r="BB887" s="19">
        <v>0</v>
      </c>
      <c r="BC887" s="19"/>
      <c r="BD887" s="19"/>
      <c r="BE887" s="19"/>
      <c r="BF887" s="19"/>
      <c r="BG887" s="16">
        <f t="shared" si="53"/>
        <v>0</v>
      </c>
      <c r="BH887" s="16">
        <f t="shared" si="53"/>
        <v>0</v>
      </c>
      <c r="BI887" s="16">
        <f t="shared" si="54"/>
        <v>0</v>
      </c>
      <c r="BJ887" s="16">
        <f t="shared" si="55"/>
        <v>0</v>
      </c>
      <c r="BK887" s="18">
        <f t="shared" si="52"/>
        <v>0</v>
      </c>
    </row>
    <row r="888" spans="1:63" x14ac:dyDescent="0.3">
      <c r="A888" s="12">
        <v>42.290700000000001</v>
      </c>
      <c r="B888" s="13" t="s">
        <v>856</v>
      </c>
      <c r="C888" s="19"/>
      <c r="D888" s="19"/>
      <c r="E888" s="19">
        <v>0</v>
      </c>
      <c r="F888" s="19">
        <v>0</v>
      </c>
      <c r="G888" s="19">
        <v>0</v>
      </c>
      <c r="H888" s="19">
        <v>0</v>
      </c>
      <c r="I888" s="19"/>
      <c r="J888" s="19"/>
      <c r="K888" s="19">
        <v>0</v>
      </c>
      <c r="L888" s="19">
        <v>0</v>
      </c>
      <c r="M888" s="19">
        <v>0</v>
      </c>
      <c r="N888" s="19">
        <v>0</v>
      </c>
      <c r="O888" s="22"/>
      <c r="P888" s="19"/>
      <c r="Q888" s="22">
        <v>0</v>
      </c>
      <c r="R888" s="22">
        <v>0</v>
      </c>
      <c r="S888" s="19">
        <v>0</v>
      </c>
      <c r="T888" s="19">
        <v>0</v>
      </c>
      <c r="U888" s="19"/>
      <c r="V888" s="19"/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9">
        <v>0</v>
      </c>
      <c r="AC888" s="19">
        <v>0</v>
      </c>
      <c r="AD888" s="19">
        <v>0</v>
      </c>
      <c r="AE888" s="19">
        <v>0</v>
      </c>
      <c r="AF888" s="19">
        <v>0</v>
      </c>
      <c r="AG888" s="19">
        <v>0</v>
      </c>
      <c r="AH888" s="19">
        <v>0</v>
      </c>
      <c r="AI888" s="19">
        <v>0</v>
      </c>
      <c r="AJ888" s="19">
        <v>0</v>
      </c>
      <c r="AK888" s="19">
        <v>0</v>
      </c>
      <c r="AL888" s="19">
        <v>0</v>
      </c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>
        <v>0</v>
      </c>
      <c r="BB888" s="19">
        <v>846359793</v>
      </c>
      <c r="BC888" s="19"/>
      <c r="BD888" s="19"/>
      <c r="BE888" s="19"/>
      <c r="BF888" s="19"/>
      <c r="BG888" s="16">
        <f t="shared" si="53"/>
        <v>0</v>
      </c>
      <c r="BH888" s="16">
        <f t="shared" si="53"/>
        <v>846359793</v>
      </c>
      <c r="BI888" s="79">
        <f t="shared" si="54"/>
        <v>0</v>
      </c>
      <c r="BJ888" s="79">
        <f t="shared" si="55"/>
        <v>846359793</v>
      </c>
      <c r="BK888" s="18">
        <f t="shared" si="52"/>
        <v>0</v>
      </c>
    </row>
    <row r="889" spans="1:63" x14ac:dyDescent="0.3">
      <c r="A889" s="12">
        <v>42.291699999999999</v>
      </c>
      <c r="B889" s="13" t="s">
        <v>857</v>
      </c>
      <c r="C889" s="19"/>
      <c r="D889" s="19"/>
      <c r="E889" s="19">
        <v>0</v>
      </c>
      <c r="F889" s="19">
        <v>0</v>
      </c>
      <c r="G889" s="19">
        <v>0</v>
      </c>
      <c r="H889" s="19">
        <v>0</v>
      </c>
      <c r="I889" s="19"/>
      <c r="J889" s="19"/>
      <c r="K889" s="19">
        <v>0</v>
      </c>
      <c r="L889" s="19">
        <v>0</v>
      </c>
      <c r="M889" s="19">
        <v>0</v>
      </c>
      <c r="N889" s="19">
        <v>0</v>
      </c>
      <c r="O889" s="22"/>
      <c r="P889" s="19"/>
      <c r="Q889" s="22">
        <v>0</v>
      </c>
      <c r="R889" s="22">
        <v>0</v>
      </c>
      <c r="S889" s="19">
        <v>0</v>
      </c>
      <c r="T889" s="19">
        <v>0</v>
      </c>
      <c r="U889" s="19"/>
      <c r="V889" s="19"/>
      <c r="W889" s="19">
        <v>0</v>
      </c>
      <c r="X889" s="19">
        <v>0</v>
      </c>
      <c r="Y889" s="19">
        <v>0</v>
      </c>
      <c r="Z889" s="19">
        <v>0</v>
      </c>
      <c r="AA889" s="19">
        <v>0</v>
      </c>
      <c r="AB889" s="19">
        <v>0</v>
      </c>
      <c r="AC889" s="19">
        <v>0</v>
      </c>
      <c r="AD889" s="19">
        <v>0</v>
      </c>
      <c r="AE889" s="19">
        <v>0</v>
      </c>
      <c r="AF889" s="19">
        <v>0</v>
      </c>
      <c r="AG889" s="19">
        <v>0</v>
      </c>
      <c r="AH889" s="19">
        <v>0</v>
      </c>
      <c r="AI889" s="19">
        <v>0</v>
      </c>
      <c r="AJ889" s="19">
        <v>0</v>
      </c>
      <c r="AK889" s="19">
        <v>0</v>
      </c>
      <c r="AL889" s="19">
        <v>0</v>
      </c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>
        <v>0</v>
      </c>
      <c r="BB889" s="19">
        <v>700000</v>
      </c>
      <c r="BC889" s="19"/>
      <c r="BD889" s="19"/>
      <c r="BE889" s="19"/>
      <c r="BF889" s="19"/>
      <c r="BG889" s="16">
        <f t="shared" si="53"/>
        <v>0</v>
      </c>
      <c r="BH889" s="16">
        <f t="shared" si="53"/>
        <v>700000</v>
      </c>
      <c r="BI889" s="79">
        <f t="shared" si="54"/>
        <v>0</v>
      </c>
      <c r="BJ889" s="79">
        <f t="shared" si="55"/>
        <v>700000</v>
      </c>
      <c r="BK889" s="18">
        <f t="shared" si="52"/>
        <v>0</v>
      </c>
    </row>
    <row r="890" spans="1:63" x14ac:dyDescent="0.3">
      <c r="A890" s="12">
        <v>42.292700000000004</v>
      </c>
      <c r="B890" s="13" t="s">
        <v>858</v>
      </c>
      <c r="C890" s="19"/>
      <c r="D890" s="19"/>
      <c r="E890" s="19">
        <v>0</v>
      </c>
      <c r="F890" s="19">
        <v>0</v>
      </c>
      <c r="G890" s="19">
        <v>0</v>
      </c>
      <c r="H890" s="19">
        <v>0</v>
      </c>
      <c r="I890" s="19"/>
      <c r="J890" s="19"/>
      <c r="K890" s="19">
        <v>0</v>
      </c>
      <c r="L890" s="19">
        <v>0</v>
      </c>
      <c r="M890" s="19">
        <v>0</v>
      </c>
      <c r="N890" s="19">
        <v>0</v>
      </c>
      <c r="O890" s="22"/>
      <c r="P890" s="19"/>
      <c r="Q890" s="22">
        <v>0</v>
      </c>
      <c r="R890" s="22">
        <v>0</v>
      </c>
      <c r="S890" s="19">
        <v>0</v>
      </c>
      <c r="T890" s="19">
        <v>0</v>
      </c>
      <c r="U890" s="19"/>
      <c r="V890" s="19"/>
      <c r="W890" s="19">
        <v>0</v>
      </c>
      <c r="X890" s="19">
        <v>0</v>
      </c>
      <c r="Y890" s="19">
        <v>0</v>
      </c>
      <c r="Z890" s="19">
        <v>0</v>
      </c>
      <c r="AA890" s="19">
        <v>0</v>
      </c>
      <c r="AB890" s="19">
        <v>0</v>
      </c>
      <c r="AC890" s="19">
        <v>0</v>
      </c>
      <c r="AD890" s="19">
        <v>0</v>
      </c>
      <c r="AE890" s="19">
        <v>0</v>
      </c>
      <c r="AF890" s="19">
        <v>0</v>
      </c>
      <c r="AG890" s="19">
        <v>0</v>
      </c>
      <c r="AH890" s="19">
        <v>0</v>
      </c>
      <c r="AI890" s="19">
        <v>0</v>
      </c>
      <c r="AJ890" s="19">
        <v>0</v>
      </c>
      <c r="AK890" s="19">
        <v>0</v>
      </c>
      <c r="AL890" s="19">
        <v>0</v>
      </c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>
        <v>0</v>
      </c>
      <c r="BB890" s="19">
        <v>0</v>
      </c>
      <c r="BC890" s="19"/>
      <c r="BD890" s="19"/>
      <c r="BE890" s="19"/>
      <c r="BF890" s="19"/>
      <c r="BG890" s="16">
        <f t="shared" si="53"/>
        <v>0</v>
      </c>
      <c r="BH890" s="16">
        <f t="shared" si="53"/>
        <v>0</v>
      </c>
      <c r="BI890" s="79">
        <f t="shared" si="54"/>
        <v>0</v>
      </c>
      <c r="BJ890" s="79">
        <f t="shared" si="55"/>
        <v>0</v>
      </c>
      <c r="BK890" s="18">
        <f t="shared" si="52"/>
        <v>0</v>
      </c>
    </row>
    <row r="891" spans="1:63" x14ac:dyDescent="0.3">
      <c r="A891" s="12">
        <v>42.293700000000001</v>
      </c>
      <c r="B891" s="13" t="s">
        <v>859</v>
      </c>
      <c r="C891" s="19"/>
      <c r="D891" s="19"/>
      <c r="E891" s="19">
        <v>0</v>
      </c>
      <c r="F891" s="19">
        <v>0</v>
      </c>
      <c r="G891" s="19">
        <v>0</v>
      </c>
      <c r="H891" s="19">
        <v>0</v>
      </c>
      <c r="I891" s="19"/>
      <c r="J891" s="19"/>
      <c r="K891" s="19">
        <v>0</v>
      </c>
      <c r="L891" s="19">
        <v>0</v>
      </c>
      <c r="M891" s="19">
        <v>0</v>
      </c>
      <c r="N891" s="19">
        <v>0</v>
      </c>
      <c r="O891" s="22"/>
      <c r="P891" s="19"/>
      <c r="Q891" s="22">
        <v>0</v>
      </c>
      <c r="R891" s="22">
        <v>0</v>
      </c>
      <c r="S891" s="19">
        <v>0</v>
      </c>
      <c r="T891" s="19">
        <v>0</v>
      </c>
      <c r="U891" s="19"/>
      <c r="V891" s="19"/>
      <c r="W891" s="19">
        <v>0</v>
      </c>
      <c r="X891" s="19">
        <v>0</v>
      </c>
      <c r="Y891" s="19">
        <v>0</v>
      </c>
      <c r="Z891" s="19">
        <v>0</v>
      </c>
      <c r="AA891" s="19">
        <v>0</v>
      </c>
      <c r="AB891" s="19">
        <v>0</v>
      </c>
      <c r="AC891" s="19">
        <v>0</v>
      </c>
      <c r="AD891" s="19">
        <v>0</v>
      </c>
      <c r="AE891" s="19">
        <v>0</v>
      </c>
      <c r="AF891" s="19">
        <v>0</v>
      </c>
      <c r="AG891" s="19">
        <v>0</v>
      </c>
      <c r="AH891" s="19">
        <v>0</v>
      </c>
      <c r="AI891" s="19">
        <v>0</v>
      </c>
      <c r="AJ891" s="19">
        <v>0</v>
      </c>
      <c r="AK891" s="19">
        <v>0</v>
      </c>
      <c r="AL891" s="19">
        <v>0</v>
      </c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>
        <v>0</v>
      </c>
      <c r="BB891" s="19">
        <v>0</v>
      </c>
      <c r="BC891" s="19"/>
      <c r="BD891" s="19"/>
      <c r="BE891" s="19"/>
      <c r="BF891" s="19"/>
      <c r="BG891" s="16">
        <f t="shared" si="53"/>
        <v>0</v>
      </c>
      <c r="BH891" s="16">
        <f t="shared" si="53"/>
        <v>0</v>
      </c>
      <c r="BI891" s="16">
        <f t="shared" si="54"/>
        <v>0</v>
      </c>
      <c r="BJ891" s="16">
        <f t="shared" si="55"/>
        <v>0</v>
      </c>
      <c r="BK891" s="18">
        <f t="shared" si="52"/>
        <v>0</v>
      </c>
    </row>
    <row r="892" spans="1:63" x14ac:dyDescent="0.3">
      <c r="A892" s="12">
        <v>42.301700000000004</v>
      </c>
      <c r="B892" s="13" t="s">
        <v>860</v>
      </c>
      <c r="C892" s="19"/>
      <c r="D892" s="19"/>
      <c r="E892" s="19">
        <v>0</v>
      </c>
      <c r="F892" s="19">
        <v>0</v>
      </c>
      <c r="G892" s="19">
        <v>0</v>
      </c>
      <c r="H892" s="19">
        <v>0</v>
      </c>
      <c r="I892" s="19"/>
      <c r="J892" s="19"/>
      <c r="K892" s="19">
        <v>0</v>
      </c>
      <c r="L892" s="19">
        <v>0</v>
      </c>
      <c r="M892" s="19">
        <v>0</v>
      </c>
      <c r="N892" s="19">
        <v>0</v>
      </c>
      <c r="O892" s="22"/>
      <c r="P892" s="19"/>
      <c r="Q892" s="22">
        <v>0</v>
      </c>
      <c r="R892" s="22">
        <v>0</v>
      </c>
      <c r="S892" s="19">
        <v>0</v>
      </c>
      <c r="T892" s="19">
        <v>0</v>
      </c>
      <c r="U892" s="19"/>
      <c r="V892" s="19"/>
      <c r="W892" s="21">
        <v>0</v>
      </c>
      <c r="X892" s="20">
        <v>4850973</v>
      </c>
      <c r="Y892" s="19">
        <v>0</v>
      </c>
      <c r="Z892" s="19">
        <v>0</v>
      </c>
      <c r="AA892" s="19">
        <v>0</v>
      </c>
      <c r="AB892" s="19">
        <v>0</v>
      </c>
      <c r="AC892" s="19">
        <v>0</v>
      </c>
      <c r="AD892" s="19">
        <v>0</v>
      </c>
      <c r="AE892" s="19">
        <v>0</v>
      </c>
      <c r="AF892" s="19">
        <v>0</v>
      </c>
      <c r="AG892" s="19">
        <v>0</v>
      </c>
      <c r="AH892" s="19">
        <v>0</v>
      </c>
      <c r="AI892" s="19">
        <v>0</v>
      </c>
      <c r="AJ892" s="19">
        <v>0</v>
      </c>
      <c r="AK892" s="19">
        <v>0</v>
      </c>
      <c r="AL892" s="19">
        <v>0</v>
      </c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>
        <v>0</v>
      </c>
      <c r="BB892" s="19">
        <v>0</v>
      </c>
      <c r="BC892" s="19"/>
      <c r="BD892" s="19"/>
      <c r="BE892" s="19"/>
      <c r="BF892" s="19"/>
      <c r="BG892" s="16">
        <f t="shared" si="53"/>
        <v>0</v>
      </c>
      <c r="BH892" s="16">
        <f t="shared" si="53"/>
        <v>4850973</v>
      </c>
      <c r="BI892" s="16">
        <f t="shared" si="54"/>
        <v>0</v>
      </c>
      <c r="BJ892" s="16">
        <f t="shared" si="55"/>
        <v>4850973</v>
      </c>
      <c r="BK892" s="18">
        <f t="shared" si="52"/>
        <v>0</v>
      </c>
    </row>
    <row r="893" spans="1:63" x14ac:dyDescent="0.3">
      <c r="A893" s="12">
        <v>42.401700000000005</v>
      </c>
      <c r="B893" s="13" t="s">
        <v>861</v>
      </c>
      <c r="C893" s="19">
        <v>0</v>
      </c>
      <c r="D893" s="19">
        <v>112363059.25</v>
      </c>
      <c r="E893" s="21">
        <v>0</v>
      </c>
      <c r="F893" s="20">
        <v>30805135.420000002</v>
      </c>
      <c r="G893" s="19">
        <v>0</v>
      </c>
      <c r="H893" s="19">
        <v>48018715.540000021</v>
      </c>
      <c r="I893" s="19">
        <v>0</v>
      </c>
      <c r="J893" s="19">
        <v>45376150</v>
      </c>
      <c r="K893" s="19">
        <v>0</v>
      </c>
      <c r="L893" s="19">
        <v>10001933</v>
      </c>
      <c r="M893" s="21">
        <v>0</v>
      </c>
      <c r="N893" s="25">
        <v>110543236.05000001</v>
      </c>
      <c r="O893" s="22"/>
      <c r="P893" s="23">
        <v>4787553.599999994</v>
      </c>
      <c r="Q893" s="22">
        <v>0</v>
      </c>
      <c r="R893" s="23">
        <v>97277760</v>
      </c>
      <c r="S893" s="24">
        <v>0</v>
      </c>
      <c r="T893" s="25">
        <v>39555948</v>
      </c>
      <c r="U893" s="19"/>
      <c r="V893" s="19">
        <v>66110636.129999995</v>
      </c>
      <c r="W893" s="21">
        <v>0</v>
      </c>
      <c r="X893" s="20">
        <v>47842243.599999994</v>
      </c>
      <c r="Y893" s="19">
        <v>0</v>
      </c>
      <c r="Z893" s="19">
        <v>21811984</v>
      </c>
      <c r="AA893" s="21">
        <v>0</v>
      </c>
      <c r="AB893" s="21">
        <v>28568859</v>
      </c>
      <c r="AC893" s="21">
        <v>0</v>
      </c>
      <c r="AD893" s="20">
        <v>29080585.649999999</v>
      </c>
      <c r="AE893" s="19">
        <v>0</v>
      </c>
      <c r="AF893" s="19">
        <v>58850351</v>
      </c>
      <c r="AG893" s="21">
        <v>0</v>
      </c>
      <c r="AH893" s="20">
        <v>80873419</v>
      </c>
      <c r="AI893" s="21">
        <v>0</v>
      </c>
      <c r="AJ893" s="21">
        <v>41082296</v>
      </c>
      <c r="AK893" s="21">
        <v>0</v>
      </c>
      <c r="AL893" s="25">
        <v>15153765</v>
      </c>
      <c r="AM893" s="19"/>
      <c r="AN893" s="19">
        <v>3262087</v>
      </c>
      <c r="AO893" s="19"/>
      <c r="AP893" s="19">
        <v>895708</v>
      </c>
      <c r="AQ893" s="21">
        <v>0</v>
      </c>
      <c r="AR893" s="20">
        <v>2256737</v>
      </c>
      <c r="AS893" s="21"/>
      <c r="AT893" s="20">
        <v>933537</v>
      </c>
      <c r="AU893" s="19">
        <v>0</v>
      </c>
      <c r="AV893" s="19">
        <v>1022091</v>
      </c>
      <c r="AW893" s="19"/>
      <c r="AX893" s="19">
        <v>23848883</v>
      </c>
      <c r="AY893" s="19"/>
      <c r="AZ893" s="19"/>
      <c r="BA893" s="19">
        <v>0</v>
      </c>
      <c r="BB893" s="19">
        <v>0</v>
      </c>
      <c r="BC893" s="19"/>
      <c r="BD893" s="19"/>
      <c r="BE893" s="19"/>
      <c r="BF893" s="19"/>
      <c r="BG893" s="16">
        <f t="shared" si="53"/>
        <v>0</v>
      </c>
      <c r="BH893" s="16">
        <f t="shared" si="53"/>
        <v>920322673.24000001</v>
      </c>
      <c r="BI893" s="16">
        <f t="shared" si="54"/>
        <v>0</v>
      </c>
      <c r="BJ893" s="16">
        <f t="shared" si="55"/>
        <v>920322673.24000001</v>
      </c>
      <c r="BK893" s="18">
        <f t="shared" si="52"/>
        <v>28568859</v>
      </c>
    </row>
    <row r="894" spans="1:63" x14ac:dyDescent="0.3">
      <c r="A894" s="12">
        <v>42.401800000000001</v>
      </c>
      <c r="B894" s="13" t="s">
        <v>862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  <c r="H894" s="19">
        <v>0</v>
      </c>
      <c r="I894" s="19"/>
      <c r="J894" s="19"/>
      <c r="K894" s="19">
        <v>0</v>
      </c>
      <c r="L894" s="19">
        <v>0</v>
      </c>
      <c r="M894" s="19">
        <v>0</v>
      </c>
      <c r="N894" s="19">
        <v>0</v>
      </c>
      <c r="O894" s="22"/>
      <c r="P894" s="19"/>
      <c r="Q894" s="22">
        <v>0</v>
      </c>
      <c r="R894" s="23">
        <v>12682496</v>
      </c>
      <c r="S894" s="19">
        <v>0</v>
      </c>
      <c r="T894" s="19">
        <v>0</v>
      </c>
      <c r="U894" s="19"/>
      <c r="V894" s="19"/>
      <c r="W894" s="19">
        <v>0</v>
      </c>
      <c r="X894" s="19">
        <v>0</v>
      </c>
      <c r="Y894" s="19">
        <v>0</v>
      </c>
      <c r="Z894" s="19">
        <v>0</v>
      </c>
      <c r="AA894" s="19">
        <v>0</v>
      </c>
      <c r="AB894" s="19">
        <v>0</v>
      </c>
      <c r="AC894" s="19">
        <v>0</v>
      </c>
      <c r="AD894" s="19">
        <v>0</v>
      </c>
      <c r="AE894" s="19">
        <v>0</v>
      </c>
      <c r="AF894" s="19">
        <v>0</v>
      </c>
      <c r="AG894" s="19">
        <v>0</v>
      </c>
      <c r="AH894" s="19">
        <v>0</v>
      </c>
      <c r="AI894" s="19">
        <v>0</v>
      </c>
      <c r="AJ894" s="19">
        <v>0</v>
      </c>
      <c r="AK894" s="21">
        <v>0</v>
      </c>
      <c r="AL894" s="20">
        <v>566596</v>
      </c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>
        <v>0</v>
      </c>
      <c r="BB894" s="19">
        <v>0</v>
      </c>
      <c r="BC894" s="19"/>
      <c r="BD894" s="19"/>
      <c r="BE894" s="19"/>
      <c r="BF894" s="19"/>
      <c r="BG894" s="16">
        <f t="shared" si="53"/>
        <v>0</v>
      </c>
      <c r="BH894" s="16">
        <f t="shared" si="53"/>
        <v>13249092</v>
      </c>
      <c r="BI894" s="16">
        <f t="shared" si="54"/>
        <v>0</v>
      </c>
      <c r="BJ894" s="16">
        <f t="shared" si="55"/>
        <v>13249092</v>
      </c>
      <c r="BK894" s="18">
        <f t="shared" si="52"/>
        <v>0</v>
      </c>
    </row>
    <row r="895" spans="1:63" x14ac:dyDescent="0.3">
      <c r="A895" s="12">
        <v>42.5017</v>
      </c>
      <c r="B895" s="13" t="s">
        <v>863</v>
      </c>
      <c r="C895" s="19"/>
      <c r="D895" s="19"/>
      <c r="E895" s="21">
        <v>0</v>
      </c>
      <c r="F895" s="20">
        <v>6130761</v>
      </c>
      <c r="G895" s="19">
        <v>0</v>
      </c>
      <c r="H895" s="19">
        <v>0</v>
      </c>
      <c r="I895" s="19">
        <v>0</v>
      </c>
      <c r="J895" s="19">
        <v>1485324</v>
      </c>
      <c r="K895" s="19">
        <v>0</v>
      </c>
      <c r="L895" s="19">
        <v>778772</v>
      </c>
      <c r="M895" s="21">
        <v>0</v>
      </c>
      <c r="N895" s="21">
        <v>1648206</v>
      </c>
      <c r="O895" s="22"/>
      <c r="P895" s="23">
        <v>48353738</v>
      </c>
      <c r="Q895" s="22">
        <v>0</v>
      </c>
      <c r="R895" s="22">
        <v>0</v>
      </c>
      <c r="S895" s="19">
        <v>0</v>
      </c>
      <c r="T895" s="19">
        <v>0</v>
      </c>
      <c r="U895" s="19"/>
      <c r="V895" s="19"/>
      <c r="W895" s="21">
        <v>0</v>
      </c>
      <c r="X895" s="20">
        <v>499299</v>
      </c>
      <c r="Y895" s="19">
        <v>0</v>
      </c>
      <c r="Z895" s="19">
        <v>0</v>
      </c>
      <c r="AA895" s="19">
        <v>0</v>
      </c>
      <c r="AB895" s="19">
        <v>0</v>
      </c>
      <c r="AC895" s="21">
        <v>0</v>
      </c>
      <c r="AD895" s="20">
        <v>8413655</v>
      </c>
      <c r="AE895" s="19">
        <v>0</v>
      </c>
      <c r="AF895" s="19">
        <v>0</v>
      </c>
      <c r="AG895" s="21">
        <v>0</v>
      </c>
      <c r="AH895" s="20">
        <v>42228981</v>
      </c>
      <c r="AI895" s="21">
        <v>0</v>
      </c>
      <c r="AJ895" s="21">
        <v>4017747</v>
      </c>
      <c r="AK895" s="21">
        <v>0</v>
      </c>
      <c r="AL895" s="20">
        <v>4121628</v>
      </c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>
        <v>0</v>
      </c>
      <c r="BB895" s="19">
        <v>0</v>
      </c>
      <c r="BC895" s="19"/>
      <c r="BD895" s="19"/>
      <c r="BE895" s="19"/>
      <c r="BF895" s="19"/>
      <c r="BG895" s="16">
        <f t="shared" si="53"/>
        <v>0</v>
      </c>
      <c r="BH895" s="16">
        <f t="shared" si="53"/>
        <v>117678111</v>
      </c>
      <c r="BI895" s="16">
        <f t="shared" si="54"/>
        <v>0</v>
      </c>
      <c r="BJ895" s="16">
        <f t="shared" si="55"/>
        <v>117678111</v>
      </c>
      <c r="BK895" s="18">
        <f t="shared" si="52"/>
        <v>0</v>
      </c>
    </row>
    <row r="896" spans="1:63" x14ac:dyDescent="0.3">
      <c r="A896" s="12">
        <v>42.701700000000002</v>
      </c>
      <c r="B896" s="84" t="s">
        <v>864</v>
      </c>
      <c r="C896" s="19">
        <v>0</v>
      </c>
      <c r="D896" s="19">
        <v>12006159</v>
      </c>
      <c r="E896" s="19">
        <v>0</v>
      </c>
      <c r="F896" s="19">
        <v>0</v>
      </c>
      <c r="G896" s="19">
        <v>0</v>
      </c>
      <c r="H896" s="19">
        <v>419500</v>
      </c>
      <c r="I896" s="19">
        <v>0</v>
      </c>
      <c r="J896" s="19">
        <v>0</v>
      </c>
      <c r="K896" s="19">
        <v>0</v>
      </c>
      <c r="L896" s="19">
        <v>0</v>
      </c>
      <c r="M896" s="19">
        <v>0</v>
      </c>
      <c r="N896" s="19">
        <v>0</v>
      </c>
      <c r="O896" s="22"/>
      <c r="P896" s="19"/>
      <c r="Q896" s="22">
        <v>0</v>
      </c>
      <c r="R896" s="22">
        <v>0</v>
      </c>
      <c r="S896" s="24">
        <v>0</v>
      </c>
      <c r="T896" s="20">
        <v>7334100</v>
      </c>
      <c r="U896" s="19"/>
      <c r="V896" s="19">
        <v>27127959</v>
      </c>
      <c r="W896" s="21">
        <v>0</v>
      </c>
      <c r="X896" s="20">
        <v>27459186</v>
      </c>
      <c r="Y896" s="19">
        <v>0</v>
      </c>
      <c r="Z896" s="19">
        <v>14284313</v>
      </c>
      <c r="AA896" s="21">
        <v>0</v>
      </c>
      <c r="AB896" s="21">
        <v>49478825</v>
      </c>
      <c r="AC896" s="21">
        <v>0</v>
      </c>
      <c r="AD896" s="20">
        <v>4270822</v>
      </c>
      <c r="AE896" s="19">
        <v>0</v>
      </c>
      <c r="AF896" s="19">
        <v>0</v>
      </c>
      <c r="AG896" s="21">
        <v>0</v>
      </c>
      <c r="AH896" s="20">
        <v>8172516</v>
      </c>
      <c r="AI896" s="21">
        <v>0</v>
      </c>
      <c r="AJ896" s="21">
        <v>49342283</v>
      </c>
      <c r="AK896" s="21">
        <v>0</v>
      </c>
      <c r="AL896" s="20">
        <v>36795343</v>
      </c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>
        <v>0</v>
      </c>
      <c r="BB896" s="19">
        <v>0</v>
      </c>
      <c r="BC896" s="19"/>
      <c r="BD896" s="19"/>
      <c r="BE896" s="19"/>
      <c r="BF896" s="19"/>
      <c r="BG896" s="16">
        <f t="shared" si="53"/>
        <v>0</v>
      </c>
      <c r="BH896" s="16">
        <f t="shared" si="53"/>
        <v>236691006</v>
      </c>
      <c r="BI896" s="16">
        <f t="shared" si="54"/>
        <v>0</v>
      </c>
      <c r="BJ896" s="16">
        <f t="shared" si="55"/>
        <v>236691006</v>
      </c>
      <c r="BK896" s="18">
        <f t="shared" si="52"/>
        <v>49478825</v>
      </c>
    </row>
    <row r="897" spans="1:63" ht="31.5" x14ac:dyDescent="0.3">
      <c r="A897" s="12">
        <v>42.765700000000002</v>
      </c>
      <c r="B897" s="13" t="s">
        <v>865</v>
      </c>
      <c r="C897" s="19"/>
      <c r="D897" s="19"/>
      <c r="E897" s="19">
        <v>0</v>
      </c>
      <c r="F897" s="19">
        <v>0</v>
      </c>
      <c r="G897" s="19">
        <v>0</v>
      </c>
      <c r="H897" s="19">
        <v>0</v>
      </c>
      <c r="I897" s="19">
        <v>0</v>
      </c>
      <c r="J897" s="19">
        <v>1700</v>
      </c>
      <c r="K897" s="19">
        <v>0</v>
      </c>
      <c r="L897" s="19">
        <v>0</v>
      </c>
      <c r="M897" s="21">
        <v>0</v>
      </c>
      <c r="N897" s="21">
        <v>44900</v>
      </c>
      <c r="O897" s="22"/>
      <c r="P897" s="19"/>
      <c r="Q897" s="22">
        <v>0</v>
      </c>
      <c r="R897" s="23">
        <v>814924</v>
      </c>
      <c r="S897" s="19">
        <v>0</v>
      </c>
      <c r="T897" s="19">
        <v>0</v>
      </c>
      <c r="U897" s="19"/>
      <c r="V897" s="19">
        <v>308152.53000000003</v>
      </c>
      <c r="W897" s="19">
        <v>0</v>
      </c>
      <c r="X897" s="19">
        <v>0</v>
      </c>
      <c r="Y897" s="19">
        <v>0</v>
      </c>
      <c r="Z897" s="19">
        <v>0</v>
      </c>
      <c r="AA897" s="19">
        <v>0</v>
      </c>
      <c r="AB897" s="19">
        <v>0</v>
      </c>
      <c r="AC897" s="19">
        <v>0</v>
      </c>
      <c r="AD897" s="19">
        <v>0</v>
      </c>
      <c r="AE897" s="19">
        <v>0</v>
      </c>
      <c r="AF897" s="19">
        <v>0</v>
      </c>
      <c r="AG897" s="21">
        <v>0</v>
      </c>
      <c r="AH897" s="20">
        <v>529366</v>
      </c>
      <c r="AI897" s="19">
        <v>0</v>
      </c>
      <c r="AJ897" s="19">
        <v>0</v>
      </c>
      <c r="AK897" s="19">
        <v>0</v>
      </c>
      <c r="AL897" s="19">
        <v>0</v>
      </c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>
        <v>0</v>
      </c>
      <c r="BB897" s="19">
        <v>0</v>
      </c>
      <c r="BC897" s="19"/>
      <c r="BD897" s="19"/>
      <c r="BE897" s="19">
        <v>159689.13</v>
      </c>
      <c r="BF897" s="19"/>
      <c r="BG897" s="16">
        <f t="shared" si="53"/>
        <v>159689.13</v>
      </c>
      <c r="BH897" s="16">
        <f t="shared" si="53"/>
        <v>1699042.53</v>
      </c>
      <c r="BI897" s="16">
        <f t="shared" si="54"/>
        <v>0</v>
      </c>
      <c r="BJ897" s="16">
        <f t="shared" si="55"/>
        <v>1539353.4</v>
      </c>
      <c r="BK897" s="18">
        <f t="shared" si="52"/>
        <v>0</v>
      </c>
    </row>
    <row r="898" spans="1:63" ht="31.5" x14ac:dyDescent="0.3">
      <c r="A898" s="12">
        <v>42.790700000000001</v>
      </c>
      <c r="B898" s="13" t="s">
        <v>866</v>
      </c>
      <c r="C898" s="19"/>
      <c r="D898" s="19"/>
      <c r="E898" s="19">
        <v>0</v>
      </c>
      <c r="F898" s="19">
        <v>0</v>
      </c>
      <c r="G898" s="19">
        <v>0</v>
      </c>
      <c r="H898" s="19">
        <v>0</v>
      </c>
      <c r="I898" s="19"/>
      <c r="J898" s="19"/>
      <c r="K898" s="19">
        <v>0</v>
      </c>
      <c r="L898" s="19">
        <v>0</v>
      </c>
      <c r="M898" s="19">
        <v>0</v>
      </c>
      <c r="N898" s="19">
        <v>0</v>
      </c>
      <c r="O898" s="22"/>
      <c r="P898" s="19"/>
      <c r="Q898" s="22">
        <v>0</v>
      </c>
      <c r="R898" s="22">
        <v>0</v>
      </c>
      <c r="S898" s="19">
        <v>0</v>
      </c>
      <c r="T898" s="19">
        <v>0</v>
      </c>
      <c r="U898" s="19"/>
      <c r="V898" s="19"/>
      <c r="W898" s="19">
        <v>0</v>
      </c>
      <c r="X898" s="19">
        <v>0</v>
      </c>
      <c r="Y898" s="19">
        <v>0</v>
      </c>
      <c r="Z898" s="19">
        <v>0</v>
      </c>
      <c r="AA898" s="19">
        <v>0</v>
      </c>
      <c r="AB898" s="19">
        <v>0</v>
      </c>
      <c r="AC898" s="19">
        <v>0</v>
      </c>
      <c r="AD898" s="19">
        <v>0</v>
      </c>
      <c r="AE898" s="19">
        <v>0</v>
      </c>
      <c r="AF898" s="19">
        <v>0</v>
      </c>
      <c r="AG898" s="19">
        <v>0</v>
      </c>
      <c r="AH898" s="19">
        <v>0</v>
      </c>
      <c r="AI898" s="19">
        <v>0</v>
      </c>
      <c r="AJ898" s="19">
        <v>0</v>
      </c>
      <c r="AK898" s="19">
        <v>0</v>
      </c>
      <c r="AL898" s="19">
        <v>0</v>
      </c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>
        <v>0</v>
      </c>
      <c r="BB898" s="19">
        <v>0</v>
      </c>
      <c r="BC898" s="19"/>
      <c r="BD898" s="19"/>
      <c r="BE898" s="19"/>
      <c r="BF898" s="19"/>
      <c r="BG898" s="16">
        <f t="shared" si="53"/>
        <v>0</v>
      </c>
      <c r="BH898" s="16">
        <f t="shared" si="53"/>
        <v>0</v>
      </c>
      <c r="BI898" s="16">
        <f t="shared" si="54"/>
        <v>0</v>
      </c>
      <c r="BJ898" s="16">
        <f t="shared" si="55"/>
        <v>0</v>
      </c>
      <c r="BK898" s="18">
        <f t="shared" si="52"/>
        <v>0</v>
      </c>
    </row>
    <row r="899" spans="1:63" ht="31.5" x14ac:dyDescent="0.3">
      <c r="A899" s="12">
        <v>42.878700000000002</v>
      </c>
      <c r="B899" s="13" t="s">
        <v>867</v>
      </c>
      <c r="C899" s="19"/>
      <c r="D899" s="19"/>
      <c r="E899" s="19">
        <v>0</v>
      </c>
      <c r="F899" s="19">
        <v>0</v>
      </c>
      <c r="G899" s="19">
        <v>0</v>
      </c>
      <c r="H899" s="19">
        <v>0</v>
      </c>
      <c r="I899" s="19"/>
      <c r="J899" s="19"/>
      <c r="K899" s="19">
        <v>0</v>
      </c>
      <c r="L899" s="19">
        <v>0</v>
      </c>
      <c r="M899" s="19">
        <v>0</v>
      </c>
      <c r="N899" s="19">
        <v>0</v>
      </c>
      <c r="O899" s="22"/>
      <c r="P899" s="19"/>
      <c r="Q899" s="22">
        <v>0</v>
      </c>
      <c r="R899" s="23">
        <v>730000</v>
      </c>
      <c r="S899" s="19">
        <v>0</v>
      </c>
      <c r="T899" s="19">
        <v>0</v>
      </c>
      <c r="U899" s="19"/>
      <c r="V899" s="19"/>
      <c r="W899" s="19">
        <v>0</v>
      </c>
      <c r="X899" s="19">
        <v>0</v>
      </c>
      <c r="Y899" s="19">
        <v>0</v>
      </c>
      <c r="Z899" s="19">
        <v>0</v>
      </c>
      <c r="AA899" s="19">
        <v>0</v>
      </c>
      <c r="AB899" s="19">
        <v>0</v>
      </c>
      <c r="AC899" s="19">
        <v>0</v>
      </c>
      <c r="AD899" s="19">
        <v>0</v>
      </c>
      <c r="AE899" s="19">
        <v>0</v>
      </c>
      <c r="AF899" s="19">
        <v>0</v>
      </c>
      <c r="AG899" s="19">
        <v>0</v>
      </c>
      <c r="AH899" s="19">
        <v>0</v>
      </c>
      <c r="AI899" s="19">
        <v>0</v>
      </c>
      <c r="AJ899" s="19">
        <v>0</v>
      </c>
      <c r="AK899" s="19">
        <v>0</v>
      </c>
      <c r="AL899" s="19">
        <v>0</v>
      </c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>
        <v>0</v>
      </c>
      <c r="BB899" s="19">
        <v>0</v>
      </c>
      <c r="BC899" s="19"/>
      <c r="BD899" s="19"/>
      <c r="BE899" s="19"/>
      <c r="BF899" s="19"/>
      <c r="BG899" s="16">
        <f t="shared" si="53"/>
        <v>0</v>
      </c>
      <c r="BH899" s="16">
        <f t="shared" si="53"/>
        <v>730000</v>
      </c>
      <c r="BI899" s="16">
        <f t="shared" si="54"/>
        <v>0</v>
      </c>
      <c r="BJ899" s="16">
        <f t="shared" si="55"/>
        <v>730000</v>
      </c>
      <c r="BK899" s="18">
        <f t="shared" si="52"/>
        <v>0</v>
      </c>
    </row>
    <row r="900" spans="1:63" x14ac:dyDescent="0.3">
      <c r="A900" s="12">
        <v>42.8857</v>
      </c>
      <c r="B900" s="13" t="s">
        <v>868</v>
      </c>
      <c r="C900" s="19"/>
      <c r="D900" s="19"/>
      <c r="E900" s="19">
        <v>0</v>
      </c>
      <c r="F900" s="19">
        <v>0</v>
      </c>
      <c r="G900" s="19">
        <v>0</v>
      </c>
      <c r="H900" s="19">
        <v>0</v>
      </c>
      <c r="I900" s="19"/>
      <c r="J900" s="19"/>
      <c r="K900" s="19">
        <v>0</v>
      </c>
      <c r="L900" s="19">
        <v>0</v>
      </c>
      <c r="M900" s="19">
        <v>0</v>
      </c>
      <c r="N900" s="19">
        <v>0</v>
      </c>
      <c r="O900" s="22"/>
      <c r="P900" s="19"/>
      <c r="Q900" s="22">
        <v>0</v>
      </c>
      <c r="R900" s="22">
        <v>0</v>
      </c>
      <c r="S900" s="19">
        <v>0</v>
      </c>
      <c r="T900" s="19">
        <v>0</v>
      </c>
      <c r="U900" s="19"/>
      <c r="V900" s="19"/>
      <c r="W900" s="19">
        <v>0</v>
      </c>
      <c r="X900" s="19">
        <v>0</v>
      </c>
      <c r="Y900" s="19">
        <v>0</v>
      </c>
      <c r="Z900" s="19">
        <v>0</v>
      </c>
      <c r="AA900" s="19">
        <v>0</v>
      </c>
      <c r="AB900" s="19">
        <v>0</v>
      </c>
      <c r="AC900" s="19">
        <v>0</v>
      </c>
      <c r="AD900" s="19">
        <v>0</v>
      </c>
      <c r="AE900" s="19">
        <v>0</v>
      </c>
      <c r="AF900" s="19">
        <v>0</v>
      </c>
      <c r="AG900" s="19">
        <v>0</v>
      </c>
      <c r="AH900" s="19">
        <v>0</v>
      </c>
      <c r="AI900" s="19">
        <v>0</v>
      </c>
      <c r="AJ900" s="19">
        <v>0</v>
      </c>
      <c r="AK900" s="19">
        <v>0</v>
      </c>
      <c r="AL900" s="19">
        <v>0</v>
      </c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>
        <v>0</v>
      </c>
      <c r="BB900" s="19">
        <v>0</v>
      </c>
      <c r="BC900" s="19"/>
      <c r="BD900" s="19"/>
      <c r="BE900" s="19"/>
      <c r="BF900" s="19"/>
      <c r="BG900" s="16">
        <f t="shared" si="53"/>
        <v>0</v>
      </c>
      <c r="BH900" s="16">
        <f t="shared" si="53"/>
        <v>0</v>
      </c>
      <c r="BI900" s="16">
        <f t="shared" si="54"/>
        <v>0</v>
      </c>
      <c r="BJ900" s="16">
        <f t="shared" si="55"/>
        <v>0</v>
      </c>
      <c r="BK900" s="18">
        <f t="shared" si="52"/>
        <v>0</v>
      </c>
    </row>
    <row r="901" spans="1:63" x14ac:dyDescent="0.3">
      <c r="A901" s="12">
        <v>42.926699999999997</v>
      </c>
      <c r="B901" s="13" t="s">
        <v>869</v>
      </c>
      <c r="C901" s="19"/>
      <c r="D901" s="19"/>
      <c r="E901" s="19">
        <v>0</v>
      </c>
      <c r="F901" s="19">
        <v>0</v>
      </c>
      <c r="G901" s="19">
        <v>0</v>
      </c>
      <c r="H901" s="19">
        <v>0</v>
      </c>
      <c r="I901" s="19"/>
      <c r="J901" s="19"/>
      <c r="K901" s="19">
        <v>0</v>
      </c>
      <c r="L901" s="19">
        <v>0</v>
      </c>
      <c r="M901" s="19">
        <v>0</v>
      </c>
      <c r="N901" s="19">
        <v>0</v>
      </c>
      <c r="O901" s="22"/>
      <c r="P901" s="19"/>
      <c r="Q901" s="22">
        <v>0</v>
      </c>
      <c r="R901" s="22">
        <v>0</v>
      </c>
      <c r="S901" s="19">
        <v>0</v>
      </c>
      <c r="T901" s="19">
        <v>0</v>
      </c>
      <c r="U901" s="19"/>
      <c r="V901" s="19"/>
      <c r="W901" s="19">
        <v>0</v>
      </c>
      <c r="X901" s="19">
        <v>0</v>
      </c>
      <c r="Y901" s="19">
        <v>0</v>
      </c>
      <c r="Z901" s="19">
        <v>0</v>
      </c>
      <c r="AA901" s="19">
        <v>0</v>
      </c>
      <c r="AB901" s="19">
        <v>0</v>
      </c>
      <c r="AC901" s="19">
        <v>0</v>
      </c>
      <c r="AD901" s="19">
        <v>0</v>
      </c>
      <c r="AE901" s="19">
        <v>0</v>
      </c>
      <c r="AF901" s="19">
        <v>0</v>
      </c>
      <c r="AG901" s="19">
        <v>0</v>
      </c>
      <c r="AH901" s="19">
        <v>0</v>
      </c>
      <c r="AI901" s="19">
        <v>0</v>
      </c>
      <c r="AJ901" s="19">
        <v>0</v>
      </c>
      <c r="AK901" s="19">
        <v>0</v>
      </c>
      <c r="AL901" s="19">
        <v>0</v>
      </c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>
        <v>0</v>
      </c>
      <c r="BB901" s="19">
        <v>0</v>
      </c>
      <c r="BC901" s="19"/>
      <c r="BD901" s="19"/>
      <c r="BE901" s="19"/>
      <c r="BF901" s="19"/>
      <c r="BG901" s="16">
        <f t="shared" si="53"/>
        <v>0</v>
      </c>
      <c r="BH901" s="16">
        <f t="shared" si="53"/>
        <v>0</v>
      </c>
      <c r="BI901" s="16">
        <f t="shared" si="54"/>
        <v>0</v>
      </c>
      <c r="BJ901" s="16">
        <f t="shared" si="55"/>
        <v>0</v>
      </c>
      <c r="BK901" s="18">
        <f t="shared" si="52"/>
        <v>0</v>
      </c>
    </row>
    <row r="902" spans="1:63" x14ac:dyDescent="0.3">
      <c r="A902" s="12">
        <v>44.110700000000001</v>
      </c>
      <c r="B902" s="13" t="s">
        <v>870</v>
      </c>
      <c r="C902" s="19"/>
      <c r="D902" s="19"/>
      <c r="E902" s="19">
        <v>0</v>
      </c>
      <c r="F902" s="19">
        <v>0</v>
      </c>
      <c r="G902" s="19">
        <v>0</v>
      </c>
      <c r="H902" s="19">
        <v>0</v>
      </c>
      <c r="I902" s="19">
        <v>0</v>
      </c>
      <c r="J902" s="19">
        <v>0</v>
      </c>
      <c r="K902" s="19">
        <v>0</v>
      </c>
      <c r="L902" s="19">
        <v>0</v>
      </c>
      <c r="M902" s="19">
        <v>0</v>
      </c>
      <c r="N902" s="19">
        <v>0</v>
      </c>
      <c r="O902" s="22"/>
      <c r="P902" s="19"/>
      <c r="Q902" s="22">
        <v>0</v>
      </c>
      <c r="R902" s="22">
        <v>0</v>
      </c>
      <c r="S902" s="19">
        <v>0</v>
      </c>
      <c r="T902" s="19">
        <v>0</v>
      </c>
      <c r="U902" s="19"/>
      <c r="V902" s="19"/>
      <c r="W902" s="19">
        <v>0</v>
      </c>
      <c r="X902" s="19">
        <v>0</v>
      </c>
      <c r="Y902" s="19">
        <v>0</v>
      </c>
      <c r="Z902" s="19">
        <v>0</v>
      </c>
      <c r="AA902" s="19">
        <v>0</v>
      </c>
      <c r="AB902" s="19">
        <v>0</v>
      </c>
      <c r="AC902" s="19">
        <v>0</v>
      </c>
      <c r="AD902" s="19">
        <v>0</v>
      </c>
      <c r="AE902" s="19">
        <v>0</v>
      </c>
      <c r="AF902" s="19">
        <v>0</v>
      </c>
      <c r="AG902" s="19">
        <v>0</v>
      </c>
      <c r="AH902" s="19">
        <v>0</v>
      </c>
      <c r="AI902" s="19">
        <v>0</v>
      </c>
      <c r="AJ902" s="19">
        <v>0</v>
      </c>
      <c r="AK902" s="19">
        <v>0</v>
      </c>
      <c r="AL902" s="19">
        <v>0</v>
      </c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>
        <v>23407962</v>
      </c>
      <c r="BA902" s="19">
        <v>0</v>
      </c>
      <c r="BB902" s="19">
        <v>0</v>
      </c>
      <c r="BC902" s="19"/>
      <c r="BD902" s="19"/>
      <c r="BE902" s="19"/>
      <c r="BF902" s="19"/>
      <c r="BG902" s="16">
        <f t="shared" si="53"/>
        <v>0</v>
      </c>
      <c r="BH902" s="16">
        <f t="shared" si="53"/>
        <v>23407962</v>
      </c>
      <c r="BI902" s="16">
        <f t="shared" si="54"/>
        <v>0</v>
      </c>
      <c r="BJ902" s="16">
        <f t="shared" si="55"/>
        <v>23407962</v>
      </c>
      <c r="BK902" s="18">
        <f t="shared" ref="BK902:BK965" si="56">AA902+AB902</f>
        <v>0</v>
      </c>
    </row>
    <row r="903" spans="1:63" x14ac:dyDescent="0.3">
      <c r="A903" s="12">
        <v>44.120699999999999</v>
      </c>
      <c r="B903" s="13" t="s">
        <v>871</v>
      </c>
      <c r="C903" s="19"/>
      <c r="D903" s="19"/>
      <c r="E903" s="19">
        <v>0</v>
      </c>
      <c r="F903" s="19">
        <v>0</v>
      </c>
      <c r="G903" s="19">
        <v>0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22"/>
      <c r="P903" s="19"/>
      <c r="Q903" s="22">
        <v>0</v>
      </c>
      <c r="R903" s="22">
        <v>0</v>
      </c>
      <c r="S903" s="19">
        <v>0</v>
      </c>
      <c r="T903" s="19">
        <v>0</v>
      </c>
      <c r="U903" s="19"/>
      <c r="V903" s="19"/>
      <c r="W903" s="19">
        <v>0</v>
      </c>
      <c r="X903" s="19">
        <v>0</v>
      </c>
      <c r="Y903" s="19">
        <v>0</v>
      </c>
      <c r="Z903" s="19">
        <v>0</v>
      </c>
      <c r="AA903" s="19">
        <v>0</v>
      </c>
      <c r="AB903" s="19">
        <v>0</v>
      </c>
      <c r="AC903" s="19">
        <v>0</v>
      </c>
      <c r="AD903" s="19">
        <v>0</v>
      </c>
      <c r="AE903" s="19">
        <v>0</v>
      </c>
      <c r="AF903" s="19">
        <v>0</v>
      </c>
      <c r="AG903" s="19">
        <v>0</v>
      </c>
      <c r="AH903" s="19">
        <v>0</v>
      </c>
      <c r="AI903" s="19">
        <v>0</v>
      </c>
      <c r="AJ903" s="19">
        <v>0</v>
      </c>
      <c r="AK903" s="19">
        <v>0</v>
      </c>
      <c r="AL903" s="19">
        <v>0</v>
      </c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>
        <v>385893477</v>
      </c>
      <c r="BA903" s="19">
        <v>0</v>
      </c>
      <c r="BB903" s="19">
        <v>0</v>
      </c>
      <c r="BC903" s="19"/>
      <c r="BD903" s="19"/>
      <c r="BE903" s="19"/>
      <c r="BF903" s="19"/>
      <c r="BG903" s="16">
        <f t="shared" ref="BG903:BH966" si="57">C903+E903+G903+I903+K903+M903+O903+Q903+S903+U903+W903+Y903+AA903+AC903+AE903+AG903+AI903+AK903+AM903+AO903+AQ903+AS903+AU903+AW903+AY903+BA903+BC903+BE903</f>
        <v>0</v>
      </c>
      <c r="BH903" s="16">
        <f t="shared" si="57"/>
        <v>385893477</v>
      </c>
      <c r="BI903" s="16">
        <f t="shared" ref="BI903:BI966" si="58">IF(BG903-BH903&gt;0,BG903-BH903,0)</f>
        <v>0</v>
      </c>
      <c r="BJ903" s="16">
        <f t="shared" ref="BJ903:BJ966" si="59">IF(BH903-BG903&gt;0,BH903-BG903,0)</f>
        <v>385893477</v>
      </c>
      <c r="BK903" s="18">
        <f t="shared" si="56"/>
        <v>0</v>
      </c>
    </row>
    <row r="904" spans="1:63" x14ac:dyDescent="0.3">
      <c r="A904" s="12">
        <v>44.122700000000002</v>
      </c>
      <c r="B904" s="13" t="s">
        <v>872</v>
      </c>
      <c r="C904" s="19"/>
      <c r="D904" s="19"/>
      <c r="E904" s="19">
        <v>0</v>
      </c>
      <c r="F904" s="19">
        <v>0</v>
      </c>
      <c r="G904" s="19">
        <v>0</v>
      </c>
      <c r="H904" s="19">
        <v>0</v>
      </c>
      <c r="I904" s="19"/>
      <c r="J904" s="19"/>
      <c r="K904" s="19">
        <v>0</v>
      </c>
      <c r="L904" s="19">
        <v>0</v>
      </c>
      <c r="M904" s="19">
        <v>0</v>
      </c>
      <c r="N904" s="19">
        <v>0</v>
      </c>
      <c r="O904" s="22"/>
      <c r="P904" s="19"/>
      <c r="Q904" s="22">
        <v>0</v>
      </c>
      <c r="R904" s="22">
        <v>0</v>
      </c>
      <c r="S904" s="19">
        <v>0</v>
      </c>
      <c r="T904" s="19">
        <v>0</v>
      </c>
      <c r="U904" s="19"/>
      <c r="V904" s="19"/>
      <c r="W904" s="19">
        <v>0</v>
      </c>
      <c r="X904" s="19">
        <v>0</v>
      </c>
      <c r="Y904" s="19">
        <v>0</v>
      </c>
      <c r="Z904" s="19">
        <v>0</v>
      </c>
      <c r="AA904" s="19">
        <v>0</v>
      </c>
      <c r="AB904" s="19">
        <v>0</v>
      </c>
      <c r="AC904" s="19">
        <v>0</v>
      </c>
      <c r="AD904" s="19">
        <v>0</v>
      </c>
      <c r="AE904" s="19">
        <v>0</v>
      </c>
      <c r="AF904" s="19">
        <v>0</v>
      </c>
      <c r="AG904" s="19">
        <v>0</v>
      </c>
      <c r="AH904" s="19">
        <v>0</v>
      </c>
      <c r="AI904" s="19">
        <v>0</v>
      </c>
      <c r="AJ904" s="19">
        <v>0</v>
      </c>
      <c r="AK904" s="19">
        <v>0</v>
      </c>
      <c r="AL904" s="19">
        <v>0</v>
      </c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>
        <v>0</v>
      </c>
      <c r="BB904" s="19">
        <v>0</v>
      </c>
      <c r="BC904" s="19"/>
      <c r="BD904" s="19"/>
      <c r="BE904" s="19"/>
      <c r="BF904" s="19"/>
      <c r="BG904" s="16">
        <f t="shared" si="57"/>
        <v>0</v>
      </c>
      <c r="BH904" s="16">
        <f t="shared" si="57"/>
        <v>0</v>
      </c>
      <c r="BI904" s="16">
        <f t="shared" si="58"/>
        <v>0</v>
      </c>
      <c r="BJ904" s="16">
        <f t="shared" si="59"/>
        <v>0</v>
      </c>
      <c r="BK904" s="18">
        <f t="shared" si="56"/>
        <v>0</v>
      </c>
    </row>
    <row r="905" spans="1:63" x14ac:dyDescent="0.3">
      <c r="A905" s="12">
        <v>44.130700000000004</v>
      </c>
      <c r="B905" s="13" t="s">
        <v>873</v>
      </c>
      <c r="C905" s="19"/>
      <c r="D905" s="19"/>
      <c r="E905" s="19">
        <v>0</v>
      </c>
      <c r="F905" s="19">
        <v>0</v>
      </c>
      <c r="G905" s="19">
        <v>0</v>
      </c>
      <c r="H905" s="19">
        <v>0</v>
      </c>
      <c r="I905" s="19"/>
      <c r="J905" s="19"/>
      <c r="K905" s="19">
        <v>0</v>
      </c>
      <c r="L905" s="19">
        <v>0</v>
      </c>
      <c r="M905" s="19">
        <v>0</v>
      </c>
      <c r="N905" s="19">
        <v>0</v>
      </c>
      <c r="O905" s="22"/>
      <c r="P905" s="19"/>
      <c r="Q905" s="22">
        <v>0</v>
      </c>
      <c r="R905" s="22">
        <v>0</v>
      </c>
      <c r="S905" s="19">
        <v>0</v>
      </c>
      <c r="T905" s="19">
        <v>0</v>
      </c>
      <c r="U905" s="19"/>
      <c r="V905" s="19"/>
      <c r="W905" s="19">
        <v>0</v>
      </c>
      <c r="X905" s="19">
        <v>0</v>
      </c>
      <c r="Y905" s="19">
        <v>0</v>
      </c>
      <c r="Z905" s="19">
        <v>0</v>
      </c>
      <c r="AA905" s="19">
        <v>0</v>
      </c>
      <c r="AB905" s="19">
        <v>0</v>
      </c>
      <c r="AC905" s="19">
        <v>0</v>
      </c>
      <c r="AD905" s="19">
        <v>0</v>
      </c>
      <c r="AE905" s="19">
        <v>0</v>
      </c>
      <c r="AF905" s="19">
        <v>0</v>
      </c>
      <c r="AG905" s="19">
        <v>0</v>
      </c>
      <c r="AH905" s="19">
        <v>0</v>
      </c>
      <c r="AI905" s="19">
        <v>0</v>
      </c>
      <c r="AJ905" s="19">
        <v>0</v>
      </c>
      <c r="AK905" s="19">
        <v>0</v>
      </c>
      <c r="AL905" s="19">
        <v>0</v>
      </c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>
        <v>0</v>
      </c>
      <c r="BB905" s="19">
        <v>0</v>
      </c>
      <c r="BC905" s="19"/>
      <c r="BD905" s="19"/>
      <c r="BE905" s="19"/>
      <c r="BF905" s="19">
        <v>75829</v>
      </c>
      <c r="BG905" s="16">
        <f t="shared" si="57"/>
        <v>0</v>
      </c>
      <c r="BH905" s="16">
        <f t="shared" si="57"/>
        <v>75829</v>
      </c>
      <c r="BI905" s="16">
        <f t="shared" si="58"/>
        <v>0</v>
      </c>
      <c r="BJ905" s="16">
        <f t="shared" si="59"/>
        <v>75829</v>
      </c>
      <c r="BK905" s="18">
        <f t="shared" si="56"/>
        <v>0</v>
      </c>
    </row>
    <row r="906" spans="1:63" x14ac:dyDescent="0.3">
      <c r="A906" s="12">
        <v>44.140700000000002</v>
      </c>
      <c r="B906" s="13" t="s">
        <v>874</v>
      </c>
      <c r="C906" s="19"/>
      <c r="D906" s="19"/>
      <c r="E906" s="19">
        <v>0</v>
      </c>
      <c r="F906" s="19">
        <v>0</v>
      </c>
      <c r="G906" s="19">
        <v>0</v>
      </c>
      <c r="H906" s="19">
        <v>0</v>
      </c>
      <c r="I906" s="19">
        <v>0</v>
      </c>
      <c r="J906" s="19">
        <v>0</v>
      </c>
      <c r="K906" s="19">
        <v>0</v>
      </c>
      <c r="L906" s="19">
        <v>0</v>
      </c>
      <c r="M906" s="19">
        <v>0</v>
      </c>
      <c r="N906" s="19">
        <v>0</v>
      </c>
      <c r="O906" s="22"/>
      <c r="P906" s="19"/>
      <c r="Q906" s="22">
        <v>0</v>
      </c>
      <c r="R906" s="22">
        <v>0</v>
      </c>
      <c r="S906" s="19">
        <v>0</v>
      </c>
      <c r="T906" s="19">
        <v>0</v>
      </c>
      <c r="U906" s="19"/>
      <c r="V906" s="19"/>
      <c r="W906" s="19">
        <v>0</v>
      </c>
      <c r="X906" s="19">
        <v>0</v>
      </c>
      <c r="Y906" s="19">
        <v>0</v>
      </c>
      <c r="Z906" s="19">
        <v>0</v>
      </c>
      <c r="AA906" s="19">
        <v>0</v>
      </c>
      <c r="AB906" s="19">
        <v>0</v>
      </c>
      <c r="AC906" s="19">
        <v>0</v>
      </c>
      <c r="AD906" s="19">
        <v>0</v>
      </c>
      <c r="AE906" s="19">
        <v>0</v>
      </c>
      <c r="AF906" s="19">
        <v>0</v>
      </c>
      <c r="AG906" s="19">
        <v>0</v>
      </c>
      <c r="AH906" s="19">
        <v>0</v>
      </c>
      <c r="AI906" s="19">
        <v>0</v>
      </c>
      <c r="AJ906" s="19">
        <v>0</v>
      </c>
      <c r="AK906" s="19">
        <v>0</v>
      </c>
      <c r="AL906" s="19">
        <v>0</v>
      </c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>
        <v>0</v>
      </c>
      <c r="BB906" s="19">
        <v>0</v>
      </c>
      <c r="BC906" s="19"/>
      <c r="BD906" s="19"/>
      <c r="BE906" s="19"/>
      <c r="BF906" s="19"/>
      <c r="BG906" s="16">
        <f t="shared" si="57"/>
        <v>0</v>
      </c>
      <c r="BH906" s="16">
        <f t="shared" si="57"/>
        <v>0</v>
      </c>
      <c r="BI906" s="16">
        <f t="shared" si="58"/>
        <v>0</v>
      </c>
      <c r="BJ906" s="16">
        <f t="shared" si="59"/>
        <v>0</v>
      </c>
      <c r="BK906" s="18">
        <f t="shared" si="56"/>
        <v>0</v>
      </c>
    </row>
    <row r="907" spans="1:63" ht="31.5" x14ac:dyDescent="0.3">
      <c r="A907" s="12">
        <v>44.150700000000001</v>
      </c>
      <c r="B907" s="13" t="s">
        <v>875</v>
      </c>
      <c r="C907" s="19"/>
      <c r="D907" s="19"/>
      <c r="E907" s="19">
        <v>0</v>
      </c>
      <c r="F907" s="19">
        <v>0</v>
      </c>
      <c r="G907" s="19">
        <v>0</v>
      </c>
      <c r="H907" s="19">
        <v>0</v>
      </c>
      <c r="I907" s="19">
        <v>0</v>
      </c>
      <c r="J907" s="19">
        <v>0</v>
      </c>
      <c r="K907" s="19">
        <v>0</v>
      </c>
      <c r="L907" s="19">
        <v>0</v>
      </c>
      <c r="M907" s="19">
        <v>0</v>
      </c>
      <c r="N907" s="19">
        <v>0</v>
      </c>
      <c r="O907" s="22"/>
      <c r="P907" s="19"/>
      <c r="Q907" s="22">
        <v>0</v>
      </c>
      <c r="R907" s="22">
        <v>0</v>
      </c>
      <c r="S907" s="19">
        <v>0</v>
      </c>
      <c r="T907" s="19">
        <v>0</v>
      </c>
      <c r="U907" s="19"/>
      <c r="V907" s="19"/>
      <c r="W907" s="19">
        <v>0</v>
      </c>
      <c r="X907" s="19">
        <v>0</v>
      </c>
      <c r="Y907" s="19">
        <v>0</v>
      </c>
      <c r="Z907" s="19">
        <v>0</v>
      </c>
      <c r="AA907" s="19">
        <v>0</v>
      </c>
      <c r="AB907" s="19">
        <v>0</v>
      </c>
      <c r="AC907" s="19">
        <v>0</v>
      </c>
      <c r="AD907" s="19">
        <v>0</v>
      </c>
      <c r="AE907" s="19">
        <v>0</v>
      </c>
      <c r="AF907" s="19">
        <v>0</v>
      </c>
      <c r="AG907" s="19">
        <v>0</v>
      </c>
      <c r="AH907" s="19">
        <v>0</v>
      </c>
      <c r="AI907" s="19">
        <v>0</v>
      </c>
      <c r="AJ907" s="19">
        <v>0</v>
      </c>
      <c r="AK907" s="19">
        <v>0</v>
      </c>
      <c r="AL907" s="19">
        <v>0</v>
      </c>
      <c r="AM907" s="19"/>
      <c r="AN907" s="19"/>
      <c r="AO907" s="19"/>
      <c r="AP907" s="19"/>
      <c r="AQ907" s="19">
        <v>0</v>
      </c>
      <c r="AR907" s="19">
        <v>0</v>
      </c>
      <c r="AS907" s="19"/>
      <c r="AT907" s="19"/>
      <c r="AU907" s="19"/>
      <c r="AV907" s="19"/>
      <c r="AW907" s="19"/>
      <c r="AX907" s="19">
        <v>323979</v>
      </c>
      <c r="AY907" s="19"/>
      <c r="AZ907" s="19"/>
      <c r="BA907" s="19">
        <v>0</v>
      </c>
      <c r="BB907" s="19">
        <v>0</v>
      </c>
      <c r="BC907" s="19"/>
      <c r="BD907" s="19"/>
      <c r="BE907" s="19"/>
      <c r="BF907" s="19"/>
      <c r="BG907" s="16">
        <f t="shared" si="57"/>
        <v>0</v>
      </c>
      <c r="BH907" s="16">
        <f t="shared" si="57"/>
        <v>323979</v>
      </c>
      <c r="BI907" s="16">
        <f t="shared" si="58"/>
        <v>0</v>
      </c>
      <c r="BJ907" s="16">
        <f t="shared" si="59"/>
        <v>323979</v>
      </c>
      <c r="BK907" s="18">
        <f t="shared" si="56"/>
        <v>0</v>
      </c>
    </row>
    <row r="908" spans="1:63" ht="31.5" x14ac:dyDescent="0.3">
      <c r="A908" s="12">
        <v>44.152700000000003</v>
      </c>
      <c r="B908" s="13" t="s">
        <v>876</v>
      </c>
      <c r="C908" s="19"/>
      <c r="D908" s="19"/>
      <c r="E908" s="19">
        <v>0</v>
      </c>
      <c r="F908" s="19">
        <v>0</v>
      </c>
      <c r="G908" s="19">
        <v>0</v>
      </c>
      <c r="H908" s="19">
        <v>0</v>
      </c>
      <c r="I908" s="19"/>
      <c r="J908" s="19"/>
      <c r="K908" s="19">
        <v>0</v>
      </c>
      <c r="L908" s="19">
        <v>0</v>
      </c>
      <c r="M908" s="19">
        <v>0</v>
      </c>
      <c r="N908" s="19">
        <v>0</v>
      </c>
      <c r="O908" s="22"/>
      <c r="P908" s="19"/>
      <c r="Q908" s="22">
        <v>0</v>
      </c>
      <c r="R908" s="22">
        <v>0</v>
      </c>
      <c r="S908" s="19">
        <v>0</v>
      </c>
      <c r="T908" s="19">
        <v>0</v>
      </c>
      <c r="U908" s="19"/>
      <c r="V908" s="19"/>
      <c r="W908" s="19">
        <v>0</v>
      </c>
      <c r="X908" s="19">
        <v>0</v>
      </c>
      <c r="Y908" s="19">
        <v>0</v>
      </c>
      <c r="Z908" s="19">
        <v>0</v>
      </c>
      <c r="AA908" s="19">
        <v>0</v>
      </c>
      <c r="AB908" s="19">
        <v>0</v>
      </c>
      <c r="AC908" s="19">
        <v>0</v>
      </c>
      <c r="AD908" s="19">
        <v>0</v>
      </c>
      <c r="AE908" s="19">
        <v>0</v>
      </c>
      <c r="AF908" s="19">
        <v>0</v>
      </c>
      <c r="AG908" s="19">
        <v>0</v>
      </c>
      <c r="AH908" s="19">
        <v>0</v>
      </c>
      <c r="AI908" s="19">
        <v>0</v>
      </c>
      <c r="AJ908" s="19">
        <v>0</v>
      </c>
      <c r="AK908" s="19">
        <v>0</v>
      </c>
      <c r="AL908" s="19">
        <v>0</v>
      </c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>
        <v>0</v>
      </c>
      <c r="BB908" s="19">
        <v>0</v>
      </c>
      <c r="BC908" s="19"/>
      <c r="BD908" s="19"/>
      <c r="BE908" s="19"/>
      <c r="BF908" s="19"/>
      <c r="BG908" s="16">
        <f t="shared" si="57"/>
        <v>0</v>
      </c>
      <c r="BH908" s="16">
        <f t="shared" si="57"/>
        <v>0</v>
      </c>
      <c r="BI908" s="16">
        <f t="shared" si="58"/>
        <v>0</v>
      </c>
      <c r="BJ908" s="16">
        <f t="shared" si="59"/>
        <v>0</v>
      </c>
      <c r="BK908" s="18">
        <f t="shared" si="56"/>
        <v>0</v>
      </c>
    </row>
    <row r="909" spans="1:63" x14ac:dyDescent="0.3">
      <c r="A909" s="12">
        <v>44.203699999999998</v>
      </c>
      <c r="B909" s="13" t="s">
        <v>877</v>
      </c>
      <c r="C909" s="19"/>
      <c r="D909" s="19"/>
      <c r="E909" s="19">
        <v>0</v>
      </c>
      <c r="F909" s="19">
        <v>0</v>
      </c>
      <c r="G909" s="19">
        <v>0</v>
      </c>
      <c r="H909" s="19">
        <v>0</v>
      </c>
      <c r="I909" s="19"/>
      <c r="J909" s="19"/>
      <c r="K909" s="19">
        <v>0</v>
      </c>
      <c r="L909" s="19">
        <v>0</v>
      </c>
      <c r="M909" s="19">
        <v>0</v>
      </c>
      <c r="N909" s="19">
        <v>0</v>
      </c>
      <c r="O909" s="22"/>
      <c r="P909" s="19"/>
      <c r="Q909" s="22">
        <v>0</v>
      </c>
      <c r="R909" s="22">
        <v>0</v>
      </c>
      <c r="S909" s="19">
        <v>0</v>
      </c>
      <c r="T909" s="19">
        <v>0</v>
      </c>
      <c r="U909" s="19"/>
      <c r="V909" s="19"/>
      <c r="W909" s="19">
        <v>0</v>
      </c>
      <c r="X909" s="19">
        <v>0</v>
      </c>
      <c r="Y909" s="19">
        <v>0</v>
      </c>
      <c r="Z909" s="19">
        <v>0</v>
      </c>
      <c r="AA909" s="19">
        <v>0</v>
      </c>
      <c r="AB909" s="19">
        <v>0</v>
      </c>
      <c r="AC909" s="19">
        <v>0</v>
      </c>
      <c r="AD909" s="19">
        <v>0</v>
      </c>
      <c r="AE909" s="19">
        <v>0</v>
      </c>
      <c r="AF909" s="19">
        <v>0</v>
      </c>
      <c r="AG909" s="19">
        <v>0</v>
      </c>
      <c r="AH909" s="19">
        <v>0</v>
      </c>
      <c r="AI909" s="19">
        <v>0</v>
      </c>
      <c r="AJ909" s="19">
        <v>0</v>
      </c>
      <c r="AK909" s="19">
        <v>0</v>
      </c>
      <c r="AL909" s="19">
        <v>0</v>
      </c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>
        <v>0</v>
      </c>
      <c r="BB909" s="19">
        <v>0</v>
      </c>
      <c r="BC909" s="19"/>
      <c r="BD909" s="19"/>
      <c r="BE909" s="19"/>
      <c r="BF909" s="19"/>
      <c r="BG909" s="16">
        <f t="shared" si="57"/>
        <v>0</v>
      </c>
      <c r="BH909" s="16">
        <f t="shared" si="57"/>
        <v>0</v>
      </c>
      <c r="BI909" s="16">
        <f t="shared" si="58"/>
        <v>0</v>
      </c>
      <c r="BJ909" s="16">
        <f t="shared" si="59"/>
        <v>0</v>
      </c>
      <c r="BK909" s="18">
        <f t="shared" si="56"/>
        <v>0</v>
      </c>
    </row>
    <row r="910" spans="1:63" x14ac:dyDescent="0.3">
      <c r="A910" s="12">
        <v>44.210700000000003</v>
      </c>
      <c r="B910" s="13" t="s">
        <v>878</v>
      </c>
      <c r="C910" s="19"/>
      <c r="D910" s="19"/>
      <c r="E910" s="19">
        <v>0</v>
      </c>
      <c r="F910" s="19">
        <v>0</v>
      </c>
      <c r="G910" s="19">
        <v>0</v>
      </c>
      <c r="H910" s="19">
        <v>193742.04000000004</v>
      </c>
      <c r="I910" s="19">
        <v>0</v>
      </c>
      <c r="J910" s="19">
        <v>0</v>
      </c>
      <c r="K910" s="19">
        <v>0</v>
      </c>
      <c r="L910" s="19">
        <v>0</v>
      </c>
      <c r="M910" s="19">
        <v>0</v>
      </c>
      <c r="N910" s="19">
        <v>0</v>
      </c>
      <c r="O910" s="22"/>
      <c r="P910" s="19"/>
      <c r="Q910" s="22">
        <v>0</v>
      </c>
      <c r="R910" s="22">
        <v>0</v>
      </c>
      <c r="S910" s="19">
        <v>0</v>
      </c>
      <c r="T910" s="19">
        <v>0</v>
      </c>
      <c r="U910" s="19"/>
      <c r="V910" s="19"/>
      <c r="W910" s="19">
        <v>0</v>
      </c>
      <c r="X910" s="19">
        <v>0</v>
      </c>
      <c r="Y910" s="19">
        <v>0</v>
      </c>
      <c r="Z910" s="19">
        <v>0</v>
      </c>
      <c r="AA910" s="19">
        <v>0</v>
      </c>
      <c r="AB910" s="19">
        <v>0</v>
      </c>
      <c r="AC910" s="19">
        <v>0</v>
      </c>
      <c r="AD910" s="19">
        <v>0</v>
      </c>
      <c r="AE910" s="19">
        <v>0</v>
      </c>
      <c r="AF910" s="19">
        <v>0</v>
      </c>
      <c r="AG910" s="21">
        <v>0</v>
      </c>
      <c r="AH910" s="21">
        <v>85133</v>
      </c>
      <c r="AI910" s="19">
        <v>0</v>
      </c>
      <c r="AJ910" s="19">
        <v>0</v>
      </c>
      <c r="AK910" s="19">
        <v>0</v>
      </c>
      <c r="AL910" s="19">
        <v>0</v>
      </c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>
        <v>0</v>
      </c>
      <c r="BB910" s="19">
        <v>0</v>
      </c>
      <c r="BC910" s="19"/>
      <c r="BD910" s="19"/>
      <c r="BE910" s="19"/>
      <c r="BF910" s="19"/>
      <c r="BG910" s="16">
        <f t="shared" si="57"/>
        <v>0</v>
      </c>
      <c r="BH910" s="16">
        <f t="shared" si="57"/>
        <v>278875.04000000004</v>
      </c>
      <c r="BI910" s="16">
        <f t="shared" si="58"/>
        <v>0</v>
      </c>
      <c r="BJ910" s="16">
        <f t="shared" si="59"/>
        <v>278875.04000000004</v>
      </c>
      <c r="BK910" s="18">
        <f t="shared" si="56"/>
        <v>0</v>
      </c>
    </row>
    <row r="911" spans="1:63" x14ac:dyDescent="0.3">
      <c r="A911" s="12">
        <v>44.220700000000001</v>
      </c>
      <c r="B911" s="13" t="s">
        <v>879</v>
      </c>
      <c r="C911" s="19"/>
      <c r="D911" s="19"/>
      <c r="E911" s="19">
        <v>0</v>
      </c>
      <c r="F911" s="19">
        <v>0</v>
      </c>
      <c r="G911" s="19">
        <v>0</v>
      </c>
      <c r="H911" s="19">
        <v>0</v>
      </c>
      <c r="I911" s="19">
        <v>0</v>
      </c>
      <c r="J911" s="19">
        <v>0</v>
      </c>
      <c r="K911" s="19">
        <v>0</v>
      </c>
      <c r="L911" s="19">
        <v>0</v>
      </c>
      <c r="M911" s="19">
        <v>0</v>
      </c>
      <c r="N911" s="19">
        <v>0</v>
      </c>
      <c r="O911" s="22"/>
      <c r="P911" s="19"/>
      <c r="Q911" s="22">
        <v>0</v>
      </c>
      <c r="R911" s="22">
        <v>0</v>
      </c>
      <c r="S911" s="24">
        <v>0</v>
      </c>
      <c r="T911" s="20">
        <v>5035</v>
      </c>
      <c r="U911" s="19"/>
      <c r="V911" s="19">
        <v>22391</v>
      </c>
      <c r="W911" s="21">
        <v>0</v>
      </c>
      <c r="X911" s="20">
        <v>959</v>
      </c>
      <c r="Y911" s="19">
        <v>0</v>
      </c>
      <c r="Z911" s="19">
        <v>0</v>
      </c>
      <c r="AA911" s="21">
        <v>0</v>
      </c>
      <c r="AB911" s="21">
        <v>6132</v>
      </c>
      <c r="AC911" s="19">
        <v>0</v>
      </c>
      <c r="AD911" s="19">
        <v>0</v>
      </c>
      <c r="AE911" s="19">
        <v>0</v>
      </c>
      <c r="AF911" s="19">
        <v>6367</v>
      </c>
      <c r="AG911" s="19">
        <v>0</v>
      </c>
      <c r="AH911" s="19">
        <v>0</v>
      </c>
      <c r="AI911" s="19">
        <v>0</v>
      </c>
      <c r="AJ911" s="19">
        <v>0</v>
      </c>
      <c r="AK911" s="19">
        <v>0</v>
      </c>
      <c r="AL911" s="19">
        <v>0</v>
      </c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>
        <v>0</v>
      </c>
      <c r="BB911" s="19">
        <v>0</v>
      </c>
      <c r="BC911" s="19"/>
      <c r="BD911" s="19"/>
      <c r="BE911" s="19"/>
      <c r="BF911" s="19"/>
      <c r="BG911" s="16">
        <f t="shared" si="57"/>
        <v>0</v>
      </c>
      <c r="BH911" s="16">
        <f t="shared" si="57"/>
        <v>40884</v>
      </c>
      <c r="BI911" s="16">
        <f t="shared" si="58"/>
        <v>0</v>
      </c>
      <c r="BJ911" s="16">
        <f t="shared" si="59"/>
        <v>40884</v>
      </c>
      <c r="BK911" s="18">
        <f t="shared" si="56"/>
        <v>6132</v>
      </c>
    </row>
    <row r="912" spans="1:63" ht="47.25" x14ac:dyDescent="0.3">
      <c r="A912" s="12">
        <v>44.275700000000001</v>
      </c>
      <c r="B912" s="13" t="s">
        <v>880</v>
      </c>
      <c r="C912" s="19"/>
      <c r="D912" s="19"/>
      <c r="E912" s="19">
        <v>0</v>
      </c>
      <c r="F912" s="19">
        <v>0</v>
      </c>
      <c r="G912" s="19">
        <v>0</v>
      </c>
      <c r="H912" s="19">
        <v>0</v>
      </c>
      <c r="I912" s="19">
        <v>0</v>
      </c>
      <c r="J912" s="19">
        <v>0</v>
      </c>
      <c r="K912" s="19">
        <v>0</v>
      </c>
      <c r="L912" s="19">
        <v>0</v>
      </c>
      <c r="M912" s="19">
        <v>0</v>
      </c>
      <c r="N912" s="19">
        <v>0</v>
      </c>
      <c r="O912" s="22"/>
      <c r="P912" s="19"/>
      <c r="Q912" s="22">
        <v>0</v>
      </c>
      <c r="R912" s="22">
        <v>0</v>
      </c>
      <c r="S912" s="19">
        <v>0</v>
      </c>
      <c r="T912" s="19">
        <v>0</v>
      </c>
      <c r="U912" s="19"/>
      <c r="V912" s="19"/>
      <c r="W912" s="19">
        <v>0</v>
      </c>
      <c r="X912" s="19">
        <v>0</v>
      </c>
      <c r="Y912" s="19">
        <v>0</v>
      </c>
      <c r="Z912" s="19">
        <v>0</v>
      </c>
      <c r="AA912" s="19">
        <v>0</v>
      </c>
      <c r="AB912" s="19">
        <v>0</v>
      </c>
      <c r="AC912" s="19">
        <v>0</v>
      </c>
      <c r="AD912" s="19">
        <v>0</v>
      </c>
      <c r="AE912" s="19">
        <v>0</v>
      </c>
      <c r="AF912" s="19">
        <v>0</v>
      </c>
      <c r="AG912" s="19">
        <v>0</v>
      </c>
      <c r="AH912" s="19">
        <v>0</v>
      </c>
      <c r="AI912" s="19">
        <v>0</v>
      </c>
      <c r="AJ912" s="19">
        <v>0</v>
      </c>
      <c r="AK912" s="19">
        <v>0</v>
      </c>
      <c r="AL912" s="19">
        <v>0</v>
      </c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>
        <v>0</v>
      </c>
      <c r="BB912" s="19">
        <v>0</v>
      </c>
      <c r="BC912" s="19"/>
      <c r="BD912" s="19"/>
      <c r="BE912" s="19"/>
      <c r="BF912" s="19"/>
      <c r="BG912" s="16">
        <f t="shared" si="57"/>
        <v>0</v>
      </c>
      <c r="BH912" s="16">
        <f t="shared" si="57"/>
        <v>0</v>
      </c>
      <c r="BI912" s="16">
        <f t="shared" si="58"/>
        <v>0</v>
      </c>
      <c r="BJ912" s="16">
        <f t="shared" si="59"/>
        <v>0</v>
      </c>
      <c r="BK912" s="18">
        <f t="shared" si="56"/>
        <v>0</v>
      </c>
    </row>
    <row r="913" spans="1:63" x14ac:dyDescent="0.3">
      <c r="A913" s="12">
        <v>44.310700000000004</v>
      </c>
      <c r="B913" s="13" t="s">
        <v>881</v>
      </c>
      <c r="C913" s="19">
        <v>0</v>
      </c>
      <c r="D913" s="19">
        <v>7244577</v>
      </c>
      <c r="E913" s="19">
        <v>0</v>
      </c>
      <c r="F913" s="19">
        <v>0</v>
      </c>
      <c r="G913" s="19">
        <v>0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21">
        <v>0</v>
      </c>
      <c r="N913" s="20">
        <v>992459</v>
      </c>
      <c r="O913" s="22"/>
      <c r="P913" s="19"/>
      <c r="Q913" s="22">
        <v>0</v>
      </c>
      <c r="R913" s="23">
        <v>9732467</v>
      </c>
      <c r="S913" s="24">
        <v>0</v>
      </c>
      <c r="T913" s="20">
        <v>1541247</v>
      </c>
      <c r="U913" s="19"/>
      <c r="V913" s="19">
        <v>1826781</v>
      </c>
      <c r="W913" s="21">
        <v>0</v>
      </c>
      <c r="X913" s="20">
        <v>1473687</v>
      </c>
      <c r="Y913" s="19">
        <v>0</v>
      </c>
      <c r="Z913" s="19">
        <v>1450464</v>
      </c>
      <c r="AA913" s="21">
        <v>0</v>
      </c>
      <c r="AB913" s="21">
        <v>1046748</v>
      </c>
      <c r="AC913" s="19">
        <v>0</v>
      </c>
      <c r="AD913" s="19">
        <v>0</v>
      </c>
      <c r="AE913" s="19">
        <v>0</v>
      </c>
      <c r="AF913" s="19">
        <v>32964</v>
      </c>
      <c r="AG913" s="19">
        <v>0</v>
      </c>
      <c r="AH913" s="19">
        <v>0</v>
      </c>
      <c r="AI913" s="21">
        <v>0</v>
      </c>
      <c r="AJ913" s="21">
        <v>1127653</v>
      </c>
      <c r="AK913" s="21">
        <v>0</v>
      </c>
      <c r="AL913" s="20">
        <v>4163192</v>
      </c>
      <c r="AM913" s="19"/>
      <c r="AN913" s="19">
        <v>1160209</v>
      </c>
      <c r="AO913" s="19"/>
      <c r="AP913" s="19">
        <v>250185</v>
      </c>
      <c r="AQ913" s="21">
        <v>0</v>
      </c>
      <c r="AR913" s="20">
        <v>498710</v>
      </c>
      <c r="AS913" s="19"/>
      <c r="AT913" s="19"/>
      <c r="AU913" s="19"/>
      <c r="AV913" s="19"/>
      <c r="AW913" s="19"/>
      <c r="AX913" s="19">
        <v>309461</v>
      </c>
      <c r="AY913" s="19"/>
      <c r="AZ913" s="19"/>
      <c r="BA913" s="19">
        <v>0</v>
      </c>
      <c r="BB913" s="19">
        <v>0</v>
      </c>
      <c r="BC913" s="19"/>
      <c r="BD913" s="19"/>
      <c r="BE913" s="19"/>
      <c r="BF913" s="19"/>
      <c r="BG913" s="16">
        <f t="shared" si="57"/>
        <v>0</v>
      </c>
      <c r="BH913" s="16">
        <f t="shared" si="57"/>
        <v>32850804</v>
      </c>
      <c r="BI913" s="16">
        <f t="shared" si="58"/>
        <v>0</v>
      </c>
      <c r="BJ913" s="16">
        <f t="shared" si="59"/>
        <v>32850804</v>
      </c>
      <c r="BK913" s="18">
        <f t="shared" si="56"/>
        <v>1046748</v>
      </c>
    </row>
    <row r="914" spans="1:63" x14ac:dyDescent="0.3">
      <c r="A914" s="12">
        <v>44.311700000000002</v>
      </c>
      <c r="B914" s="13" t="s">
        <v>882</v>
      </c>
      <c r="C914" s="19"/>
      <c r="D914" s="19"/>
      <c r="E914" s="19">
        <v>0</v>
      </c>
      <c r="F914" s="19">
        <v>0</v>
      </c>
      <c r="G914" s="19">
        <v>0</v>
      </c>
      <c r="H914" s="19">
        <v>0</v>
      </c>
      <c r="I914" s="19">
        <v>0</v>
      </c>
      <c r="J914" s="19">
        <v>0</v>
      </c>
      <c r="K914" s="19">
        <v>0</v>
      </c>
      <c r="L914" s="19">
        <v>0</v>
      </c>
      <c r="M914" s="19">
        <v>0</v>
      </c>
      <c r="N914" s="19">
        <v>0</v>
      </c>
      <c r="O914" s="22"/>
      <c r="P914" s="19"/>
      <c r="Q914" s="22">
        <v>0</v>
      </c>
      <c r="R914" s="22">
        <v>0</v>
      </c>
      <c r="S914" s="19">
        <v>0</v>
      </c>
      <c r="T914" s="19">
        <v>0</v>
      </c>
      <c r="U914" s="19"/>
      <c r="V914" s="19"/>
      <c r="W914" s="19">
        <v>0</v>
      </c>
      <c r="X914" s="19">
        <v>0</v>
      </c>
      <c r="Y914" s="19">
        <v>0</v>
      </c>
      <c r="Z914" s="19">
        <v>0</v>
      </c>
      <c r="AA914" s="19">
        <v>0</v>
      </c>
      <c r="AB914" s="19">
        <v>0</v>
      </c>
      <c r="AC914" s="19">
        <v>0</v>
      </c>
      <c r="AD914" s="19">
        <v>0</v>
      </c>
      <c r="AE914" s="19">
        <v>0</v>
      </c>
      <c r="AF914" s="19">
        <v>0</v>
      </c>
      <c r="AG914" s="19">
        <v>0</v>
      </c>
      <c r="AH914" s="19">
        <v>0</v>
      </c>
      <c r="AI914" s="19">
        <v>0</v>
      </c>
      <c r="AJ914" s="19">
        <v>0</v>
      </c>
      <c r="AK914" s="19">
        <v>0</v>
      </c>
      <c r="AL914" s="19">
        <v>0</v>
      </c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>
        <v>0</v>
      </c>
      <c r="BB914" s="19">
        <v>0</v>
      </c>
      <c r="BC914" s="19"/>
      <c r="BD914" s="19"/>
      <c r="BE914" s="19"/>
      <c r="BF914" s="19"/>
      <c r="BG914" s="16">
        <f t="shared" si="57"/>
        <v>0</v>
      </c>
      <c r="BH914" s="16">
        <f t="shared" si="57"/>
        <v>0</v>
      </c>
      <c r="BI914" s="16">
        <f t="shared" si="58"/>
        <v>0</v>
      </c>
      <c r="BJ914" s="16">
        <f t="shared" si="59"/>
        <v>0</v>
      </c>
      <c r="BK914" s="18">
        <f t="shared" si="56"/>
        <v>0</v>
      </c>
    </row>
    <row r="915" spans="1:63" x14ac:dyDescent="0.3">
      <c r="A915" s="12">
        <v>44.320700000000002</v>
      </c>
      <c r="B915" s="13" t="s">
        <v>883</v>
      </c>
      <c r="C915" s="19">
        <v>0</v>
      </c>
      <c r="D915" s="19">
        <v>1001000</v>
      </c>
      <c r="E915" s="21">
        <v>0</v>
      </c>
      <c r="F915" s="20">
        <v>112000</v>
      </c>
      <c r="G915" s="19">
        <v>0</v>
      </c>
      <c r="H915" s="19">
        <v>1346915</v>
      </c>
      <c r="I915" s="19">
        <v>0</v>
      </c>
      <c r="J915" s="19">
        <v>877867</v>
      </c>
      <c r="K915" s="19">
        <v>0</v>
      </c>
      <c r="L915" s="19">
        <v>766261</v>
      </c>
      <c r="M915" s="21">
        <v>0</v>
      </c>
      <c r="N915" s="20">
        <v>798000</v>
      </c>
      <c r="O915" s="22"/>
      <c r="P915" s="23">
        <v>511000</v>
      </c>
      <c r="Q915" s="22">
        <v>0</v>
      </c>
      <c r="R915" s="23">
        <v>1526000</v>
      </c>
      <c r="S915" s="24">
        <v>0</v>
      </c>
      <c r="T915" s="20">
        <v>646263</v>
      </c>
      <c r="U915" s="19"/>
      <c r="V915" s="19">
        <v>960177</v>
      </c>
      <c r="W915" s="21">
        <v>0</v>
      </c>
      <c r="X915" s="20">
        <v>25000</v>
      </c>
      <c r="Y915" s="19">
        <v>0</v>
      </c>
      <c r="Z915" s="19">
        <v>322000</v>
      </c>
      <c r="AA915" s="21">
        <v>0</v>
      </c>
      <c r="AB915" s="21">
        <v>282236</v>
      </c>
      <c r="AC915" s="21">
        <v>0</v>
      </c>
      <c r="AD915" s="20">
        <v>670355</v>
      </c>
      <c r="AE915" s="19">
        <v>0</v>
      </c>
      <c r="AF915" s="19">
        <v>21000</v>
      </c>
      <c r="AG915" s="21">
        <v>0</v>
      </c>
      <c r="AH915" s="20">
        <v>1140201</v>
      </c>
      <c r="AI915" s="21">
        <v>0</v>
      </c>
      <c r="AJ915" s="21">
        <v>525000</v>
      </c>
      <c r="AK915" s="21">
        <v>0</v>
      </c>
      <c r="AL915" s="20">
        <v>408398</v>
      </c>
      <c r="AM915" s="19"/>
      <c r="AN915" s="19">
        <v>6981</v>
      </c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>
        <v>0</v>
      </c>
      <c r="BB915" s="19">
        <v>0</v>
      </c>
      <c r="BC915" s="19"/>
      <c r="BD915" s="19"/>
      <c r="BE915" s="19"/>
      <c r="BF915" s="19"/>
      <c r="BG915" s="16">
        <f t="shared" si="57"/>
        <v>0</v>
      </c>
      <c r="BH915" s="16">
        <f t="shared" si="57"/>
        <v>11946654</v>
      </c>
      <c r="BI915" s="16">
        <f t="shared" si="58"/>
        <v>0</v>
      </c>
      <c r="BJ915" s="16">
        <f t="shared" si="59"/>
        <v>11946654</v>
      </c>
      <c r="BK915" s="18">
        <f t="shared" si="56"/>
        <v>282236</v>
      </c>
    </row>
    <row r="916" spans="1:63" x14ac:dyDescent="0.3">
      <c r="A916" s="12">
        <v>44.3307</v>
      </c>
      <c r="B916" s="13" t="s">
        <v>884</v>
      </c>
      <c r="C916" s="19">
        <v>0</v>
      </c>
      <c r="D916" s="19">
        <v>3343639</v>
      </c>
      <c r="E916" s="21">
        <v>0</v>
      </c>
      <c r="F916" s="20">
        <v>2464000</v>
      </c>
      <c r="G916" s="19">
        <v>0</v>
      </c>
      <c r="H916" s="19">
        <v>1719998</v>
      </c>
      <c r="I916" s="19">
        <v>0</v>
      </c>
      <c r="J916" s="19">
        <v>1338399</v>
      </c>
      <c r="K916" s="19">
        <v>0</v>
      </c>
      <c r="L916" s="19">
        <v>1408841</v>
      </c>
      <c r="M916" s="21">
        <v>0</v>
      </c>
      <c r="N916" s="25">
        <v>2164166</v>
      </c>
      <c r="O916" s="22"/>
      <c r="P916" s="23">
        <v>1722000</v>
      </c>
      <c r="Q916" s="22">
        <v>0</v>
      </c>
      <c r="R916" s="23">
        <v>4175500</v>
      </c>
      <c r="S916" s="24">
        <v>0</v>
      </c>
      <c r="T916" s="20">
        <v>1907035</v>
      </c>
      <c r="U916" s="19"/>
      <c r="V916" s="19">
        <v>2311368</v>
      </c>
      <c r="W916" s="21">
        <v>0</v>
      </c>
      <c r="X916" s="20">
        <v>2234343</v>
      </c>
      <c r="Y916" s="19">
        <v>0</v>
      </c>
      <c r="Z916" s="19">
        <v>1039483</v>
      </c>
      <c r="AA916" s="21">
        <v>0</v>
      </c>
      <c r="AB916" s="21">
        <v>870934</v>
      </c>
      <c r="AC916" s="21">
        <v>0</v>
      </c>
      <c r="AD916" s="20">
        <v>2609161</v>
      </c>
      <c r="AE916" s="19">
        <v>0</v>
      </c>
      <c r="AF916" s="19">
        <v>2310000</v>
      </c>
      <c r="AG916" s="21">
        <v>0</v>
      </c>
      <c r="AH916" s="20">
        <v>1660745</v>
      </c>
      <c r="AI916" s="21">
        <v>0</v>
      </c>
      <c r="AJ916" s="21">
        <v>1752917</v>
      </c>
      <c r="AK916" s="21">
        <v>0</v>
      </c>
      <c r="AL916" s="20">
        <v>1693635</v>
      </c>
      <c r="AM916" s="19"/>
      <c r="AN916" s="19">
        <v>536969</v>
      </c>
      <c r="AO916" s="19"/>
      <c r="AP916" s="19">
        <v>161000</v>
      </c>
      <c r="AQ916" s="21">
        <v>0</v>
      </c>
      <c r="AR916" s="20">
        <v>200870</v>
      </c>
      <c r="AS916" s="21"/>
      <c r="AT916" s="20">
        <v>195558</v>
      </c>
      <c r="AU916" s="19">
        <v>0</v>
      </c>
      <c r="AV916" s="19">
        <v>138522</v>
      </c>
      <c r="AW916" s="19"/>
      <c r="AX916" s="19">
        <v>964560</v>
      </c>
      <c r="AY916" s="19"/>
      <c r="AZ916" s="19"/>
      <c r="BA916" s="19">
        <v>0</v>
      </c>
      <c r="BB916" s="19">
        <v>0</v>
      </c>
      <c r="BC916" s="19"/>
      <c r="BD916" s="19"/>
      <c r="BE916" s="19"/>
      <c r="BF916" s="19"/>
      <c r="BG916" s="16">
        <f t="shared" si="57"/>
        <v>0</v>
      </c>
      <c r="BH916" s="16">
        <f t="shared" si="57"/>
        <v>38923643</v>
      </c>
      <c r="BI916" s="16">
        <f t="shared" si="58"/>
        <v>0</v>
      </c>
      <c r="BJ916" s="16">
        <f t="shared" si="59"/>
        <v>38923643</v>
      </c>
      <c r="BK916" s="18">
        <f t="shared" si="56"/>
        <v>870934</v>
      </c>
    </row>
    <row r="917" spans="1:63" x14ac:dyDescent="0.3">
      <c r="A917" s="12">
        <v>46.101700000000001</v>
      </c>
      <c r="B917" s="13" t="s">
        <v>885</v>
      </c>
      <c r="C917" s="19">
        <v>0</v>
      </c>
      <c r="D917" s="19">
        <v>23527411.969999999</v>
      </c>
      <c r="E917" s="21">
        <v>0</v>
      </c>
      <c r="F917" s="20">
        <v>54481976</v>
      </c>
      <c r="G917" s="19">
        <v>0</v>
      </c>
      <c r="H917" s="19">
        <v>18978828</v>
      </c>
      <c r="I917" s="19">
        <v>0</v>
      </c>
      <c r="J917" s="19">
        <v>12782291</v>
      </c>
      <c r="K917" s="19">
        <v>0</v>
      </c>
      <c r="L917" s="19">
        <v>494673</v>
      </c>
      <c r="M917" s="21">
        <v>0</v>
      </c>
      <c r="N917" s="20">
        <v>37886896</v>
      </c>
      <c r="O917" s="22"/>
      <c r="P917" s="23">
        <v>1936580</v>
      </c>
      <c r="Q917" s="22">
        <v>0</v>
      </c>
      <c r="R917" s="23">
        <v>5893461</v>
      </c>
      <c r="S917" s="24">
        <v>0</v>
      </c>
      <c r="T917" s="20">
        <v>12566178</v>
      </c>
      <c r="U917" s="19"/>
      <c r="V917" s="19">
        <v>5622241.0300000003</v>
      </c>
      <c r="W917" s="21">
        <v>0</v>
      </c>
      <c r="X917" s="20">
        <v>9423808</v>
      </c>
      <c r="Y917" s="19">
        <v>0</v>
      </c>
      <c r="Z917" s="19">
        <v>614721</v>
      </c>
      <c r="AA917" s="21">
        <v>0</v>
      </c>
      <c r="AB917" s="21">
        <v>1771837</v>
      </c>
      <c r="AC917" s="21">
        <v>0</v>
      </c>
      <c r="AD917" s="20">
        <v>17699029.380000003</v>
      </c>
      <c r="AE917" s="19">
        <v>0</v>
      </c>
      <c r="AF917" s="19">
        <v>775820</v>
      </c>
      <c r="AG917" s="21">
        <v>0</v>
      </c>
      <c r="AH917" s="20">
        <v>3114132</v>
      </c>
      <c r="AI917" s="21">
        <v>0</v>
      </c>
      <c r="AJ917" s="21">
        <v>5215813</v>
      </c>
      <c r="AK917" s="21">
        <v>0</v>
      </c>
      <c r="AL917" s="20">
        <v>41621242</v>
      </c>
      <c r="AM917" s="19"/>
      <c r="AN917" s="19">
        <v>15000</v>
      </c>
      <c r="AO917" s="19"/>
      <c r="AP917" s="19"/>
      <c r="AQ917" s="21">
        <v>0</v>
      </c>
      <c r="AR917" s="20">
        <v>1079578</v>
      </c>
      <c r="AS917" s="21"/>
      <c r="AT917" s="20">
        <v>2175</v>
      </c>
      <c r="AU917" s="19">
        <v>0</v>
      </c>
      <c r="AV917" s="19">
        <v>164500</v>
      </c>
      <c r="AW917" s="19"/>
      <c r="AX917" s="19">
        <v>7736359</v>
      </c>
      <c r="AY917" s="19"/>
      <c r="AZ917" s="19"/>
      <c r="BA917" s="19">
        <v>0</v>
      </c>
      <c r="BB917" s="19">
        <v>0</v>
      </c>
      <c r="BC917" s="19"/>
      <c r="BD917" s="19"/>
      <c r="BE917" s="19"/>
      <c r="BF917" s="19"/>
      <c r="BG917" s="16">
        <f t="shared" si="57"/>
        <v>0</v>
      </c>
      <c r="BH917" s="16">
        <f t="shared" si="57"/>
        <v>263404550.38</v>
      </c>
      <c r="BI917" s="16">
        <f t="shared" si="58"/>
        <v>0</v>
      </c>
      <c r="BJ917" s="16">
        <f t="shared" si="59"/>
        <v>263404550.38</v>
      </c>
      <c r="BK917" s="18">
        <f t="shared" si="56"/>
        <v>1771837</v>
      </c>
    </row>
    <row r="918" spans="1:63" x14ac:dyDescent="0.3">
      <c r="A918" s="12">
        <v>46.101799999999997</v>
      </c>
      <c r="B918" s="13" t="s">
        <v>886</v>
      </c>
      <c r="C918" s="19">
        <v>0</v>
      </c>
      <c r="D918" s="19">
        <v>88274708</v>
      </c>
      <c r="E918" s="21">
        <v>0</v>
      </c>
      <c r="F918" s="20">
        <v>10315842</v>
      </c>
      <c r="G918" s="19">
        <v>0</v>
      </c>
      <c r="H918" s="19">
        <v>0</v>
      </c>
      <c r="I918" s="19"/>
      <c r="J918" s="19"/>
      <c r="K918" s="19">
        <v>0</v>
      </c>
      <c r="L918" s="19">
        <v>0</v>
      </c>
      <c r="M918" s="19">
        <v>0</v>
      </c>
      <c r="N918" s="19">
        <v>0</v>
      </c>
      <c r="O918" s="22"/>
      <c r="P918" s="19"/>
      <c r="Q918" s="22">
        <v>0</v>
      </c>
      <c r="R918" s="22">
        <v>0</v>
      </c>
      <c r="S918" s="19">
        <v>0</v>
      </c>
      <c r="T918" s="19">
        <v>0</v>
      </c>
      <c r="U918" s="19"/>
      <c r="V918" s="19"/>
      <c r="W918" s="19">
        <v>0</v>
      </c>
      <c r="X918" s="19">
        <v>0</v>
      </c>
      <c r="Y918" s="19">
        <v>0</v>
      </c>
      <c r="Z918" s="19">
        <v>0</v>
      </c>
      <c r="AA918" s="19">
        <v>0</v>
      </c>
      <c r="AB918" s="19">
        <v>0</v>
      </c>
      <c r="AC918" s="19">
        <v>0</v>
      </c>
      <c r="AD918" s="19">
        <v>0</v>
      </c>
      <c r="AE918" s="19">
        <v>0</v>
      </c>
      <c r="AF918" s="19">
        <v>0</v>
      </c>
      <c r="AG918" s="19">
        <v>0</v>
      </c>
      <c r="AH918" s="19">
        <v>0</v>
      </c>
      <c r="AI918" s="19">
        <v>0</v>
      </c>
      <c r="AJ918" s="19">
        <v>0</v>
      </c>
      <c r="AK918" s="21">
        <v>0</v>
      </c>
      <c r="AL918" s="20">
        <v>20910</v>
      </c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>
        <v>0</v>
      </c>
      <c r="BB918" s="19">
        <v>0</v>
      </c>
      <c r="BC918" s="19"/>
      <c r="BD918" s="19"/>
      <c r="BE918" s="19"/>
      <c r="BF918" s="19"/>
      <c r="BG918" s="16">
        <f t="shared" si="57"/>
        <v>0</v>
      </c>
      <c r="BH918" s="16">
        <f t="shared" si="57"/>
        <v>98611460</v>
      </c>
      <c r="BI918" s="16">
        <f t="shared" si="58"/>
        <v>0</v>
      </c>
      <c r="BJ918" s="16">
        <f t="shared" si="59"/>
        <v>98611460</v>
      </c>
      <c r="BK918" s="18">
        <f t="shared" si="56"/>
        <v>0</v>
      </c>
    </row>
    <row r="919" spans="1:63" x14ac:dyDescent="0.3">
      <c r="A919" s="12">
        <v>46.102699999999999</v>
      </c>
      <c r="B919" s="13" t="s">
        <v>887</v>
      </c>
      <c r="C919" s="19"/>
      <c r="D919" s="19"/>
      <c r="E919" s="19">
        <v>0</v>
      </c>
      <c r="F919" s="19">
        <v>0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19">
        <v>0</v>
      </c>
      <c r="N919" s="19">
        <v>0</v>
      </c>
      <c r="O919" s="22"/>
      <c r="P919" s="19"/>
      <c r="Q919" s="22">
        <v>0</v>
      </c>
      <c r="R919" s="22">
        <v>0</v>
      </c>
      <c r="S919" s="19">
        <v>0</v>
      </c>
      <c r="T919" s="19">
        <v>0</v>
      </c>
      <c r="U919" s="19"/>
      <c r="V919" s="19"/>
      <c r="W919" s="19">
        <v>0</v>
      </c>
      <c r="X919" s="19">
        <v>0</v>
      </c>
      <c r="Y919" s="19">
        <v>0</v>
      </c>
      <c r="Z919" s="19">
        <v>0</v>
      </c>
      <c r="AA919" s="19">
        <v>0</v>
      </c>
      <c r="AB919" s="19">
        <v>0</v>
      </c>
      <c r="AC919" s="19">
        <v>0</v>
      </c>
      <c r="AD919" s="19">
        <v>0</v>
      </c>
      <c r="AE919" s="19">
        <v>0</v>
      </c>
      <c r="AF919" s="19">
        <v>0</v>
      </c>
      <c r="AG919" s="19">
        <v>0</v>
      </c>
      <c r="AH919" s="19">
        <v>0</v>
      </c>
      <c r="AI919" s="19">
        <v>0</v>
      </c>
      <c r="AJ919" s="19">
        <v>0</v>
      </c>
      <c r="AK919" s="19">
        <v>0</v>
      </c>
      <c r="AL919" s="19">
        <v>0</v>
      </c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>
        <v>0</v>
      </c>
      <c r="BB919" s="19">
        <v>0</v>
      </c>
      <c r="BC919" s="19"/>
      <c r="BD919" s="19"/>
      <c r="BE919" s="19"/>
      <c r="BF919" s="19"/>
      <c r="BG919" s="16">
        <f t="shared" si="57"/>
        <v>0</v>
      </c>
      <c r="BH919" s="16">
        <f t="shared" si="57"/>
        <v>0</v>
      </c>
      <c r="BI919" s="16">
        <f t="shared" si="58"/>
        <v>0</v>
      </c>
      <c r="BJ919" s="16">
        <f t="shared" si="59"/>
        <v>0</v>
      </c>
      <c r="BK919" s="18">
        <f t="shared" si="56"/>
        <v>0</v>
      </c>
    </row>
    <row r="920" spans="1:63" x14ac:dyDescent="0.3">
      <c r="A920" s="12">
        <v>46.104700000000001</v>
      </c>
      <c r="B920" s="13" t="s">
        <v>888</v>
      </c>
      <c r="C920" s="19">
        <v>0</v>
      </c>
      <c r="D920" s="19">
        <v>436367707.63999999</v>
      </c>
      <c r="E920" s="21">
        <v>0</v>
      </c>
      <c r="F920" s="20">
        <v>153938798.5</v>
      </c>
      <c r="G920" s="19">
        <v>0</v>
      </c>
      <c r="H920" s="19">
        <v>56053396.200000018</v>
      </c>
      <c r="I920" s="19">
        <v>0</v>
      </c>
      <c r="J920" s="19">
        <v>141577661</v>
      </c>
      <c r="K920" s="19">
        <v>0</v>
      </c>
      <c r="L920" s="19">
        <v>15156704</v>
      </c>
      <c r="M920" s="21">
        <v>0</v>
      </c>
      <c r="N920" s="20">
        <v>117659965.5</v>
      </c>
      <c r="O920" s="22"/>
      <c r="P920" s="23">
        <v>115373930.09999999</v>
      </c>
      <c r="Q920" s="22">
        <v>0</v>
      </c>
      <c r="R920" s="23">
        <v>113953754</v>
      </c>
      <c r="S920" s="24">
        <v>0</v>
      </c>
      <c r="T920" s="20">
        <v>53926287</v>
      </c>
      <c r="U920" s="19"/>
      <c r="V920" s="19">
        <v>21223114</v>
      </c>
      <c r="W920" s="21">
        <v>0</v>
      </c>
      <c r="X920" s="20">
        <v>48601901</v>
      </c>
      <c r="Y920" s="19">
        <v>0</v>
      </c>
      <c r="Z920" s="19">
        <v>78263783</v>
      </c>
      <c r="AA920" s="21">
        <v>0</v>
      </c>
      <c r="AB920" s="21">
        <v>89410391.640000001</v>
      </c>
      <c r="AC920" s="21">
        <v>0</v>
      </c>
      <c r="AD920" s="20">
        <v>7836191.700000003</v>
      </c>
      <c r="AE920" s="19">
        <v>0</v>
      </c>
      <c r="AF920" s="19">
        <v>109320959</v>
      </c>
      <c r="AG920" s="21">
        <v>0</v>
      </c>
      <c r="AH920" s="20">
        <v>89198120.319999993</v>
      </c>
      <c r="AI920" s="21">
        <v>0</v>
      </c>
      <c r="AJ920" s="21">
        <v>6364726</v>
      </c>
      <c r="AK920" s="21">
        <v>0</v>
      </c>
      <c r="AL920" s="20">
        <v>6110180</v>
      </c>
      <c r="AM920" s="19"/>
      <c r="AN920" s="19"/>
      <c r="AO920" s="19"/>
      <c r="AP920" s="19"/>
      <c r="AQ920" s="21">
        <v>0</v>
      </c>
      <c r="AR920" s="20">
        <v>824571</v>
      </c>
      <c r="AS920" s="19"/>
      <c r="AT920" s="19"/>
      <c r="AU920" s="19"/>
      <c r="AV920" s="19"/>
      <c r="AW920" s="19"/>
      <c r="AX920" s="19"/>
      <c r="AY920" s="19"/>
      <c r="AZ920" s="19"/>
      <c r="BA920" s="19">
        <v>0</v>
      </c>
      <c r="BB920" s="19">
        <v>0</v>
      </c>
      <c r="BC920" s="19"/>
      <c r="BD920" s="19"/>
      <c r="BE920" s="19"/>
      <c r="BF920" s="19"/>
      <c r="BG920" s="16">
        <f t="shared" si="57"/>
        <v>0</v>
      </c>
      <c r="BH920" s="16">
        <f t="shared" si="57"/>
        <v>1661162141.6000001</v>
      </c>
      <c r="BI920" s="16">
        <f t="shared" si="58"/>
        <v>0</v>
      </c>
      <c r="BJ920" s="16">
        <f t="shared" si="59"/>
        <v>1661162141.6000001</v>
      </c>
      <c r="BK920" s="18">
        <f t="shared" si="56"/>
        <v>89410391.640000001</v>
      </c>
    </row>
    <row r="921" spans="1:63" x14ac:dyDescent="0.3">
      <c r="A921" s="12" t="s">
        <v>889</v>
      </c>
      <c r="B921" s="85" t="s">
        <v>888</v>
      </c>
      <c r="C921" s="19"/>
      <c r="D921" s="19"/>
      <c r="E921" s="19">
        <v>0</v>
      </c>
      <c r="F921" s="19">
        <v>0</v>
      </c>
      <c r="G921" s="19">
        <v>0</v>
      </c>
      <c r="H921" s="19">
        <v>1528761</v>
      </c>
      <c r="I921" s="19">
        <v>0</v>
      </c>
      <c r="J921" s="19">
        <v>1805967</v>
      </c>
      <c r="K921" s="19">
        <v>0</v>
      </c>
      <c r="L921" s="19">
        <v>0</v>
      </c>
      <c r="M921" s="19">
        <v>0</v>
      </c>
      <c r="N921" s="19">
        <v>0</v>
      </c>
      <c r="O921" s="22"/>
      <c r="P921" s="23">
        <v>4463595</v>
      </c>
      <c r="Q921" s="22">
        <v>0</v>
      </c>
      <c r="R921" s="22">
        <v>0</v>
      </c>
      <c r="S921" s="19">
        <v>0</v>
      </c>
      <c r="T921" s="19">
        <v>0</v>
      </c>
      <c r="U921" s="19"/>
      <c r="V921" s="19">
        <v>1057231</v>
      </c>
      <c r="W921" s="21">
        <v>0</v>
      </c>
      <c r="X921" s="20">
        <v>7155</v>
      </c>
      <c r="Y921" s="19">
        <v>0</v>
      </c>
      <c r="Z921" s="19">
        <v>0</v>
      </c>
      <c r="AA921" s="21">
        <v>0</v>
      </c>
      <c r="AB921" s="21">
        <v>3989983</v>
      </c>
      <c r="AC921" s="19">
        <v>0</v>
      </c>
      <c r="AD921" s="19">
        <v>0</v>
      </c>
      <c r="AE921" s="19">
        <v>0</v>
      </c>
      <c r="AF921" s="19">
        <v>0</v>
      </c>
      <c r="AG921" s="21">
        <v>0</v>
      </c>
      <c r="AH921" s="20">
        <v>4570978</v>
      </c>
      <c r="AI921" s="19">
        <v>0</v>
      </c>
      <c r="AJ921" s="19">
        <v>0</v>
      </c>
      <c r="AK921" s="21">
        <v>0</v>
      </c>
      <c r="AL921" s="20">
        <v>330564</v>
      </c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>
        <v>0</v>
      </c>
      <c r="BB921" s="19">
        <v>0</v>
      </c>
      <c r="BC921" s="19"/>
      <c r="BD921" s="19"/>
      <c r="BE921" s="19"/>
      <c r="BF921" s="19"/>
      <c r="BG921" s="16">
        <f t="shared" si="57"/>
        <v>0</v>
      </c>
      <c r="BH921" s="16">
        <f t="shared" si="57"/>
        <v>17754234</v>
      </c>
      <c r="BI921" s="16">
        <f t="shared" si="58"/>
        <v>0</v>
      </c>
      <c r="BJ921" s="16">
        <f t="shared" si="59"/>
        <v>17754234</v>
      </c>
      <c r="BK921" s="18">
        <f t="shared" si="56"/>
        <v>3989983</v>
      </c>
    </row>
    <row r="922" spans="1:63" x14ac:dyDescent="0.3">
      <c r="A922" s="12" t="s">
        <v>890</v>
      </c>
      <c r="B922" s="85" t="s">
        <v>888</v>
      </c>
      <c r="C922" s="19">
        <v>0</v>
      </c>
      <c r="D922" s="19">
        <v>24226493</v>
      </c>
      <c r="E922" s="19">
        <v>0</v>
      </c>
      <c r="F922" s="19">
        <v>0</v>
      </c>
      <c r="G922" s="19">
        <v>0</v>
      </c>
      <c r="H922" s="19">
        <v>87973</v>
      </c>
      <c r="I922" s="19">
        <v>0</v>
      </c>
      <c r="J922" s="19">
        <v>4885409</v>
      </c>
      <c r="K922" s="19">
        <v>0</v>
      </c>
      <c r="L922" s="19">
        <v>0</v>
      </c>
      <c r="M922" s="19">
        <v>0</v>
      </c>
      <c r="N922" s="19">
        <v>0</v>
      </c>
      <c r="O922" s="22"/>
      <c r="P922" s="19"/>
      <c r="Q922" s="22">
        <v>0</v>
      </c>
      <c r="R922" s="22">
        <v>0</v>
      </c>
      <c r="S922" s="19">
        <v>0</v>
      </c>
      <c r="T922" s="19">
        <v>0</v>
      </c>
      <c r="U922" s="19"/>
      <c r="V922" s="19">
        <v>48065463</v>
      </c>
      <c r="W922" s="21">
        <v>0</v>
      </c>
      <c r="X922" s="20">
        <v>8322337</v>
      </c>
      <c r="Y922" s="19">
        <v>0</v>
      </c>
      <c r="Z922" s="19">
        <v>0</v>
      </c>
      <c r="AA922" s="19">
        <v>0</v>
      </c>
      <c r="AB922" s="19">
        <v>0</v>
      </c>
      <c r="AC922" s="21">
        <v>0</v>
      </c>
      <c r="AD922" s="20">
        <v>47373528.299999997</v>
      </c>
      <c r="AE922" s="19">
        <v>0</v>
      </c>
      <c r="AF922" s="19">
        <v>0</v>
      </c>
      <c r="AG922" s="21">
        <v>0</v>
      </c>
      <c r="AH922" s="20">
        <v>949992</v>
      </c>
      <c r="AI922" s="21">
        <v>0</v>
      </c>
      <c r="AJ922" s="21">
        <v>52396198</v>
      </c>
      <c r="AK922" s="19">
        <v>0</v>
      </c>
      <c r="AL922" s="19">
        <v>0</v>
      </c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>
        <v>0</v>
      </c>
      <c r="BB922" s="19">
        <v>0</v>
      </c>
      <c r="BC922" s="19"/>
      <c r="BD922" s="19"/>
      <c r="BE922" s="19"/>
      <c r="BF922" s="19"/>
      <c r="BG922" s="16">
        <f t="shared" si="57"/>
        <v>0</v>
      </c>
      <c r="BH922" s="16">
        <f t="shared" si="57"/>
        <v>186307393.30000001</v>
      </c>
      <c r="BI922" s="16">
        <f t="shared" si="58"/>
        <v>0</v>
      </c>
      <c r="BJ922" s="16">
        <f t="shared" si="59"/>
        <v>186307393.30000001</v>
      </c>
      <c r="BK922" s="18">
        <f t="shared" si="56"/>
        <v>0</v>
      </c>
    </row>
    <row r="923" spans="1:63" x14ac:dyDescent="0.3">
      <c r="A923" s="46">
        <v>46.104799999999997</v>
      </c>
      <c r="B923" s="13" t="s">
        <v>891</v>
      </c>
      <c r="C923" s="19">
        <v>0</v>
      </c>
      <c r="D923" s="19">
        <v>958041</v>
      </c>
      <c r="E923" s="19">
        <v>0</v>
      </c>
      <c r="F923" s="19">
        <v>0</v>
      </c>
      <c r="G923" s="19">
        <v>0</v>
      </c>
      <c r="H923" s="19">
        <v>0</v>
      </c>
      <c r="I923" s="19">
        <v>0</v>
      </c>
      <c r="J923" s="19">
        <v>548081</v>
      </c>
      <c r="K923" s="19">
        <v>0</v>
      </c>
      <c r="L923" s="19">
        <v>0</v>
      </c>
      <c r="M923" s="19">
        <v>0</v>
      </c>
      <c r="N923" s="19">
        <v>0</v>
      </c>
      <c r="O923" s="22"/>
      <c r="P923" s="23">
        <v>262201.92000000004</v>
      </c>
      <c r="Q923" s="22">
        <v>0</v>
      </c>
      <c r="R923" s="23">
        <v>7093315</v>
      </c>
      <c r="S923" s="19">
        <v>0</v>
      </c>
      <c r="T923" s="19">
        <v>0</v>
      </c>
      <c r="U923" s="19"/>
      <c r="V923" s="19"/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9">
        <v>0</v>
      </c>
      <c r="AC923" s="21">
        <v>0</v>
      </c>
      <c r="AD923" s="20">
        <v>5855148</v>
      </c>
      <c r="AE923" s="19">
        <v>0</v>
      </c>
      <c r="AF923" s="19">
        <v>0</v>
      </c>
      <c r="AG923" s="19">
        <v>0</v>
      </c>
      <c r="AH923" s="19">
        <v>0</v>
      </c>
      <c r="AI923" s="19">
        <v>0</v>
      </c>
      <c r="AJ923" s="19">
        <v>0</v>
      </c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>
        <v>0</v>
      </c>
      <c r="BB923" s="19">
        <v>0</v>
      </c>
      <c r="BC923" s="19"/>
      <c r="BD923" s="19"/>
      <c r="BE923" s="19"/>
      <c r="BF923" s="19"/>
      <c r="BG923" s="16">
        <f t="shared" si="57"/>
        <v>0</v>
      </c>
      <c r="BH923" s="16">
        <f t="shared" si="57"/>
        <v>14716786.92</v>
      </c>
      <c r="BI923" s="16">
        <f t="shared" si="58"/>
        <v>0</v>
      </c>
      <c r="BJ923" s="16">
        <f t="shared" si="59"/>
        <v>14716786.92</v>
      </c>
      <c r="BK923" s="18">
        <f t="shared" si="56"/>
        <v>0</v>
      </c>
    </row>
    <row r="924" spans="1:63" x14ac:dyDescent="0.3">
      <c r="A924" s="12">
        <v>46.109699999999997</v>
      </c>
      <c r="B924" s="13" t="s">
        <v>892</v>
      </c>
      <c r="C924" s="19">
        <v>0</v>
      </c>
      <c r="D924" s="19">
        <v>17173252</v>
      </c>
      <c r="E924" s="21">
        <v>0</v>
      </c>
      <c r="F924" s="20">
        <v>16479775</v>
      </c>
      <c r="G924" s="19">
        <v>0</v>
      </c>
      <c r="H924" s="19">
        <v>2619564.67</v>
      </c>
      <c r="I924" s="19">
        <v>0</v>
      </c>
      <c r="J924" s="19">
        <v>6015697</v>
      </c>
      <c r="K924" s="19">
        <v>0</v>
      </c>
      <c r="L924" s="19">
        <v>783527</v>
      </c>
      <c r="M924" s="21">
        <v>0</v>
      </c>
      <c r="N924" s="21">
        <v>466510</v>
      </c>
      <c r="O924" s="22"/>
      <c r="P924" s="23">
        <v>773236</v>
      </c>
      <c r="Q924" s="22">
        <v>0</v>
      </c>
      <c r="R924" s="23">
        <v>1550592.92</v>
      </c>
      <c r="S924" s="19">
        <v>0</v>
      </c>
      <c r="T924" s="19">
        <v>0</v>
      </c>
      <c r="U924" s="19"/>
      <c r="V924" s="19">
        <v>244092</v>
      </c>
      <c r="W924" s="21">
        <v>0</v>
      </c>
      <c r="X924" s="20">
        <v>960109</v>
      </c>
      <c r="Y924" s="19">
        <v>0</v>
      </c>
      <c r="Z924" s="19">
        <v>0</v>
      </c>
      <c r="AA924" s="19">
        <v>0</v>
      </c>
      <c r="AB924" s="19">
        <v>0</v>
      </c>
      <c r="AC924" s="21">
        <v>0</v>
      </c>
      <c r="AD924" s="20">
        <v>4500730</v>
      </c>
      <c r="AE924" s="19">
        <v>0</v>
      </c>
      <c r="AF924" s="19">
        <v>180888</v>
      </c>
      <c r="AG924" s="21">
        <v>0</v>
      </c>
      <c r="AH924" s="21">
        <v>3516589.8600000003</v>
      </c>
      <c r="AI924" s="21">
        <v>0</v>
      </c>
      <c r="AJ924" s="21">
        <v>16024000</v>
      </c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>
        <v>0</v>
      </c>
      <c r="BB924" s="19">
        <v>193400000</v>
      </c>
      <c r="BC924" s="19"/>
      <c r="BD924" s="19"/>
      <c r="BE924" s="19"/>
      <c r="BF924" s="19"/>
      <c r="BG924" s="16">
        <f t="shared" si="57"/>
        <v>0</v>
      </c>
      <c r="BH924" s="16">
        <f t="shared" si="57"/>
        <v>264688563.44999999</v>
      </c>
      <c r="BI924" s="16">
        <f t="shared" si="58"/>
        <v>0</v>
      </c>
      <c r="BJ924" s="16">
        <f t="shared" si="59"/>
        <v>264688563.44999999</v>
      </c>
      <c r="BK924" s="18">
        <f t="shared" si="56"/>
        <v>0</v>
      </c>
    </row>
    <row r="925" spans="1:63" ht="31.5" x14ac:dyDescent="0.3">
      <c r="A925" s="46">
        <v>46.1098</v>
      </c>
      <c r="B925" s="13" t="s">
        <v>893</v>
      </c>
      <c r="C925" s="19"/>
      <c r="D925" s="19"/>
      <c r="E925" s="19">
        <v>0</v>
      </c>
      <c r="F925" s="19">
        <v>0</v>
      </c>
      <c r="G925" s="19">
        <v>0</v>
      </c>
      <c r="H925" s="19">
        <v>0</v>
      </c>
      <c r="I925" s="19"/>
      <c r="J925" s="19"/>
      <c r="K925" s="19">
        <v>0</v>
      </c>
      <c r="L925" s="19">
        <v>0</v>
      </c>
      <c r="M925" s="19">
        <v>0</v>
      </c>
      <c r="N925" s="19">
        <v>0</v>
      </c>
      <c r="O925" s="22"/>
      <c r="P925" s="19"/>
      <c r="Q925" s="22">
        <v>0</v>
      </c>
      <c r="R925" s="22">
        <v>0</v>
      </c>
      <c r="S925" s="19">
        <v>0</v>
      </c>
      <c r="T925" s="19">
        <v>0</v>
      </c>
      <c r="U925" s="19"/>
      <c r="V925" s="19"/>
      <c r="W925" s="19">
        <v>0</v>
      </c>
      <c r="X925" s="19">
        <v>0</v>
      </c>
      <c r="Y925" s="19">
        <v>0</v>
      </c>
      <c r="Z925" s="19">
        <v>0</v>
      </c>
      <c r="AA925" s="19">
        <v>0</v>
      </c>
      <c r="AB925" s="19">
        <v>0</v>
      </c>
      <c r="AC925" s="19">
        <v>0</v>
      </c>
      <c r="AD925" s="19">
        <v>0</v>
      </c>
      <c r="AE925" s="19">
        <v>0</v>
      </c>
      <c r="AF925" s="19">
        <v>0</v>
      </c>
      <c r="AG925" s="19">
        <v>0</v>
      </c>
      <c r="AH925" s="19">
        <v>0</v>
      </c>
      <c r="AI925" s="19">
        <v>0</v>
      </c>
      <c r="AJ925" s="19">
        <v>0</v>
      </c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>
        <v>0</v>
      </c>
      <c r="BB925" s="19">
        <v>0</v>
      </c>
      <c r="BC925" s="19"/>
      <c r="BD925" s="19"/>
      <c r="BE925" s="19"/>
      <c r="BF925" s="19"/>
      <c r="BG925" s="16">
        <f t="shared" si="57"/>
        <v>0</v>
      </c>
      <c r="BH925" s="16">
        <f t="shared" si="57"/>
        <v>0</v>
      </c>
      <c r="BI925" s="16">
        <f t="shared" si="58"/>
        <v>0</v>
      </c>
      <c r="BJ925" s="16">
        <f t="shared" si="59"/>
        <v>0</v>
      </c>
      <c r="BK925" s="18">
        <f t="shared" si="56"/>
        <v>0</v>
      </c>
    </row>
    <row r="926" spans="1:63" x14ac:dyDescent="0.3">
      <c r="A926" s="12">
        <v>46.301700000000004</v>
      </c>
      <c r="B926" s="13" t="s">
        <v>894</v>
      </c>
      <c r="C926" s="19"/>
      <c r="D926" s="19"/>
      <c r="E926" s="19">
        <v>0</v>
      </c>
      <c r="F926" s="19">
        <v>0</v>
      </c>
      <c r="G926" s="19">
        <v>0</v>
      </c>
      <c r="H926" s="19">
        <v>7000</v>
      </c>
      <c r="I926" s="19">
        <v>0</v>
      </c>
      <c r="J926" s="19">
        <v>0</v>
      </c>
      <c r="K926" s="19">
        <v>0</v>
      </c>
      <c r="L926" s="19">
        <v>10019</v>
      </c>
      <c r="M926" s="19">
        <v>0</v>
      </c>
      <c r="N926" s="19">
        <v>0</v>
      </c>
      <c r="O926" s="22"/>
      <c r="P926" s="19"/>
      <c r="Q926" s="22">
        <v>0</v>
      </c>
      <c r="R926" s="22">
        <v>0</v>
      </c>
      <c r="S926" s="19">
        <v>0</v>
      </c>
      <c r="T926" s="19">
        <v>0</v>
      </c>
      <c r="U926" s="19"/>
      <c r="V926" s="19"/>
      <c r="W926" s="19">
        <v>0</v>
      </c>
      <c r="X926" s="19">
        <v>0</v>
      </c>
      <c r="Y926" s="19">
        <v>0</v>
      </c>
      <c r="Z926" s="19">
        <v>0</v>
      </c>
      <c r="AA926" s="19">
        <v>0</v>
      </c>
      <c r="AB926" s="19">
        <v>0</v>
      </c>
      <c r="AC926" s="19">
        <v>0</v>
      </c>
      <c r="AD926" s="19">
        <v>0</v>
      </c>
      <c r="AE926" s="19">
        <v>2000</v>
      </c>
      <c r="AF926" s="19">
        <v>0</v>
      </c>
      <c r="AG926" s="19">
        <v>0</v>
      </c>
      <c r="AH926" s="19">
        <v>0</v>
      </c>
      <c r="AI926" s="19">
        <v>0</v>
      </c>
      <c r="AJ926" s="19">
        <v>0</v>
      </c>
      <c r="AK926" s="19">
        <v>0</v>
      </c>
      <c r="AL926" s="19">
        <v>0</v>
      </c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>
        <v>0</v>
      </c>
      <c r="BB926" s="19">
        <v>0</v>
      </c>
      <c r="BC926" s="19"/>
      <c r="BD926" s="19"/>
      <c r="BE926" s="19"/>
      <c r="BF926" s="19"/>
      <c r="BG926" s="16">
        <f t="shared" si="57"/>
        <v>2000</v>
      </c>
      <c r="BH926" s="16">
        <f t="shared" si="57"/>
        <v>17019</v>
      </c>
      <c r="BI926" s="16">
        <f t="shared" si="58"/>
        <v>0</v>
      </c>
      <c r="BJ926" s="16">
        <f t="shared" si="59"/>
        <v>15019</v>
      </c>
      <c r="BK926" s="18">
        <f t="shared" si="56"/>
        <v>0</v>
      </c>
    </row>
    <row r="927" spans="1:63" x14ac:dyDescent="0.3">
      <c r="A927" s="12">
        <v>46.305700000000002</v>
      </c>
      <c r="B927" s="13" t="s">
        <v>895</v>
      </c>
      <c r="C927" s="19"/>
      <c r="D927" s="19"/>
      <c r="E927" s="19">
        <v>0</v>
      </c>
      <c r="F927" s="19">
        <v>0</v>
      </c>
      <c r="G927" s="19">
        <v>0</v>
      </c>
      <c r="H927" s="19">
        <v>0</v>
      </c>
      <c r="I927" s="19"/>
      <c r="J927" s="19"/>
      <c r="K927" s="19">
        <v>0</v>
      </c>
      <c r="L927" s="19">
        <v>0</v>
      </c>
      <c r="M927" s="19" t="s">
        <v>73</v>
      </c>
      <c r="N927" s="19" t="s">
        <v>73</v>
      </c>
      <c r="O927" s="22"/>
      <c r="P927" s="19"/>
      <c r="Q927" s="22">
        <v>0</v>
      </c>
      <c r="R927" s="22">
        <v>0</v>
      </c>
      <c r="S927" s="19">
        <v>0</v>
      </c>
      <c r="T927" s="19">
        <v>0</v>
      </c>
      <c r="U927" s="19"/>
      <c r="V927" s="19"/>
      <c r="W927" s="19">
        <v>0</v>
      </c>
      <c r="X927" s="19">
        <v>0</v>
      </c>
      <c r="Y927" s="19"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0</v>
      </c>
      <c r="AE927" s="19"/>
      <c r="AF927" s="19"/>
      <c r="AG927" s="19">
        <v>0</v>
      </c>
      <c r="AH927" s="19">
        <v>0</v>
      </c>
      <c r="AI927" s="19">
        <v>0</v>
      </c>
      <c r="AJ927" s="19">
        <v>0</v>
      </c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>
        <v>10836678.460000001</v>
      </c>
      <c r="BA927" s="19">
        <v>0</v>
      </c>
      <c r="BB927" s="19">
        <v>0</v>
      </c>
      <c r="BC927" s="19"/>
      <c r="BD927" s="19"/>
      <c r="BE927" s="19"/>
      <c r="BF927" s="19"/>
      <c r="BG927" s="16">
        <f t="shared" si="57"/>
        <v>0</v>
      </c>
      <c r="BH927" s="16">
        <f t="shared" si="57"/>
        <v>10836678.460000001</v>
      </c>
      <c r="BI927" s="16">
        <f t="shared" si="58"/>
        <v>0</v>
      </c>
      <c r="BJ927" s="16">
        <f t="shared" si="59"/>
        <v>10836678.460000001</v>
      </c>
      <c r="BK927" s="18">
        <f t="shared" si="56"/>
        <v>0</v>
      </c>
    </row>
    <row r="928" spans="1:63" x14ac:dyDescent="0.3">
      <c r="A928" s="12">
        <v>46.306699999999999</v>
      </c>
      <c r="B928" s="13" t="s">
        <v>896</v>
      </c>
      <c r="C928" s="19"/>
      <c r="D928" s="19"/>
      <c r="E928" s="19">
        <v>0</v>
      </c>
      <c r="F928" s="19">
        <v>0</v>
      </c>
      <c r="G928" s="19">
        <v>0</v>
      </c>
      <c r="H928" s="19">
        <v>0</v>
      </c>
      <c r="I928" s="19"/>
      <c r="J928" s="19"/>
      <c r="K928" s="19">
        <v>0</v>
      </c>
      <c r="L928" s="19">
        <v>0</v>
      </c>
      <c r="M928" s="19" t="s">
        <v>73</v>
      </c>
      <c r="N928" s="19" t="s">
        <v>73</v>
      </c>
      <c r="O928" s="22"/>
      <c r="P928" s="19"/>
      <c r="Q928" s="22">
        <v>0</v>
      </c>
      <c r="R928" s="22">
        <v>0</v>
      </c>
      <c r="S928" s="19">
        <v>0</v>
      </c>
      <c r="T928" s="19">
        <v>0</v>
      </c>
      <c r="U928" s="19"/>
      <c r="V928" s="19"/>
      <c r="W928" s="19">
        <v>0</v>
      </c>
      <c r="X928" s="19">
        <v>0</v>
      </c>
      <c r="Y928" s="19">
        <v>0</v>
      </c>
      <c r="Z928" s="19">
        <v>0</v>
      </c>
      <c r="AA928" s="19">
        <v>0</v>
      </c>
      <c r="AB928" s="19">
        <v>0</v>
      </c>
      <c r="AC928" s="19">
        <v>0</v>
      </c>
      <c r="AD928" s="19">
        <v>0</v>
      </c>
      <c r="AE928" s="19"/>
      <c r="AF928" s="19"/>
      <c r="AG928" s="19">
        <v>0</v>
      </c>
      <c r="AH928" s="19">
        <v>0</v>
      </c>
      <c r="AI928" s="19">
        <v>0</v>
      </c>
      <c r="AJ928" s="19">
        <v>0</v>
      </c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>
        <v>0</v>
      </c>
      <c r="BB928" s="19">
        <v>0</v>
      </c>
      <c r="BC928" s="19"/>
      <c r="BD928" s="19"/>
      <c r="BE928" s="19"/>
      <c r="BF928" s="19"/>
      <c r="BG928" s="16">
        <f t="shared" si="57"/>
        <v>0</v>
      </c>
      <c r="BH928" s="16">
        <f t="shared" si="57"/>
        <v>0</v>
      </c>
      <c r="BI928" s="16">
        <f t="shared" si="58"/>
        <v>0</v>
      </c>
      <c r="BJ928" s="16">
        <f t="shared" si="59"/>
        <v>0</v>
      </c>
      <c r="BK928" s="18">
        <f t="shared" si="56"/>
        <v>0</v>
      </c>
    </row>
    <row r="929" spans="1:63" x14ac:dyDescent="0.3">
      <c r="A929" s="12">
        <v>46.407699999999998</v>
      </c>
      <c r="B929" s="13" t="s">
        <v>897</v>
      </c>
      <c r="C929" s="19"/>
      <c r="D929" s="19"/>
      <c r="E929" s="19">
        <v>0</v>
      </c>
      <c r="F929" s="19">
        <v>0</v>
      </c>
      <c r="G929" s="19">
        <v>0</v>
      </c>
      <c r="H929" s="19">
        <v>0</v>
      </c>
      <c r="I929" s="19"/>
      <c r="J929" s="19"/>
      <c r="K929" s="19">
        <v>0</v>
      </c>
      <c r="L929" s="19">
        <v>0</v>
      </c>
      <c r="M929" s="19">
        <v>0</v>
      </c>
      <c r="N929" s="19">
        <v>0</v>
      </c>
      <c r="O929" s="22"/>
      <c r="P929" s="19"/>
      <c r="Q929" s="22">
        <v>0</v>
      </c>
      <c r="R929" s="22">
        <v>0</v>
      </c>
      <c r="S929" s="19">
        <v>0</v>
      </c>
      <c r="T929" s="19">
        <v>0</v>
      </c>
      <c r="U929" s="19"/>
      <c r="V929" s="19"/>
      <c r="W929" s="19">
        <v>0</v>
      </c>
      <c r="X929" s="19">
        <v>0</v>
      </c>
      <c r="Y929" s="19">
        <v>0</v>
      </c>
      <c r="Z929" s="19">
        <v>0</v>
      </c>
      <c r="AA929" s="19">
        <v>0</v>
      </c>
      <c r="AB929" s="19">
        <v>0</v>
      </c>
      <c r="AC929" s="19">
        <v>0</v>
      </c>
      <c r="AD929" s="19">
        <v>0</v>
      </c>
      <c r="AE929" s="19">
        <v>0</v>
      </c>
      <c r="AF929" s="19">
        <v>0</v>
      </c>
      <c r="AG929" s="19">
        <v>0</v>
      </c>
      <c r="AH929" s="19">
        <v>0</v>
      </c>
      <c r="AI929" s="19">
        <v>0</v>
      </c>
      <c r="AJ929" s="19">
        <v>0</v>
      </c>
      <c r="AK929" s="19">
        <v>0</v>
      </c>
      <c r="AL929" s="19">
        <v>0</v>
      </c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>
        <v>0</v>
      </c>
      <c r="BB929" s="19">
        <v>0</v>
      </c>
      <c r="BC929" s="19"/>
      <c r="BD929" s="19"/>
      <c r="BE929" s="19"/>
      <c r="BF929" s="19"/>
      <c r="BG929" s="16">
        <f t="shared" si="57"/>
        <v>0</v>
      </c>
      <c r="BH929" s="16">
        <f t="shared" si="57"/>
        <v>0</v>
      </c>
      <c r="BI929" s="16">
        <f t="shared" si="58"/>
        <v>0</v>
      </c>
      <c r="BJ929" s="16">
        <f t="shared" si="59"/>
        <v>0</v>
      </c>
      <c r="BK929" s="18">
        <f t="shared" si="56"/>
        <v>0</v>
      </c>
    </row>
    <row r="930" spans="1:63" x14ac:dyDescent="0.3">
      <c r="A930" s="12">
        <v>46.410699999999999</v>
      </c>
      <c r="B930" s="13" t="s">
        <v>898</v>
      </c>
      <c r="C930" s="19">
        <v>0</v>
      </c>
      <c r="D930" s="19">
        <v>20819</v>
      </c>
      <c r="E930" s="21">
        <v>0</v>
      </c>
      <c r="F930" s="20">
        <v>4611633</v>
      </c>
      <c r="G930" s="19">
        <v>0</v>
      </c>
      <c r="H930" s="19">
        <v>3088871</v>
      </c>
      <c r="I930" s="19">
        <v>0</v>
      </c>
      <c r="J930" s="19">
        <v>908632</v>
      </c>
      <c r="K930" s="19">
        <v>0</v>
      </c>
      <c r="L930" s="19">
        <v>824656</v>
      </c>
      <c r="M930" s="21">
        <v>0</v>
      </c>
      <c r="N930" s="25">
        <v>1820000</v>
      </c>
      <c r="O930" s="22"/>
      <c r="P930" s="19"/>
      <c r="Q930" s="22">
        <v>0</v>
      </c>
      <c r="R930" s="23">
        <v>3695154</v>
      </c>
      <c r="S930" s="24">
        <v>0</v>
      </c>
      <c r="T930" s="20">
        <v>1285749</v>
      </c>
      <c r="U930" s="19"/>
      <c r="V930" s="19">
        <v>695866</v>
      </c>
      <c r="W930" s="21">
        <v>0</v>
      </c>
      <c r="X930" s="20">
        <v>499951</v>
      </c>
      <c r="Y930" s="19">
        <v>0</v>
      </c>
      <c r="Z930" s="19">
        <v>917665</v>
      </c>
      <c r="AA930" s="21">
        <v>0</v>
      </c>
      <c r="AB930" s="21">
        <v>508639</v>
      </c>
      <c r="AC930" s="21">
        <v>0</v>
      </c>
      <c r="AD930" s="20">
        <v>424940</v>
      </c>
      <c r="AE930" s="19">
        <v>0</v>
      </c>
      <c r="AF930" s="19">
        <v>750000</v>
      </c>
      <c r="AG930" s="21">
        <v>0</v>
      </c>
      <c r="AH930" s="25">
        <v>491261</v>
      </c>
      <c r="AI930" s="21">
        <v>0</v>
      </c>
      <c r="AJ930" s="21">
        <v>573306</v>
      </c>
      <c r="AK930" s="21">
        <v>0</v>
      </c>
      <c r="AL930" s="20">
        <v>1143455</v>
      </c>
      <c r="AM930" s="19"/>
      <c r="AN930" s="19">
        <v>202604</v>
      </c>
      <c r="AO930" s="19"/>
      <c r="AP930" s="19">
        <v>31788</v>
      </c>
      <c r="AQ930" s="21">
        <v>0</v>
      </c>
      <c r="AR930" s="20">
        <v>212106</v>
      </c>
      <c r="AS930" s="21"/>
      <c r="AT930" s="20">
        <v>82300</v>
      </c>
      <c r="AU930" s="19">
        <v>0</v>
      </c>
      <c r="AV930" s="19">
        <v>10063</v>
      </c>
      <c r="AW930" s="19"/>
      <c r="AX930" s="19">
        <v>998368</v>
      </c>
      <c r="AY930" s="19"/>
      <c r="AZ930" s="19"/>
      <c r="BA930" s="19">
        <v>0</v>
      </c>
      <c r="BB930" s="19">
        <v>0</v>
      </c>
      <c r="BC930" s="19"/>
      <c r="BD930" s="19"/>
      <c r="BE930" s="19"/>
      <c r="BF930" s="19"/>
      <c r="BG930" s="16">
        <f t="shared" si="57"/>
        <v>0</v>
      </c>
      <c r="BH930" s="16">
        <f t="shared" si="57"/>
        <v>23797826</v>
      </c>
      <c r="BI930" s="16">
        <f t="shared" si="58"/>
        <v>0</v>
      </c>
      <c r="BJ930" s="16">
        <f t="shared" si="59"/>
        <v>23797826</v>
      </c>
      <c r="BK930" s="18">
        <f t="shared" si="56"/>
        <v>508639</v>
      </c>
    </row>
    <row r="931" spans="1:63" x14ac:dyDescent="0.3">
      <c r="A931" s="12">
        <v>46.411700000000003</v>
      </c>
      <c r="B931" s="13" t="s">
        <v>899</v>
      </c>
      <c r="C931" s="19"/>
      <c r="D931" s="19"/>
      <c r="E931" s="19">
        <v>0</v>
      </c>
      <c r="F931" s="19">
        <v>0</v>
      </c>
      <c r="G931" s="19">
        <v>0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22"/>
      <c r="P931" s="19"/>
      <c r="Q931" s="22">
        <v>0</v>
      </c>
      <c r="R931" s="22">
        <v>0</v>
      </c>
      <c r="S931" s="19">
        <v>0</v>
      </c>
      <c r="T931" s="19">
        <v>0</v>
      </c>
      <c r="U931" s="19"/>
      <c r="V931" s="19"/>
      <c r="W931" s="19">
        <v>0</v>
      </c>
      <c r="X931" s="19">
        <v>0</v>
      </c>
      <c r="Y931" s="19">
        <v>0</v>
      </c>
      <c r="Z931" s="19">
        <v>0</v>
      </c>
      <c r="AA931" s="19">
        <v>0</v>
      </c>
      <c r="AB931" s="19">
        <v>0</v>
      </c>
      <c r="AC931" s="19">
        <v>0</v>
      </c>
      <c r="AD931" s="19">
        <v>0</v>
      </c>
      <c r="AE931" s="19">
        <v>0</v>
      </c>
      <c r="AF931" s="19">
        <v>0</v>
      </c>
      <c r="AG931" s="19">
        <v>0</v>
      </c>
      <c r="AH931" s="19">
        <v>0</v>
      </c>
      <c r="AI931" s="19">
        <v>0</v>
      </c>
      <c r="AJ931" s="19">
        <v>0</v>
      </c>
      <c r="AK931" s="19">
        <v>0</v>
      </c>
      <c r="AL931" s="19">
        <v>0</v>
      </c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>
        <v>0</v>
      </c>
      <c r="BB931" s="19">
        <v>0</v>
      </c>
      <c r="BC931" s="19"/>
      <c r="BD931" s="19"/>
      <c r="BE931" s="19"/>
      <c r="BF931" s="19"/>
      <c r="BG931" s="16">
        <f t="shared" si="57"/>
        <v>0</v>
      </c>
      <c r="BH931" s="16">
        <f t="shared" si="57"/>
        <v>0</v>
      </c>
      <c r="BI931" s="16">
        <f t="shared" si="58"/>
        <v>0</v>
      </c>
      <c r="BJ931" s="16">
        <f t="shared" si="59"/>
        <v>0</v>
      </c>
      <c r="BK931" s="18">
        <f t="shared" si="56"/>
        <v>0</v>
      </c>
    </row>
    <row r="932" spans="1:63" x14ac:dyDescent="0.3">
      <c r="A932" s="12">
        <v>46.430700000000002</v>
      </c>
      <c r="B932" s="13" t="s">
        <v>900</v>
      </c>
      <c r="C932" s="19">
        <v>0</v>
      </c>
      <c r="D932" s="19">
        <v>37217495</v>
      </c>
      <c r="E932" s="21">
        <v>0</v>
      </c>
      <c r="F932" s="20">
        <v>24816009</v>
      </c>
      <c r="G932" s="19">
        <v>0</v>
      </c>
      <c r="H932" s="19">
        <v>21436712</v>
      </c>
      <c r="I932" s="19">
        <v>0</v>
      </c>
      <c r="J932" s="19">
        <v>32943741</v>
      </c>
      <c r="K932" s="19">
        <v>0</v>
      </c>
      <c r="L932" s="19">
        <v>26916315</v>
      </c>
      <c r="M932" s="21">
        <v>0</v>
      </c>
      <c r="N932" s="25">
        <v>28382699</v>
      </c>
      <c r="O932" s="22"/>
      <c r="P932" s="23">
        <v>13958033</v>
      </c>
      <c r="Q932" s="22">
        <v>0</v>
      </c>
      <c r="R932" s="23">
        <v>33482030</v>
      </c>
      <c r="S932" s="24">
        <v>0</v>
      </c>
      <c r="T932" s="20">
        <v>23445539</v>
      </c>
      <c r="U932" s="19"/>
      <c r="V932" s="19">
        <v>63739244</v>
      </c>
      <c r="W932" s="21">
        <v>0</v>
      </c>
      <c r="X932" s="20">
        <v>32937424.850000001</v>
      </c>
      <c r="Y932" s="19">
        <v>0</v>
      </c>
      <c r="Z932" s="19">
        <v>18632925</v>
      </c>
      <c r="AA932" s="21">
        <v>0</v>
      </c>
      <c r="AB932" s="21">
        <v>13656936</v>
      </c>
      <c r="AC932" s="21">
        <v>0</v>
      </c>
      <c r="AD932" s="20">
        <v>42574809</v>
      </c>
      <c r="AE932" s="19">
        <v>0</v>
      </c>
      <c r="AF932" s="19">
        <v>31454263</v>
      </c>
      <c r="AG932" s="21">
        <v>0</v>
      </c>
      <c r="AH932" s="20">
        <v>44376447</v>
      </c>
      <c r="AI932" s="21">
        <v>0</v>
      </c>
      <c r="AJ932" s="21">
        <v>28687067</v>
      </c>
      <c r="AK932" s="21">
        <v>0</v>
      </c>
      <c r="AL932" s="25">
        <v>18941112</v>
      </c>
      <c r="AM932" s="19"/>
      <c r="AN932" s="19">
        <v>3438959</v>
      </c>
      <c r="AO932" s="19"/>
      <c r="AP932" s="19">
        <v>871027</v>
      </c>
      <c r="AQ932" s="21">
        <v>0</v>
      </c>
      <c r="AR932" s="20">
        <v>8881401</v>
      </c>
      <c r="AS932" s="21"/>
      <c r="AT932" s="20">
        <v>1462531</v>
      </c>
      <c r="AU932" s="19">
        <v>0</v>
      </c>
      <c r="AV932" s="19">
        <v>1965374</v>
      </c>
      <c r="AW932" s="19"/>
      <c r="AX932" s="19">
        <v>38500676</v>
      </c>
      <c r="AY932" s="19"/>
      <c r="AZ932" s="19">
        <v>15463864</v>
      </c>
      <c r="BA932" s="19">
        <v>0</v>
      </c>
      <c r="BB932" s="19">
        <v>0</v>
      </c>
      <c r="BC932" s="19"/>
      <c r="BD932" s="19"/>
      <c r="BE932" s="19"/>
      <c r="BF932" s="19"/>
      <c r="BG932" s="16">
        <f t="shared" si="57"/>
        <v>0</v>
      </c>
      <c r="BH932" s="16">
        <f t="shared" si="57"/>
        <v>608182632.85000002</v>
      </c>
      <c r="BI932" s="16">
        <f t="shared" si="58"/>
        <v>0</v>
      </c>
      <c r="BJ932" s="16">
        <f t="shared" si="59"/>
        <v>608182632.85000002</v>
      </c>
      <c r="BK932" s="18">
        <f t="shared" si="56"/>
        <v>13656936</v>
      </c>
    </row>
    <row r="933" spans="1:63" x14ac:dyDescent="0.3">
      <c r="A933" s="12">
        <v>46.4407</v>
      </c>
      <c r="B933" s="13" t="s">
        <v>901</v>
      </c>
      <c r="C933" s="19"/>
      <c r="D933" s="19"/>
      <c r="E933" s="19">
        <v>0</v>
      </c>
      <c r="F933" s="19">
        <v>0</v>
      </c>
      <c r="G933" s="19">
        <v>0</v>
      </c>
      <c r="H933" s="19">
        <v>122300</v>
      </c>
      <c r="I933" s="19">
        <v>0</v>
      </c>
      <c r="J933" s="19">
        <v>0</v>
      </c>
      <c r="K933" s="19">
        <v>0</v>
      </c>
      <c r="L933" s="19">
        <v>0</v>
      </c>
      <c r="M933" s="19">
        <v>0</v>
      </c>
      <c r="N933" s="19">
        <v>0</v>
      </c>
      <c r="O933" s="22"/>
      <c r="P933" s="19"/>
      <c r="Q933" s="22">
        <v>0</v>
      </c>
      <c r="R933" s="22">
        <v>0</v>
      </c>
      <c r="S933" s="19">
        <v>0</v>
      </c>
      <c r="T933" s="19">
        <v>0</v>
      </c>
      <c r="U933" s="19"/>
      <c r="V933" s="19"/>
      <c r="W933" s="21">
        <v>0</v>
      </c>
      <c r="X933" s="20">
        <v>17900</v>
      </c>
      <c r="Y933" s="19">
        <v>0</v>
      </c>
      <c r="Z933" s="19">
        <v>43400</v>
      </c>
      <c r="AA933" s="21">
        <v>0</v>
      </c>
      <c r="AB933" s="21">
        <v>68200</v>
      </c>
      <c r="AC933" s="19">
        <v>0</v>
      </c>
      <c r="AD933" s="19">
        <v>0</v>
      </c>
      <c r="AE933" s="19">
        <v>0</v>
      </c>
      <c r="AF933" s="19">
        <v>9300</v>
      </c>
      <c r="AG933" s="21">
        <v>0</v>
      </c>
      <c r="AH933" s="20">
        <v>28600</v>
      </c>
      <c r="AI933" s="19">
        <v>0</v>
      </c>
      <c r="AJ933" s="19">
        <v>0</v>
      </c>
      <c r="AK933" s="19">
        <v>0</v>
      </c>
      <c r="AL933" s="19">
        <v>0</v>
      </c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>
        <v>0</v>
      </c>
      <c r="BB933" s="19">
        <v>0</v>
      </c>
      <c r="BC933" s="19"/>
      <c r="BD933" s="19"/>
      <c r="BE933" s="19"/>
      <c r="BF933" s="19"/>
      <c r="BG933" s="16">
        <f t="shared" si="57"/>
        <v>0</v>
      </c>
      <c r="BH933" s="16">
        <f t="shared" si="57"/>
        <v>289700</v>
      </c>
      <c r="BI933" s="16">
        <f t="shared" si="58"/>
        <v>0</v>
      </c>
      <c r="BJ933" s="16">
        <f t="shared" si="59"/>
        <v>289700</v>
      </c>
      <c r="BK933" s="18">
        <f t="shared" si="56"/>
        <v>68200</v>
      </c>
    </row>
    <row r="934" spans="1:63" x14ac:dyDescent="0.3">
      <c r="A934" s="12">
        <v>46.441699999999997</v>
      </c>
      <c r="B934" s="13" t="s">
        <v>902</v>
      </c>
      <c r="C934" s="19"/>
      <c r="D934" s="19"/>
      <c r="E934" s="19">
        <v>0</v>
      </c>
      <c r="F934" s="19">
        <v>0</v>
      </c>
      <c r="G934" s="19">
        <v>0</v>
      </c>
      <c r="H934" s="19">
        <v>0</v>
      </c>
      <c r="I934" s="19"/>
      <c r="J934" s="19"/>
      <c r="K934" s="19">
        <v>0</v>
      </c>
      <c r="L934" s="19">
        <v>0</v>
      </c>
      <c r="M934" s="19">
        <v>0</v>
      </c>
      <c r="N934" s="19">
        <v>0</v>
      </c>
      <c r="O934" s="22"/>
      <c r="P934" s="19"/>
      <c r="Q934" s="22">
        <v>0</v>
      </c>
      <c r="R934" s="22">
        <v>0</v>
      </c>
      <c r="S934" s="19">
        <v>0</v>
      </c>
      <c r="T934" s="19">
        <v>0</v>
      </c>
      <c r="U934" s="19"/>
      <c r="V934" s="19"/>
      <c r="W934" s="19">
        <v>0</v>
      </c>
      <c r="X934" s="19">
        <v>0</v>
      </c>
      <c r="Y934" s="19">
        <v>0</v>
      </c>
      <c r="Z934" s="19">
        <v>0</v>
      </c>
      <c r="AA934" s="19">
        <v>0</v>
      </c>
      <c r="AB934" s="19">
        <v>0</v>
      </c>
      <c r="AC934" s="19">
        <v>0</v>
      </c>
      <c r="AD934" s="19">
        <v>0</v>
      </c>
      <c r="AE934" s="19">
        <v>0</v>
      </c>
      <c r="AF934" s="19">
        <v>0</v>
      </c>
      <c r="AG934" s="19">
        <v>0</v>
      </c>
      <c r="AH934" s="19">
        <v>0</v>
      </c>
      <c r="AI934" s="19">
        <v>0</v>
      </c>
      <c r="AJ934" s="19">
        <v>0</v>
      </c>
      <c r="AK934" s="19">
        <v>0</v>
      </c>
      <c r="AL934" s="19">
        <v>0</v>
      </c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>
        <v>0</v>
      </c>
      <c r="BB934" s="19">
        <v>0</v>
      </c>
      <c r="BC934" s="19"/>
      <c r="BD934" s="19"/>
      <c r="BE934" s="19"/>
      <c r="BF934" s="19"/>
      <c r="BG934" s="16">
        <f t="shared" si="57"/>
        <v>0</v>
      </c>
      <c r="BH934" s="16">
        <f t="shared" si="57"/>
        <v>0</v>
      </c>
      <c r="BI934" s="16">
        <f t="shared" si="58"/>
        <v>0</v>
      </c>
      <c r="BJ934" s="16">
        <f t="shared" si="59"/>
        <v>0</v>
      </c>
      <c r="BK934" s="18">
        <f t="shared" si="56"/>
        <v>0</v>
      </c>
    </row>
    <row r="935" spans="1:63" x14ac:dyDescent="0.3">
      <c r="A935" s="12">
        <v>46.450700000000005</v>
      </c>
      <c r="B935" s="13" t="s">
        <v>903</v>
      </c>
      <c r="C935" s="19">
        <v>0</v>
      </c>
      <c r="D935" s="19">
        <v>42665</v>
      </c>
      <c r="E935" s="19">
        <v>0</v>
      </c>
      <c r="F935" s="19">
        <v>0</v>
      </c>
      <c r="G935" s="19">
        <v>0</v>
      </c>
      <c r="H935" s="19">
        <v>0</v>
      </c>
      <c r="I935" s="19">
        <v>0</v>
      </c>
      <c r="J935" s="19">
        <v>12874</v>
      </c>
      <c r="K935" s="19">
        <v>0</v>
      </c>
      <c r="L935" s="19">
        <v>0</v>
      </c>
      <c r="M935" s="19">
        <v>0</v>
      </c>
      <c r="N935" s="19">
        <v>0</v>
      </c>
      <c r="O935" s="22"/>
      <c r="P935" s="19"/>
      <c r="Q935" s="22">
        <v>0</v>
      </c>
      <c r="R935" s="22">
        <v>0</v>
      </c>
      <c r="S935" s="24">
        <v>0</v>
      </c>
      <c r="T935" s="20">
        <v>2253</v>
      </c>
      <c r="U935" s="19"/>
      <c r="V935" s="19"/>
      <c r="W935" s="19">
        <v>0</v>
      </c>
      <c r="X935" s="19">
        <v>0</v>
      </c>
      <c r="Y935" s="19">
        <v>0</v>
      </c>
      <c r="Z935" s="19">
        <v>0</v>
      </c>
      <c r="AA935" s="19">
        <v>0</v>
      </c>
      <c r="AB935" s="19">
        <v>0</v>
      </c>
      <c r="AC935" s="19">
        <v>0</v>
      </c>
      <c r="AD935" s="19">
        <v>0</v>
      </c>
      <c r="AE935" s="19">
        <v>0</v>
      </c>
      <c r="AF935" s="19">
        <v>0</v>
      </c>
      <c r="AG935" s="19">
        <v>0</v>
      </c>
      <c r="AH935" s="19">
        <v>0</v>
      </c>
      <c r="AI935" s="19">
        <v>0</v>
      </c>
      <c r="AJ935" s="19">
        <v>0</v>
      </c>
      <c r="AK935" s="19">
        <v>0</v>
      </c>
      <c r="AL935" s="19">
        <v>0</v>
      </c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>
        <v>0</v>
      </c>
      <c r="BB935" s="19">
        <v>0</v>
      </c>
      <c r="BC935" s="19"/>
      <c r="BD935" s="19"/>
      <c r="BE935" s="19"/>
      <c r="BF935" s="19"/>
      <c r="BG935" s="16">
        <f t="shared" si="57"/>
        <v>0</v>
      </c>
      <c r="BH935" s="16">
        <f t="shared" si="57"/>
        <v>57792</v>
      </c>
      <c r="BI935" s="16">
        <f t="shared" si="58"/>
        <v>0</v>
      </c>
      <c r="BJ935" s="16">
        <f t="shared" si="59"/>
        <v>57792</v>
      </c>
      <c r="BK935" s="18">
        <f t="shared" si="56"/>
        <v>0</v>
      </c>
    </row>
    <row r="936" spans="1:63" x14ac:dyDescent="0.3">
      <c r="A936" s="12">
        <v>46.460700000000003</v>
      </c>
      <c r="B936" s="13" t="s">
        <v>904</v>
      </c>
      <c r="C936" s="19"/>
      <c r="D936" s="19"/>
      <c r="E936" s="19">
        <v>0</v>
      </c>
      <c r="F936" s="19">
        <v>0</v>
      </c>
      <c r="G936" s="19">
        <v>0</v>
      </c>
      <c r="H936" s="19">
        <v>0</v>
      </c>
      <c r="I936" s="19">
        <v>0</v>
      </c>
      <c r="J936" s="19">
        <v>0</v>
      </c>
      <c r="K936" s="19">
        <v>0</v>
      </c>
      <c r="L936" s="19">
        <v>0</v>
      </c>
      <c r="M936" s="19">
        <v>0</v>
      </c>
      <c r="N936" s="19">
        <v>0</v>
      </c>
      <c r="O936" s="22"/>
      <c r="P936" s="19"/>
      <c r="Q936" s="22">
        <v>0</v>
      </c>
      <c r="R936" s="22">
        <v>0</v>
      </c>
      <c r="S936" s="19">
        <v>0</v>
      </c>
      <c r="T936" s="19">
        <v>0</v>
      </c>
      <c r="U936" s="19"/>
      <c r="V936" s="19"/>
      <c r="W936" s="19">
        <v>0</v>
      </c>
      <c r="X936" s="19">
        <v>0</v>
      </c>
      <c r="Y936" s="19">
        <v>0</v>
      </c>
      <c r="Z936" s="19">
        <v>0</v>
      </c>
      <c r="AA936" s="19">
        <v>0</v>
      </c>
      <c r="AB936" s="19">
        <v>0</v>
      </c>
      <c r="AC936" s="19">
        <v>0</v>
      </c>
      <c r="AD936" s="19">
        <v>0</v>
      </c>
      <c r="AE936" s="19">
        <v>0</v>
      </c>
      <c r="AF936" s="19">
        <v>0</v>
      </c>
      <c r="AG936" s="19">
        <v>0</v>
      </c>
      <c r="AH936" s="19">
        <v>0</v>
      </c>
      <c r="AI936" s="19">
        <v>0</v>
      </c>
      <c r="AJ936" s="19">
        <v>0</v>
      </c>
      <c r="AK936" s="19">
        <v>0</v>
      </c>
      <c r="AL936" s="19">
        <v>0</v>
      </c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>
        <v>0</v>
      </c>
      <c r="BB936" s="19">
        <v>0</v>
      </c>
      <c r="BC936" s="19"/>
      <c r="BD936" s="19"/>
      <c r="BE936" s="19"/>
      <c r="BF936" s="19"/>
      <c r="BG936" s="16">
        <f t="shared" si="57"/>
        <v>0</v>
      </c>
      <c r="BH936" s="16">
        <f t="shared" si="57"/>
        <v>0</v>
      </c>
      <c r="BI936" s="16">
        <f t="shared" si="58"/>
        <v>0</v>
      </c>
      <c r="BJ936" s="16">
        <f t="shared" si="59"/>
        <v>0</v>
      </c>
      <c r="BK936" s="18">
        <f t="shared" si="56"/>
        <v>0</v>
      </c>
    </row>
    <row r="937" spans="1:63" x14ac:dyDescent="0.3">
      <c r="A937" s="12">
        <v>46.470700000000001</v>
      </c>
      <c r="B937" s="13" t="s">
        <v>905</v>
      </c>
      <c r="C937" s="19"/>
      <c r="D937" s="19"/>
      <c r="E937" s="19">
        <v>0</v>
      </c>
      <c r="F937" s="19">
        <v>0</v>
      </c>
      <c r="G937" s="19">
        <v>0</v>
      </c>
      <c r="H937" s="19">
        <v>0</v>
      </c>
      <c r="I937" s="19">
        <v>0</v>
      </c>
      <c r="J937" s="19">
        <v>0</v>
      </c>
      <c r="K937" s="19">
        <v>0</v>
      </c>
      <c r="L937" s="19">
        <v>0</v>
      </c>
      <c r="M937" s="19">
        <v>0</v>
      </c>
      <c r="N937" s="19">
        <v>0</v>
      </c>
      <c r="O937" s="22"/>
      <c r="P937" s="19"/>
      <c r="Q937" s="22">
        <v>0</v>
      </c>
      <c r="R937" s="22">
        <v>0</v>
      </c>
      <c r="S937" s="19">
        <v>0</v>
      </c>
      <c r="T937" s="19">
        <v>0</v>
      </c>
      <c r="U937" s="19"/>
      <c r="V937" s="19"/>
      <c r="W937" s="19">
        <v>0</v>
      </c>
      <c r="X937" s="19">
        <v>0</v>
      </c>
      <c r="Y937" s="19">
        <v>0</v>
      </c>
      <c r="Z937" s="19">
        <v>0</v>
      </c>
      <c r="AA937" s="19">
        <v>0</v>
      </c>
      <c r="AB937" s="19">
        <v>0</v>
      </c>
      <c r="AC937" s="19">
        <v>0</v>
      </c>
      <c r="AD937" s="19">
        <v>0</v>
      </c>
      <c r="AE937" s="19">
        <v>0</v>
      </c>
      <c r="AF937" s="19">
        <v>0</v>
      </c>
      <c r="AG937" s="19">
        <v>0</v>
      </c>
      <c r="AH937" s="19">
        <v>0</v>
      </c>
      <c r="AI937" s="19">
        <v>0</v>
      </c>
      <c r="AJ937" s="19">
        <v>0</v>
      </c>
      <c r="AK937" s="19">
        <v>0</v>
      </c>
      <c r="AL937" s="19">
        <v>0</v>
      </c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>
        <v>0</v>
      </c>
      <c r="BB937" s="19">
        <v>0</v>
      </c>
      <c r="BC937" s="19"/>
      <c r="BD937" s="19"/>
      <c r="BE937" s="19"/>
      <c r="BF937" s="19"/>
      <c r="BG937" s="16">
        <f t="shared" si="57"/>
        <v>0</v>
      </c>
      <c r="BH937" s="16">
        <f t="shared" si="57"/>
        <v>0</v>
      </c>
      <c r="BI937" s="16">
        <f t="shared" si="58"/>
        <v>0</v>
      </c>
      <c r="BJ937" s="16">
        <f t="shared" si="59"/>
        <v>0</v>
      </c>
      <c r="BK937" s="18">
        <f t="shared" si="56"/>
        <v>0</v>
      </c>
    </row>
    <row r="938" spans="1:63" ht="47.25" x14ac:dyDescent="0.3">
      <c r="A938" s="12">
        <v>46.500700000000002</v>
      </c>
      <c r="B938" s="13" t="s">
        <v>906</v>
      </c>
      <c r="C938" s="19"/>
      <c r="D938" s="19"/>
      <c r="E938" s="19">
        <v>0</v>
      </c>
      <c r="F938" s="19">
        <v>0</v>
      </c>
      <c r="G938" s="19">
        <v>0</v>
      </c>
      <c r="H938" s="19">
        <v>0</v>
      </c>
      <c r="I938" s="19"/>
      <c r="J938" s="19"/>
      <c r="K938" s="19">
        <v>0</v>
      </c>
      <c r="L938" s="19">
        <v>0</v>
      </c>
      <c r="M938" s="19">
        <v>0</v>
      </c>
      <c r="N938" s="19">
        <v>0</v>
      </c>
      <c r="O938" s="22"/>
      <c r="P938" s="19"/>
      <c r="Q938" s="22">
        <v>0</v>
      </c>
      <c r="R938" s="22">
        <v>0</v>
      </c>
      <c r="S938" s="19">
        <v>0</v>
      </c>
      <c r="T938" s="19">
        <v>0</v>
      </c>
      <c r="U938" s="19"/>
      <c r="V938" s="19"/>
      <c r="W938" s="19">
        <v>0</v>
      </c>
      <c r="X938" s="19">
        <v>0</v>
      </c>
      <c r="Y938" s="19">
        <v>0</v>
      </c>
      <c r="Z938" s="19">
        <v>0</v>
      </c>
      <c r="AA938" s="19">
        <v>0</v>
      </c>
      <c r="AB938" s="19">
        <v>0</v>
      </c>
      <c r="AC938" s="19">
        <v>0</v>
      </c>
      <c r="AD938" s="19">
        <v>0</v>
      </c>
      <c r="AE938" s="19">
        <v>0</v>
      </c>
      <c r="AF938" s="19">
        <v>0</v>
      </c>
      <c r="AG938" s="19">
        <v>0</v>
      </c>
      <c r="AH938" s="19">
        <v>0</v>
      </c>
      <c r="AI938" s="19">
        <v>0</v>
      </c>
      <c r="AJ938" s="19">
        <v>0</v>
      </c>
      <c r="AK938" s="19">
        <v>0</v>
      </c>
      <c r="AL938" s="19">
        <v>0</v>
      </c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>
        <v>0</v>
      </c>
      <c r="BB938" s="19">
        <v>0</v>
      </c>
      <c r="BC938" s="19"/>
      <c r="BD938" s="19"/>
      <c r="BE938" s="19"/>
      <c r="BF938" s="19"/>
      <c r="BG938" s="16">
        <f t="shared" si="57"/>
        <v>0</v>
      </c>
      <c r="BH938" s="16">
        <f t="shared" si="57"/>
        <v>0</v>
      </c>
      <c r="BI938" s="16">
        <f t="shared" si="58"/>
        <v>0</v>
      </c>
      <c r="BJ938" s="16">
        <f t="shared" si="59"/>
        <v>0</v>
      </c>
      <c r="BK938" s="18">
        <f t="shared" si="56"/>
        <v>0</v>
      </c>
    </row>
    <row r="939" spans="1:63" ht="31.5" x14ac:dyDescent="0.3">
      <c r="A939" s="12">
        <v>46.642699999999998</v>
      </c>
      <c r="B939" s="13" t="s">
        <v>907</v>
      </c>
      <c r="C939" s="19"/>
      <c r="D939" s="19"/>
      <c r="E939" s="19">
        <v>0</v>
      </c>
      <c r="F939" s="19">
        <v>0</v>
      </c>
      <c r="G939" s="19">
        <v>0</v>
      </c>
      <c r="H939" s="19">
        <v>0</v>
      </c>
      <c r="I939" s="19"/>
      <c r="J939" s="19"/>
      <c r="K939" s="19">
        <v>0</v>
      </c>
      <c r="L939" s="19">
        <v>0</v>
      </c>
      <c r="M939" s="19">
        <v>0</v>
      </c>
      <c r="N939" s="19">
        <v>0</v>
      </c>
      <c r="O939" s="22"/>
      <c r="P939" s="19"/>
      <c r="Q939" s="22">
        <v>0</v>
      </c>
      <c r="R939" s="22">
        <v>0</v>
      </c>
      <c r="S939" s="24">
        <v>0</v>
      </c>
      <c r="T939" s="20">
        <v>98409</v>
      </c>
      <c r="U939" s="19"/>
      <c r="V939" s="19"/>
      <c r="W939" s="19">
        <v>0</v>
      </c>
      <c r="X939" s="19">
        <v>0</v>
      </c>
      <c r="Y939" s="19">
        <v>0</v>
      </c>
      <c r="Z939" s="19">
        <v>0</v>
      </c>
      <c r="AA939" s="21">
        <v>0</v>
      </c>
      <c r="AB939" s="21">
        <v>19421</v>
      </c>
      <c r="AC939" s="19">
        <v>0</v>
      </c>
      <c r="AD939" s="19">
        <v>0</v>
      </c>
      <c r="AE939" s="19">
        <v>0</v>
      </c>
      <c r="AF939" s="19">
        <v>5500</v>
      </c>
      <c r="AG939" s="19">
        <v>0</v>
      </c>
      <c r="AH939" s="19">
        <v>0</v>
      </c>
      <c r="AI939" s="19">
        <v>0</v>
      </c>
      <c r="AJ939" s="19">
        <v>0</v>
      </c>
      <c r="AK939" s="19">
        <v>0</v>
      </c>
      <c r="AL939" s="19">
        <v>0</v>
      </c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>
        <v>0</v>
      </c>
      <c r="BB939" s="19">
        <v>0</v>
      </c>
      <c r="BC939" s="19"/>
      <c r="BD939" s="19"/>
      <c r="BE939" s="19"/>
      <c r="BF939" s="19"/>
      <c r="BG939" s="16">
        <f t="shared" si="57"/>
        <v>0</v>
      </c>
      <c r="BH939" s="16">
        <f t="shared" si="57"/>
        <v>123330</v>
      </c>
      <c r="BI939" s="16">
        <f t="shared" si="58"/>
        <v>0</v>
      </c>
      <c r="BJ939" s="16">
        <f t="shared" si="59"/>
        <v>123330</v>
      </c>
      <c r="BK939" s="18">
        <f t="shared" si="56"/>
        <v>19421</v>
      </c>
    </row>
    <row r="940" spans="1:63" x14ac:dyDescent="0.3">
      <c r="A940" s="12">
        <v>46.710700000000003</v>
      </c>
      <c r="B940" s="13" t="s">
        <v>908</v>
      </c>
      <c r="C940" s="19"/>
      <c r="D940" s="19"/>
      <c r="E940" s="19">
        <v>0</v>
      </c>
      <c r="F940" s="19">
        <v>0</v>
      </c>
      <c r="G940" s="19">
        <v>0</v>
      </c>
      <c r="H940" s="19">
        <v>0</v>
      </c>
      <c r="I940" s="19"/>
      <c r="J940" s="19"/>
      <c r="K940" s="19">
        <v>0</v>
      </c>
      <c r="L940" s="19">
        <v>0</v>
      </c>
      <c r="M940" s="19">
        <v>0</v>
      </c>
      <c r="N940" s="19">
        <v>0</v>
      </c>
      <c r="O940" s="22"/>
      <c r="P940" s="19"/>
      <c r="Q940" s="22">
        <v>0</v>
      </c>
      <c r="R940" s="22">
        <v>0</v>
      </c>
      <c r="S940" s="19">
        <v>0</v>
      </c>
      <c r="T940" s="19">
        <v>0</v>
      </c>
      <c r="U940" s="19"/>
      <c r="V940" s="19"/>
      <c r="W940" s="19">
        <v>0</v>
      </c>
      <c r="X940" s="19">
        <v>0</v>
      </c>
      <c r="Y940" s="19">
        <v>0</v>
      </c>
      <c r="Z940" s="19">
        <v>0</v>
      </c>
      <c r="AA940" s="19">
        <v>0</v>
      </c>
      <c r="AB940" s="19">
        <v>0</v>
      </c>
      <c r="AC940" s="19">
        <v>0</v>
      </c>
      <c r="AD940" s="19">
        <v>0</v>
      </c>
      <c r="AE940" s="19">
        <v>0</v>
      </c>
      <c r="AF940" s="19">
        <v>0</v>
      </c>
      <c r="AG940" s="19">
        <v>0</v>
      </c>
      <c r="AH940" s="19">
        <v>0</v>
      </c>
      <c r="AI940" s="19">
        <v>0</v>
      </c>
      <c r="AJ940" s="19">
        <v>0</v>
      </c>
      <c r="AK940" s="19">
        <v>0</v>
      </c>
      <c r="AL940" s="19">
        <v>0</v>
      </c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>
        <v>397073953</v>
      </c>
      <c r="BA940" s="19">
        <v>0</v>
      </c>
      <c r="BB940" s="19">
        <v>0</v>
      </c>
      <c r="BC940" s="19"/>
      <c r="BD940" s="19"/>
      <c r="BE940" s="19"/>
      <c r="BF940" s="19"/>
      <c r="BG940" s="16">
        <f t="shared" si="57"/>
        <v>0</v>
      </c>
      <c r="BH940" s="16">
        <f t="shared" si="57"/>
        <v>397073953</v>
      </c>
      <c r="BI940" s="16">
        <f t="shared" si="58"/>
        <v>0</v>
      </c>
      <c r="BJ940" s="16">
        <f t="shared" si="59"/>
        <v>397073953</v>
      </c>
      <c r="BK940" s="18">
        <f t="shared" si="56"/>
        <v>0</v>
      </c>
    </row>
    <row r="941" spans="1:63" x14ac:dyDescent="0.3">
      <c r="A941" s="12">
        <v>46.800699999999999</v>
      </c>
      <c r="B941" s="13" t="s">
        <v>909</v>
      </c>
      <c r="C941" s="19"/>
      <c r="D941" s="19"/>
      <c r="E941" s="19">
        <v>0</v>
      </c>
      <c r="F941" s="19">
        <v>0</v>
      </c>
      <c r="G941" s="19">
        <v>0</v>
      </c>
      <c r="H941" s="19">
        <v>0</v>
      </c>
      <c r="I941" s="19"/>
      <c r="J941" s="19"/>
      <c r="K941" s="19">
        <v>0</v>
      </c>
      <c r="L941" s="19">
        <v>0</v>
      </c>
      <c r="M941" s="19">
        <v>0</v>
      </c>
      <c r="N941" s="19">
        <v>0</v>
      </c>
      <c r="O941" s="22"/>
      <c r="P941" s="19"/>
      <c r="Q941" s="22">
        <v>0</v>
      </c>
      <c r="R941" s="22">
        <v>0</v>
      </c>
      <c r="S941" s="19">
        <v>0</v>
      </c>
      <c r="T941" s="19">
        <v>0</v>
      </c>
      <c r="U941" s="19"/>
      <c r="V941" s="19"/>
      <c r="W941" s="19">
        <v>0</v>
      </c>
      <c r="X941" s="19">
        <v>0</v>
      </c>
      <c r="Y941" s="19">
        <v>0</v>
      </c>
      <c r="Z941" s="19">
        <v>0</v>
      </c>
      <c r="AA941" s="19">
        <v>0</v>
      </c>
      <c r="AB941" s="19">
        <v>0</v>
      </c>
      <c r="AC941" s="19">
        <v>0</v>
      </c>
      <c r="AD941" s="19">
        <v>0</v>
      </c>
      <c r="AE941" s="19"/>
      <c r="AF941" s="19"/>
      <c r="AG941" s="19">
        <v>0</v>
      </c>
      <c r="AH941" s="19">
        <v>0</v>
      </c>
      <c r="AI941" s="19">
        <v>0</v>
      </c>
      <c r="AJ941" s="19">
        <v>0</v>
      </c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>
        <v>0</v>
      </c>
      <c r="BB941" s="19">
        <v>0</v>
      </c>
      <c r="BC941" s="19"/>
      <c r="BD941" s="19"/>
      <c r="BE941" s="19"/>
      <c r="BF941" s="19"/>
      <c r="BG941" s="16">
        <f t="shared" si="57"/>
        <v>0</v>
      </c>
      <c r="BH941" s="16">
        <f t="shared" si="57"/>
        <v>0</v>
      </c>
      <c r="BI941" s="16">
        <f t="shared" si="58"/>
        <v>0</v>
      </c>
      <c r="BJ941" s="16">
        <f t="shared" si="59"/>
        <v>0</v>
      </c>
      <c r="BK941" s="18">
        <f t="shared" si="56"/>
        <v>0</v>
      </c>
    </row>
    <row r="942" spans="1:63" x14ac:dyDescent="0.3">
      <c r="A942" s="12">
        <v>46.801699999999997</v>
      </c>
      <c r="B942" s="13" t="s">
        <v>910</v>
      </c>
      <c r="C942" s="19"/>
      <c r="D942" s="19"/>
      <c r="E942" s="19">
        <v>0</v>
      </c>
      <c r="F942" s="19">
        <v>0</v>
      </c>
      <c r="G942" s="19">
        <v>0</v>
      </c>
      <c r="H942" s="19">
        <v>0</v>
      </c>
      <c r="I942" s="19"/>
      <c r="J942" s="19"/>
      <c r="K942" s="19">
        <v>0</v>
      </c>
      <c r="L942" s="19">
        <v>0</v>
      </c>
      <c r="M942" s="19">
        <v>0</v>
      </c>
      <c r="N942" s="19">
        <v>0</v>
      </c>
      <c r="O942" s="22"/>
      <c r="P942" s="19"/>
      <c r="Q942" s="22">
        <v>0</v>
      </c>
      <c r="R942" s="22">
        <v>0</v>
      </c>
      <c r="S942" s="19">
        <v>0</v>
      </c>
      <c r="T942" s="19">
        <v>0</v>
      </c>
      <c r="U942" s="19"/>
      <c r="V942" s="19"/>
      <c r="W942" s="19">
        <v>0</v>
      </c>
      <c r="X942" s="19">
        <v>0</v>
      </c>
      <c r="Y942" s="19">
        <v>0</v>
      </c>
      <c r="Z942" s="19">
        <v>0</v>
      </c>
      <c r="AA942" s="19">
        <v>0</v>
      </c>
      <c r="AB942" s="19">
        <v>0</v>
      </c>
      <c r="AC942" s="19">
        <v>0</v>
      </c>
      <c r="AD942" s="19">
        <v>0</v>
      </c>
      <c r="AE942" s="19">
        <v>0</v>
      </c>
      <c r="AF942" s="19">
        <v>0</v>
      </c>
      <c r="AG942" s="19">
        <v>0</v>
      </c>
      <c r="AH942" s="19">
        <v>0</v>
      </c>
      <c r="AI942" s="19">
        <v>0</v>
      </c>
      <c r="AJ942" s="19">
        <v>0</v>
      </c>
      <c r="AK942" s="19">
        <v>0</v>
      </c>
      <c r="AL942" s="19">
        <v>0</v>
      </c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>
        <v>2436108</v>
      </c>
      <c r="AY942" s="19"/>
      <c r="AZ942" s="19"/>
      <c r="BA942" s="19">
        <v>0</v>
      </c>
      <c r="BB942" s="19">
        <v>0</v>
      </c>
      <c r="BC942" s="19"/>
      <c r="BD942" s="19"/>
      <c r="BE942" s="19"/>
      <c r="BF942" s="19">
        <v>6458890</v>
      </c>
      <c r="BG942" s="16">
        <f t="shared" si="57"/>
        <v>0</v>
      </c>
      <c r="BH942" s="16">
        <f t="shared" si="57"/>
        <v>8894998</v>
      </c>
      <c r="BI942" s="16">
        <f t="shared" si="58"/>
        <v>0</v>
      </c>
      <c r="BJ942" s="16">
        <f t="shared" si="59"/>
        <v>8894998</v>
      </c>
      <c r="BK942" s="18">
        <f t="shared" si="56"/>
        <v>0</v>
      </c>
    </row>
    <row r="943" spans="1:63" x14ac:dyDescent="0.3">
      <c r="A943" s="12">
        <v>46.802700000000002</v>
      </c>
      <c r="B943" s="13" t="s">
        <v>911</v>
      </c>
      <c r="C943" s="19"/>
      <c r="D943" s="19"/>
      <c r="E943" s="19">
        <v>0</v>
      </c>
      <c r="F943" s="19">
        <v>0</v>
      </c>
      <c r="G943" s="19">
        <v>0</v>
      </c>
      <c r="H943" s="19">
        <v>0</v>
      </c>
      <c r="I943" s="19"/>
      <c r="J943" s="19"/>
      <c r="K943" s="19">
        <v>0</v>
      </c>
      <c r="L943" s="19">
        <v>0</v>
      </c>
      <c r="M943" s="19">
        <v>0</v>
      </c>
      <c r="N943" s="19">
        <v>0</v>
      </c>
      <c r="O943" s="22"/>
      <c r="P943" s="19"/>
      <c r="Q943" s="22">
        <v>0</v>
      </c>
      <c r="R943" s="22">
        <v>0</v>
      </c>
      <c r="S943" s="19">
        <v>0</v>
      </c>
      <c r="T943" s="19">
        <v>0</v>
      </c>
      <c r="U943" s="19"/>
      <c r="V943" s="19"/>
      <c r="W943" s="19">
        <v>0</v>
      </c>
      <c r="X943" s="19">
        <v>0</v>
      </c>
      <c r="Y943" s="19">
        <v>0</v>
      </c>
      <c r="Z943" s="19">
        <v>0</v>
      </c>
      <c r="AA943" s="19">
        <v>0</v>
      </c>
      <c r="AB943" s="19">
        <v>0</v>
      </c>
      <c r="AC943" s="19">
        <v>0</v>
      </c>
      <c r="AD943" s="19">
        <v>0</v>
      </c>
      <c r="AE943" s="19">
        <v>0</v>
      </c>
      <c r="AF943" s="19">
        <v>0</v>
      </c>
      <c r="AG943" s="19">
        <v>0</v>
      </c>
      <c r="AH943" s="19">
        <v>0</v>
      </c>
      <c r="AI943" s="19">
        <v>0</v>
      </c>
      <c r="AJ943" s="19">
        <v>0</v>
      </c>
      <c r="AK943" s="19">
        <v>0</v>
      </c>
      <c r="AL943" s="19">
        <v>0</v>
      </c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>
        <v>0</v>
      </c>
      <c r="BB943" s="19">
        <v>0</v>
      </c>
      <c r="BC943" s="19"/>
      <c r="BD943" s="19"/>
      <c r="BE943" s="19"/>
      <c r="BF943" s="19">
        <v>890340218</v>
      </c>
      <c r="BG943" s="16">
        <f t="shared" si="57"/>
        <v>0</v>
      </c>
      <c r="BH943" s="16">
        <f t="shared" si="57"/>
        <v>890340218</v>
      </c>
      <c r="BI943" s="16">
        <f t="shared" si="58"/>
        <v>0</v>
      </c>
      <c r="BJ943" s="16">
        <f t="shared" si="59"/>
        <v>890340218</v>
      </c>
      <c r="BK943" s="18">
        <f t="shared" si="56"/>
        <v>0</v>
      </c>
    </row>
    <row r="944" spans="1:63" ht="47.25" x14ac:dyDescent="0.3">
      <c r="A944" s="12">
        <v>46.901699999999998</v>
      </c>
      <c r="B944" s="13" t="s">
        <v>912</v>
      </c>
      <c r="C944" s="19">
        <v>0</v>
      </c>
      <c r="D944" s="19">
        <v>185716</v>
      </c>
      <c r="E944" s="21">
        <v>0</v>
      </c>
      <c r="F944" s="20">
        <v>1370717.32</v>
      </c>
      <c r="G944" s="19">
        <v>489429.33000000007</v>
      </c>
      <c r="H944" s="19">
        <v>0</v>
      </c>
      <c r="I944" s="19">
        <v>0</v>
      </c>
      <c r="J944" s="19">
        <v>0</v>
      </c>
      <c r="K944" s="19">
        <v>0</v>
      </c>
      <c r="L944" s="19">
        <v>11989</v>
      </c>
      <c r="M944" s="19">
        <v>0</v>
      </c>
      <c r="N944" s="19">
        <v>0</v>
      </c>
      <c r="O944" s="22">
        <v>0</v>
      </c>
      <c r="P944" s="19"/>
      <c r="Q944" s="22">
        <v>0</v>
      </c>
      <c r="R944" s="22">
        <v>0</v>
      </c>
      <c r="S944" s="19">
        <v>0</v>
      </c>
      <c r="T944" s="19">
        <v>0</v>
      </c>
      <c r="U944" s="19"/>
      <c r="V944" s="19">
        <v>226228.5</v>
      </c>
      <c r="W944" s="19">
        <v>0</v>
      </c>
      <c r="X944" s="19">
        <v>0</v>
      </c>
      <c r="Y944" s="19">
        <v>0</v>
      </c>
      <c r="Z944" s="19">
        <v>43765</v>
      </c>
      <c r="AA944" s="21">
        <v>0</v>
      </c>
      <c r="AB944" s="21">
        <v>818048.5</v>
      </c>
      <c r="AC944" s="19">
        <v>0</v>
      </c>
      <c r="AD944" s="19">
        <v>0</v>
      </c>
      <c r="AE944" s="19">
        <v>0</v>
      </c>
      <c r="AF944" s="19">
        <v>16690</v>
      </c>
      <c r="AG944" s="19">
        <v>0</v>
      </c>
      <c r="AH944" s="19">
        <v>0</v>
      </c>
      <c r="AI944" s="19">
        <v>0</v>
      </c>
      <c r="AJ944" s="19">
        <v>0</v>
      </c>
      <c r="AK944" s="19">
        <v>0</v>
      </c>
      <c r="AL944" s="19">
        <v>0</v>
      </c>
      <c r="AM944" s="19"/>
      <c r="AN944" s="19"/>
      <c r="AO944" s="19"/>
      <c r="AP944" s="19"/>
      <c r="AQ944" s="19">
        <v>0</v>
      </c>
      <c r="AR944" s="19">
        <v>0</v>
      </c>
      <c r="AS944" s="21"/>
      <c r="AT944" s="20">
        <v>4133</v>
      </c>
      <c r="AU944" s="19">
        <v>0</v>
      </c>
      <c r="AV944" s="19">
        <v>8375</v>
      </c>
      <c r="AW944" s="19"/>
      <c r="AX944" s="19">
        <v>8486</v>
      </c>
      <c r="AY944" s="19"/>
      <c r="AZ944" s="19"/>
      <c r="BA944" s="19">
        <v>0</v>
      </c>
      <c r="BB944" s="19">
        <v>0</v>
      </c>
      <c r="BC944" s="19"/>
      <c r="BD944" s="19"/>
      <c r="BE944" s="19"/>
      <c r="BF944" s="19"/>
      <c r="BG944" s="16">
        <f t="shared" si="57"/>
        <v>489429.33000000007</v>
      </c>
      <c r="BH944" s="16">
        <f t="shared" si="57"/>
        <v>2694148.3200000003</v>
      </c>
      <c r="BI944" s="16">
        <f t="shared" si="58"/>
        <v>0</v>
      </c>
      <c r="BJ944" s="16">
        <f t="shared" si="59"/>
        <v>2204718.9900000002</v>
      </c>
      <c r="BK944" s="18">
        <f t="shared" si="56"/>
        <v>818048.5</v>
      </c>
    </row>
    <row r="945" spans="1:63" ht="31.5" x14ac:dyDescent="0.3">
      <c r="A945" s="12">
        <v>46.902700000000003</v>
      </c>
      <c r="B945" s="13" t="s">
        <v>913</v>
      </c>
      <c r="C945" s="19">
        <v>0</v>
      </c>
      <c r="D945" s="19">
        <v>185716</v>
      </c>
      <c r="E945" s="21">
        <v>0</v>
      </c>
      <c r="F945" s="20">
        <v>1370713.32</v>
      </c>
      <c r="G945" s="19">
        <v>489429.33000000007</v>
      </c>
      <c r="H945" s="19">
        <v>0</v>
      </c>
      <c r="I945" s="19">
        <v>0</v>
      </c>
      <c r="J945" s="19">
        <v>0</v>
      </c>
      <c r="K945" s="19">
        <v>0</v>
      </c>
      <c r="L945" s="19">
        <v>11989</v>
      </c>
      <c r="M945" s="19">
        <v>0</v>
      </c>
      <c r="N945" s="19">
        <v>0</v>
      </c>
      <c r="O945" s="22">
        <v>0</v>
      </c>
      <c r="P945" s="19"/>
      <c r="Q945" s="22">
        <v>0</v>
      </c>
      <c r="R945" s="22">
        <v>0</v>
      </c>
      <c r="S945" s="19">
        <v>0</v>
      </c>
      <c r="T945" s="19">
        <v>0</v>
      </c>
      <c r="U945" s="19"/>
      <c r="V945" s="19">
        <v>226228.5</v>
      </c>
      <c r="W945" s="19">
        <v>0</v>
      </c>
      <c r="X945" s="19">
        <v>0</v>
      </c>
      <c r="Y945" s="19">
        <v>0</v>
      </c>
      <c r="Z945" s="19">
        <v>43765</v>
      </c>
      <c r="AA945" s="21">
        <v>0</v>
      </c>
      <c r="AB945" s="21">
        <v>818048.5</v>
      </c>
      <c r="AC945" s="19">
        <v>0</v>
      </c>
      <c r="AD945" s="19">
        <v>0</v>
      </c>
      <c r="AE945" s="19">
        <v>0</v>
      </c>
      <c r="AF945" s="19">
        <v>16690</v>
      </c>
      <c r="AG945" s="19">
        <v>0</v>
      </c>
      <c r="AH945" s="19">
        <v>0</v>
      </c>
      <c r="AI945" s="19">
        <v>0</v>
      </c>
      <c r="AJ945" s="19">
        <v>0</v>
      </c>
      <c r="AK945" s="19">
        <v>0</v>
      </c>
      <c r="AL945" s="19">
        <v>0</v>
      </c>
      <c r="AM945" s="19"/>
      <c r="AN945" s="19"/>
      <c r="AO945" s="19"/>
      <c r="AP945" s="19"/>
      <c r="AQ945" s="19">
        <v>0</v>
      </c>
      <c r="AR945" s="19">
        <v>0</v>
      </c>
      <c r="AS945" s="21"/>
      <c r="AT945" s="20">
        <v>4133</v>
      </c>
      <c r="AU945" s="19">
        <v>0</v>
      </c>
      <c r="AV945" s="19">
        <v>8375</v>
      </c>
      <c r="AW945" s="19"/>
      <c r="AX945" s="19">
        <v>8486</v>
      </c>
      <c r="AY945" s="19"/>
      <c r="AZ945" s="19"/>
      <c r="BA945" s="19">
        <v>0</v>
      </c>
      <c r="BB945" s="19">
        <v>0</v>
      </c>
      <c r="BC945" s="19"/>
      <c r="BD945" s="19"/>
      <c r="BE945" s="19"/>
      <c r="BF945" s="19"/>
      <c r="BG945" s="16">
        <f t="shared" si="57"/>
        <v>489429.33000000007</v>
      </c>
      <c r="BH945" s="16">
        <f t="shared" si="57"/>
        <v>2694144.3200000003</v>
      </c>
      <c r="BI945" s="16">
        <f t="shared" si="58"/>
        <v>0</v>
      </c>
      <c r="BJ945" s="16">
        <f t="shared" si="59"/>
        <v>2204714.9900000002</v>
      </c>
      <c r="BK945" s="18">
        <f t="shared" si="56"/>
        <v>818048.5</v>
      </c>
    </row>
    <row r="946" spans="1:63" ht="47.25" x14ac:dyDescent="0.3">
      <c r="A946" s="12">
        <v>46.903700000000001</v>
      </c>
      <c r="B946" s="13" t="s">
        <v>914</v>
      </c>
      <c r="C946" s="19"/>
      <c r="D946" s="19"/>
      <c r="E946" s="19">
        <v>0</v>
      </c>
      <c r="F946" s="19">
        <v>0</v>
      </c>
      <c r="G946" s="19">
        <v>0</v>
      </c>
      <c r="H946" s="19">
        <v>0</v>
      </c>
      <c r="I946" s="19"/>
      <c r="J946" s="19"/>
      <c r="K946" s="19">
        <v>0</v>
      </c>
      <c r="L946" s="19">
        <v>0</v>
      </c>
      <c r="M946" s="19">
        <v>0</v>
      </c>
      <c r="N946" s="19">
        <v>0</v>
      </c>
      <c r="O946" s="22"/>
      <c r="P946" s="19"/>
      <c r="Q946" s="22">
        <v>0</v>
      </c>
      <c r="R946" s="22">
        <v>0</v>
      </c>
      <c r="S946" s="19">
        <v>0</v>
      </c>
      <c r="T946" s="19">
        <v>0</v>
      </c>
      <c r="U946" s="19"/>
      <c r="V946" s="19"/>
      <c r="W946" s="19">
        <v>0</v>
      </c>
      <c r="X946" s="19">
        <v>0</v>
      </c>
      <c r="Y946" s="19">
        <v>0</v>
      </c>
      <c r="Z946" s="19">
        <v>0</v>
      </c>
      <c r="AA946" s="19">
        <v>0</v>
      </c>
      <c r="AB946" s="19">
        <v>0</v>
      </c>
      <c r="AC946" s="19">
        <v>0</v>
      </c>
      <c r="AD946" s="19">
        <v>0</v>
      </c>
      <c r="AE946" s="19"/>
      <c r="AF946" s="19"/>
      <c r="AG946" s="19">
        <v>0</v>
      </c>
      <c r="AH946" s="19">
        <v>0</v>
      </c>
      <c r="AI946" s="19">
        <v>0</v>
      </c>
      <c r="AJ946" s="19">
        <v>0</v>
      </c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>
        <v>0</v>
      </c>
      <c r="BB946" s="19">
        <v>0</v>
      </c>
      <c r="BC946" s="19"/>
      <c r="BD946" s="19"/>
      <c r="BE946" s="19"/>
      <c r="BF946" s="19"/>
      <c r="BG946" s="16">
        <f t="shared" si="57"/>
        <v>0</v>
      </c>
      <c r="BH946" s="16">
        <f t="shared" si="57"/>
        <v>0</v>
      </c>
      <c r="BI946" s="16">
        <f t="shared" si="58"/>
        <v>0</v>
      </c>
      <c r="BJ946" s="16">
        <f t="shared" si="59"/>
        <v>0</v>
      </c>
      <c r="BK946" s="18">
        <f t="shared" si="56"/>
        <v>0</v>
      </c>
    </row>
    <row r="947" spans="1:63" ht="47.25" x14ac:dyDescent="0.3">
      <c r="A947" s="12">
        <v>46.904699999999998</v>
      </c>
      <c r="B947" s="13" t="s">
        <v>915</v>
      </c>
      <c r="C947" s="19">
        <v>0</v>
      </c>
      <c r="D947" s="19">
        <v>0</v>
      </c>
      <c r="E947" s="21">
        <v>0</v>
      </c>
      <c r="F947" s="20">
        <v>16812</v>
      </c>
      <c r="G947" s="19">
        <v>0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19" t="s">
        <v>73</v>
      </c>
      <c r="N947" s="19" t="s">
        <v>73</v>
      </c>
      <c r="O947" s="22"/>
      <c r="P947" s="19"/>
      <c r="Q947" s="22">
        <v>0</v>
      </c>
      <c r="R947" s="22">
        <v>0</v>
      </c>
      <c r="S947" s="19">
        <v>0</v>
      </c>
      <c r="T947" s="19">
        <v>0</v>
      </c>
      <c r="U947" s="19"/>
      <c r="V947" s="19"/>
      <c r="W947" s="21">
        <v>0</v>
      </c>
      <c r="X947" s="20">
        <v>44600</v>
      </c>
      <c r="Y947" s="19">
        <v>0</v>
      </c>
      <c r="Z947" s="19">
        <v>0</v>
      </c>
      <c r="AA947" s="19">
        <v>0</v>
      </c>
      <c r="AB947" s="19">
        <v>0</v>
      </c>
      <c r="AC947" s="19">
        <v>0</v>
      </c>
      <c r="AD947" s="19">
        <v>0</v>
      </c>
      <c r="AE947" s="19">
        <v>0</v>
      </c>
      <c r="AF947" s="19">
        <v>0</v>
      </c>
      <c r="AG947" s="19">
        <v>0</v>
      </c>
      <c r="AH947" s="19">
        <v>0</v>
      </c>
      <c r="AI947" s="19">
        <v>0</v>
      </c>
      <c r="AJ947" s="19">
        <v>0</v>
      </c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>
        <v>0</v>
      </c>
      <c r="BB947" s="19">
        <v>0</v>
      </c>
      <c r="BC947" s="19"/>
      <c r="BD947" s="19"/>
      <c r="BE947" s="19"/>
      <c r="BF947" s="19"/>
      <c r="BG947" s="16">
        <f t="shared" si="57"/>
        <v>0</v>
      </c>
      <c r="BH947" s="16">
        <f t="shared" si="57"/>
        <v>61412</v>
      </c>
      <c r="BI947" s="16">
        <f t="shared" si="58"/>
        <v>0</v>
      </c>
      <c r="BJ947" s="16">
        <f t="shared" si="59"/>
        <v>61412</v>
      </c>
      <c r="BK947" s="18">
        <f t="shared" si="56"/>
        <v>0</v>
      </c>
    </row>
    <row r="948" spans="1:63" x14ac:dyDescent="0.3">
      <c r="A948" s="12">
        <v>46.910699999999999</v>
      </c>
      <c r="B948" s="13" t="s">
        <v>916</v>
      </c>
      <c r="C948" s="19">
        <v>0</v>
      </c>
      <c r="D948" s="19">
        <v>70866</v>
      </c>
      <c r="E948" s="21">
        <v>0</v>
      </c>
      <c r="F948" s="20">
        <v>34878</v>
      </c>
      <c r="G948" s="19">
        <v>0</v>
      </c>
      <c r="H948" s="19">
        <v>4258</v>
      </c>
      <c r="I948" s="19">
        <v>0</v>
      </c>
      <c r="J948" s="19">
        <v>15672</v>
      </c>
      <c r="K948" s="19">
        <v>0</v>
      </c>
      <c r="L948" s="19">
        <v>0</v>
      </c>
      <c r="M948" s="21">
        <v>0</v>
      </c>
      <c r="N948" s="20">
        <v>58315</v>
      </c>
      <c r="O948" s="22"/>
      <c r="P948" s="23">
        <v>5415</v>
      </c>
      <c r="Q948" s="22">
        <v>0</v>
      </c>
      <c r="R948" s="22">
        <v>0</v>
      </c>
      <c r="S948" s="24">
        <v>0</v>
      </c>
      <c r="T948" s="20">
        <v>73893</v>
      </c>
      <c r="U948" s="19"/>
      <c r="V948" s="19">
        <v>304026</v>
      </c>
      <c r="W948" s="21">
        <v>0</v>
      </c>
      <c r="X948" s="20">
        <v>2180</v>
      </c>
      <c r="Y948" s="19">
        <v>0</v>
      </c>
      <c r="Z948" s="19">
        <v>980</v>
      </c>
      <c r="AA948" s="19">
        <v>0</v>
      </c>
      <c r="AB948" s="19">
        <v>0</v>
      </c>
      <c r="AC948" s="21">
        <v>0</v>
      </c>
      <c r="AD948" s="20">
        <v>20725</v>
      </c>
      <c r="AE948" s="19">
        <v>0</v>
      </c>
      <c r="AF948" s="19">
        <v>108813</v>
      </c>
      <c r="AG948" s="21">
        <v>0</v>
      </c>
      <c r="AH948" s="20">
        <v>4662</v>
      </c>
      <c r="AI948" s="21">
        <v>0</v>
      </c>
      <c r="AJ948" s="21">
        <v>20733</v>
      </c>
      <c r="AK948" s="21">
        <v>0</v>
      </c>
      <c r="AL948" s="20">
        <v>21435</v>
      </c>
      <c r="AM948" s="19"/>
      <c r="AN948" s="19">
        <v>198260</v>
      </c>
      <c r="AO948" s="19"/>
      <c r="AP948" s="19">
        <v>2500</v>
      </c>
      <c r="AQ948" s="19">
        <v>0</v>
      </c>
      <c r="AR948" s="19">
        <v>0</v>
      </c>
      <c r="AS948" s="21"/>
      <c r="AT948" s="20">
        <v>264850</v>
      </c>
      <c r="AU948" s="19">
        <v>0</v>
      </c>
      <c r="AV948" s="19">
        <v>9866</v>
      </c>
      <c r="AW948" s="19"/>
      <c r="AX948" s="19">
        <v>1347</v>
      </c>
      <c r="AY948" s="19"/>
      <c r="AZ948" s="19"/>
      <c r="BA948" s="19">
        <v>0</v>
      </c>
      <c r="BB948" s="19">
        <v>0</v>
      </c>
      <c r="BC948" s="19"/>
      <c r="BD948" s="19"/>
      <c r="BE948" s="19"/>
      <c r="BF948" s="19"/>
      <c r="BG948" s="16">
        <f t="shared" si="57"/>
        <v>0</v>
      </c>
      <c r="BH948" s="16">
        <f t="shared" si="57"/>
        <v>1223674</v>
      </c>
      <c r="BI948" s="16">
        <f t="shared" si="58"/>
        <v>0</v>
      </c>
      <c r="BJ948" s="16">
        <f t="shared" si="59"/>
        <v>1223674</v>
      </c>
      <c r="BK948" s="18">
        <f t="shared" si="56"/>
        <v>0</v>
      </c>
    </row>
    <row r="949" spans="1:63" x14ac:dyDescent="0.3">
      <c r="A949" s="12">
        <v>46.913699999999999</v>
      </c>
      <c r="B949" s="13" t="s">
        <v>917</v>
      </c>
      <c r="C949" s="19"/>
      <c r="D949" s="19"/>
      <c r="E949" s="19">
        <v>0</v>
      </c>
      <c r="F949" s="19">
        <v>0</v>
      </c>
      <c r="G949" s="19">
        <v>0</v>
      </c>
      <c r="H949" s="19">
        <v>0</v>
      </c>
      <c r="I949" s="19"/>
      <c r="J949" s="19"/>
      <c r="K949" s="19">
        <v>0</v>
      </c>
      <c r="L949" s="19">
        <v>0</v>
      </c>
      <c r="M949" s="19">
        <v>0</v>
      </c>
      <c r="N949" s="19">
        <v>0</v>
      </c>
      <c r="O949" s="22"/>
      <c r="P949" s="19"/>
      <c r="Q949" s="22">
        <v>0</v>
      </c>
      <c r="R949" s="22">
        <v>0</v>
      </c>
      <c r="S949" s="19">
        <v>0</v>
      </c>
      <c r="T949" s="19">
        <v>0</v>
      </c>
      <c r="U949" s="19"/>
      <c r="V949" s="19"/>
      <c r="W949" s="19">
        <v>0</v>
      </c>
      <c r="X949" s="19">
        <v>0</v>
      </c>
      <c r="Y949" s="19">
        <v>0</v>
      </c>
      <c r="Z949" s="19">
        <v>0</v>
      </c>
      <c r="AA949" s="19">
        <v>0</v>
      </c>
      <c r="AB949" s="19">
        <v>0</v>
      </c>
      <c r="AC949" s="19">
        <v>0</v>
      </c>
      <c r="AD949" s="19">
        <v>0</v>
      </c>
      <c r="AE949" s="19">
        <v>0</v>
      </c>
      <c r="AF949" s="19">
        <v>0</v>
      </c>
      <c r="AG949" s="19">
        <v>0</v>
      </c>
      <c r="AH949" s="19">
        <v>0</v>
      </c>
      <c r="AI949" s="19">
        <v>0</v>
      </c>
      <c r="AJ949" s="19">
        <v>0</v>
      </c>
      <c r="AK949" s="19">
        <v>0</v>
      </c>
      <c r="AL949" s="19">
        <v>0</v>
      </c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>
        <v>0</v>
      </c>
      <c r="BB949" s="19">
        <v>0</v>
      </c>
      <c r="BC949" s="19"/>
      <c r="BD949" s="19"/>
      <c r="BE949" s="19"/>
      <c r="BF949" s="19"/>
      <c r="BG949" s="16">
        <f t="shared" si="57"/>
        <v>0</v>
      </c>
      <c r="BH949" s="16">
        <f t="shared" si="57"/>
        <v>0</v>
      </c>
      <c r="BI949" s="16">
        <f t="shared" si="58"/>
        <v>0</v>
      </c>
      <c r="BJ949" s="16">
        <f t="shared" si="59"/>
        <v>0</v>
      </c>
      <c r="BK949" s="18">
        <f t="shared" si="56"/>
        <v>0</v>
      </c>
    </row>
    <row r="950" spans="1:63" x14ac:dyDescent="0.3">
      <c r="A950" s="12">
        <v>46.920700000000004</v>
      </c>
      <c r="B950" s="13" t="s">
        <v>918</v>
      </c>
      <c r="C950" s="19">
        <v>0</v>
      </c>
      <c r="D950" s="19">
        <v>8500</v>
      </c>
      <c r="E950" s="21">
        <v>0</v>
      </c>
      <c r="F950" s="20">
        <v>6500</v>
      </c>
      <c r="G950" s="19">
        <v>0</v>
      </c>
      <c r="H950" s="19">
        <v>8000</v>
      </c>
      <c r="I950" s="19">
        <v>0</v>
      </c>
      <c r="J950" s="19">
        <v>5500</v>
      </c>
      <c r="K950" s="19">
        <v>0</v>
      </c>
      <c r="L950" s="19">
        <v>3000</v>
      </c>
      <c r="M950" s="21">
        <v>0</v>
      </c>
      <c r="N950" s="20">
        <v>1500</v>
      </c>
      <c r="O950" s="22"/>
      <c r="P950" s="19"/>
      <c r="Q950" s="22">
        <v>0</v>
      </c>
      <c r="R950" s="23">
        <v>6300</v>
      </c>
      <c r="S950" s="19">
        <v>0</v>
      </c>
      <c r="T950" s="19">
        <v>0</v>
      </c>
      <c r="U950" s="19"/>
      <c r="V950" s="19">
        <v>21956</v>
      </c>
      <c r="W950" s="21">
        <v>0</v>
      </c>
      <c r="X950" s="20">
        <v>3500</v>
      </c>
      <c r="Y950" s="19">
        <v>0</v>
      </c>
      <c r="Z950" s="19">
        <v>0</v>
      </c>
      <c r="AA950" s="21">
        <v>0</v>
      </c>
      <c r="AB950" s="21">
        <v>1000</v>
      </c>
      <c r="AC950" s="21">
        <v>0</v>
      </c>
      <c r="AD950" s="20">
        <v>1500</v>
      </c>
      <c r="AE950" s="19">
        <v>0</v>
      </c>
      <c r="AF950" s="19">
        <v>0</v>
      </c>
      <c r="AG950" s="19">
        <v>0</v>
      </c>
      <c r="AH950" s="19">
        <v>0</v>
      </c>
      <c r="AI950" s="21">
        <v>0</v>
      </c>
      <c r="AJ950" s="21">
        <v>2000</v>
      </c>
      <c r="AK950" s="19">
        <v>0</v>
      </c>
      <c r="AL950" s="19">
        <v>0</v>
      </c>
      <c r="AM950" s="19"/>
      <c r="AN950" s="19">
        <v>1000</v>
      </c>
      <c r="AO950" s="19"/>
      <c r="AP950" s="19"/>
      <c r="AQ950" s="21">
        <v>0</v>
      </c>
      <c r="AR950" s="20">
        <v>500</v>
      </c>
      <c r="AS950" s="21"/>
      <c r="AT950" s="20">
        <v>500</v>
      </c>
      <c r="AU950" s="19">
        <v>0</v>
      </c>
      <c r="AV950" s="19">
        <v>500</v>
      </c>
      <c r="AW950" s="19"/>
      <c r="AX950" s="19">
        <v>500</v>
      </c>
      <c r="AY950" s="19"/>
      <c r="AZ950" s="19"/>
      <c r="BA950" s="19">
        <v>0</v>
      </c>
      <c r="BB950" s="19">
        <v>0</v>
      </c>
      <c r="BC950" s="19"/>
      <c r="BD950" s="19"/>
      <c r="BE950" s="19"/>
      <c r="BF950" s="19"/>
      <c r="BG950" s="16">
        <f t="shared" si="57"/>
        <v>0</v>
      </c>
      <c r="BH950" s="16">
        <f t="shared" si="57"/>
        <v>72256</v>
      </c>
      <c r="BI950" s="16">
        <f t="shared" si="58"/>
        <v>0</v>
      </c>
      <c r="BJ950" s="16">
        <f t="shared" si="59"/>
        <v>72256</v>
      </c>
      <c r="BK950" s="18">
        <f t="shared" si="56"/>
        <v>1000</v>
      </c>
    </row>
    <row r="951" spans="1:63" ht="31.5" x14ac:dyDescent="0.3">
      <c r="A951" s="12">
        <v>46.921700000000001</v>
      </c>
      <c r="B951" s="13" t="s">
        <v>919</v>
      </c>
      <c r="C951" s="19"/>
      <c r="D951" s="19"/>
      <c r="E951" s="19">
        <v>0</v>
      </c>
      <c r="F951" s="19">
        <v>0</v>
      </c>
      <c r="G951" s="19">
        <v>0</v>
      </c>
      <c r="H951" s="19">
        <v>0</v>
      </c>
      <c r="I951" s="19">
        <v>0</v>
      </c>
      <c r="J951" s="19">
        <v>0</v>
      </c>
      <c r="K951" s="19">
        <v>0</v>
      </c>
      <c r="L951" s="19">
        <v>0</v>
      </c>
      <c r="M951" s="19">
        <v>0</v>
      </c>
      <c r="N951" s="19">
        <v>0</v>
      </c>
      <c r="O951" s="22"/>
      <c r="P951" s="19"/>
      <c r="Q951" s="22">
        <v>0</v>
      </c>
      <c r="R951" s="22">
        <v>0</v>
      </c>
      <c r="S951" s="19">
        <v>0</v>
      </c>
      <c r="T951" s="19">
        <v>0</v>
      </c>
      <c r="U951" s="19"/>
      <c r="V951" s="19"/>
      <c r="W951" s="19">
        <v>0</v>
      </c>
      <c r="X951" s="19">
        <v>0</v>
      </c>
      <c r="Y951" s="19">
        <v>0</v>
      </c>
      <c r="Z951" s="19">
        <v>0</v>
      </c>
      <c r="AA951" s="19">
        <v>0</v>
      </c>
      <c r="AB951" s="19">
        <v>0</v>
      </c>
      <c r="AC951" s="19">
        <v>0</v>
      </c>
      <c r="AD951" s="19">
        <v>0</v>
      </c>
      <c r="AE951" s="19">
        <v>0</v>
      </c>
      <c r="AF951" s="19">
        <v>0</v>
      </c>
      <c r="AG951" s="19">
        <v>0</v>
      </c>
      <c r="AH951" s="19">
        <v>0</v>
      </c>
      <c r="AI951" s="19">
        <v>0</v>
      </c>
      <c r="AJ951" s="19">
        <v>0</v>
      </c>
      <c r="AK951" s="19">
        <v>0</v>
      </c>
      <c r="AL951" s="19">
        <v>0</v>
      </c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>
        <v>0</v>
      </c>
      <c r="BB951" s="19">
        <v>0</v>
      </c>
      <c r="BC951" s="19"/>
      <c r="BD951" s="19"/>
      <c r="BE951" s="19"/>
      <c r="BF951" s="19"/>
      <c r="BG951" s="16">
        <f t="shared" si="57"/>
        <v>0</v>
      </c>
      <c r="BH951" s="16">
        <f t="shared" si="57"/>
        <v>0</v>
      </c>
      <c r="BI951" s="16">
        <f t="shared" si="58"/>
        <v>0</v>
      </c>
      <c r="BJ951" s="16">
        <f t="shared" si="59"/>
        <v>0</v>
      </c>
      <c r="BK951" s="18">
        <f t="shared" si="56"/>
        <v>0</v>
      </c>
    </row>
    <row r="952" spans="1:63" x14ac:dyDescent="0.3">
      <c r="A952" s="12">
        <v>46.922699999999999</v>
      </c>
      <c r="B952" s="13" t="s">
        <v>920</v>
      </c>
      <c r="C952" s="19"/>
      <c r="D952" s="19"/>
      <c r="E952" s="19">
        <v>0</v>
      </c>
      <c r="F952" s="19">
        <v>0</v>
      </c>
      <c r="G952" s="19">
        <v>0</v>
      </c>
      <c r="H952" s="19">
        <v>0</v>
      </c>
      <c r="I952" s="19">
        <v>0</v>
      </c>
      <c r="J952" s="19">
        <v>1254939.4000000004</v>
      </c>
      <c r="K952" s="19">
        <v>0</v>
      </c>
      <c r="L952" s="19">
        <v>0</v>
      </c>
      <c r="M952" s="21">
        <v>0</v>
      </c>
      <c r="N952" s="21">
        <v>2.0372681319713593E-10</v>
      </c>
      <c r="O952" s="22"/>
      <c r="P952" s="19"/>
      <c r="Q952" s="22">
        <v>0</v>
      </c>
      <c r="R952" s="23">
        <v>447360</v>
      </c>
      <c r="S952" s="19">
        <v>0</v>
      </c>
      <c r="T952" s="19">
        <v>0</v>
      </c>
      <c r="U952" s="19"/>
      <c r="V952" s="19">
        <v>1747819.58</v>
      </c>
      <c r="W952" s="19">
        <v>0</v>
      </c>
      <c r="X952" s="19">
        <v>0</v>
      </c>
      <c r="Y952" s="19">
        <v>0</v>
      </c>
      <c r="Z952" s="19">
        <v>12673.489999999991</v>
      </c>
      <c r="AA952" s="19">
        <v>0</v>
      </c>
      <c r="AB952" s="19">
        <v>0</v>
      </c>
      <c r="AC952" s="21">
        <v>0</v>
      </c>
      <c r="AD952" s="20">
        <v>113110</v>
      </c>
      <c r="AE952" s="19">
        <v>0</v>
      </c>
      <c r="AF952" s="19">
        <v>0</v>
      </c>
      <c r="AG952" s="21">
        <v>0</v>
      </c>
      <c r="AH952" s="21">
        <v>113269</v>
      </c>
      <c r="AI952" s="21">
        <v>0</v>
      </c>
      <c r="AJ952" s="21">
        <v>937934</v>
      </c>
      <c r="AK952" s="21">
        <v>0</v>
      </c>
      <c r="AL952" s="20">
        <v>845062</v>
      </c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>
        <v>0</v>
      </c>
      <c r="BB952" s="19">
        <v>0</v>
      </c>
      <c r="BC952" s="19"/>
      <c r="BD952" s="19"/>
      <c r="BE952" s="19"/>
      <c r="BF952" s="19"/>
      <c r="BG952" s="16">
        <f t="shared" si="57"/>
        <v>0</v>
      </c>
      <c r="BH952" s="16">
        <f t="shared" si="57"/>
        <v>5472167.4700000007</v>
      </c>
      <c r="BI952" s="16">
        <f t="shared" si="58"/>
        <v>0</v>
      </c>
      <c r="BJ952" s="16">
        <f t="shared" si="59"/>
        <v>5472167.4700000007</v>
      </c>
      <c r="BK952" s="18">
        <f t="shared" si="56"/>
        <v>0</v>
      </c>
    </row>
    <row r="953" spans="1:63" x14ac:dyDescent="0.3">
      <c r="A953" s="12">
        <v>46.924700000000001</v>
      </c>
      <c r="B953" s="13" t="s">
        <v>921</v>
      </c>
      <c r="C953" s="19">
        <v>0</v>
      </c>
      <c r="D953" s="19">
        <v>0</v>
      </c>
      <c r="E953" s="21">
        <v>0</v>
      </c>
      <c r="F953" s="20">
        <v>511259</v>
      </c>
      <c r="G953" s="19">
        <v>0</v>
      </c>
      <c r="H953" s="19">
        <v>0</v>
      </c>
      <c r="I953" s="19">
        <v>0</v>
      </c>
      <c r="J953" s="19">
        <v>2792</v>
      </c>
      <c r="K953" s="19">
        <v>0</v>
      </c>
      <c r="L953" s="19">
        <v>48488</v>
      </c>
      <c r="M953" s="19">
        <v>0</v>
      </c>
      <c r="N953" s="19">
        <v>0</v>
      </c>
      <c r="O953" s="22"/>
      <c r="P953" s="19"/>
      <c r="Q953" s="22">
        <v>0</v>
      </c>
      <c r="R953" s="22">
        <v>0</v>
      </c>
      <c r="S953" s="24">
        <v>0</v>
      </c>
      <c r="T953" s="20">
        <v>540145</v>
      </c>
      <c r="U953" s="19"/>
      <c r="V953" s="19">
        <v>719505</v>
      </c>
      <c r="W953" s="21">
        <v>0</v>
      </c>
      <c r="X953" s="20">
        <v>751932</v>
      </c>
      <c r="Y953" s="19">
        <v>0</v>
      </c>
      <c r="Z953" s="19">
        <v>329007</v>
      </c>
      <c r="AA953" s="21">
        <v>0</v>
      </c>
      <c r="AB953" s="21">
        <v>692531</v>
      </c>
      <c r="AC953" s="19">
        <v>0</v>
      </c>
      <c r="AD953" s="19">
        <v>0</v>
      </c>
      <c r="AE953" s="19">
        <v>0</v>
      </c>
      <c r="AF953" s="19">
        <v>48118</v>
      </c>
      <c r="AG953" s="19">
        <v>0</v>
      </c>
      <c r="AH953" s="19">
        <v>0</v>
      </c>
      <c r="AI953" s="19">
        <v>0</v>
      </c>
      <c r="AJ953" s="19">
        <v>0</v>
      </c>
      <c r="AK953" s="19">
        <v>0</v>
      </c>
      <c r="AL953" s="19">
        <v>0</v>
      </c>
      <c r="AM953" s="19"/>
      <c r="AN953" s="19"/>
      <c r="AO953" s="19"/>
      <c r="AP953" s="19"/>
      <c r="AQ953" s="19">
        <v>0</v>
      </c>
      <c r="AR953" s="19">
        <v>0</v>
      </c>
      <c r="AS953" s="21"/>
      <c r="AT953" s="20">
        <v>27416</v>
      </c>
      <c r="AU953" s="19"/>
      <c r="AV953" s="19"/>
      <c r="AW953" s="19"/>
      <c r="AX953" s="19">
        <v>2469691</v>
      </c>
      <c r="AY953" s="19"/>
      <c r="AZ953" s="19"/>
      <c r="BA953" s="19">
        <v>0</v>
      </c>
      <c r="BB953" s="19">
        <v>2721091</v>
      </c>
      <c r="BC953" s="19"/>
      <c r="BD953" s="19"/>
      <c r="BE953" s="19"/>
      <c r="BF953" s="19"/>
      <c r="BG953" s="16">
        <f t="shared" si="57"/>
        <v>0</v>
      </c>
      <c r="BH953" s="16">
        <f t="shared" si="57"/>
        <v>8861975</v>
      </c>
      <c r="BI953" s="16">
        <f t="shared" si="58"/>
        <v>0</v>
      </c>
      <c r="BJ953" s="16">
        <f t="shared" si="59"/>
        <v>8861975</v>
      </c>
      <c r="BK953" s="18">
        <f t="shared" si="56"/>
        <v>692531</v>
      </c>
    </row>
    <row r="954" spans="1:63" ht="31.5" x14ac:dyDescent="0.3">
      <c r="A954" s="12">
        <v>46.924799999999998</v>
      </c>
      <c r="B954" s="13" t="s">
        <v>922</v>
      </c>
      <c r="C954" s="19"/>
      <c r="D954" s="19"/>
      <c r="E954" s="19">
        <v>0</v>
      </c>
      <c r="F954" s="19">
        <v>0</v>
      </c>
      <c r="G954" s="19">
        <v>0</v>
      </c>
      <c r="H954" s="19">
        <v>0</v>
      </c>
      <c r="I954" s="19"/>
      <c r="J954" s="19"/>
      <c r="K954" s="19">
        <v>0</v>
      </c>
      <c r="L954" s="19">
        <v>0</v>
      </c>
      <c r="M954" s="19">
        <v>0</v>
      </c>
      <c r="N954" s="19">
        <v>0</v>
      </c>
      <c r="O954" s="22"/>
      <c r="P954" s="19"/>
      <c r="Q954" s="22">
        <v>0</v>
      </c>
      <c r="R954" s="22">
        <v>0</v>
      </c>
      <c r="S954" s="19">
        <v>0</v>
      </c>
      <c r="T954" s="19">
        <v>0</v>
      </c>
      <c r="U954" s="19"/>
      <c r="V954" s="19"/>
      <c r="W954" s="19">
        <v>0</v>
      </c>
      <c r="X954" s="19">
        <v>0</v>
      </c>
      <c r="Y954" s="19">
        <v>0</v>
      </c>
      <c r="Z954" s="19">
        <v>0</v>
      </c>
      <c r="AA954" s="19">
        <v>0</v>
      </c>
      <c r="AB954" s="19">
        <v>0</v>
      </c>
      <c r="AC954" s="19">
        <v>0</v>
      </c>
      <c r="AD954" s="19">
        <v>0</v>
      </c>
      <c r="AE954" s="19">
        <v>0</v>
      </c>
      <c r="AF954" s="19">
        <v>0</v>
      </c>
      <c r="AG954" s="19">
        <v>0</v>
      </c>
      <c r="AH954" s="19">
        <v>0</v>
      </c>
      <c r="AI954" s="19">
        <v>0</v>
      </c>
      <c r="AJ954" s="19">
        <v>0</v>
      </c>
      <c r="AK954" s="19">
        <v>0</v>
      </c>
      <c r="AL954" s="19">
        <v>0</v>
      </c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>
        <v>0</v>
      </c>
      <c r="BB954" s="19">
        <v>0</v>
      </c>
      <c r="BC954" s="19"/>
      <c r="BD954" s="19"/>
      <c r="BE954" s="19"/>
      <c r="BF954" s="19"/>
      <c r="BG954" s="16">
        <f t="shared" si="57"/>
        <v>0</v>
      </c>
      <c r="BH954" s="16">
        <f t="shared" si="57"/>
        <v>0</v>
      </c>
      <c r="BI954" s="16">
        <f t="shared" si="58"/>
        <v>0</v>
      </c>
      <c r="BJ954" s="16">
        <f t="shared" si="59"/>
        <v>0</v>
      </c>
      <c r="BK954" s="18">
        <f t="shared" si="56"/>
        <v>0</v>
      </c>
    </row>
    <row r="955" spans="1:63" x14ac:dyDescent="0.3">
      <c r="A955" s="12">
        <v>46.925699999999999</v>
      </c>
      <c r="B955" s="13" t="s">
        <v>923</v>
      </c>
      <c r="C955" s="19"/>
      <c r="D955" s="19"/>
      <c r="E955" s="19">
        <v>0</v>
      </c>
      <c r="F955" s="19">
        <v>0</v>
      </c>
      <c r="G955" s="19">
        <v>0</v>
      </c>
      <c r="H955" s="19">
        <v>0</v>
      </c>
      <c r="I955" s="19">
        <v>0</v>
      </c>
      <c r="J955" s="19">
        <v>0</v>
      </c>
      <c r="K955" s="19">
        <v>0</v>
      </c>
      <c r="L955" s="19">
        <v>0</v>
      </c>
      <c r="M955" s="19">
        <v>0</v>
      </c>
      <c r="N955" s="19">
        <v>0</v>
      </c>
      <c r="O955" s="22"/>
      <c r="P955" s="19"/>
      <c r="Q955" s="22">
        <v>0</v>
      </c>
      <c r="R955" s="23">
        <v>57000</v>
      </c>
      <c r="S955" s="19"/>
      <c r="T955" s="19"/>
      <c r="U955" s="19"/>
      <c r="V955" s="19">
        <v>0</v>
      </c>
      <c r="W955" s="19">
        <v>0</v>
      </c>
      <c r="X955" s="19">
        <v>0</v>
      </c>
      <c r="Y955" s="19">
        <v>0</v>
      </c>
      <c r="Z955" s="19">
        <v>0</v>
      </c>
      <c r="AA955" s="21">
        <v>0</v>
      </c>
      <c r="AB955" s="21">
        <v>65950</v>
      </c>
      <c r="AC955" s="19">
        <v>0</v>
      </c>
      <c r="AD955" s="19">
        <v>0</v>
      </c>
      <c r="AE955" s="19">
        <v>0</v>
      </c>
      <c r="AF955" s="19">
        <v>0</v>
      </c>
      <c r="AG955" s="19">
        <v>0</v>
      </c>
      <c r="AH955" s="19">
        <v>0</v>
      </c>
      <c r="AI955" s="19">
        <v>0</v>
      </c>
      <c r="AJ955" s="19">
        <v>0</v>
      </c>
      <c r="AK955" s="19">
        <v>0</v>
      </c>
      <c r="AL955" s="19">
        <v>0</v>
      </c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>
        <v>46000</v>
      </c>
      <c r="AY955" s="19"/>
      <c r="AZ955" s="19"/>
      <c r="BA955" s="19">
        <v>0</v>
      </c>
      <c r="BB955" s="19">
        <v>0</v>
      </c>
      <c r="BC955" s="19"/>
      <c r="BD955" s="19"/>
      <c r="BE955" s="19"/>
      <c r="BF955" s="19"/>
      <c r="BG955" s="16">
        <f t="shared" si="57"/>
        <v>0</v>
      </c>
      <c r="BH955" s="16">
        <f t="shared" si="57"/>
        <v>168950</v>
      </c>
      <c r="BI955" s="16">
        <f t="shared" si="58"/>
        <v>0</v>
      </c>
      <c r="BJ955" s="16">
        <f t="shared" si="59"/>
        <v>168950</v>
      </c>
      <c r="BK955" s="18">
        <f t="shared" si="56"/>
        <v>65950</v>
      </c>
    </row>
    <row r="956" spans="1:63" x14ac:dyDescent="0.3">
      <c r="A956" s="12">
        <v>46.926699999999997</v>
      </c>
      <c r="B956" s="13" t="s">
        <v>924</v>
      </c>
      <c r="C956" s="19"/>
      <c r="D956" s="19"/>
      <c r="E956" s="19">
        <v>0</v>
      </c>
      <c r="F956" s="19">
        <v>0</v>
      </c>
      <c r="G956" s="19">
        <v>0</v>
      </c>
      <c r="H956" s="19">
        <v>0</v>
      </c>
      <c r="I956" s="19">
        <v>0</v>
      </c>
      <c r="J956" s="19">
        <v>0</v>
      </c>
      <c r="K956" s="19">
        <v>0</v>
      </c>
      <c r="L956" s="19">
        <v>0</v>
      </c>
      <c r="M956" s="19">
        <v>0</v>
      </c>
      <c r="N956" s="19">
        <v>0</v>
      </c>
      <c r="O956" s="22"/>
      <c r="P956" s="19"/>
      <c r="Q956" s="22">
        <v>0</v>
      </c>
      <c r="R956" s="22">
        <v>0</v>
      </c>
      <c r="S956" s="19">
        <v>0</v>
      </c>
      <c r="T956" s="19">
        <v>0</v>
      </c>
      <c r="U956" s="19"/>
      <c r="V956" s="19"/>
      <c r="W956" s="19">
        <v>0</v>
      </c>
      <c r="X956" s="19">
        <v>0</v>
      </c>
      <c r="Y956" s="19">
        <v>0</v>
      </c>
      <c r="Z956" s="19">
        <v>0</v>
      </c>
      <c r="AA956" s="19">
        <v>0</v>
      </c>
      <c r="AB956" s="19">
        <v>0</v>
      </c>
      <c r="AC956" s="19">
        <v>0</v>
      </c>
      <c r="AD956" s="19">
        <v>0</v>
      </c>
      <c r="AE956" s="19">
        <v>0</v>
      </c>
      <c r="AF956" s="19">
        <v>0</v>
      </c>
      <c r="AG956" s="19">
        <v>0</v>
      </c>
      <c r="AH956" s="19">
        <v>0</v>
      </c>
      <c r="AI956" s="19">
        <v>0</v>
      </c>
      <c r="AJ956" s="19">
        <v>0</v>
      </c>
      <c r="AK956" s="19">
        <v>0</v>
      </c>
      <c r="AL956" s="19">
        <v>0</v>
      </c>
      <c r="AM956" s="19"/>
      <c r="AN956" s="19"/>
      <c r="AO956" s="19"/>
      <c r="AP956" s="19"/>
      <c r="AQ956" s="19"/>
      <c r="AR956" s="19"/>
      <c r="AS956" s="19"/>
      <c r="AT956" s="19"/>
      <c r="AU956" s="19">
        <v>0</v>
      </c>
      <c r="AV956" s="19">
        <v>0</v>
      </c>
      <c r="AW956" s="19"/>
      <c r="AX956" s="19"/>
      <c r="AY956" s="19"/>
      <c r="AZ956" s="19"/>
      <c r="BA956" s="19">
        <v>0</v>
      </c>
      <c r="BB956" s="19">
        <v>0</v>
      </c>
      <c r="BC956" s="19"/>
      <c r="BD956" s="19"/>
      <c r="BE956" s="19"/>
      <c r="BF956" s="19"/>
      <c r="BG956" s="16">
        <f t="shared" si="57"/>
        <v>0</v>
      </c>
      <c r="BH956" s="16">
        <f t="shared" si="57"/>
        <v>0</v>
      </c>
      <c r="BI956" s="16">
        <f t="shared" si="58"/>
        <v>0</v>
      </c>
      <c r="BJ956" s="16">
        <f t="shared" si="59"/>
        <v>0</v>
      </c>
      <c r="BK956" s="18">
        <f t="shared" si="56"/>
        <v>0</v>
      </c>
    </row>
    <row r="957" spans="1:63" ht="31.5" x14ac:dyDescent="0.3">
      <c r="A957" s="12">
        <v>46.927700000000002</v>
      </c>
      <c r="B957" s="13" t="s">
        <v>925</v>
      </c>
      <c r="C957" s="19"/>
      <c r="D957" s="19"/>
      <c r="E957" s="19">
        <v>0</v>
      </c>
      <c r="F957" s="19">
        <v>0</v>
      </c>
      <c r="G957" s="19">
        <v>0</v>
      </c>
      <c r="H957" s="19">
        <v>0</v>
      </c>
      <c r="I957" s="19">
        <v>0</v>
      </c>
      <c r="J957" s="19">
        <v>0</v>
      </c>
      <c r="K957" s="19">
        <v>0</v>
      </c>
      <c r="L957" s="19">
        <v>0</v>
      </c>
      <c r="M957" s="19">
        <v>0</v>
      </c>
      <c r="N957" s="19">
        <v>0</v>
      </c>
      <c r="O957" s="22"/>
      <c r="P957" s="19"/>
      <c r="Q957" s="22">
        <v>0</v>
      </c>
      <c r="R957" s="22">
        <v>0</v>
      </c>
      <c r="S957" s="19">
        <v>0</v>
      </c>
      <c r="T957" s="19">
        <v>0</v>
      </c>
      <c r="U957" s="19"/>
      <c r="V957" s="19"/>
      <c r="W957" s="19">
        <v>0</v>
      </c>
      <c r="X957" s="19">
        <v>0</v>
      </c>
      <c r="Y957" s="19">
        <v>0</v>
      </c>
      <c r="Z957" s="19">
        <v>0</v>
      </c>
      <c r="AA957" s="19">
        <v>0</v>
      </c>
      <c r="AB957" s="19">
        <v>0</v>
      </c>
      <c r="AC957" s="19">
        <v>0</v>
      </c>
      <c r="AD957" s="19">
        <v>0</v>
      </c>
      <c r="AE957" s="19">
        <v>0</v>
      </c>
      <c r="AF957" s="19">
        <v>0</v>
      </c>
      <c r="AG957" s="19">
        <v>0</v>
      </c>
      <c r="AH957" s="19">
        <v>0</v>
      </c>
      <c r="AI957" s="19">
        <v>0</v>
      </c>
      <c r="AJ957" s="19">
        <v>0</v>
      </c>
      <c r="AK957" s="19">
        <v>0</v>
      </c>
      <c r="AL957" s="19">
        <v>0</v>
      </c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>
        <v>0</v>
      </c>
      <c r="BB957" s="19">
        <v>0</v>
      </c>
      <c r="BC957" s="19"/>
      <c r="BD957" s="19"/>
      <c r="BE957" s="19"/>
      <c r="BF957" s="19"/>
      <c r="BG957" s="16">
        <f t="shared" si="57"/>
        <v>0</v>
      </c>
      <c r="BH957" s="16">
        <f t="shared" si="57"/>
        <v>0</v>
      </c>
      <c r="BI957" s="16">
        <f t="shared" si="58"/>
        <v>0</v>
      </c>
      <c r="BJ957" s="16">
        <f t="shared" si="59"/>
        <v>0</v>
      </c>
      <c r="BK957" s="18">
        <f t="shared" si="56"/>
        <v>0</v>
      </c>
    </row>
    <row r="958" spans="1:63" ht="31.5" x14ac:dyDescent="0.3">
      <c r="A958" s="12">
        <v>46.927799999999998</v>
      </c>
      <c r="B958" s="13" t="s">
        <v>926</v>
      </c>
      <c r="C958" s="19"/>
      <c r="D958" s="19"/>
      <c r="E958" s="19">
        <v>0</v>
      </c>
      <c r="F958" s="19">
        <v>0</v>
      </c>
      <c r="G958" s="19">
        <v>0</v>
      </c>
      <c r="H958" s="19">
        <v>0</v>
      </c>
      <c r="I958" s="19"/>
      <c r="J958" s="19"/>
      <c r="K958" s="19">
        <v>0</v>
      </c>
      <c r="L958" s="19">
        <v>0</v>
      </c>
      <c r="M958" s="19">
        <v>0</v>
      </c>
      <c r="N958" s="19">
        <v>0</v>
      </c>
      <c r="O958" s="22"/>
      <c r="P958" s="19"/>
      <c r="Q958" s="22">
        <v>0</v>
      </c>
      <c r="R958" s="22">
        <v>0</v>
      </c>
      <c r="S958" s="19">
        <v>0</v>
      </c>
      <c r="T958" s="19">
        <v>0</v>
      </c>
      <c r="U958" s="19"/>
      <c r="V958" s="19"/>
      <c r="W958" s="19">
        <v>0</v>
      </c>
      <c r="X958" s="19">
        <v>0</v>
      </c>
      <c r="Y958" s="19">
        <v>0</v>
      </c>
      <c r="Z958" s="19">
        <v>0</v>
      </c>
      <c r="AA958" s="19">
        <v>0</v>
      </c>
      <c r="AB958" s="19">
        <v>0</v>
      </c>
      <c r="AC958" s="19">
        <v>0</v>
      </c>
      <c r="AD958" s="19">
        <v>0</v>
      </c>
      <c r="AE958" s="19">
        <v>0</v>
      </c>
      <c r="AF958" s="19">
        <v>0</v>
      </c>
      <c r="AG958" s="19">
        <v>0</v>
      </c>
      <c r="AH958" s="19">
        <v>0</v>
      </c>
      <c r="AI958" s="19">
        <v>0</v>
      </c>
      <c r="AJ958" s="19">
        <v>0</v>
      </c>
      <c r="AK958" s="19">
        <v>0</v>
      </c>
      <c r="AL958" s="19">
        <v>0</v>
      </c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>
        <v>0</v>
      </c>
      <c r="BB958" s="19">
        <v>0</v>
      </c>
      <c r="BC958" s="19"/>
      <c r="BD958" s="19"/>
      <c r="BE958" s="19"/>
      <c r="BF958" s="19"/>
      <c r="BG958" s="16">
        <f t="shared" si="57"/>
        <v>0</v>
      </c>
      <c r="BH958" s="16">
        <f t="shared" si="57"/>
        <v>0</v>
      </c>
      <c r="BI958" s="16">
        <f t="shared" si="58"/>
        <v>0</v>
      </c>
      <c r="BJ958" s="16">
        <f t="shared" si="59"/>
        <v>0</v>
      </c>
      <c r="BK958" s="18">
        <f t="shared" si="56"/>
        <v>0</v>
      </c>
    </row>
    <row r="959" spans="1:63" x14ac:dyDescent="0.3">
      <c r="A959" s="12">
        <v>46.928699999999999</v>
      </c>
      <c r="B959" s="13" t="s">
        <v>927</v>
      </c>
      <c r="C959" s="19"/>
      <c r="D959" s="19"/>
      <c r="E959" s="19">
        <v>0</v>
      </c>
      <c r="F959" s="19">
        <v>8940</v>
      </c>
      <c r="G959" s="19">
        <v>0</v>
      </c>
      <c r="H959" s="19">
        <v>0</v>
      </c>
      <c r="I959" s="19">
        <v>0</v>
      </c>
      <c r="J959" s="19">
        <v>0</v>
      </c>
      <c r="K959" s="19">
        <v>0</v>
      </c>
      <c r="L959" s="19">
        <v>40400</v>
      </c>
      <c r="M959" s="21">
        <v>0</v>
      </c>
      <c r="N959" s="25">
        <v>199189.29999999981</v>
      </c>
      <c r="O959" s="22"/>
      <c r="P959" s="19"/>
      <c r="Q959" s="22">
        <v>0</v>
      </c>
      <c r="R959" s="23">
        <v>224724</v>
      </c>
      <c r="S959" s="19">
        <v>0</v>
      </c>
      <c r="T959" s="19">
        <v>0</v>
      </c>
      <c r="U959" s="19"/>
      <c r="V959" s="19"/>
      <c r="W959" s="21">
        <v>0</v>
      </c>
      <c r="X959" s="20">
        <v>40398</v>
      </c>
      <c r="Y959" s="19">
        <v>0</v>
      </c>
      <c r="Z959" s="19">
        <v>26772</v>
      </c>
      <c r="AA959" s="19">
        <v>0</v>
      </c>
      <c r="AB959" s="19">
        <v>0</v>
      </c>
      <c r="AC959" s="19">
        <v>0</v>
      </c>
      <c r="AD959" s="19">
        <v>0</v>
      </c>
      <c r="AE959" s="19">
        <v>0</v>
      </c>
      <c r="AF959" s="19">
        <v>26835</v>
      </c>
      <c r="AG959" s="19">
        <v>0</v>
      </c>
      <c r="AH959" s="19">
        <v>0</v>
      </c>
      <c r="AI959" s="19">
        <v>0</v>
      </c>
      <c r="AJ959" s="19">
        <v>0</v>
      </c>
      <c r="AK959" s="19">
        <v>0</v>
      </c>
      <c r="AL959" s="19">
        <v>0</v>
      </c>
      <c r="AM959" s="19"/>
      <c r="AN959" s="19">
        <v>123419</v>
      </c>
      <c r="AO959" s="19"/>
      <c r="AP959" s="19"/>
      <c r="AQ959" s="21">
        <v>0</v>
      </c>
      <c r="AR959" s="20">
        <v>195880</v>
      </c>
      <c r="AS959" s="19"/>
      <c r="AT959" s="19"/>
      <c r="AU959" s="19"/>
      <c r="AV959" s="19"/>
      <c r="AW959" s="19"/>
      <c r="AX959" s="19"/>
      <c r="AY959" s="19"/>
      <c r="AZ959" s="19"/>
      <c r="BA959" s="19">
        <v>0</v>
      </c>
      <c r="BB959" s="19">
        <v>0</v>
      </c>
      <c r="BC959" s="19"/>
      <c r="BD959" s="19"/>
      <c r="BE959" s="19"/>
      <c r="BF959" s="19"/>
      <c r="BG959" s="16">
        <f t="shared" si="57"/>
        <v>0</v>
      </c>
      <c r="BH959" s="16">
        <f t="shared" si="57"/>
        <v>886557.29999999981</v>
      </c>
      <c r="BI959" s="16">
        <f t="shared" si="58"/>
        <v>0</v>
      </c>
      <c r="BJ959" s="16">
        <f t="shared" si="59"/>
        <v>886557.29999999981</v>
      </c>
      <c r="BK959" s="18">
        <f t="shared" si="56"/>
        <v>0</v>
      </c>
    </row>
    <row r="960" spans="1:63" x14ac:dyDescent="0.3">
      <c r="A960" s="26">
        <v>46.929699999999997</v>
      </c>
      <c r="B960" s="13" t="s">
        <v>928</v>
      </c>
      <c r="C960" s="19"/>
      <c r="D960" s="19"/>
      <c r="E960" s="19">
        <v>0</v>
      </c>
      <c r="F960" s="19">
        <v>0</v>
      </c>
      <c r="G960" s="19">
        <v>0</v>
      </c>
      <c r="H960" s="19">
        <v>0</v>
      </c>
      <c r="I960" s="19">
        <v>0</v>
      </c>
      <c r="J960" s="19">
        <v>0</v>
      </c>
      <c r="K960" s="19">
        <v>0</v>
      </c>
      <c r="L960" s="19">
        <v>0</v>
      </c>
      <c r="M960" s="19">
        <v>0</v>
      </c>
      <c r="N960" s="19">
        <v>0</v>
      </c>
      <c r="O960" s="22"/>
      <c r="P960" s="19"/>
      <c r="Q960" s="22">
        <v>0</v>
      </c>
      <c r="R960" s="22">
        <v>0</v>
      </c>
      <c r="S960" s="19">
        <v>0</v>
      </c>
      <c r="T960" s="19">
        <v>0</v>
      </c>
      <c r="U960" s="19"/>
      <c r="V960" s="19"/>
      <c r="W960" s="19">
        <v>0</v>
      </c>
      <c r="X960" s="19">
        <v>0</v>
      </c>
      <c r="Y960" s="19">
        <v>0</v>
      </c>
      <c r="Z960" s="19">
        <v>0</v>
      </c>
      <c r="AA960" s="19">
        <v>0</v>
      </c>
      <c r="AB960" s="19">
        <v>0</v>
      </c>
      <c r="AC960" s="19">
        <v>0</v>
      </c>
      <c r="AD960" s="19">
        <v>0</v>
      </c>
      <c r="AE960" s="19">
        <v>0</v>
      </c>
      <c r="AF960" s="19">
        <v>0</v>
      </c>
      <c r="AG960" s="19">
        <v>0</v>
      </c>
      <c r="AH960" s="19">
        <v>0</v>
      </c>
      <c r="AI960" s="19">
        <v>0</v>
      </c>
      <c r="AJ960" s="19">
        <v>0</v>
      </c>
      <c r="AK960" s="19">
        <v>0</v>
      </c>
      <c r="AL960" s="19">
        <v>0</v>
      </c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>
        <v>0</v>
      </c>
      <c r="BB960" s="19">
        <v>0</v>
      </c>
      <c r="BC960" s="19"/>
      <c r="BD960" s="19"/>
      <c r="BE960" s="19"/>
      <c r="BF960" s="19"/>
      <c r="BG960" s="16">
        <f t="shared" si="57"/>
        <v>0</v>
      </c>
      <c r="BH960" s="16">
        <f t="shared" si="57"/>
        <v>0</v>
      </c>
      <c r="BI960" s="16">
        <f t="shared" si="58"/>
        <v>0</v>
      </c>
      <c r="BJ960" s="16">
        <f t="shared" si="59"/>
        <v>0</v>
      </c>
      <c r="BK960" s="18">
        <f t="shared" si="56"/>
        <v>0</v>
      </c>
    </row>
    <row r="961" spans="1:63" x14ac:dyDescent="0.3">
      <c r="A961" s="12">
        <v>46.930700000000002</v>
      </c>
      <c r="B961" s="13" t="s">
        <v>929</v>
      </c>
      <c r="C961" s="19"/>
      <c r="D961" s="19"/>
      <c r="E961" s="19">
        <v>0</v>
      </c>
      <c r="F961" s="19">
        <v>0</v>
      </c>
      <c r="G961" s="19">
        <v>0</v>
      </c>
      <c r="H961" s="19">
        <v>0</v>
      </c>
      <c r="I961" s="19">
        <v>0</v>
      </c>
      <c r="J961" s="19">
        <v>0</v>
      </c>
      <c r="K961" s="19">
        <v>0</v>
      </c>
      <c r="L961" s="19">
        <v>3600</v>
      </c>
      <c r="M961" s="19">
        <v>0</v>
      </c>
      <c r="N961" s="19">
        <v>0</v>
      </c>
      <c r="O961" s="22"/>
      <c r="P961" s="19"/>
      <c r="Q961" s="22">
        <v>0</v>
      </c>
      <c r="R961" s="22">
        <v>0</v>
      </c>
      <c r="S961" s="19">
        <v>0</v>
      </c>
      <c r="T961" s="19">
        <v>0</v>
      </c>
      <c r="U961" s="19"/>
      <c r="V961" s="19"/>
      <c r="W961" s="19">
        <v>0</v>
      </c>
      <c r="X961" s="19">
        <v>0</v>
      </c>
      <c r="Y961" s="19">
        <v>0</v>
      </c>
      <c r="Z961" s="19">
        <v>0</v>
      </c>
      <c r="AA961" s="19">
        <v>0</v>
      </c>
      <c r="AB961" s="19">
        <v>0</v>
      </c>
      <c r="AC961" s="19">
        <v>0</v>
      </c>
      <c r="AD961" s="19">
        <v>0</v>
      </c>
      <c r="AE961" s="19">
        <v>0</v>
      </c>
      <c r="AF961" s="19">
        <v>74495</v>
      </c>
      <c r="AG961" s="19">
        <v>0</v>
      </c>
      <c r="AH961" s="19">
        <v>0</v>
      </c>
      <c r="AI961" s="19">
        <v>0</v>
      </c>
      <c r="AJ961" s="19">
        <v>0</v>
      </c>
      <c r="AK961" s="19">
        <v>0</v>
      </c>
      <c r="AL961" s="19">
        <v>0</v>
      </c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>
        <v>0</v>
      </c>
      <c r="BB961" s="19">
        <v>0</v>
      </c>
      <c r="BC961" s="19"/>
      <c r="BD961" s="19"/>
      <c r="BE961" s="19"/>
      <c r="BF961" s="19"/>
      <c r="BG961" s="16">
        <f t="shared" si="57"/>
        <v>0</v>
      </c>
      <c r="BH961" s="16">
        <f t="shared" si="57"/>
        <v>78095</v>
      </c>
      <c r="BI961" s="16">
        <f t="shared" si="58"/>
        <v>0</v>
      </c>
      <c r="BJ961" s="16">
        <f t="shared" si="59"/>
        <v>78095</v>
      </c>
      <c r="BK961" s="18">
        <f t="shared" si="56"/>
        <v>0</v>
      </c>
    </row>
    <row r="962" spans="1:63" x14ac:dyDescent="0.3">
      <c r="A962" s="12">
        <v>46.931699999999999</v>
      </c>
      <c r="B962" s="13" t="s">
        <v>930</v>
      </c>
      <c r="C962" s="19"/>
      <c r="D962" s="19"/>
      <c r="E962" s="19">
        <v>0</v>
      </c>
      <c r="F962" s="19">
        <v>0</v>
      </c>
      <c r="G962" s="19">
        <v>0</v>
      </c>
      <c r="H962" s="19">
        <v>0</v>
      </c>
      <c r="I962" s="19">
        <v>0</v>
      </c>
      <c r="J962" s="19">
        <v>0</v>
      </c>
      <c r="K962" s="19">
        <v>0</v>
      </c>
      <c r="L962" s="19">
        <v>4083</v>
      </c>
      <c r="M962" s="19">
        <v>0</v>
      </c>
      <c r="N962" s="19">
        <v>0</v>
      </c>
      <c r="O962" s="22"/>
      <c r="P962" s="19"/>
      <c r="Q962" s="22">
        <v>0</v>
      </c>
      <c r="R962" s="22">
        <v>0</v>
      </c>
      <c r="S962" s="19">
        <v>0</v>
      </c>
      <c r="T962" s="19">
        <v>0</v>
      </c>
      <c r="U962" s="19"/>
      <c r="V962" s="19"/>
      <c r="W962" s="19">
        <v>0</v>
      </c>
      <c r="X962" s="19">
        <v>0</v>
      </c>
      <c r="Y962" s="19">
        <v>0</v>
      </c>
      <c r="Z962" s="19">
        <v>0</v>
      </c>
      <c r="AA962" s="19">
        <v>0</v>
      </c>
      <c r="AB962" s="19">
        <v>0</v>
      </c>
      <c r="AC962" s="19">
        <v>0</v>
      </c>
      <c r="AD962" s="19">
        <v>0</v>
      </c>
      <c r="AE962" s="19">
        <v>0</v>
      </c>
      <c r="AF962" s="19">
        <v>80702</v>
      </c>
      <c r="AG962" s="19">
        <v>0</v>
      </c>
      <c r="AH962" s="19">
        <v>0</v>
      </c>
      <c r="AI962" s="19">
        <v>0</v>
      </c>
      <c r="AJ962" s="19">
        <v>0</v>
      </c>
      <c r="AK962" s="19">
        <v>0</v>
      </c>
      <c r="AL962" s="19">
        <v>0</v>
      </c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>
        <v>0</v>
      </c>
      <c r="BB962" s="19">
        <v>0</v>
      </c>
      <c r="BC962" s="19"/>
      <c r="BD962" s="19"/>
      <c r="BE962" s="19"/>
      <c r="BF962" s="19"/>
      <c r="BG962" s="16">
        <f t="shared" si="57"/>
        <v>0</v>
      </c>
      <c r="BH962" s="16">
        <f t="shared" si="57"/>
        <v>84785</v>
      </c>
      <c r="BI962" s="16">
        <f t="shared" si="58"/>
        <v>0</v>
      </c>
      <c r="BJ962" s="16">
        <f t="shared" si="59"/>
        <v>84785</v>
      </c>
      <c r="BK962" s="18">
        <f t="shared" si="56"/>
        <v>0</v>
      </c>
    </row>
    <row r="963" spans="1:63" x14ac:dyDescent="0.3">
      <c r="A963" s="12">
        <v>46.932699999999997</v>
      </c>
      <c r="B963" s="13" t="s">
        <v>931</v>
      </c>
      <c r="C963" s="19"/>
      <c r="D963" s="19"/>
      <c r="E963" s="19">
        <v>0</v>
      </c>
      <c r="F963" s="19">
        <v>0</v>
      </c>
      <c r="G963" s="19">
        <v>0</v>
      </c>
      <c r="H963" s="19">
        <v>0</v>
      </c>
      <c r="I963" s="19"/>
      <c r="J963" s="19"/>
      <c r="K963" s="19">
        <v>0</v>
      </c>
      <c r="L963" s="19">
        <v>0</v>
      </c>
      <c r="M963" s="19">
        <v>0</v>
      </c>
      <c r="N963" s="19">
        <v>0</v>
      </c>
      <c r="O963" s="22"/>
      <c r="P963" s="19"/>
      <c r="Q963" s="22">
        <v>0</v>
      </c>
      <c r="R963" s="22">
        <v>0</v>
      </c>
      <c r="S963" s="19">
        <v>0</v>
      </c>
      <c r="T963" s="19">
        <v>0</v>
      </c>
      <c r="U963" s="19"/>
      <c r="V963" s="19"/>
      <c r="W963" s="21">
        <v>0</v>
      </c>
      <c r="X963" s="20">
        <v>139170</v>
      </c>
      <c r="Y963" s="19">
        <v>0</v>
      </c>
      <c r="Z963" s="19">
        <v>9227</v>
      </c>
      <c r="AA963" s="19">
        <v>0</v>
      </c>
      <c r="AB963" s="19">
        <v>0</v>
      </c>
      <c r="AC963" s="19">
        <v>0</v>
      </c>
      <c r="AD963" s="19">
        <v>0</v>
      </c>
      <c r="AE963" s="19">
        <v>0</v>
      </c>
      <c r="AF963" s="19">
        <v>0</v>
      </c>
      <c r="AG963" s="19">
        <v>0</v>
      </c>
      <c r="AH963" s="19">
        <v>0</v>
      </c>
      <c r="AI963" s="19">
        <v>0</v>
      </c>
      <c r="AJ963" s="19">
        <v>0</v>
      </c>
      <c r="AK963" s="19">
        <v>0</v>
      </c>
      <c r="AL963" s="19">
        <v>0</v>
      </c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>
        <v>0</v>
      </c>
      <c r="BB963" s="19">
        <v>0</v>
      </c>
      <c r="BC963" s="19"/>
      <c r="BD963" s="19"/>
      <c r="BE963" s="19"/>
      <c r="BF963" s="19"/>
      <c r="BG963" s="16">
        <f t="shared" si="57"/>
        <v>0</v>
      </c>
      <c r="BH963" s="16">
        <f t="shared" si="57"/>
        <v>148397</v>
      </c>
      <c r="BI963" s="16">
        <f t="shared" si="58"/>
        <v>0</v>
      </c>
      <c r="BJ963" s="16">
        <f t="shared" si="59"/>
        <v>148397</v>
      </c>
      <c r="BK963" s="18">
        <f t="shared" si="56"/>
        <v>0</v>
      </c>
    </row>
    <row r="964" spans="1:63" x14ac:dyDescent="0.3">
      <c r="A964" s="12">
        <v>46.933700000000002</v>
      </c>
      <c r="B964" s="13" t="s">
        <v>932</v>
      </c>
      <c r="C964" s="19"/>
      <c r="D964" s="19"/>
      <c r="E964" s="19">
        <v>0</v>
      </c>
      <c r="F964" s="19">
        <v>0</v>
      </c>
      <c r="G964" s="19">
        <v>0</v>
      </c>
      <c r="H964" s="19">
        <v>0</v>
      </c>
      <c r="I964" s="19">
        <v>0</v>
      </c>
      <c r="J964" s="19">
        <v>0</v>
      </c>
      <c r="K964" s="19">
        <v>0</v>
      </c>
      <c r="L964" s="19">
        <v>0</v>
      </c>
      <c r="M964" s="19">
        <v>0</v>
      </c>
      <c r="N964" s="19">
        <v>0</v>
      </c>
      <c r="O964" s="22"/>
      <c r="P964" s="19"/>
      <c r="Q964" s="22">
        <v>0</v>
      </c>
      <c r="R964" s="22">
        <v>0</v>
      </c>
      <c r="S964" s="19">
        <v>0</v>
      </c>
      <c r="T964" s="19">
        <v>0</v>
      </c>
      <c r="U964" s="19"/>
      <c r="V964" s="19"/>
      <c r="W964" s="19">
        <v>0</v>
      </c>
      <c r="X964" s="19">
        <v>0</v>
      </c>
      <c r="Y964" s="19">
        <v>0</v>
      </c>
      <c r="Z964" s="19">
        <v>0</v>
      </c>
      <c r="AA964" s="19">
        <v>0</v>
      </c>
      <c r="AB964" s="19">
        <v>0</v>
      </c>
      <c r="AC964" s="19">
        <v>0</v>
      </c>
      <c r="AD964" s="19">
        <v>0</v>
      </c>
      <c r="AE964" s="19">
        <v>0</v>
      </c>
      <c r="AF964" s="19">
        <v>0</v>
      </c>
      <c r="AG964" s="19">
        <v>0</v>
      </c>
      <c r="AH964" s="19">
        <v>0</v>
      </c>
      <c r="AI964" s="19">
        <v>0</v>
      </c>
      <c r="AJ964" s="19">
        <v>0</v>
      </c>
      <c r="AK964" s="19">
        <v>0</v>
      </c>
      <c r="AL964" s="19">
        <v>0</v>
      </c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>
        <v>0</v>
      </c>
      <c r="BB964" s="19">
        <v>0</v>
      </c>
      <c r="BC964" s="19"/>
      <c r="BD964" s="19"/>
      <c r="BE964" s="19"/>
      <c r="BF964" s="19"/>
      <c r="BG964" s="16">
        <f t="shared" si="57"/>
        <v>0</v>
      </c>
      <c r="BH964" s="16">
        <f t="shared" si="57"/>
        <v>0</v>
      </c>
      <c r="BI964" s="16">
        <f t="shared" si="58"/>
        <v>0</v>
      </c>
      <c r="BJ964" s="16">
        <f t="shared" si="59"/>
        <v>0</v>
      </c>
      <c r="BK964" s="18">
        <f t="shared" si="56"/>
        <v>0</v>
      </c>
    </row>
    <row r="965" spans="1:63" ht="31.5" x14ac:dyDescent="0.3">
      <c r="A965" s="12">
        <v>46.9377</v>
      </c>
      <c r="B965" s="13" t="s">
        <v>933</v>
      </c>
      <c r="C965" s="19"/>
      <c r="D965" s="19"/>
      <c r="E965" s="19">
        <v>0</v>
      </c>
      <c r="F965" s="19">
        <v>0</v>
      </c>
      <c r="G965" s="19">
        <v>0</v>
      </c>
      <c r="H965" s="19">
        <v>0</v>
      </c>
      <c r="I965" s="19"/>
      <c r="J965" s="19"/>
      <c r="K965" s="19">
        <v>0</v>
      </c>
      <c r="L965" s="19">
        <v>0</v>
      </c>
      <c r="M965" s="19">
        <v>0</v>
      </c>
      <c r="N965" s="19">
        <v>0</v>
      </c>
      <c r="O965" s="22"/>
      <c r="P965" s="19"/>
      <c r="Q965" s="22">
        <v>0</v>
      </c>
      <c r="R965" s="22">
        <v>0</v>
      </c>
      <c r="S965" s="19">
        <v>0</v>
      </c>
      <c r="T965" s="19">
        <v>0</v>
      </c>
      <c r="U965" s="19"/>
      <c r="V965" s="19"/>
      <c r="W965" s="19">
        <v>0</v>
      </c>
      <c r="X965" s="19">
        <v>0</v>
      </c>
      <c r="Y965" s="19">
        <v>0</v>
      </c>
      <c r="Z965" s="19">
        <v>0</v>
      </c>
      <c r="AA965" s="19">
        <v>0</v>
      </c>
      <c r="AB965" s="19">
        <v>0</v>
      </c>
      <c r="AC965" s="19">
        <v>0</v>
      </c>
      <c r="AD965" s="19">
        <v>0</v>
      </c>
      <c r="AE965" s="19">
        <v>0</v>
      </c>
      <c r="AF965" s="19">
        <v>0</v>
      </c>
      <c r="AG965" s="19">
        <v>0</v>
      </c>
      <c r="AH965" s="19">
        <v>0</v>
      </c>
      <c r="AI965" s="19">
        <v>0</v>
      </c>
      <c r="AJ965" s="19">
        <v>0</v>
      </c>
      <c r="AK965" s="19">
        <v>0</v>
      </c>
      <c r="AL965" s="19">
        <v>0</v>
      </c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>
        <v>0</v>
      </c>
      <c r="BB965" s="19">
        <v>0</v>
      </c>
      <c r="BC965" s="19"/>
      <c r="BD965" s="19"/>
      <c r="BE965" s="19"/>
      <c r="BF965" s="19"/>
      <c r="BG965" s="16">
        <f t="shared" si="57"/>
        <v>0</v>
      </c>
      <c r="BH965" s="16">
        <f t="shared" si="57"/>
        <v>0</v>
      </c>
      <c r="BI965" s="16">
        <f t="shared" si="58"/>
        <v>0</v>
      </c>
      <c r="BJ965" s="16">
        <f t="shared" si="59"/>
        <v>0</v>
      </c>
      <c r="BK965" s="18">
        <f t="shared" si="56"/>
        <v>0</v>
      </c>
    </row>
    <row r="966" spans="1:63" ht="31.5" x14ac:dyDescent="0.3">
      <c r="A966" s="12">
        <v>46.942700000000002</v>
      </c>
      <c r="B966" s="13" t="s">
        <v>907</v>
      </c>
      <c r="C966" s="19">
        <v>0</v>
      </c>
      <c r="D966" s="19">
        <v>0</v>
      </c>
      <c r="E966" s="19">
        <v>0</v>
      </c>
      <c r="F966" s="19">
        <v>0</v>
      </c>
      <c r="G966" s="19">
        <v>26341</v>
      </c>
      <c r="H966" s="19">
        <v>0</v>
      </c>
      <c r="I966" s="19"/>
      <c r="J966" s="19"/>
      <c r="K966" s="19">
        <v>0</v>
      </c>
      <c r="L966" s="19">
        <v>0</v>
      </c>
      <c r="M966" s="19">
        <v>0</v>
      </c>
      <c r="N966" s="19">
        <v>0</v>
      </c>
      <c r="O966" s="22"/>
      <c r="P966" s="19"/>
      <c r="Q966" s="22">
        <v>0</v>
      </c>
      <c r="R966" s="22">
        <v>0</v>
      </c>
      <c r="S966" s="19">
        <v>0</v>
      </c>
      <c r="T966" s="19">
        <v>0</v>
      </c>
      <c r="U966" s="19"/>
      <c r="V966" s="19"/>
      <c r="W966" s="21">
        <v>0</v>
      </c>
      <c r="X966" s="20">
        <v>33289</v>
      </c>
      <c r="Y966" s="19">
        <v>0</v>
      </c>
      <c r="Z966" s="19">
        <v>5683</v>
      </c>
      <c r="AA966" s="19">
        <v>0</v>
      </c>
      <c r="AB966" s="19">
        <v>0</v>
      </c>
      <c r="AC966" s="19">
        <v>0</v>
      </c>
      <c r="AD966" s="19">
        <v>0</v>
      </c>
      <c r="AE966" s="19">
        <v>0</v>
      </c>
      <c r="AF966" s="19">
        <v>184830</v>
      </c>
      <c r="AG966" s="19">
        <v>0</v>
      </c>
      <c r="AH966" s="19">
        <v>0</v>
      </c>
      <c r="AI966" s="19">
        <v>0</v>
      </c>
      <c r="AJ966" s="19">
        <v>0</v>
      </c>
      <c r="AK966" s="19">
        <v>0</v>
      </c>
      <c r="AL966" s="19">
        <v>0</v>
      </c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>
        <v>0</v>
      </c>
      <c r="BB966" s="19">
        <v>0</v>
      </c>
      <c r="BC966" s="19"/>
      <c r="BD966" s="19"/>
      <c r="BE966" s="19"/>
      <c r="BF966" s="19"/>
      <c r="BG966" s="16">
        <f t="shared" si="57"/>
        <v>26341</v>
      </c>
      <c r="BH966" s="16">
        <f t="shared" si="57"/>
        <v>223802</v>
      </c>
      <c r="BI966" s="16">
        <f t="shared" si="58"/>
        <v>0</v>
      </c>
      <c r="BJ966" s="16">
        <f t="shared" si="59"/>
        <v>197461</v>
      </c>
      <c r="BK966" s="18">
        <f t="shared" ref="BK966:BK1029" si="60">AA966+AB966</f>
        <v>0</v>
      </c>
    </row>
    <row r="967" spans="1:63" ht="31.5" x14ac:dyDescent="0.3">
      <c r="A967" s="12">
        <v>46.942799999999998</v>
      </c>
      <c r="B967" s="13" t="s">
        <v>934</v>
      </c>
      <c r="C967" s="19"/>
      <c r="D967" s="19"/>
      <c r="E967" s="19">
        <v>0</v>
      </c>
      <c r="F967" s="19">
        <v>0</v>
      </c>
      <c r="G967" s="19">
        <v>0</v>
      </c>
      <c r="H967" s="19">
        <v>0</v>
      </c>
      <c r="I967" s="19"/>
      <c r="J967" s="19"/>
      <c r="K967" s="19">
        <v>0</v>
      </c>
      <c r="L967" s="19">
        <v>0</v>
      </c>
      <c r="M967" s="19">
        <v>0</v>
      </c>
      <c r="N967" s="19">
        <v>0</v>
      </c>
      <c r="O967" s="22"/>
      <c r="P967" s="19"/>
      <c r="Q967" s="22">
        <v>0</v>
      </c>
      <c r="R967" s="22">
        <v>0</v>
      </c>
      <c r="S967" s="19">
        <v>0</v>
      </c>
      <c r="T967" s="19">
        <v>0</v>
      </c>
      <c r="U967" s="19"/>
      <c r="V967" s="19"/>
      <c r="W967" s="19">
        <v>0</v>
      </c>
      <c r="X967" s="19">
        <v>0</v>
      </c>
      <c r="Y967" s="19">
        <v>0</v>
      </c>
      <c r="Z967" s="19">
        <v>0</v>
      </c>
      <c r="AA967" s="19">
        <v>0</v>
      </c>
      <c r="AB967" s="19">
        <v>0</v>
      </c>
      <c r="AC967" s="19">
        <v>0</v>
      </c>
      <c r="AD967" s="19">
        <v>0</v>
      </c>
      <c r="AE967" s="19">
        <v>0</v>
      </c>
      <c r="AF967" s="19">
        <v>0</v>
      </c>
      <c r="AG967" s="19">
        <v>0</v>
      </c>
      <c r="AH967" s="19">
        <v>0</v>
      </c>
      <c r="AI967" s="19">
        <v>0</v>
      </c>
      <c r="AJ967" s="19">
        <v>0</v>
      </c>
      <c r="AK967" s="19">
        <v>0</v>
      </c>
      <c r="AL967" s="19">
        <v>0</v>
      </c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>
        <v>0</v>
      </c>
      <c r="BB967" s="19">
        <v>0</v>
      </c>
      <c r="BC967" s="19"/>
      <c r="BD967" s="19"/>
      <c r="BE967" s="19"/>
      <c r="BF967" s="19"/>
      <c r="BG967" s="16">
        <f t="shared" ref="BG967:BH1030" si="61">C967+E967+G967+I967+K967+M967+O967+Q967+S967+U967+W967+Y967+AA967+AC967+AE967+AG967+AI967+AK967+AM967+AO967+AQ967+AS967+AU967+AW967+AY967+BA967+BC967+BE967</f>
        <v>0</v>
      </c>
      <c r="BH967" s="16">
        <f t="shared" si="61"/>
        <v>0</v>
      </c>
      <c r="BI967" s="16">
        <f t="shared" ref="BI967:BI1030" si="62">IF(BG967-BH967&gt;0,BG967-BH967,0)</f>
        <v>0</v>
      </c>
      <c r="BJ967" s="16">
        <f t="shared" ref="BJ967:BJ1030" si="63">IF(BH967-BG967&gt;0,BH967-BG967,0)</f>
        <v>0</v>
      </c>
      <c r="BK967" s="18">
        <f t="shared" si="60"/>
        <v>0</v>
      </c>
    </row>
    <row r="968" spans="1:63" x14ac:dyDescent="0.3">
      <c r="A968" s="12">
        <v>46.945700000000002</v>
      </c>
      <c r="B968" s="86" t="s">
        <v>935</v>
      </c>
      <c r="C968" s="19"/>
      <c r="D968" s="19"/>
      <c r="E968" s="19">
        <v>0</v>
      </c>
      <c r="F968" s="19">
        <v>0</v>
      </c>
      <c r="G968" s="19">
        <v>0</v>
      </c>
      <c r="H968" s="19">
        <v>0</v>
      </c>
      <c r="I968" s="19"/>
      <c r="J968" s="19"/>
      <c r="K968" s="19">
        <v>0</v>
      </c>
      <c r="L968" s="19">
        <v>0</v>
      </c>
      <c r="M968" s="19">
        <v>0</v>
      </c>
      <c r="N968" s="19">
        <v>0</v>
      </c>
      <c r="O968" s="22"/>
      <c r="P968" s="19"/>
      <c r="Q968" s="22">
        <v>0</v>
      </c>
      <c r="R968" s="22">
        <v>0</v>
      </c>
      <c r="S968" s="19">
        <v>0</v>
      </c>
      <c r="T968" s="19">
        <v>0</v>
      </c>
      <c r="U968" s="19"/>
      <c r="V968" s="19"/>
      <c r="W968" s="19">
        <v>0</v>
      </c>
      <c r="X968" s="19">
        <v>0</v>
      </c>
      <c r="Y968" s="19">
        <v>0</v>
      </c>
      <c r="Z968" s="19">
        <v>0</v>
      </c>
      <c r="AA968" s="19">
        <v>0</v>
      </c>
      <c r="AB968" s="19">
        <v>0</v>
      </c>
      <c r="AC968" s="19">
        <v>0</v>
      </c>
      <c r="AD968" s="19">
        <v>0</v>
      </c>
      <c r="AE968" s="19">
        <v>0</v>
      </c>
      <c r="AF968" s="19">
        <v>0</v>
      </c>
      <c r="AG968" s="19">
        <v>0</v>
      </c>
      <c r="AH968" s="19">
        <v>0</v>
      </c>
      <c r="AI968" s="19">
        <v>0</v>
      </c>
      <c r="AJ968" s="19">
        <v>0</v>
      </c>
      <c r="AK968" s="19">
        <v>0</v>
      </c>
      <c r="AL968" s="19">
        <v>0</v>
      </c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>
        <v>0</v>
      </c>
      <c r="BB968" s="19">
        <v>0</v>
      </c>
      <c r="BC968" s="19"/>
      <c r="BD968" s="19"/>
      <c r="BE968" s="19"/>
      <c r="BF968" s="19"/>
      <c r="BG968" s="16">
        <f t="shared" si="61"/>
        <v>0</v>
      </c>
      <c r="BH968" s="16">
        <f t="shared" si="61"/>
        <v>0</v>
      </c>
      <c r="BI968" s="16">
        <f t="shared" si="62"/>
        <v>0</v>
      </c>
      <c r="BJ968" s="16">
        <f t="shared" si="63"/>
        <v>0</v>
      </c>
      <c r="BK968" s="18">
        <f t="shared" si="60"/>
        <v>0</v>
      </c>
    </row>
    <row r="969" spans="1:63" x14ac:dyDescent="0.3">
      <c r="A969" s="12">
        <v>46.951700000000002</v>
      </c>
      <c r="B969" s="13" t="s">
        <v>936</v>
      </c>
      <c r="C969" s="19"/>
      <c r="D969" s="19"/>
      <c r="E969" s="19">
        <v>0</v>
      </c>
      <c r="F969" s="19">
        <v>0</v>
      </c>
      <c r="G969" s="19">
        <v>0</v>
      </c>
      <c r="H969" s="19">
        <v>0</v>
      </c>
      <c r="I969" s="19">
        <v>0</v>
      </c>
      <c r="J969" s="19">
        <v>0</v>
      </c>
      <c r="K969" s="19">
        <v>0</v>
      </c>
      <c r="L969" s="19">
        <v>0</v>
      </c>
      <c r="M969" s="19">
        <v>0</v>
      </c>
      <c r="N969" s="19">
        <v>0</v>
      </c>
      <c r="O969" s="22"/>
      <c r="P969" s="19"/>
      <c r="Q969" s="22">
        <v>0</v>
      </c>
      <c r="R969" s="22">
        <v>0</v>
      </c>
      <c r="S969" s="19">
        <v>0</v>
      </c>
      <c r="T969" s="19">
        <v>0</v>
      </c>
      <c r="U969" s="19"/>
      <c r="V969" s="19"/>
      <c r="W969" s="19">
        <v>0</v>
      </c>
      <c r="X969" s="19">
        <v>0</v>
      </c>
      <c r="Y969" s="19">
        <v>0</v>
      </c>
      <c r="Z969" s="19">
        <v>0</v>
      </c>
      <c r="AA969" s="19">
        <v>0</v>
      </c>
      <c r="AB969" s="19">
        <v>0</v>
      </c>
      <c r="AC969" s="19">
        <v>0</v>
      </c>
      <c r="AD969" s="19">
        <v>0</v>
      </c>
      <c r="AE969" s="19">
        <v>0</v>
      </c>
      <c r="AF969" s="19">
        <v>0</v>
      </c>
      <c r="AG969" s="19">
        <v>0</v>
      </c>
      <c r="AH969" s="19">
        <v>0</v>
      </c>
      <c r="AI969" s="19">
        <v>0</v>
      </c>
      <c r="AJ969" s="19">
        <v>0</v>
      </c>
      <c r="AK969" s="19">
        <v>0</v>
      </c>
      <c r="AL969" s="19">
        <v>0</v>
      </c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>
        <v>0</v>
      </c>
      <c r="BB969" s="19">
        <v>0</v>
      </c>
      <c r="BC969" s="19"/>
      <c r="BD969" s="19"/>
      <c r="BE969" s="19"/>
      <c r="BF969" s="19"/>
      <c r="BG969" s="16">
        <f t="shared" si="61"/>
        <v>0</v>
      </c>
      <c r="BH969" s="16">
        <f t="shared" si="61"/>
        <v>0</v>
      </c>
      <c r="BI969" s="16">
        <f t="shared" si="62"/>
        <v>0</v>
      </c>
      <c r="BJ969" s="16">
        <f t="shared" si="63"/>
        <v>0</v>
      </c>
      <c r="BK969" s="18">
        <f t="shared" si="60"/>
        <v>0</v>
      </c>
    </row>
    <row r="970" spans="1:63" ht="31.5" x14ac:dyDescent="0.3">
      <c r="A970" s="12">
        <v>46.9527</v>
      </c>
      <c r="B970" s="13" t="s">
        <v>937</v>
      </c>
      <c r="C970" s="19"/>
      <c r="D970" s="19"/>
      <c r="E970" s="19">
        <v>0</v>
      </c>
      <c r="F970" s="19">
        <v>0</v>
      </c>
      <c r="G970" s="19">
        <v>0</v>
      </c>
      <c r="H970" s="19">
        <v>80062</v>
      </c>
      <c r="I970" s="19">
        <v>0</v>
      </c>
      <c r="J970" s="19">
        <v>0</v>
      </c>
      <c r="K970" s="19">
        <v>0</v>
      </c>
      <c r="L970" s="19">
        <v>0</v>
      </c>
      <c r="M970" s="19">
        <v>0</v>
      </c>
      <c r="N970" s="19">
        <v>0</v>
      </c>
      <c r="O970" s="22"/>
      <c r="P970" s="19"/>
      <c r="Q970" s="22">
        <v>0</v>
      </c>
      <c r="R970" s="22">
        <v>0</v>
      </c>
      <c r="S970" s="19">
        <v>0</v>
      </c>
      <c r="T970" s="19">
        <v>0</v>
      </c>
      <c r="U970" s="19"/>
      <c r="V970" s="19"/>
      <c r="W970" s="19">
        <v>0</v>
      </c>
      <c r="X970" s="19">
        <v>0</v>
      </c>
      <c r="Y970" s="19">
        <v>0</v>
      </c>
      <c r="Z970" s="19">
        <v>0</v>
      </c>
      <c r="AA970" s="19">
        <v>0</v>
      </c>
      <c r="AB970" s="19">
        <v>0</v>
      </c>
      <c r="AC970" s="19">
        <v>0</v>
      </c>
      <c r="AD970" s="19">
        <v>0</v>
      </c>
      <c r="AE970" s="19">
        <v>0</v>
      </c>
      <c r="AF970" s="19">
        <v>0</v>
      </c>
      <c r="AG970" s="19">
        <v>0</v>
      </c>
      <c r="AH970" s="19">
        <v>0</v>
      </c>
      <c r="AI970" s="19">
        <v>0</v>
      </c>
      <c r="AJ970" s="19">
        <v>0</v>
      </c>
      <c r="AK970" s="19">
        <v>0</v>
      </c>
      <c r="AL970" s="19">
        <v>0</v>
      </c>
      <c r="AM970" s="19"/>
      <c r="AN970" s="19"/>
      <c r="AO970" s="19"/>
      <c r="AP970" s="19"/>
      <c r="AQ970" s="19">
        <v>0</v>
      </c>
      <c r="AR970" s="19">
        <v>0</v>
      </c>
      <c r="AS970" s="19"/>
      <c r="AT970" s="19"/>
      <c r="AU970" s="19"/>
      <c r="AV970" s="19"/>
      <c r="AW970" s="19"/>
      <c r="AX970" s="19">
        <v>323979</v>
      </c>
      <c r="AY970" s="19"/>
      <c r="AZ970" s="19"/>
      <c r="BA970" s="19">
        <v>0</v>
      </c>
      <c r="BB970" s="19">
        <v>0</v>
      </c>
      <c r="BC970" s="19"/>
      <c r="BD970" s="19"/>
      <c r="BE970" s="19"/>
      <c r="BF970" s="19"/>
      <c r="BG970" s="16">
        <f t="shared" si="61"/>
        <v>0</v>
      </c>
      <c r="BH970" s="16">
        <f t="shared" si="61"/>
        <v>404041</v>
      </c>
      <c r="BI970" s="16">
        <f t="shared" si="62"/>
        <v>0</v>
      </c>
      <c r="BJ970" s="16">
        <f t="shared" si="63"/>
        <v>404041</v>
      </c>
      <c r="BK970" s="18">
        <f t="shared" si="60"/>
        <v>0</v>
      </c>
    </row>
    <row r="971" spans="1:63" x14ac:dyDescent="0.3">
      <c r="A971" s="12">
        <v>46.953699999999998</v>
      </c>
      <c r="B971" s="13" t="s">
        <v>938</v>
      </c>
      <c r="C971" s="19"/>
      <c r="D971" s="19"/>
      <c r="E971" s="19">
        <v>0</v>
      </c>
      <c r="F971" s="19">
        <v>0</v>
      </c>
      <c r="G971" s="19">
        <v>0</v>
      </c>
      <c r="H971" s="19">
        <v>0</v>
      </c>
      <c r="I971" s="19"/>
      <c r="J971" s="19"/>
      <c r="K971" s="19">
        <v>0</v>
      </c>
      <c r="L971" s="19">
        <v>0</v>
      </c>
      <c r="M971" s="19">
        <v>0</v>
      </c>
      <c r="N971" s="19">
        <v>0</v>
      </c>
      <c r="O971" s="22"/>
      <c r="P971" s="19"/>
      <c r="Q971" s="22">
        <v>0</v>
      </c>
      <c r="R971" s="22">
        <v>0</v>
      </c>
      <c r="S971" s="19">
        <v>0</v>
      </c>
      <c r="T971" s="19">
        <v>0</v>
      </c>
      <c r="U971" s="19"/>
      <c r="V971" s="19"/>
      <c r="W971" s="19">
        <v>0</v>
      </c>
      <c r="X971" s="19">
        <v>0</v>
      </c>
      <c r="Y971" s="19">
        <v>0</v>
      </c>
      <c r="Z971" s="19">
        <v>0</v>
      </c>
      <c r="AA971" s="19">
        <v>0</v>
      </c>
      <c r="AB971" s="19">
        <v>0</v>
      </c>
      <c r="AC971" s="19">
        <v>0</v>
      </c>
      <c r="AD971" s="19">
        <v>0</v>
      </c>
      <c r="AE971" s="19">
        <v>0</v>
      </c>
      <c r="AF971" s="19">
        <v>0</v>
      </c>
      <c r="AG971" s="19">
        <v>0</v>
      </c>
      <c r="AH971" s="19">
        <v>0</v>
      </c>
      <c r="AI971" s="19">
        <v>0</v>
      </c>
      <c r="AJ971" s="19">
        <v>0</v>
      </c>
      <c r="AK971" s="19">
        <v>0</v>
      </c>
      <c r="AL971" s="19">
        <v>0</v>
      </c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>
        <v>27228236</v>
      </c>
      <c r="BA971" s="19">
        <v>0</v>
      </c>
      <c r="BB971" s="19">
        <v>0</v>
      </c>
      <c r="BC971" s="19"/>
      <c r="BD971" s="19"/>
      <c r="BE971" s="19"/>
      <c r="BF971" s="19"/>
      <c r="BG971" s="16">
        <f t="shared" si="61"/>
        <v>0</v>
      </c>
      <c r="BH971" s="16">
        <f t="shared" si="61"/>
        <v>27228236</v>
      </c>
      <c r="BI971" s="16">
        <f t="shared" si="62"/>
        <v>0</v>
      </c>
      <c r="BJ971" s="16">
        <f t="shared" si="63"/>
        <v>27228236</v>
      </c>
      <c r="BK971" s="18">
        <f t="shared" si="60"/>
        <v>0</v>
      </c>
    </row>
    <row r="972" spans="1:63" ht="31.5" x14ac:dyDescent="0.3">
      <c r="A972" s="12">
        <v>46.954700000000003</v>
      </c>
      <c r="B972" s="13" t="s">
        <v>939</v>
      </c>
      <c r="C972" s="19">
        <v>0</v>
      </c>
      <c r="D972" s="19">
        <v>1447856</v>
      </c>
      <c r="E972" s="19">
        <v>0</v>
      </c>
      <c r="F972" s="19">
        <v>0</v>
      </c>
      <c r="G972" s="19">
        <v>0</v>
      </c>
      <c r="H972" s="19">
        <v>0</v>
      </c>
      <c r="I972" s="19">
        <v>0</v>
      </c>
      <c r="J972" s="19">
        <v>564371</v>
      </c>
      <c r="K972" s="19">
        <v>0</v>
      </c>
      <c r="L972" s="19">
        <v>0</v>
      </c>
      <c r="M972" s="21">
        <v>0</v>
      </c>
      <c r="N972" s="20">
        <v>315008</v>
      </c>
      <c r="O972" s="22"/>
      <c r="P972" s="23">
        <v>264600</v>
      </c>
      <c r="Q972" s="22">
        <v>0</v>
      </c>
      <c r="R972" s="23">
        <v>455640</v>
      </c>
      <c r="S972" s="19">
        <v>0</v>
      </c>
      <c r="T972" s="19">
        <v>0</v>
      </c>
      <c r="U972" s="19"/>
      <c r="V972" s="19">
        <v>1267061</v>
      </c>
      <c r="W972" s="19">
        <v>0</v>
      </c>
      <c r="X972" s="19">
        <v>0</v>
      </c>
      <c r="Y972" s="19">
        <v>0</v>
      </c>
      <c r="Z972" s="19">
        <v>0</v>
      </c>
      <c r="AA972" s="19">
        <v>0</v>
      </c>
      <c r="AB972" s="19">
        <v>0</v>
      </c>
      <c r="AC972" s="21">
        <v>0</v>
      </c>
      <c r="AD972" s="20">
        <v>824014</v>
      </c>
      <c r="AE972" s="19">
        <v>0</v>
      </c>
      <c r="AF972" s="19">
        <v>0</v>
      </c>
      <c r="AG972" s="21">
        <v>0</v>
      </c>
      <c r="AH972" s="20">
        <v>419898</v>
      </c>
      <c r="AI972" s="21">
        <v>0</v>
      </c>
      <c r="AJ972" s="21">
        <v>743032</v>
      </c>
      <c r="AK972" s="19">
        <v>0</v>
      </c>
      <c r="AL972" s="19">
        <v>0</v>
      </c>
      <c r="AM972" s="19"/>
      <c r="AN972" s="19">
        <v>90252</v>
      </c>
      <c r="AO972" s="19"/>
      <c r="AP972" s="19">
        <v>65979</v>
      </c>
      <c r="AQ972" s="21">
        <v>0</v>
      </c>
      <c r="AR972" s="20">
        <v>30464</v>
      </c>
      <c r="AS972" s="19"/>
      <c r="AT972" s="19"/>
      <c r="AU972" s="19">
        <v>0</v>
      </c>
      <c r="AV972" s="19">
        <v>30063</v>
      </c>
      <c r="AW972" s="19"/>
      <c r="AX972" s="19"/>
      <c r="AY972" s="19"/>
      <c r="AZ972" s="19"/>
      <c r="BA972" s="19">
        <v>0</v>
      </c>
      <c r="BB972" s="19">
        <v>0</v>
      </c>
      <c r="BC972" s="19"/>
      <c r="BD972" s="19"/>
      <c r="BE972" s="19"/>
      <c r="BF972" s="19">
        <v>49542</v>
      </c>
      <c r="BG972" s="16">
        <f t="shared" si="61"/>
        <v>0</v>
      </c>
      <c r="BH972" s="16">
        <f t="shared" si="61"/>
        <v>6567780</v>
      </c>
      <c r="BI972" s="16">
        <f t="shared" si="62"/>
        <v>0</v>
      </c>
      <c r="BJ972" s="16">
        <f t="shared" si="63"/>
        <v>6567780</v>
      </c>
      <c r="BK972" s="18">
        <f t="shared" si="60"/>
        <v>0</v>
      </c>
    </row>
    <row r="973" spans="1:63" ht="31.5" x14ac:dyDescent="0.3">
      <c r="A973" s="12">
        <v>46.957700000000003</v>
      </c>
      <c r="B973" s="13" t="s">
        <v>940</v>
      </c>
      <c r="C973" s="19">
        <v>0</v>
      </c>
      <c r="D973" s="19">
        <v>0</v>
      </c>
      <c r="E973" s="19">
        <v>0</v>
      </c>
      <c r="F973" s="19">
        <v>0</v>
      </c>
      <c r="G973" s="19">
        <v>31339</v>
      </c>
      <c r="H973" s="19">
        <v>0</v>
      </c>
      <c r="I973" s="19">
        <v>0</v>
      </c>
      <c r="J973" s="19">
        <v>0</v>
      </c>
      <c r="K973" s="19">
        <v>0</v>
      </c>
      <c r="L973" s="19">
        <v>0</v>
      </c>
      <c r="M973" s="19">
        <v>0</v>
      </c>
      <c r="N973" s="19">
        <v>0</v>
      </c>
      <c r="O973" s="22"/>
      <c r="P973" s="19"/>
      <c r="Q973" s="22">
        <v>0</v>
      </c>
      <c r="R973" s="22">
        <v>0</v>
      </c>
      <c r="S973" s="19">
        <v>0</v>
      </c>
      <c r="T973" s="19">
        <v>0</v>
      </c>
      <c r="U973" s="19"/>
      <c r="V973" s="19"/>
      <c r="W973" s="19">
        <v>0</v>
      </c>
      <c r="X973" s="19">
        <v>0</v>
      </c>
      <c r="Y973" s="19">
        <v>0</v>
      </c>
      <c r="Z973" s="19">
        <v>0</v>
      </c>
      <c r="AA973" s="19">
        <v>0</v>
      </c>
      <c r="AB973" s="19">
        <v>0</v>
      </c>
      <c r="AC973" s="19">
        <v>0</v>
      </c>
      <c r="AD973" s="19">
        <v>0</v>
      </c>
      <c r="AE973" s="19">
        <v>0</v>
      </c>
      <c r="AF973" s="19">
        <v>0</v>
      </c>
      <c r="AG973" s="19">
        <v>0</v>
      </c>
      <c r="AH973" s="19">
        <v>0</v>
      </c>
      <c r="AI973" s="19">
        <v>0</v>
      </c>
      <c r="AJ973" s="19">
        <v>0</v>
      </c>
      <c r="AK973" s="19">
        <v>0</v>
      </c>
      <c r="AL973" s="19">
        <v>0</v>
      </c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>
        <v>0</v>
      </c>
      <c r="BB973" s="19">
        <v>0</v>
      </c>
      <c r="BC973" s="19"/>
      <c r="BD973" s="19"/>
      <c r="BE973" s="19"/>
      <c r="BF973" s="19"/>
      <c r="BG973" s="16">
        <f t="shared" si="61"/>
        <v>31339</v>
      </c>
      <c r="BH973" s="16">
        <f t="shared" si="61"/>
        <v>0</v>
      </c>
      <c r="BI973" s="16">
        <f t="shared" si="62"/>
        <v>31339</v>
      </c>
      <c r="BJ973" s="16">
        <f t="shared" si="63"/>
        <v>0</v>
      </c>
      <c r="BK973" s="18">
        <f t="shared" si="60"/>
        <v>0</v>
      </c>
    </row>
    <row r="974" spans="1:63" x14ac:dyDescent="0.3">
      <c r="A974" s="12">
        <v>46.966700000000003</v>
      </c>
      <c r="B974" s="13" t="s">
        <v>941</v>
      </c>
      <c r="C974" s="19"/>
      <c r="D974" s="19"/>
      <c r="E974" s="21">
        <v>0</v>
      </c>
      <c r="F974" s="20">
        <v>380529</v>
      </c>
      <c r="G974" s="19">
        <v>0</v>
      </c>
      <c r="H974" s="19">
        <v>0</v>
      </c>
      <c r="I974" s="19">
        <v>0</v>
      </c>
      <c r="J974" s="19">
        <v>18627.000000000487</v>
      </c>
      <c r="K974" s="19">
        <v>0</v>
      </c>
      <c r="L974" s="19">
        <v>0</v>
      </c>
      <c r="M974" s="21">
        <v>0</v>
      </c>
      <c r="N974" s="20">
        <v>30150.959999999992</v>
      </c>
      <c r="O974" s="22"/>
      <c r="P974" s="19"/>
      <c r="Q974" s="22">
        <v>0</v>
      </c>
      <c r="R974" s="22">
        <v>0</v>
      </c>
      <c r="S974" s="19">
        <v>0</v>
      </c>
      <c r="T974" s="19">
        <v>0</v>
      </c>
      <c r="U974" s="19"/>
      <c r="V974" s="19">
        <v>1992839</v>
      </c>
      <c r="W974" s="19">
        <v>0</v>
      </c>
      <c r="X974" s="19">
        <v>0</v>
      </c>
      <c r="Y974" s="19">
        <v>0</v>
      </c>
      <c r="Z974" s="19">
        <v>0</v>
      </c>
      <c r="AA974" s="19">
        <v>0</v>
      </c>
      <c r="AB974" s="19">
        <v>0</v>
      </c>
      <c r="AC974" s="19">
        <v>0</v>
      </c>
      <c r="AD974" s="19">
        <v>0</v>
      </c>
      <c r="AE974" s="19">
        <v>0</v>
      </c>
      <c r="AF974" s="19">
        <v>201783</v>
      </c>
      <c r="AG974" s="21">
        <v>0</v>
      </c>
      <c r="AH974" s="20">
        <v>124908</v>
      </c>
      <c r="AI974" s="19">
        <v>0</v>
      </c>
      <c r="AJ974" s="19">
        <v>0</v>
      </c>
      <c r="AK974" s="19">
        <v>0</v>
      </c>
      <c r="AL974" s="19">
        <v>0</v>
      </c>
      <c r="AM974" s="19"/>
      <c r="AN974" s="19"/>
      <c r="AO974" s="19"/>
      <c r="AP974" s="19"/>
      <c r="AQ974" s="19">
        <v>0</v>
      </c>
      <c r="AR974" s="19">
        <v>0</v>
      </c>
      <c r="AS974" s="19"/>
      <c r="AT974" s="19"/>
      <c r="AU974" s="19"/>
      <c r="AV974" s="19"/>
      <c r="AW974" s="19"/>
      <c r="AX974" s="19"/>
      <c r="AY974" s="19"/>
      <c r="AZ974" s="19">
        <v>140000000</v>
      </c>
      <c r="BA974" s="19">
        <v>0</v>
      </c>
      <c r="BB974" s="19">
        <v>0</v>
      </c>
      <c r="BC974" s="19"/>
      <c r="BD974" s="19"/>
      <c r="BE974" s="19"/>
      <c r="BF974" s="19"/>
      <c r="BG974" s="16">
        <f t="shared" si="61"/>
        <v>0</v>
      </c>
      <c r="BH974" s="16">
        <f t="shared" si="61"/>
        <v>142748836.96000001</v>
      </c>
      <c r="BI974" s="16">
        <f t="shared" si="62"/>
        <v>0</v>
      </c>
      <c r="BJ974" s="16">
        <f t="shared" si="63"/>
        <v>142748836.96000001</v>
      </c>
      <c r="BK974" s="18">
        <f t="shared" si="60"/>
        <v>0</v>
      </c>
    </row>
    <row r="975" spans="1:63" ht="31.5" x14ac:dyDescent="0.3">
      <c r="A975" s="12">
        <v>46.969700000000003</v>
      </c>
      <c r="B975" s="13" t="s">
        <v>942</v>
      </c>
      <c r="C975" s="19"/>
      <c r="D975" s="19"/>
      <c r="E975" s="19">
        <v>0</v>
      </c>
      <c r="F975" s="19">
        <v>0</v>
      </c>
      <c r="G975" s="19">
        <v>0</v>
      </c>
      <c r="H975" s="19">
        <v>0</v>
      </c>
      <c r="I975" s="19"/>
      <c r="J975" s="19"/>
      <c r="K975" s="19">
        <v>0</v>
      </c>
      <c r="L975" s="19">
        <v>0</v>
      </c>
      <c r="M975" s="19">
        <v>0</v>
      </c>
      <c r="N975" s="19">
        <v>0</v>
      </c>
      <c r="O975" s="22"/>
      <c r="P975" s="19"/>
      <c r="Q975" s="22">
        <v>0</v>
      </c>
      <c r="R975" s="22">
        <v>0</v>
      </c>
      <c r="S975" s="19">
        <v>0</v>
      </c>
      <c r="T975" s="19">
        <v>0</v>
      </c>
      <c r="U975" s="19"/>
      <c r="V975" s="19"/>
      <c r="W975" s="19">
        <v>0</v>
      </c>
      <c r="X975" s="19">
        <v>0</v>
      </c>
      <c r="Y975" s="19">
        <v>0</v>
      </c>
      <c r="Z975" s="19">
        <v>0</v>
      </c>
      <c r="AA975" s="19">
        <v>0</v>
      </c>
      <c r="AB975" s="19">
        <v>0</v>
      </c>
      <c r="AC975" s="19">
        <v>0</v>
      </c>
      <c r="AD975" s="19">
        <v>0</v>
      </c>
      <c r="AE975" s="19">
        <v>0</v>
      </c>
      <c r="AF975" s="19">
        <v>0</v>
      </c>
      <c r="AG975" s="19">
        <v>0</v>
      </c>
      <c r="AH975" s="19">
        <v>0</v>
      </c>
      <c r="AI975" s="19">
        <v>0</v>
      </c>
      <c r="AJ975" s="19">
        <v>0</v>
      </c>
      <c r="AK975" s="19">
        <v>0</v>
      </c>
      <c r="AL975" s="19">
        <v>0</v>
      </c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>
        <v>0</v>
      </c>
      <c r="BB975" s="19">
        <v>0</v>
      </c>
      <c r="BC975" s="19"/>
      <c r="BD975" s="19"/>
      <c r="BE975" s="19"/>
      <c r="BF975" s="19"/>
      <c r="BG975" s="16">
        <f t="shared" si="61"/>
        <v>0</v>
      </c>
      <c r="BH975" s="16">
        <f t="shared" si="61"/>
        <v>0</v>
      </c>
      <c r="BI975" s="16">
        <f t="shared" si="62"/>
        <v>0</v>
      </c>
      <c r="BJ975" s="16">
        <f t="shared" si="63"/>
        <v>0</v>
      </c>
      <c r="BK975" s="18">
        <f t="shared" si="60"/>
        <v>0</v>
      </c>
    </row>
    <row r="976" spans="1:63" ht="47.25" x14ac:dyDescent="0.3">
      <c r="A976" s="12">
        <v>46.970700000000001</v>
      </c>
      <c r="B976" s="13" t="s">
        <v>943</v>
      </c>
      <c r="C976" s="19"/>
      <c r="D976" s="19"/>
      <c r="E976" s="19">
        <v>0</v>
      </c>
      <c r="F976" s="19">
        <v>0</v>
      </c>
      <c r="G976" s="19">
        <v>0</v>
      </c>
      <c r="H976" s="19">
        <v>0</v>
      </c>
      <c r="I976" s="19"/>
      <c r="J976" s="19"/>
      <c r="K976" s="19">
        <v>0</v>
      </c>
      <c r="L976" s="19">
        <v>0</v>
      </c>
      <c r="M976" s="19" t="s">
        <v>73</v>
      </c>
      <c r="N976" s="19" t="s">
        <v>73</v>
      </c>
      <c r="O976" s="22"/>
      <c r="P976" s="19"/>
      <c r="Q976" s="22">
        <v>0</v>
      </c>
      <c r="R976" s="22">
        <v>0</v>
      </c>
      <c r="S976" s="19">
        <v>0</v>
      </c>
      <c r="T976" s="19">
        <v>0</v>
      </c>
      <c r="U976" s="19"/>
      <c r="V976" s="19"/>
      <c r="W976" s="19">
        <v>0</v>
      </c>
      <c r="X976" s="19">
        <v>0</v>
      </c>
      <c r="Y976" s="19">
        <v>0</v>
      </c>
      <c r="Z976" s="19">
        <v>0</v>
      </c>
      <c r="AA976" s="19">
        <v>0</v>
      </c>
      <c r="AB976" s="19">
        <v>0</v>
      </c>
      <c r="AC976" s="19">
        <v>0</v>
      </c>
      <c r="AD976" s="19">
        <v>0</v>
      </c>
      <c r="AE976" s="19">
        <v>0</v>
      </c>
      <c r="AF976" s="19">
        <v>0</v>
      </c>
      <c r="AG976" s="19">
        <v>0</v>
      </c>
      <c r="AH976" s="19">
        <v>0</v>
      </c>
      <c r="AI976" s="19">
        <v>0</v>
      </c>
      <c r="AJ976" s="19">
        <v>0</v>
      </c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>
        <v>0</v>
      </c>
      <c r="BB976" s="19">
        <v>0</v>
      </c>
      <c r="BC976" s="19"/>
      <c r="BD976" s="19"/>
      <c r="BE976" s="19"/>
      <c r="BF976" s="19"/>
      <c r="BG976" s="16">
        <f t="shared" si="61"/>
        <v>0</v>
      </c>
      <c r="BH976" s="16">
        <f t="shared" si="61"/>
        <v>0</v>
      </c>
      <c r="BI976" s="16">
        <f t="shared" si="62"/>
        <v>0</v>
      </c>
      <c r="BJ976" s="16">
        <f t="shared" si="63"/>
        <v>0</v>
      </c>
      <c r="BK976" s="18">
        <f t="shared" si="60"/>
        <v>0</v>
      </c>
    </row>
    <row r="977" spans="1:63" ht="31.5" x14ac:dyDescent="0.3">
      <c r="A977" s="12">
        <v>46.971699999999998</v>
      </c>
      <c r="B977" s="13" t="s">
        <v>944</v>
      </c>
      <c r="C977" s="19">
        <v>0</v>
      </c>
      <c r="D977" s="19">
        <v>0</v>
      </c>
      <c r="E977" s="21">
        <v>0</v>
      </c>
      <c r="F977" s="20">
        <v>337923</v>
      </c>
      <c r="G977" s="19">
        <v>0</v>
      </c>
      <c r="H977" s="19">
        <v>0</v>
      </c>
      <c r="I977" s="19">
        <v>0</v>
      </c>
      <c r="J977" s="19">
        <v>0</v>
      </c>
      <c r="K977" s="19">
        <v>0</v>
      </c>
      <c r="L977" s="19">
        <v>1854207</v>
      </c>
      <c r="M977" s="21">
        <v>0</v>
      </c>
      <c r="N977" s="20">
        <v>76082.040000000037</v>
      </c>
      <c r="O977" s="22"/>
      <c r="P977" s="23">
        <v>1493480</v>
      </c>
      <c r="Q977" s="22">
        <v>0</v>
      </c>
      <c r="R977" s="22">
        <v>0</v>
      </c>
      <c r="S977" s="24">
        <v>0</v>
      </c>
      <c r="T977" s="20">
        <v>1365419</v>
      </c>
      <c r="U977" s="19"/>
      <c r="V977" s="19">
        <v>3535319</v>
      </c>
      <c r="W977" s="21">
        <v>0</v>
      </c>
      <c r="X977" s="20">
        <v>412565.00000000047</v>
      </c>
      <c r="Y977" s="19">
        <v>0</v>
      </c>
      <c r="Z977" s="19">
        <v>206633</v>
      </c>
      <c r="AA977" s="21">
        <v>0</v>
      </c>
      <c r="AB977" s="21">
        <v>210162</v>
      </c>
      <c r="AC977" s="21">
        <v>0</v>
      </c>
      <c r="AD977" s="20">
        <v>3504723.38</v>
      </c>
      <c r="AE977" s="19">
        <v>0</v>
      </c>
      <c r="AF977" s="19">
        <v>2350316</v>
      </c>
      <c r="AG977" s="21">
        <v>0</v>
      </c>
      <c r="AH977" s="20">
        <v>6416</v>
      </c>
      <c r="AI977" s="21">
        <v>0</v>
      </c>
      <c r="AJ977" s="21">
        <v>945829.81</v>
      </c>
      <c r="AK977" s="21">
        <v>0</v>
      </c>
      <c r="AL977" s="20">
        <v>1174386</v>
      </c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>
        <v>763317.80000001192</v>
      </c>
      <c r="AZ977" s="19"/>
      <c r="BA977" s="19">
        <v>0</v>
      </c>
      <c r="BB977" s="19">
        <v>0</v>
      </c>
      <c r="BC977" s="19"/>
      <c r="BD977" s="19"/>
      <c r="BE977" s="19"/>
      <c r="BF977" s="19"/>
      <c r="BG977" s="16">
        <f t="shared" si="61"/>
        <v>763317.80000001192</v>
      </c>
      <c r="BH977" s="16">
        <f t="shared" si="61"/>
        <v>17473461.229999997</v>
      </c>
      <c r="BI977" s="16">
        <f t="shared" si="62"/>
        <v>0</v>
      </c>
      <c r="BJ977" s="16">
        <f t="shared" si="63"/>
        <v>16710143.429999985</v>
      </c>
      <c r="BK977" s="18">
        <f t="shared" si="60"/>
        <v>210162</v>
      </c>
    </row>
    <row r="978" spans="1:63" ht="31.5" x14ac:dyDescent="0.3">
      <c r="A978" s="12">
        <v>46.974699999999999</v>
      </c>
      <c r="B978" s="13" t="s">
        <v>945</v>
      </c>
      <c r="C978" s="19"/>
      <c r="D978" s="19"/>
      <c r="E978" s="21">
        <v>0</v>
      </c>
      <c r="F978" s="20">
        <v>405849</v>
      </c>
      <c r="G978" s="19">
        <v>0</v>
      </c>
      <c r="H978" s="19">
        <v>0</v>
      </c>
      <c r="I978" s="19"/>
      <c r="J978" s="19"/>
      <c r="K978" s="19">
        <v>0</v>
      </c>
      <c r="L978" s="19">
        <v>0</v>
      </c>
      <c r="M978" s="19">
        <v>0</v>
      </c>
      <c r="N978" s="19">
        <v>0</v>
      </c>
      <c r="O978" s="22"/>
      <c r="P978" s="19"/>
      <c r="Q978" s="22">
        <v>0</v>
      </c>
      <c r="R978" s="23">
        <v>1570.3999999995344</v>
      </c>
      <c r="S978" s="19">
        <v>0</v>
      </c>
      <c r="T978" s="19">
        <v>0</v>
      </c>
      <c r="U978" s="19"/>
      <c r="V978" s="19"/>
      <c r="W978" s="19">
        <v>0</v>
      </c>
      <c r="X978" s="19">
        <v>0</v>
      </c>
      <c r="Y978" s="19">
        <v>0</v>
      </c>
      <c r="Z978" s="19">
        <v>0</v>
      </c>
      <c r="AA978" s="19">
        <v>0</v>
      </c>
      <c r="AB978" s="19">
        <v>0</v>
      </c>
      <c r="AC978" s="19">
        <v>0</v>
      </c>
      <c r="AD978" s="19">
        <v>0</v>
      </c>
      <c r="AE978" s="19">
        <v>0</v>
      </c>
      <c r="AF978" s="19">
        <v>5300.05</v>
      </c>
      <c r="AG978" s="19">
        <v>0</v>
      </c>
      <c r="AH978" s="19">
        <v>0</v>
      </c>
      <c r="AI978" s="21">
        <v>0</v>
      </c>
      <c r="AJ978" s="21">
        <v>1235863</v>
      </c>
      <c r="AK978" s="21">
        <v>0</v>
      </c>
      <c r="AL978" s="20">
        <v>268695</v>
      </c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>
        <v>159650.39999999953</v>
      </c>
      <c r="AZ978" s="19"/>
      <c r="BA978" s="19">
        <v>0</v>
      </c>
      <c r="BB978" s="19">
        <v>0</v>
      </c>
      <c r="BC978" s="19"/>
      <c r="BD978" s="19"/>
      <c r="BE978" s="19"/>
      <c r="BF978" s="19"/>
      <c r="BG978" s="16">
        <f t="shared" si="61"/>
        <v>159650.39999999953</v>
      </c>
      <c r="BH978" s="16">
        <f t="shared" si="61"/>
        <v>1917277.4499999995</v>
      </c>
      <c r="BI978" s="16">
        <f t="shared" si="62"/>
        <v>0</v>
      </c>
      <c r="BJ978" s="16">
        <f t="shared" si="63"/>
        <v>1757627.05</v>
      </c>
      <c r="BK978" s="18">
        <f t="shared" si="60"/>
        <v>0</v>
      </c>
    </row>
    <row r="979" spans="1:63" x14ac:dyDescent="0.3">
      <c r="A979" s="12">
        <v>46.978700000000003</v>
      </c>
      <c r="B979" s="13" t="s">
        <v>946</v>
      </c>
      <c r="C979" s="19"/>
      <c r="D979" s="19"/>
      <c r="E979" s="21">
        <v>0</v>
      </c>
      <c r="F979" s="20">
        <v>0</v>
      </c>
      <c r="G979" s="19">
        <v>0</v>
      </c>
      <c r="H979" s="19">
        <v>0</v>
      </c>
      <c r="I979" s="19">
        <v>0</v>
      </c>
      <c r="J979" s="19">
        <v>0</v>
      </c>
      <c r="K979" s="19">
        <v>0</v>
      </c>
      <c r="L979" s="19">
        <v>0</v>
      </c>
      <c r="M979" s="19">
        <v>0</v>
      </c>
      <c r="N979" s="19">
        <v>0</v>
      </c>
      <c r="O979" s="22"/>
      <c r="P979" s="19"/>
      <c r="Q979" s="22">
        <v>0</v>
      </c>
      <c r="R979" s="22">
        <v>0</v>
      </c>
      <c r="S979" s="19">
        <v>0</v>
      </c>
      <c r="T979" s="19">
        <v>0</v>
      </c>
      <c r="U979" s="19"/>
      <c r="V979" s="19"/>
      <c r="W979" s="19">
        <v>0</v>
      </c>
      <c r="X979" s="19">
        <v>0</v>
      </c>
      <c r="Y979" s="19">
        <v>0</v>
      </c>
      <c r="Z979" s="19">
        <v>0</v>
      </c>
      <c r="AA979" s="19">
        <v>0</v>
      </c>
      <c r="AB979" s="19">
        <v>0</v>
      </c>
      <c r="AC979" s="19">
        <v>0</v>
      </c>
      <c r="AD979" s="19">
        <v>0</v>
      </c>
      <c r="AE979" s="19">
        <v>0</v>
      </c>
      <c r="AF979" s="19">
        <v>0</v>
      </c>
      <c r="AG979" s="19">
        <v>0</v>
      </c>
      <c r="AH979" s="19">
        <v>0</v>
      </c>
      <c r="AI979" s="19">
        <v>0</v>
      </c>
      <c r="AJ979" s="19">
        <v>0</v>
      </c>
      <c r="AK979" s="19">
        <v>0</v>
      </c>
      <c r="AL979" s="19">
        <v>0</v>
      </c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>
        <v>0</v>
      </c>
      <c r="BB979" s="19">
        <v>0</v>
      </c>
      <c r="BC979" s="19"/>
      <c r="BD979" s="19"/>
      <c r="BE979" s="19"/>
      <c r="BF979" s="19"/>
      <c r="BG979" s="16">
        <f t="shared" si="61"/>
        <v>0</v>
      </c>
      <c r="BH979" s="16">
        <f t="shared" si="61"/>
        <v>0</v>
      </c>
      <c r="BI979" s="16">
        <f t="shared" si="62"/>
        <v>0</v>
      </c>
      <c r="BJ979" s="16">
        <f t="shared" si="63"/>
        <v>0</v>
      </c>
      <c r="BK979" s="18">
        <f t="shared" si="60"/>
        <v>0</v>
      </c>
    </row>
    <row r="980" spans="1:63" ht="31.5" x14ac:dyDescent="0.3">
      <c r="A980" s="12">
        <v>46.986699999999999</v>
      </c>
      <c r="B980" s="13" t="s">
        <v>947</v>
      </c>
      <c r="C980" s="19"/>
      <c r="D980" s="19"/>
      <c r="E980" s="19">
        <v>0</v>
      </c>
      <c r="F980" s="19">
        <v>0</v>
      </c>
      <c r="G980" s="19">
        <v>0</v>
      </c>
      <c r="H980" s="19">
        <v>0</v>
      </c>
      <c r="I980" s="19"/>
      <c r="J980" s="19"/>
      <c r="K980" s="19">
        <v>0</v>
      </c>
      <c r="L980" s="19">
        <v>0</v>
      </c>
      <c r="M980" s="19">
        <v>0</v>
      </c>
      <c r="N980" s="19">
        <v>0</v>
      </c>
      <c r="O980" s="22"/>
      <c r="P980" s="19"/>
      <c r="Q980" s="22">
        <v>0</v>
      </c>
      <c r="R980" s="22">
        <v>0</v>
      </c>
      <c r="S980" s="19">
        <v>0</v>
      </c>
      <c r="T980" s="19">
        <v>0</v>
      </c>
      <c r="U980" s="19"/>
      <c r="V980" s="19"/>
      <c r="W980" s="19">
        <v>0</v>
      </c>
      <c r="X980" s="19">
        <v>0</v>
      </c>
      <c r="Y980" s="19">
        <v>0</v>
      </c>
      <c r="Z980" s="19">
        <v>0</v>
      </c>
      <c r="AA980" s="19">
        <v>0</v>
      </c>
      <c r="AB980" s="19">
        <v>0</v>
      </c>
      <c r="AC980" s="19">
        <v>0</v>
      </c>
      <c r="AD980" s="19">
        <v>0</v>
      </c>
      <c r="AE980" s="19">
        <v>0</v>
      </c>
      <c r="AF980" s="19">
        <v>0</v>
      </c>
      <c r="AG980" s="19">
        <v>0</v>
      </c>
      <c r="AH980" s="19">
        <v>0</v>
      </c>
      <c r="AI980" s="19">
        <v>0</v>
      </c>
      <c r="AJ980" s="19">
        <v>0</v>
      </c>
      <c r="AK980" s="19">
        <v>0</v>
      </c>
      <c r="AL980" s="19">
        <v>0</v>
      </c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>
        <v>890708</v>
      </c>
      <c r="AY980" s="19"/>
      <c r="AZ980" s="19"/>
      <c r="BA980" s="19">
        <v>0</v>
      </c>
      <c r="BB980" s="19">
        <v>0</v>
      </c>
      <c r="BC980" s="19"/>
      <c r="BD980" s="19"/>
      <c r="BE980" s="19"/>
      <c r="BF980" s="19"/>
      <c r="BG980" s="16">
        <f t="shared" si="61"/>
        <v>0</v>
      </c>
      <c r="BH980" s="16">
        <f t="shared" si="61"/>
        <v>890708</v>
      </c>
      <c r="BI980" s="16">
        <f t="shared" si="62"/>
        <v>0</v>
      </c>
      <c r="BJ980" s="16">
        <f t="shared" si="63"/>
        <v>890708</v>
      </c>
      <c r="BK980" s="18">
        <f t="shared" si="60"/>
        <v>0</v>
      </c>
    </row>
    <row r="981" spans="1:63" ht="31.5" x14ac:dyDescent="0.3">
      <c r="A981" s="12">
        <v>46.987699999999997</v>
      </c>
      <c r="B981" s="13" t="s">
        <v>948</v>
      </c>
      <c r="C981" s="19"/>
      <c r="D981" s="19"/>
      <c r="E981" s="19">
        <v>0</v>
      </c>
      <c r="F981" s="19">
        <v>0</v>
      </c>
      <c r="G981" s="19">
        <v>0</v>
      </c>
      <c r="H981" s="19">
        <v>8663</v>
      </c>
      <c r="I981" s="19">
        <v>0</v>
      </c>
      <c r="J981" s="19">
        <v>0</v>
      </c>
      <c r="K981" s="19">
        <v>0</v>
      </c>
      <c r="L981" s="19">
        <v>0</v>
      </c>
      <c r="M981" s="21">
        <v>0</v>
      </c>
      <c r="N981" s="20">
        <v>0</v>
      </c>
      <c r="O981" s="22"/>
      <c r="P981" s="19"/>
      <c r="Q981" s="22">
        <v>0</v>
      </c>
      <c r="R981" s="22">
        <v>0</v>
      </c>
      <c r="S981" s="19">
        <v>0</v>
      </c>
      <c r="T981" s="19">
        <v>0</v>
      </c>
      <c r="U981" s="19"/>
      <c r="V981" s="19"/>
      <c r="W981" s="19">
        <v>0</v>
      </c>
      <c r="X981" s="19">
        <v>0</v>
      </c>
      <c r="Y981" s="19">
        <v>0</v>
      </c>
      <c r="Z981" s="19">
        <v>0</v>
      </c>
      <c r="AA981" s="21">
        <v>0</v>
      </c>
      <c r="AB981" s="21">
        <v>720</v>
      </c>
      <c r="AC981" s="19">
        <v>0</v>
      </c>
      <c r="AD981" s="19">
        <v>0</v>
      </c>
      <c r="AE981" s="19">
        <v>0</v>
      </c>
      <c r="AF981" s="19">
        <v>0</v>
      </c>
      <c r="AG981" s="21">
        <v>0</v>
      </c>
      <c r="AH981" s="21">
        <v>504</v>
      </c>
      <c r="AI981" s="19">
        <v>0</v>
      </c>
      <c r="AJ981" s="19">
        <v>0</v>
      </c>
      <c r="AK981" s="19">
        <v>0</v>
      </c>
      <c r="AL981" s="19">
        <v>0</v>
      </c>
      <c r="AM981" s="19"/>
      <c r="AN981" s="19"/>
      <c r="AO981" s="19"/>
      <c r="AP981" s="19"/>
      <c r="AQ981" s="19"/>
      <c r="AR981" s="19"/>
      <c r="AS981" s="19"/>
      <c r="AT981" s="19"/>
      <c r="AU981" s="19">
        <v>0</v>
      </c>
      <c r="AV981" s="19">
        <v>44524</v>
      </c>
      <c r="AW981" s="19"/>
      <c r="AX981" s="19">
        <v>1428484</v>
      </c>
      <c r="AY981" s="19"/>
      <c r="AZ981" s="19"/>
      <c r="BA981" s="19">
        <v>0</v>
      </c>
      <c r="BB981" s="19">
        <v>0</v>
      </c>
      <c r="BC981" s="19"/>
      <c r="BD981" s="19"/>
      <c r="BE981" s="19"/>
      <c r="BF981" s="19"/>
      <c r="BG981" s="16">
        <f t="shared" si="61"/>
        <v>0</v>
      </c>
      <c r="BH981" s="16">
        <f t="shared" si="61"/>
        <v>1482895</v>
      </c>
      <c r="BI981" s="16">
        <f t="shared" si="62"/>
        <v>0</v>
      </c>
      <c r="BJ981" s="16">
        <f t="shared" si="63"/>
        <v>1482895</v>
      </c>
      <c r="BK981" s="18">
        <f t="shared" si="60"/>
        <v>720</v>
      </c>
    </row>
    <row r="982" spans="1:63" ht="31.5" x14ac:dyDescent="0.3">
      <c r="A982" s="12">
        <v>46.988700000000001</v>
      </c>
      <c r="B982" s="13" t="s">
        <v>949</v>
      </c>
      <c r="C982" s="19"/>
      <c r="D982" s="19"/>
      <c r="E982" s="19">
        <v>0</v>
      </c>
      <c r="F982" s="19">
        <v>0</v>
      </c>
      <c r="G982" s="19">
        <v>0</v>
      </c>
      <c r="H982" s="19">
        <v>8663</v>
      </c>
      <c r="I982" s="19">
        <v>0</v>
      </c>
      <c r="J982" s="19">
        <v>0</v>
      </c>
      <c r="K982" s="19">
        <v>0</v>
      </c>
      <c r="L982" s="19">
        <v>0</v>
      </c>
      <c r="M982" s="21">
        <v>0</v>
      </c>
      <c r="N982" s="20">
        <v>0</v>
      </c>
      <c r="O982" s="22"/>
      <c r="P982" s="19"/>
      <c r="Q982" s="22">
        <v>0</v>
      </c>
      <c r="R982" s="22">
        <v>0</v>
      </c>
      <c r="S982" s="19">
        <v>0</v>
      </c>
      <c r="T982" s="19">
        <v>0</v>
      </c>
      <c r="U982" s="19"/>
      <c r="V982" s="19"/>
      <c r="W982" s="19">
        <v>0</v>
      </c>
      <c r="X982" s="19">
        <v>0</v>
      </c>
      <c r="Y982" s="19">
        <v>0</v>
      </c>
      <c r="Z982" s="19">
        <v>0</v>
      </c>
      <c r="AA982" s="21">
        <v>0</v>
      </c>
      <c r="AB982" s="21">
        <v>720</v>
      </c>
      <c r="AC982" s="19">
        <v>0</v>
      </c>
      <c r="AD982" s="19">
        <v>0</v>
      </c>
      <c r="AE982" s="19">
        <v>0</v>
      </c>
      <c r="AF982" s="19">
        <v>0</v>
      </c>
      <c r="AG982" s="21">
        <v>0</v>
      </c>
      <c r="AH982" s="21">
        <v>504</v>
      </c>
      <c r="AI982" s="19">
        <v>0</v>
      </c>
      <c r="AJ982" s="19">
        <v>0</v>
      </c>
      <c r="AK982" s="19">
        <v>0</v>
      </c>
      <c r="AL982" s="19">
        <v>0</v>
      </c>
      <c r="AM982" s="19"/>
      <c r="AN982" s="19"/>
      <c r="AO982" s="19"/>
      <c r="AP982" s="19"/>
      <c r="AQ982" s="19"/>
      <c r="AR982" s="19"/>
      <c r="AS982" s="19"/>
      <c r="AT982" s="19"/>
      <c r="AU982" s="19">
        <v>0</v>
      </c>
      <c r="AV982" s="19">
        <v>44524</v>
      </c>
      <c r="AW982" s="19"/>
      <c r="AX982" s="19">
        <v>1428484</v>
      </c>
      <c r="AY982" s="19"/>
      <c r="AZ982" s="19"/>
      <c r="BA982" s="19">
        <v>0</v>
      </c>
      <c r="BB982" s="19">
        <v>0</v>
      </c>
      <c r="BC982" s="19"/>
      <c r="BD982" s="19"/>
      <c r="BE982" s="19"/>
      <c r="BF982" s="19"/>
      <c r="BG982" s="16">
        <f t="shared" si="61"/>
        <v>0</v>
      </c>
      <c r="BH982" s="16">
        <f t="shared" si="61"/>
        <v>1482895</v>
      </c>
      <c r="BI982" s="16">
        <f t="shared" si="62"/>
        <v>0</v>
      </c>
      <c r="BJ982" s="16">
        <f t="shared" si="63"/>
        <v>1482895</v>
      </c>
      <c r="BK982" s="18">
        <f t="shared" si="60"/>
        <v>720</v>
      </c>
    </row>
    <row r="983" spans="1:63" ht="63" x14ac:dyDescent="0.3">
      <c r="A983" s="12">
        <v>46.991700000000002</v>
      </c>
      <c r="B983" s="13" t="s">
        <v>950</v>
      </c>
      <c r="C983" s="19"/>
      <c r="D983" s="19"/>
      <c r="E983" s="21">
        <v>0</v>
      </c>
      <c r="F983" s="20">
        <v>56915</v>
      </c>
      <c r="G983" s="19">
        <v>0</v>
      </c>
      <c r="H983" s="19">
        <v>15428</v>
      </c>
      <c r="I983" s="19">
        <v>5.4569682106375694E-12</v>
      </c>
      <c r="J983" s="19">
        <v>0</v>
      </c>
      <c r="K983" s="19">
        <v>0</v>
      </c>
      <c r="L983" s="19">
        <v>0</v>
      </c>
      <c r="M983" s="19">
        <v>0</v>
      </c>
      <c r="N983" s="19">
        <v>0</v>
      </c>
      <c r="O983" s="22"/>
      <c r="P983" s="19"/>
      <c r="Q983" s="22">
        <v>0</v>
      </c>
      <c r="R983" s="22">
        <v>0</v>
      </c>
      <c r="S983" s="24">
        <v>0</v>
      </c>
      <c r="T983" s="20">
        <v>270.5</v>
      </c>
      <c r="U983" s="19"/>
      <c r="V983" s="19"/>
      <c r="W983" s="19">
        <v>0</v>
      </c>
      <c r="X983" s="19">
        <v>0</v>
      </c>
      <c r="Y983" s="19">
        <v>0</v>
      </c>
      <c r="Z983" s="19">
        <v>0</v>
      </c>
      <c r="AA983" s="19">
        <v>0</v>
      </c>
      <c r="AB983" s="19">
        <v>0</v>
      </c>
      <c r="AC983" s="19">
        <v>0</v>
      </c>
      <c r="AD983" s="19">
        <v>0</v>
      </c>
      <c r="AE983" s="19">
        <v>0</v>
      </c>
      <c r="AF983" s="19">
        <v>0</v>
      </c>
      <c r="AG983" s="19">
        <v>0</v>
      </c>
      <c r="AH983" s="19">
        <v>0</v>
      </c>
      <c r="AI983" s="21">
        <v>0</v>
      </c>
      <c r="AJ983" s="21">
        <v>21002</v>
      </c>
      <c r="AK983" s="21">
        <v>0</v>
      </c>
      <c r="AL983" s="21">
        <v>7.2759576141834259E-12</v>
      </c>
      <c r="AM983" s="19"/>
      <c r="AN983" s="19"/>
      <c r="AO983" s="19"/>
      <c r="AP983" s="19"/>
      <c r="AQ983" s="19">
        <v>0</v>
      </c>
      <c r="AR983" s="19">
        <v>0</v>
      </c>
      <c r="AS983" s="19"/>
      <c r="AT983" s="19"/>
      <c r="AU983" s="19"/>
      <c r="AV983" s="19"/>
      <c r="AW983" s="19"/>
      <c r="AX983" s="19"/>
      <c r="AY983" s="19"/>
      <c r="AZ983" s="19"/>
      <c r="BA983" s="19">
        <v>0</v>
      </c>
      <c r="BB983" s="19">
        <v>0</v>
      </c>
      <c r="BC983" s="19"/>
      <c r="BD983" s="19"/>
      <c r="BE983" s="19"/>
      <c r="BF983" s="19"/>
      <c r="BG983" s="16">
        <f t="shared" si="61"/>
        <v>5.4569682106375694E-12</v>
      </c>
      <c r="BH983" s="16">
        <f t="shared" si="61"/>
        <v>93615.5</v>
      </c>
      <c r="BI983" s="16">
        <f t="shared" si="62"/>
        <v>0</v>
      </c>
      <c r="BJ983" s="16">
        <f t="shared" si="63"/>
        <v>93615.5</v>
      </c>
      <c r="BK983" s="18">
        <f t="shared" si="60"/>
        <v>0</v>
      </c>
    </row>
    <row r="984" spans="1:63" ht="63" x14ac:dyDescent="0.3">
      <c r="A984" s="12">
        <v>46.992699999999999</v>
      </c>
      <c r="B984" s="13" t="s">
        <v>951</v>
      </c>
      <c r="C984" s="19"/>
      <c r="D984" s="19"/>
      <c r="E984" s="21">
        <v>0</v>
      </c>
      <c r="F984" s="20">
        <v>56915</v>
      </c>
      <c r="G984" s="19">
        <v>0</v>
      </c>
      <c r="H984" s="19">
        <v>15428</v>
      </c>
      <c r="I984" s="19">
        <v>5.4569682106375694E-12</v>
      </c>
      <c r="J984" s="19">
        <v>0</v>
      </c>
      <c r="K984" s="19">
        <v>0</v>
      </c>
      <c r="L984" s="19">
        <v>0</v>
      </c>
      <c r="M984" s="19">
        <v>0</v>
      </c>
      <c r="N984" s="19">
        <v>0</v>
      </c>
      <c r="O984" s="22"/>
      <c r="P984" s="19"/>
      <c r="Q984" s="22">
        <v>0</v>
      </c>
      <c r="R984" s="22">
        <v>0</v>
      </c>
      <c r="S984" s="24">
        <v>0</v>
      </c>
      <c r="T984" s="20">
        <v>270.5</v>
      </c>
      <c r="U984" s="19"/>
      <c r="V984" s="19"/>
      <c r="W984" s="19">
        <v>0</v>
      </c>
      <c r="X984" s="19">
        <v>0</v>
      </c>
      <c r="Y984" s="19">
        <v>0</v>
      </c>
      <c r="Z984" s="19">
        <v>0</v>
      </c>
      <c r="AA984" s="19">
        <v>0</v>
      </c>
      <c r="AB984" s="19">
        <v>0</v>
      </c>
      <c r="AC984" s="19">
        <v>0</v>
      </c>
      <c r="AD984" s="19">
        <v>0</v>
      </c>
      <c r="AE984" s="19">
        <v>0</v>
      </c>
      <c r="AF984" s="19">
        <v>0</v>
      </c>
      <c r="AG984" s="19">
        <v>0</v>
      </c>
      <c r="AH984" s="19">
        <v>0</v>
      </c>
      <c r="AI984" s="21">
        <v>0</v>
      </c>
      <c r="AJ984" s="21">
        <v>21002</v>
      </c>
      <c r="AK984" s="21">
        <v>0</v>
      </c>
      <c r="AL984" s="21">
        <v>7.2759576141834259E-12</v>
      </c>
      <c r="AM984" s="19"/>
      <c r="AN984" s="19"/>
      <c r="AO984" s="19"/>
      <c r="AP984" s="19"/>
      <c r="AQ984" s="19">
        <v>0</v>
      </c>
      <c r="AR984" s="19">
        <v>0</v>
      </c>
      <c r="AS984" s="19"/>
      <c r="AT984" s="19"/>
      <c r="AU984" s="19"/>
      <c r="AV984" s="19"/>
      <c r="AW984" s="19"/>
      <c r="AX984" s="19"/>
      <c r="AY984" s="19"/>
      <c r="AZ984" s="19"/>
      <c r="BA984" s="19">
        <v>0</v>
      </c>
      <c r="BB984" s="19">
        <v>0</v>
      </c>
      <c r="BC984" s="19"/>
      <c r="BD984" s="19"/>
      <c r="BE984" s="19"/>
      <c r="BF984" s="19"/>
      <c r="BG984" s="16">
        <f t="shared" si="61"/>
        <v>5.4569682106375694E-12</v>
      </c>
      <c r="BH984" s="16">
        <f t="shared" si="61"/>
        <v>93615.5</v>
      </c>
      <c r="BI984" s="16">
        <f t="shared" si="62"/>
        <v>0</v>
      </c>
      <c r="BJ984" s="16">
        <f t="shared" si="63"/>
        <v>93615.5</v>
      </c>
      <c r="BK984" s="18">
        <f t="shared" si="60"/>
        <v>0</v>
      </c>
    </row>
    <row r="985" spans="1:63" ht="63" x14ac:dyDescent="0.3">
      <c r="A985" s="12">
        <v>46.993699999999997</v>
      </c>
      <c r="B985" s="13" t="s">
        <v>952</v>
      </c>
      <c r="C985" s="19"/>
      <c r="D985" s="19"/>
      <c r="E985" s="19">
        <v>0</v>
      </c>
      <c r="F985" s="19">
        <v>0</v>
      </c>
      <c r="G985" s="19">
        <v>0</v>
      </c>
      <c r="H985" s="19">
        <v>0</v>
      </c>
      <c r="I985" s="19"/>
      <c r="J985" s="19"/>
      <c r="K985" s="19">
        <v>0</v>
      </c>
      <c r="L985" s="19">
        <v>0</v>
      </c>
      <c r="M985" s="19">
        <v>0</v>
      </c>
      <c r="N985" s="19">
        <v>0</v>
      </c>
      <c r="O985" s="22"/>
      <c r="P985" s="19"/>
      <c r="Q985" s="22">
        <v>0</v>
      </c>
      <c r="R985" s="22">
        <v>0</v>
      </c>
      <c r="S985" s="19">
        <v>0</v>
      </c>
      <c r="T985" s="19">
        <v>0</v>
      </c>
      <c r="U985" s="19"/>
      <c r="V985" s="19"/>
      <c r="W985" s="19">
        <v>0</v>
      </c>
      <c r="X985" s="19">
        <v>0</v>
      </c>
      <c r="Y985" s="19">
        <v>0</v>
      </c>
      <c r="Z985" s="19">
        <v>0</v>
      </c>
      <c r="AA985" s="19">
        <v>0</v>
      </c>
      <c r="AB985" s="19">
        <v>0</v>
      </c>
      <c r="AC985" s="19">
        <v>0</v>
      </c>
      <c r="AD985" s="19">
        <v>0</v>
      </c>
      <c r="AE985" s="19">
        <v>0</v>
      </c>
      <c r="AF985" s="19">
        <v>0</v>
      </c>
      <c r="AG985" s="19">
        <v>0</v>
      </c>
      <c r="AH985" s="19">
        <v>0</v>
      </c>
      <c r="AI985" s="19">
        <v>0</v>
      </c>
      <c r="AJ985" s="19">
        <v>0</v>
      </c>
      <c r="AK985" s="19">
        <v>0</v>
      </c>
      <c r="AL985" s="19">
        <v>0</v>
      </c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>
        <v>0</v>
      </c>
      <c r="BB985" s="19">
        <v>0</v>
      </c>
      <c r="BC985" s="19"/>
      <c r="BD985" s="19"/>
      <c r="BE985" s="19"/>
      <c r="BF985" s="19"/>
      <c r="BG985" s="16">
        <f t="shared" si="61"/>
        <v>0</v>
      </c>
      <c r="BH985" s="16">
        <f t="shared" si="61"/>
        <v>0</v>
      </c>
      <c r="BI985" s="16">
        <f t="shared" si="62"/>
        <v>0</v>
      </c>
      <c r="BJ985" s="16">
        <f t="shared" si="63"/>
        <v>0</v>
      </c>
      <c r="BK985" s="18">
        <f t="shared" si="60"/>
        <v>0</v>
      </c>
    </row>
    <row r="986" spans="1:63" ht="78.75" x14ac:dyDescent="0.3">
      <c r="A986" s="12">
        <v>46.994700000000002</v>
      </c>
      <c r="B986" s="13" t="s">
        <v>953</v>
      </c>
      <c r="C986" s="19"/>
      <c r="D986" s="19"/>
      <c r="E986" s="21">
        <v>0</v>
      </c>
      <c r="F986" s="20">
        <v>162</v>
      </c>
      <c r="G986" s="19">
        <v>0</v>
      </c>
      <c r="H986" s="19">
        <v>0</v>
      </c>
      <c r="I986" s="19">
        <v>0</v>
      </c>
      <c r="J986" s="19">
        <v>0</v>
      </c>
      <c r="K986" s="19">
        <v>0</v>
      </c>
      <c r="L986" s="19">
        <v>0</v>
      </c>
      <c r="M986" s="21">
        <v>0</v>
      </c>
      <c r="N986" s="21">
        <v>1845</v>
      </c>
      <c r="O986" s="22"/>
      <c r="P986" s="23">
        <v>3690</v>
      </c>
      <c r="Q986" s="22">
        <v>0</v>
      </c>
      <c r="R986" s="22">
        <v>0</v>
      </c>
      <c r="S986" s="19">
        <v>0</v>
      </c>
      <c r="T986" s="19">
        <v>0</v>
      </c>
      <c r="U986" s="19"/>
      <c r="V986" s="19"/>
      <c r="W986" s="19">
        <v>0</v>
      </c>
      <c r="X986" s="19">
        <v>0</v>
      </c>
      <c r="Y986" s="19">
        <v>0</v>
      </c>
      <c r="Z986" s="19">
        <v>0</v>
      </c>
      <c r="AA986" s="19">
        <v>0</v>
      </c>
      <c r="AB986" s="19">
        <v>0</v>
      </c>
      <c r="AC986" s="21">
        <v>0</v>
      </c>
      <c r="AD986" s="20">
        <v>1124</v>
      </c>
      <c r="AE986" s="19">
        <v>0</v>
      </c>
      <c r="AF986" s="19">
        <v>0</v>
      </c>
      <c r="AG986" s="19">
        <v>0</v>
      </c>
      <c r="AH986" s="19">
        <v>0</v>
      </c>
      <c r="AI986" s="19">
        <v>0</v>
      </c>
      <c r="AJ986" s="19">
        <v>0</v>
      </c>
      <c r="AK986" s="19">
        <v>0</v>
      </c>
      <c r="AL986" s="19">
        <v>0</v>
      </c>
      <c r="AM986" s="19"/>
      <c r="AN986" s="19"/>
      <c r="AO986" s="19"/>
      <c r="AP986" s="19"/>
      <c r="AQ986" s="21">
        <v>0</v>
      </c>
      <c r="AR986" s="20">
        <v>315</v>
      </c>
      <c r="AS986" s="21"/>
      <c r="AT986" s="20">
        <v>5049</v>
      </c>
      <c r="AU986" s="19"/>
      <c r="AV986" s="19"/>
      <c r="AW986" s="19"/>
      <c r="AX986" s="19">
        <v>360</v>
      </c>
      <c r="AY986" s="19"/>
      <c r="AZ986" s="19"/>
      <c r="BA986" s="19">
        <v>0</v>
      </c>
      <c r="BB986" s="19">
        <v>0</v>
      </c>
      <c r="BC986" s="19"/>
      <c r="BD986" s="19"/>
      <c r="BE986" s="19"/>
      <c r="BF986" s="19"/>
      <c r="BG986" s="16">
        <f t="shared" si="61"/>
        <v>0</v>
      </c>
      <c r="BH986" s="16">
        <f t="shared" si="61"/>
        <v>12545</v>
      </c>
      <c r="BI986" s="16">
        <f t="shared" si="62"/>
        <v>0</v>
      </c>
      <c r="BJ986" s="16">
        <f t="shared" si="63"/>
        <v>12545</v>
      </c>
      <c r="BK986" s="18">
        <f t="shared" si="60"/>
        <v>0</v>
      </c>
    </row>
    <row r="987" spans="1:63" ht="78.75" x14ac:dyDescent="0.3">
      <c r="A987" s="12">
        <v>46.995699999999999</v>
      </c>
      <c r="B987" s="13" t="s">
        <v>954</v>
      </c>
      <c r="C987" s="19"/>
      <c r="D987" s="19"/>
      <c r="E987" s="21">
        <v>0</v>
      </c>
      <c r="F987" s="20">
        <v>162</v>
      </c>
      <c r="G987" s="19">
        <v>0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21">
        <v>0</v>
      </c>
      <c r="N987" s="21">
        <v>1845</v>
      </c>
      <c r="O987" s="22"/>
      <c r="P987" s="23">
        <v>3690</v>
      </c>
      <c r="Q987" s="22">
        <v>0</v>
      </c>
      <c r="R987" s="22">
        <v>0</v>
      </c>
      <c r="S987" s="19">
        <v>0</v>
      </c>
      <c r="T987" s="19">
        <v>0</v>
      </c>
      <c r="U987" s="19"/>
      <c r="V987" s="19"/>
      <c r="W987" s="19">
        <v>0</v>
      </c>
      <c r="X987" s="19">
        <v>0</v>
      </c>
      <c r="Y987" s="19">
        <v>0</v>
      </c>
      <c r="Z987" s="19">
        <v>0</v>
      </c>
      <c r="AA987" s="19">
        <v>0</v>
      </c>
      <c r="AB987" s="19">
        <v>0</v>
      </c>
      <c r="AC987" s="21">
        <v>0</v>
      </c>
      <c r="AD987" s="20">
        <v>1124</v>
      </c>
      <c r="AE987" s="19">
        <v>0</v>
      </c>
      <c r="AF987" s="19">
        <v>0</v>
      </c>
      <c r="AG987" s="19">
        <v>0</v>
      </c>
      <c r="AH987" s="19">
        <v>0</v>
      </c>
      <c r="AI987" s="19">
        <v>0</v>
      </c>
      <c r="AJ987" s="19">
        <v>0</v>
      </c>
      <c r="AK987" s="19">
        <v>0</v>
      </c>
      <c r="AL987" s="19">
        <v>0</v>
      </c>
      <c r="AM987" s="19"/>
      <c r="AN987" s="19"/>
      <c r="AO987" s="19"/>
      <c r="AP987" s="19"/>
      <c r="AQ987" s="21">
        <v>0</v>
      </c>
      <c r="AR987" s="20">
        <v>315</v>
      </c>
      <c r="AS987" s="21"/>
      <c r="AT987" s="20">
        <v>5049</v>
      </c>
      <c r="AU987" s="19"/>
      <c r="AV987" s="19"/>
      <c r="AW987" s="19"/>
      <c r="AX987" s="19">
        <v>360</v>
      </c>
      <c r="AY987" s="19"/>
      <c r="AZ987" s="19"/>
      <c r="BA987" s="19">
        <v>0</v>
      </c>
      <c r="BB987" s="19">
        <v>0</v>
      </c>
      <c r="BC987" s="19"/>
      <c r="BD987" s="19"/>
      <c r="BE987" s="19"/>
      <c r="BF987" s="19"/>
      <c r="BG987" s="16">
        <f t="shared" si="61"/>
        <v>0</v>
      </c>
      <c r="BH987" s="16">
        <f t="shared" si="61"/>
        <v>12545</v>
      </c>
      <c r="BI987" s="16">
        <f t="shared" si="62"/>
        <v>0</v>
      </c>
      <c r="BJ987" s="16">
        <f t="shared" si="63"/>
        <v>12545</v>
      </c>
      <c r="BK987" s="18">
        <f t="shared" si="60"/>
        <v>0</v>
      </c>
    </row>
    <row r="988" spans="1:63" ht="31.5" x14ac:dyDescent="0.3">
      <c r="A988" s="12">
        <v>46.996699999999997</v>
      </c>
      <c r="B988" s="13" t="s">
        <v>955</v>
      </c>
      <c r="C988" s="19"/>
      <c r="D988" s="19"/>
      <c r="E988" s="19">
        <v>0</v>
      </c>
      <c r="F988" s="19">
        <v>0</v>
      </c>
      <c r="G988" s="19">
        <v>0</v>
      </c>
      <c r="H988" s="19">
        <v>0</v>
      </c>
      <c r="I988" s="19">
        <v>0</v>
      </c>
      <c r="J988" s="19">
        <v>0</v>
      </c>
      <c r="K988" s="19">
        <v>0</v>
      </c>
      <c r="L988" s="19">
        <v>0</v>
      </c>
      <c r="M988" s="19">
        <v>0</v>
      </c>
      <c r="N988" s="19">
        <v>0</v>
      </c>
      <c r="O988" s="22"/>
      <c r="P988" s="19"/>
      <c r="Q988" s="22">
        <v>0</v>
      </c>
      <c r="R988" s="22">
        <v>0</v>
      </c>
      <c r="S988" s="19">
        <v>0</v>
      </c>
      <c r="T988" s="19">
        <v>0</v>
      </c>
      <c r="U988" s="19"/>
      <c r="V988" s="19"/>
      <c r="W988" s="19">
        <v>0</v>
      </c>
      <c r="X988" s="19">
        <v>0</v>
      </c>
      <c r="Y988" s="19">
        <v>0</v>
      </c>
      <c r="Z988" s="19">
        <v>0</v>
      </c>
      <c r="AA988" s="19">
        <v>0</v>
      </c>
      <c r="AB988" s="19">
        <v>0</v>
      </c>
      <c r="AC988" s="19">
        <v>0</v>
      </c>
      <c r="AD988" s="19">
        <v>0</v>
      </c>
      <c r="AE988" s="19">
        <v>0</v>
      </c>
      <c r="AF988" s="19">
        <v>0</v>
      </c>
      <c r="AG988" s="19">
        <v>0</v>
      </c>
      <c r="AH988" s="19">
        <v>0</v>
      </c>
      <c r="AI988" s="19">
        <v>0</v>
      </c>
      <c r="AJ988" s="19">
        <v>0</v>
      </c>
      <c r="AK988" s="19">
        <v>0</v>
      </c>
      <c r="AL988" s="19">
        <v>0</v>
      </c>
      <c r="AM988" s="19"/>
      <c r="AN988" s="19"/>
      <c r="AO988" s="19"/>
      <c r="AP988" s="19"/>
      <c r="AQ988" s="19">
        <v>0</v>
      </c>
      <c r="AR988" s="19">
        <v>0</v>
      </c>
      <c r="AS988" s="19"/>
      <c r="AT988" s="19"/>
      <c r="AU988" s="19"/>
      <c r="AV988" s="19"/>
      <c r="AW988" s="19"/>
      <c r="AX988" s="19">
        <v>9000</v>
      </c>
      <c r="AY988" s="19"/>
      <c r="AZ988" s="19"/>
      <c r="BA988" s="19">
        <v>0</v>
      </c>
      <c r="BB988" s="19">
        <v>0</v>
      </c>
      <c r="BC988" s="19"/>
      <c r="BD988" s="19"/>
      <c r="BE988" s="19"/>
      <c r="BF988" s="19"/>
      <c r="BG988" s="16">
        <f t="shared" si="61"/>
        <v>0</v>
      </c>
      <c r="BH988" s="16">
        <f t="shared" si="61"/>
        <v>9000</v>
      </c>
      <c r="BI988" s="16">
        <f t="shared" si="62"/>
        <v>0</v>
      </c>
      <c r="BJ988" s="16">
        <f t="shared" si="63"/>
        <v>9000</v>
      </c>
      <c r="BK988" s="18">
        <f t="shared" si="60"/>
        <v>0</v>
      </c>
    </row>
    <row r="989" spans="1:63" ht="31.5" x14ac:dyDescent="0.3">
      <c r="A989" s="12">
        <v>46.997700000000002</v>
      </c>
      <c r="B989" s="13" t="s">
        <v>956</v>
      </c>
      <c r="C989" s="19">
        <v>0</v>
      </c>
      <c r="D989" s="19">
        <v>409536.74999999953</v>
      </c>
      <c r="E989" s="21">
        <v>0</v>
      </c>
      <c r="F989" s="20">
        <v>340862.24</v>
      </c>
      <c r="G989" s="19">
        <v>0</v>
      </c>
      <c r="H989" s="19">
        <v>53763.090000000084</v>
      </c>
      <c r="I989" s="19">
        <v>0</v>
      </c>
      <c r="J989" s="19">
        <v>519662.58999999921</v>
      </c>
      <c r="K989" s="19">
        <v>0</v>
      </c>
      <c r="L989" s="19">
        <v>134711</v>
      </c>
      <c r="M989" s="21">
        <v>0</v>
      </c>
      <c r="N989" s="20">
        <v>395507.04000000004</v>
      </c>
      <c r="O989" s="22"/>
      <c r="P989" s="23">
        <v>47353.5</v>
      </c>
      <c r="Q989" s="22">
        <v>0</v>
      </c>
      <c r="R989" s="23">
        <v>1045076.0899999999</v>
      </c>
      <c r="S989" s="24">
        <v>0</v>
      </c>
      <c r="T989" s="20">
        <v>327295</v>
      </c>
      <c r="U989" s="19"/>
      <c r="V989" s="19">
        <v>386282</v>
      </c>
      <c r="W989" s="21">
        <v>0</v>
      </c>
      <c r="X989" s="20">
        <v>122601</v>
      </c>
      <c r="Y989" s="19">
        <v>0</v>
      </c>
      <c r="Z989" s="19">
        <v>58194</v>
      </c>
      <c r="AA989" s="21">
        <v>0</v>
      </c>
      <c r="AB989" s="21">
        <v>382849.5</v>
      </c>
      <c r="AC989" s="21">
        <v>0</v>
      </c>
      <c r="AD989" s="20">
        <v>377421.08999999985</v>
      </c>
      <c r="AE989" s="19">
        <v>0</v>
      </c>
      <c r="AF989" s="19">
        <v>120464.22999999978</v>
      </c>
      <c r="AG989" s="21">
        <v>0</v>
      </c>
      <c r="AH989" s="20">
        <v>93653.400000000111</v>
      </c>
      <c r="AI989" s="21">
        <v>0</v>
      </c>
      <c r="AJ989" s="21">
        <v>203045</v>
      </c>
      <c r="AK989" s="21">
        <v>0</v>
      </c>
      <c r="AL989" s="20">
        <v>341089.26</v>
      </c>
      <c r="AM989" s="19"/>
      <c r="AN989" s="19">
        <v>36</v>
      </c>
      <c r="AO989" s="19"/>
      <c r="AP989" s="19"/>
      <c r="AQ989" s="21">
        <v>0</v>
      </c>
      <c r="AR989" s="20">
        <v>1692</v>
      </c>
      <c r="AS989" s="19"/>
      <c r="AT989" s="19"/>
      <c r="AU989" s="19">
        <v>0</v>
      </c>
      <c r="AV989" s="19">
        <v>263</v>
      </c>
      <c r="AW989" s="19"/>
      <c r="AX989" s="19">
        <v>44053</v>
      </c>
      <c r="AY989" s="19"/>
      <c r="AZ989" s="19"/>
      <c r="BA989" s="19">
        <v>0</v>
      </c>
      <c r="BB989" s="19">
        <v>11817</v>
      </c>
      <c r="BC989" s="19"/>
      <c r="BD989" s="19"/>
      <c r="BE989" s="19"/>
      <c r="BF989" s="19"/>
      <c r="BG989" s="16">
        <f t="shared" si="61"/>
        <v>0</v>
      </c>
      <c r="BH989" s="16">
        <f t="shared" si="61"/>
        <v>5417227.7799999984</v>
      </c>
      <c r="BI989" s="16">
        <f t="shared" si="62"/>
        <v>0</v>
      </c>
      <c r="BJ989" s="16">
        <f t="shared" si="63"/>
        <v>5417227.7799999984</v>
      </c>
      <c r="BK989" s="18">
        <f t="shared" si="60"/>
        <v>382849.5</v>
      </c>
    </row>
    <row r="990" spans="1:63" ht="31.5" x14ac:dyDescent="0.3">
      <c r="A990" s="12">
        <v>46.998699999999999</v>
      </c>
      <c r="B990" s="13" t="s">
        <v>957</v>
      </c>
      <c r="C990" s="19">
        <v>0</v>
      </c>
      <c r="D990" s="19">
        <v>409536.74999999953</v>
      </c>
      <c r="E990" s="21">
        <v>0</v>
      </c>
      <c r="F990" s="20">
        <v>340861.23</v>
      </c>
      <c r="G990" s="19">
        <v>0</v>
      </c>
      <c r="H990" s="19">
        <v>53763.090000000084</v>
      </c>
      <c r="I990" s="19">
        <v>0</v>
      </c>
      <c r="J990" s="19">
        <v>519662.58999999921</v>
      </c>
      <c r="K990" s="19">
        <v>0</v>
      </c>
      <c r="L990" s="19">
        <v>134678</v>
      </c>
      <c r="M990" s="21">
        <v>0</v>
      </c>
      <c r="N990" s="20">
        <v>395507.04000000004</v>
      </c>
      <c r="O990" s="22"/>
      <c r="P990" s="23">
        <v>47353.5</v>
      </c>
      <c r="Q990" s="22">
        <v>0</v>
      </c>
      <c r="R990" s="23">
        <v>1045076.0899999999</v>
      </c>
      <c r="S990" s="24">
        <v>0</v>
      </c>
      <c r="T990" s="20">
        <v>327295</v>
      </c>
      <c r="U990" s="19"/>
      <c r="V990" s="19">
        <v>386282</v>
      </c>
      <c r="W990" s="21">
        <v>0</v>
      </c>
      <c r="X990" s="20">
        <v>122601</v>
      </c>
      <c r="Y990" s="19">
        <v>0</v>
      </c>
      <c r="Z990" s="19">
        <v>58194</v>
      </c>
      <c r="AA990" s="21">
        <v>0</v>
      </c>
      <c r="AB990" s="21">
        <v>382849.5</v>
      </c>
      <c r="AC990" s="21">
        <v>0</v>
      </c>
      <c r="AD990" s="20">
        <v>377421.08999999985</v>
      </c>
      <c r="AE990" s="19">
        <v>0</v>
      </c>
      <c r="AF990" s="19">
        <v>120464.22999999978</v>
      </c>
      <c r="AG990" s="21">
        <v>0</v>
      </c>
      <c r="AH990" s="20">
        <v>93653.400000000111</v>
      </c>
      <c r="AI990" s="21">
        <v>0</v>
      </c>
      <c r="AJ990" s="21">
        <v>203045</v>
      </c>
      <c r="AK990" s="21">
        <v>0</v>
      </c>
      <c r="AL990" s="20">
        <v>341089.26</v>
      </c>
      <c r="AM990" s="19"/>
      <c r="AN990" s="19">
        <v>36</v>
      </c>
      <c r="AO990" s="19"/>
      <c r="AP990" s="19"/>
      <c r="AQ990" s="21">
        <v>0</v>
      </c>
      <c r="AR990" s="20">
        <v>1692</v>
      </c>
      <c r="AS990" s="19"/>
      <c r="AT990" s="19"/>
      <c r="AU990" s="19">
        <v>0</v>
      </c>
      <c r="AV990" s="19">
        <v>263</v>
      </c>
      <c r="AW990" s="19"/>
      <c r="AX990" s="19">
        <v>44053</v>
      </c>
      <c r="AY990" s="19"/>
      <c r="AZ990" s="19"/>
      <c r="BA990" s="19">
        <v>0</v>
      </c>
      <c r="BB990" s="19">
        <v>11817</v>
      </c>
      <c r="BC990" s="19"/>
      <c r="BD990" s="19"/>
      <c r="BE990" s="19"/>
      <c r="BF990" s="19"/>
      <c r="BG990" s="16">
        <f t="shared" si="61"/>
        <v>0</v>
      </c>
      <c r="BH990" s="16">
        <f t="shared" si="61"/>
        <v>5417193.7699999986</v>
      </c>
      <c r="BI990" s="16">
        <f t="shared" si="62"/>
        <v>0</v>
      </c>
      <c r="BJ990" s="16">
        <f t="shared" si="63"/>
        <v>5417193.7699999986</v>
      </c>
      <c r="BK990" s="18">
        <f t="shared" si="60"/>
        <v>382849.5</v>
      </c>
    </row>
    <row r="991" spans="1:63" x14ac:dyDescent="0.3">
      <c r="A991" s="12">
        <v>47.301700000000004</v>
      </c>
      <c r="B991" s="13" t="s">
        <v>958</v>
      </c>
      <c r="C991" s="19"/>
      <c r="D991" s="19"/>
      <c r="E991" s="20">
        <v>9256</v>
      </c>
      <c r="F991" s="21">
        <v>0</v>
      </c>
      <c r="G991" s="19">
        <v>0</v>
      </c>
      <c r="H991" s="19">
        <v>29521313</v>
      </c>
      <c r="I991" s="19">
        <v>0</v>
      </c>
      <c r="J991" s="19">
        <v>1846760.63</v>
      </c>
      <c r="K991" s="19">
        <v>30111</v>
      </c>
      <c r="L991" s="19">
        <v>0</v>
      </c>
      <c r="M991" s="21">
        <v>0</v>
      </c>
      <c r="N991" s="20">
        <v>4553</v>
      </c>
      <c r="O991" s="22"/>
      <c r="P991" s="23">
        <v>698420</v>
      </c>
      <c r="Q991" s="22">
        <v>0</v>
      </c>
      <c r="R991" s="22">
        <v>0</v>
      </c>
      <c r="S991" s="19">
        <v>0</v>
      </c>
      <c r="T991" s="19">
        <v>0</v>
      </c>
      <c r="U991" s="19"/>
      <c r="V991" s="19">
        <v>52605</v>
      </c>
      <c r="W991" s="19">
        <v>0</v>
      </c>
      <c r="X991" s="19">
        <v>0</v>
      </c>
      <c r="Y991" s="19">
        <v>0</v>
      </c>
      <c r="Z991" s="19">
        <v>1312886.6100000001</v>
      </c>
      <c r="AA991" s="21">
        <v>0</v>
      </c>
      <c r="AB991" s="21">
        <v>1893991</v>
      </c>
      <c r="AC991" s="19">
        <v>0</v>
      </c>
      <c r="AD991" s="19">
        <v>0</v>
      </c>
      <c r="AE991" s="19">
        <v>0</v>
      </c>
      <c r="AF991" s="19">
        <v>0</v>
      </c>
      <c r="AG991" s="21">
        <v>0</v>
      </c>
      <c r="AH991" s="20">
        <v>1804384.72</v>
      </c>
      <c r="AI991" s="19">
        <v>0</v>
      </c>
      <c r="AJ991" s="19">
        <v>0</v>
      </c>
      <c r="AK991" s="19">
        <v>0</v>
      </c>
      <c r="AL991" s="19">
        <v>0</v>
      </c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>
        <v>0</v>
      </c>
      <c r="BB991" s="19">
        <v>0</v>
      </c>
      <c r="BC991" s="19"/>
      <c r="BD991" s="19"/>
      <c r="BE991" s="19"/>
      <c r="BF991" s="19"/>
      <c r="BG991" s="16">
        <f t="shared" si="61"/>
        <v>39367</v>
      </c>
      <c r="BH991" s="16">
        <f t="shared" si="61"/>
        <v>37134913.959999993</v>
      </c>
      <c r="BI991" s="16">
        <f t="shared" si="62"/>
        <v>0</v>
      </c>
      <c r="BJ991" s="16">
        <f t="shared" si="63"/>
        <v>37095546.959999993</v>
      </c>
      <c r="BK991" s="18">
        <f t="shared" si="60"/>
        <v>1893991</v>
      </c>
    </row>
    <row r="992" spans="1:63" x14ac:dyDescent="0.3">
      <c r="A992" s="12">
        <v>47.302700000000002</v>
      </c>
      <c r="B992" s="13" t="s">
        <v>959</v>
      </c>
      <c r="C992" s="19"/>
      <c r="D992" s="19"/>
      <c r="E992" s="19">
        <v>0</v>
      </c>
      <c r="F992" s="19">
        <v>0</v>
      </c>
      <c r="G992" s="19">
        <v>0</v>
      </c>
      <c r="H992" s="19">
        <v>0</v>
      </c>
      <c r="I992" s="19"/>
      <c r="J992" s="19"/>
      <c r="K992" s="19">
        <v>0</v>
      </c>
      <c r="L992" s="19">
        <v>0</v>
      </c>
      <c r="M992" s="21">
        <v>0</v>
      </c>
      <c r="N992" s="20">
        <v>41552</v>
      </c>
      <c r="O992" s="22"/>
      <c r="P992" s="19"/>
      <c r="Q992" s="22">
        <v>0</v>
      </c>
      <c r="R992" s="22">
        <v>0</v>
      </c>
      <c r="S992" s="19">
        <v>0</v>
      </c>
      <c r="T992" s="19">
        <v>0</v>
      </c>
      <c r="U992" s="19"/>
      <c r="V992" s="19"/>
      <c r="W992" s="19">
        <v>0</v>
      </c>
      <c r="X992" s="19">
        <v>0</v>
      </c>
      <c r="Y992" s="19">
        <v>0</v>
      </c>
      <c r="Z992" s="19">
        <v>0</v>
      </c>
      <c r="AA992" s="19">
        <v>0</v>
      </c>
      <c r="AB992" s="19">
        <v>0</v>
      </c>
      <c r="AC992" s="19">
        <v>0</v>
      </c>
      <c r="AD992" s="19">
        <v>0</v>
      </c>
      <c r="AE992" s="19">
        <v>0</v>
      </c>
      <c r="AF992" s="19">
        <v>0</v>
      </c>
      <c r="AG992" s="19">
        <v>0</v>
      </c>
      <c r="AH992" s="19">
        <v>0</v>
      </c>
      <c r="AI992" s="19">
        <v>0</v>
      </c>
      <c r="AJ992" s="19">
        <v>0</v>
      </c>
      <c r="AK992" s="19">
        <v>0</v>
      </c>
      <c r="AL992" s="19">
        <v>0</v>
      </c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>
        <v>0</v>
      </c>
      <c r="BB992" s="19">
        <v>0</v>
      </c>
      <c r="BC992" s="19"/>
      <c r="BD992" s="19"/>
      <c r="BE992" s="19"/>
      <c r="BF992" s="19"/>
      <c r="BG992" s="16">
        <f t="shared" si="61"/>
        <v>0</v>
      </c>
      <c r="BH992" s="16">
        <f t="shared" si="61"/>
        <v>41552</v>
      </c>
      <c r="BI992" s="16">
        <f t="shared" si="62"/>
        <v>0</v>
      </c>
      <c r="BJ992" s="16">
        <f t="shared" si="63"/>
        <v>41552</v>
      </c>
      <c r="BK992" s="18">
        <f t="shared" si="60"/>
        <v>0</v>
      </c>
    </row>
    <row r="993" spans="1:66" x14ac:dyDescent="0.3">
      <c r="A993" s="12">
        <v>47.303699999999999</v>
      </c>
      <c r="B993" s="13" t="s">
        <v>960</v>
      </c>
      <c r="C993" s="19"/>
      <c r="D993" s="19"/>
      <c r="E993" s="21">
        <v>0</v>
      </c>
      <c r="F993" s="20">
        <v>53835</v>
      </c>
      <c r="G993" s="19">
        <v>0</v>
      </c>
      <c r="H993" s="19">
        <v>5100</v>
      </c>
      <c r="I993" s="19"/>
      <c r="J993" s="19"/>
      <c r="K993" s="19">
        <v>0</v>
      </c>
      <c r="L993" s="19">
        <v>0</v>
      </c>
      <c r="M993" s="19">
        <v>0</v>
      </c>
      <c r="N993" s="19">
        <v>0</v>
      </c>
      <c r="O993" s="22"/>
      <c r="P993" s="19"/>
      <c r="Q993" s="22">
        <v>0</v>
      </c>
      <c r="R993" s="22">
        <v>0</v>
      </c>
      <c r="S993" s="24">
        <v>0</v>
      </c>
      <c r="T993" s="20">
        <v>3600</v>
      </c>
      <c r="U993" s="19"/>
      <c r="V993" s="19"/>
      <c r="W993" s="19">
        <v>0</v>
      </c>
      <c r="X993" s="19">
        <v>0</v>
      </c>
      <c r="Y993" s="19">
        <v>0</v>
      </c>
      <c r="Z993" s="19">
        <v>0</v>
      </c>
      <c r="AA993" s="19">
        <v>0</v>
      </c>
      <c r="AB993" s="19">
        <v>0</v>
      </c>
      <c r="AC993" s="19">
        <v>0</v>
      </c>
      <c r="AD993" s="19">
        <v>0</v>
      </c>
      <c r="AE993" s="19">
        <v>0</v>
      </c>
      <c r="AF993" s="19">
        <v>0</v>
      </c>
      <c r="AG993" s="21">
        <v>0</v>
      </c>
      <c r="AH993" s="20">
        <v>266663</v>
      </c>
      <c r="AI993" s="19">
        <v>0</v>
      </c>
      <c r="AJ993" s="19">
        <v>0</v>
      </c>
      <c r="AK993" s="19">
        <v>0</v>
      </c>
      <c r="AL993" s="19">
        <v>0</v>
      </c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>
        <v>0</v>
      </c>
      <c r="BB993" s="19">
        <v>0</v>
      </c>
      <c r="BC993" s="19"/>
      <c r="BD993" s="19"/>
      <c r="BE993" s="19"/>
      <c r="BF993" s="19"/>
      <c r="BG993" s="16">
        <f t="shared" si="61"/>
        <v>0</v>
      </c>
      <c r="BH993" s="16">
        <f t="shared" si="61"/>
        <v>329198</v>
      </c>
      <c r="BI993" s="16">
        <f t="shared" si="62"/>
        <v>0</v>
      </c>
      <c r="BJ993" s="16">
        <f t="shared" si="63"/>
        <v>329198</v>
      </c>
      <c r="BK993" s="18">
        <f t="shared" si="60"/>
        <v>0</v>
      </c>
    </row>
    <row r="994" spans="1:66" x14ac:dyDescent="0.3">
      <c r="A994" s="12">
        <v>47.305700000000002</v>
      </c>
      <c r="B994" s="13" t="s">
        <v>961</v>
      </c>
      <c r="C994" s="19">
        <v>0</v>
      </c>
      <c r="D994" s="19">
        <v>51707563.339999996</v>
      </c>
      <c r="E994" s="21">
        <v>0</v>
      </c>
      <c r="F994" s="20">
        <v>95741357.959999993</v>
      </c>
      <c r="G994" s="19">
        <v>0</v>
      </c>
      <c r="H994" s="19">
        <v>3157302.5800000005</v>
      </c>
      <c r="I994" s="19">
        <v>0</v>
      </c>
      <c r="J994" s="19">
        <v>49899993.369999982</v>
      </c>
      <c r="K994" s="19">
        <v>0</v>
      </c>
      <c r="L994" s="19">
        <v>6185455.0199999996</v>
      </c>
      <c r="M994" s="21">
        <v>0</v>
      </c>
      <c r="N994" s="20">
        <v>14254397.050000003</v>
      </c>
      <c r="O994" s="23">
        <v>16335419.530000001</v>
      </c>
      <c r="P994" s="22"/>
      <c r="Q994" s="22">
        <v>0</v>
      </c>
      <c r="R994" s="23">
        <v>14211436.5</v>
      </c>
      <c r="S994" s="24">
        <v>0</v>
      </c>
      <c r="T994" s="20">
        <v>1110591.93</v>
      </c>
      <c r="U994" s="19">
        <v>6842152.8899999997</v>
      </c>
      <c r="V994" s="19"/>
      <c r="W994" s="21">
        <v>0</v>
      </c>
      <c r="X994" s="20">
        <v>13341549.959999999</v>
      </c>
      <c r="Y994" s="19">
        <v>2396</v>
      </c>
      <c r="Z994" s="19">
        <v>0</v>
      </c>
      <c r="AA994" s="21">
        <v>0</v>
      </c>
      <c r="AB994" s="21">
        <v>1864196.0800000003</v>
      </c>
      <c r="AC994" s="21">
        <v>0</v>
      </c>
      <c r="AD994" s="20">
        <v>88398884.269999981</v>
      </c>
      <c r="AE994" s="19">
        <v>0</v>
      </c>
      <c r="AF994" s="19">
        <v>6852751.5399999991</v>
      </c>
      <c r="AG994" s="20">
        <v>9244907.1600000001</v>
      </c>
      <c r="AH994" s="21">
        <v>0</v>
      </c>
      <c r="AI994" s="21">
        <v>0</v>
      </c>
      <c r="AJ994" s="21">
        <v>17890757.410000004</v>
      </c>
      <c r="AK994" s="21">
        <v>0</v>
      </c>
      <c r="AL994" s="20">
        <v>9732196.0999999996</v>
      </c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>
        <v>0</v>
      </c>
      <c r="BB994" s="19">
        <v>0</v>
      </c>
      <c r="BC994" s="19"/>
      <c r="BD994" s="19"/>
      <c r="BE994" s="19"/>
      <c r="BF994" s="19"/>
      <c r="BG994" s="16">
        <f t="shared" si="61"/>
        <v>32424875.580000002</v>
      </c>
      <c r="BH994" s="16">
        <f t="shared" si="61"/>
        <v>374348433.11000007</v>
      </c>
      <c r="BI994" s="16">
        <f t="shared" si="62"/>
        <v>0</v>
      </c>
      <c r="BJ994" s="16">
        <f t="shared" si="63"/>
        <v>341923557.53000009</v>
      </c>
      <c r="BK994" s="18">
        <f t="shared" si="60"/>
        <v>1864196.0800000003</v>
      </c>
    </row>
    <row r="995" spans="1:66" x14ac:dyDescent="0.3">
      <c r="A995" s="12">
        <v>47.306699999999999</v>
      </c>
      <c r="B995" s="13" t="s">
        <v>962</v>
      </c>
      <c r="C995" s="19">
        <v>0</v>
      </c>
      <c r="D995" s="19">
        <v>19555891.170000002</v>
      </c>
      <c r="E995" s="21">
        <v>0</v>
      </c>
      <c r="F995" s="20">
        <v>20759067.100000001</v>
      </c>
      <c r="G995" s="19">
        <v>0</v>
      </c>
      <c r="H995" s="19">
        <v>72556</v>
      </c>
      <c r="I995" s="19">
        <v>0</v>
      </c>
      <c r="J995" s="19">
        <v>20637424</v>
      </c>
      <c r="K995" s="19">
        <v>0</v>
      </c>
      <c r="L995" s="19">
        <v>1836170.42</v>
      </c>
      <c r="M995" s="19">
        <v>0</v>
      </c>
      <c r="N995" s="19">
        <v>0</v>
      </c>
      <c r="O995" s="22"/>
      <c r="P995" s="23">
        <v>14135011</v>
      </c>
      <c r="Q995" s="22">
        <v>0</v>
      </c>
      <c r="R995" s="23">
        <v>614282</v>
      </c>
      <c r="S995" s="19">
        <v>0</v>
      </c>
      <c r="T995" s="19">
        <v>0</v>
      </c>
      <c r="U995" s="19"/>
      <c r="V995" s="19"/>
      <c r="W995" s="21">
        <v>0</v>
      </c>
      <c r="X995" s="20">
        <v>423439</v>
      </c>
      <c r="Y995" s="19">
        <v>0</v>
      </c>
      <c r="Z995" s="19">
        <v>0</v>
      </c>
      <c r="AA995" s="21">
        <v>0</v>
      </c>
      <c r="AB995" s="21">
        <v>33340</v>
      </c>
      <c r="AC995" s="21">
        <v>0</v>
      </c>
      <c r="AD995" s="20">
        <v>1376237.86</v>
      </c>
      <c r="AE995" s="19">
        <v>2024910.6700000002</v>
      </c>
      <c r="AF995" s="19">
        <v>0</v>
      </c>
      <c r="AG995" s="21">
        <v>0</v>
      </c>
      <c r="AH995" s="20">
        <v>51012368.799999997</v>
      </c>
      <c r="AI995" s="19">
        <v>0</v>
      </c>
      <c r="AJ995" s="19">
        <v>0</v>
      </c>
      <c r="AK995" s="19">
        <v>0</v>
      </c>
      <c r="AL995" s="19">
        <v>0</v>
      </c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>
        <v>0</v>
      </c>
      <c r="BB995" s="19">
        <v>0</v>
      </c>
      <c r="BC995" s="19"/>
      <c r="BD995" s="19"/>
      <c r="BE995" s="19"/>
      <c r="BF995" s="19"/>
      <c r="BG995" s="16">
        <f t="shared" si="61"/>
        <v>2024910.6700000002</v>
      </c>
      <c r="BH995" s="16">
        <f t="shared" si="61"/>
        <v>130455787.34999999</v>
      </c>
      <c r="BI995" s="16">
        <f t="shared" si="62"/>
        <v>0</v>
      </c>
      <c r="BJ995" s="16">
        <f t="shared" si="63"/>
        <v>128430876.67999999</v>
      </c>
      <c r="BK995" s="18">
        <f t="shared" si="60"/>
        <v>33340</v>
      </c>
    </row>
    <row r="996" spans="1:66" x14ac:dyDescent="0.3">
      <c r="A996" s="12">
        <v>47.307700000000004</v>
      </c>
      <c r="B996" s="13" t="s">
        <v>963</v>
      </c>
      <c r="C996" s="19"/>
      <c r="D996" s="19"/>
      <c r="E996" s="19">
        <v>0</v>
      </c>
      <c r="F996" s="19">
        <v>0</v>
      </c>
      <c r="G996" s="19">
        <v>0</v>
      </c>
      <c r="H996" s="19">
        <v>0</v>
      </c>
      <c r="I996" s="19">
        <v>0</v>
      </c>
      <c r="J996" s="19">
        <v>0</v>
      </c>
      <c r="K996" s="19">
        <v>0</v>
      </c>
      <c r="L996" s="19">
        <v>0</v>
      </c>
      <c r="M996" s="19">
        <v>0</v>
      </c>
      <c r="N996" s="19">
        <v>0</v>
      </c>
      <c r="O996" s="22"/>
      <c r="P996" s="19"/>
      <c r="Q996" s="22">
        <v>0</v>
      </c>
      <c r="R996" s="22">
        <v>0</v>
      </c>
      <c r="S996" s="20">
        <v>1743086.42</v>
      </c>
      <c r="T996" s="24">
        <v>0</v>
      </c>
      <c r="U996" s="19">
        <v>5094326.01</v>
      </c>
      <c r="V996" s="19"/>
      <c r="W996" s="21">
        <v>0</v>
      </c>
      <c r="X996" s="20">
        <v>361461.98</v>
      </c>
      <c r="Y996" s="19">
        <v>0</v>
      </c>
      <c r="Z996" s="19">
        <v>0</v>
      </c>
      <c r="AA996" s="19">
        <v>0</v>
      </c>
      <c r="AB996" s="19">
        <v>0</v>
      </c>
      <c r="AC996" s="19">
        <v>0</v>
      </c>
      <c r="AD996" s="19">
        <v>0</v>
      </c>
      <c r="AE996" s="19">
        <v>0</v>
      </c>
      <c r="AF996" s="19">
        <v>0</v>
      </c>
      <c r="AG996" s="19">
        <v>0</v>
      </c>
      <c r="AH996" s="19">
        <v>0</v>
      </c>
      <c r="AI996" s="19">
        <v>0</v>
      </c>
      <c r="AJ996" s="19">
        <v>0</v>
      </c>
      <c r="AK996" s="19">
        <v>0</v>
      </c>
      <c r="AL996" s="19">
        <v>0</v>
      </c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>
        <v>0</v>
      </c>
      <c r="BB996" s="19">
        <v>0</v>
      </c>
      <c r="BC996" s="19"/>
      <c r="BD996" s="19"/>
      <c r="BE996" s="19"/>
      <c r="BF996" s="19"/>
      <c r="BG996" s="16">
        <f t="shared" si="61"/>
        <v>6837412.4299999997</v>
      </c>
      <c r="BH996" s="16">
        <f t="shared" si="61"/>
        <v>361461.98</v>
      </c>
      <c r="BI996" s="16">
        <f t="shared" si="62"/>
        <v>6475950.4499999993</v>
      </c>
      <c r="BJ996" s="16">
        <f t="shared" si="63"/>
        <v>0</v>
      </c>
      <c r="BK996" s="18">
        <f t="shared" si="60"/>
        <v>0</v>
      </c>
    </row>
    <row r="997" spans="1:66" x14ac:dyDescent="0.3">
      <c r="A997" s="12">
        <v>47.308700000000002</v>
      </c>
      <c r="B997" s="13" t="s">
        <v>964</v>
      </c>
      <c r="C997" s="19">
        <v>30410017.520000003</v>
      </c>
      <c r="D997" s="19">
        <v>0</v>
      </c>
      <c r="E997" s="20">
        <v>2099025.14</v>
      </c>
      <c r="F997" s="21">
        <v>0</v>
      </c>
      <c r="G997" s="19">
        <v>66732960.550000012</v>
      </c>
      <c r="H997" s="19">
        <v>0</v>
      </c>
      <c r="I997" s="19">
        <v>0</v>
      </c>
      <c r="J997" s="19">
        <v>3628487.4299999988</v>
      </c>
      <c r="K997" s="19">
        <v>101430.5</v>
      </c>
      <c r="L997" s="19">
        <v>0</v>
      </c>
      <c r="M997" s="20">
        <v>45276937.390000001</v>
      </c>
      <c r="N997" s="21">
        <v>0</v>
      </c>
      <c r="O997" s="23">
        <v>32773974.329999998</v>
      </c>
      <c r="P997" s="22"/>
      <c r="Q997" s="22">
        <v>0</v>
      </c>
      <c r="R997" s="22">
        <v>0</v>
      </c>
      <c r="S997" s="20">
        <v>15785806.260000002</v>
      </c>
      <c r="T997" s="24">
        <v>0</v>
      </c>
      <c r="U997" s="19">
        <v>26895195.280000001</v>
      </c>
      <c r="V997" s="19"/>
      <c r="W997" s="20">
        <v>10555587.040000001</v>
      </c>
      <c r="X997" s="21">
        <v>0</v>
      </c>
      <c r="Y997" s="19">
        <v>2874000.24</v>
      </c>
      <c r="Z997" s="19">
        <v>0</v>
      </c>
      <c r="AA997" s="21">
        <v>17332268.609999999</v>
      </c>
      <c r="AB997" s="21">
        <v>0</v>
      </c>
      <c r="AC997" s="20">
        <v>29539228.25</v>
      </c>
      <c r="AD997" s="21">
        <v>0</v>
      </c>
      <c r="AE997" s="19">
        <v>404850</v>
      </c>
      <c r="AF997" s="19">
        <v>0</v>
      </c>
      <c r="AG997" s="20">
        <v>20615024.719999999</v>
      </c>
      <c r="AH997" s="21">
        <v>0</v>
      </c>
      <c r="AI997" s="21">
        <v>4092174.4299999997</v>
      </c>
      <c r="AJ997" s="21">
        <v>0</v>
      </c>
      <c r="AK997" s="19">
        <v>0</v>
      </c>
      <c r="AL997" s="19">
        <v>0</v>
      </c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>
        <v>1023320</v>
      </c>
      <c r="AY997" s="19"/>
      <c r="AZ997" s="19"/>
      <c r="BA997" s="19">
        <v>0</v>
      </c>
      <c r="BB997" s="19">
        <v>0</v>
      </c>
      <c r="BC997" s="19"/>
      <c r="BD997" s="19"/>
      <c r="BE997" s="19"/>
      <c r="BF997" s="19"/>
      <c r="BG997" s="16">
        <f t="shared" si="61"/>
        <v>305488480.26000005</v>
      </c>
      <c r="BH997" s="16">
        <f t="shared" si="61"/>
        <v>4651807.4299999988</v>
      </c>
      <c r="BI997" s="16">
        <f t="shared" si="62"/>
        <v>300836672.83000004</v>
      </c>
      <c r="BJ997" s="16">
        <f t="shared" si="63"/>
        <v>0</v>
      </c>
      <c r="BK997" s="18">
        <f t="shared" si="60"/>
        <v>17332268.609999999</v>
      </c>
    </row>
    <row r="998" spans="1:66" x14ac:dyDescent="0.3">
      <c r="A998" s="12">
        <v>47.309699999999999</v>
      </c>
      <c r="B998" s="13" t="s">
        <v>965</v>
      </c>
      <c r="C998" s="19">
        <v>380034.64</v>
      </c>
      <c r="D998" s="19">
        <v>0</v>
      </c>
      <c r="E998" s="20">
        <v>106663.4</v>
      </c>
      <c r="F998" s="21">
        <v>0</v>
      </c>
      <c r="G998" s="19">
        <v>12584196.51</v>
      </c>
      <c r="H998" s="19">
        <v>0</v>
      </c>
      <c r="I998" s="19">
        <v>6402465.9900000002</v>
      </c>
      <c r="J998" s="19">
        <v>0</v>
      </c>
      <c r="K998" s="19">
        <v>0</v>
      </c>
      <c r="L998" s="19">
        <v>0</v>
      </c>
      <c r="M998" s="20">
        <v>19703584.43</v>
      </c>
      <c r="N998" s="21">
        <v>0</v>
      </c>
      <c r="O998" s="23">
        <v>11425677.390000002</v>
      </c>
      <c r="P998" s="22"/>
      <c r="Q998" s="23">
        <v>114949</v>
      </c>
      <c r="R998" s="22">
        <v>0</v>
      </c>
      <c r="S998" s="20">
        <v>17341</v>
      </c>
      <c r="T998" s="24">
        <v>0</v>
      </c>
      <c r="U998" s="19">
        <v>9156436.3300000001</v>
      </c>
      <c r="V998" s="19"/>
      <c r="W998" s="21">
        <v>0</v>
      </c>
      <c r="X998" s="20">
        <v>1973884.47</v>
      </c>
      <c r="Y998" s="19">
        <v>1577011.01</v>
      </c>
      <c r="Z998" s="19">
        <v>0</v>
      </c>
      <c r="AA998" s="21">
        <v>2165092.61</v>
      </c>
      <c r="AB998" s="21">
        <v>0</v>
      </c>
      <c r="AC998" s="20">
        <v>3805806.3200000003</v>
      </c>
      <c r="AD998" s="21">
        <v>0</v>
      </c>
      <c r="AE998" s="19">
        <v>247672</v>
      </c>
      <c r="AF998" s="19">
        <v>0</v>
      </c>
      <c r="AG998" s="20">
        <v>16560343.879999995</v>
      </c>
      <c r="AH998" s="21">
        <v>0</v>
      </c>
      <c r="AI998" s="21">
        <v>419224.32000000123</v>
      </c>
      <c r="AJ998" s="21">
        <v>0</v>
      </c>
      <c r="AK998" s="19">
        <v>0</v>
      </c>
      <c r="AL998" s="19">
        <v>0</v>
      </c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>
        <v>0</v>
      </c>
      <c r="BB998" s="19">
        <v>0</v>
      </c>
      <c r="BC998" s="19"/>
      <c r="BD998" s="19"/>
      <c r="BE998" s="19"/>
      <c r="BF998" s="19"/>
      <c r="BG998" s="16">
        <f t="shared" si="61"/>
        <v>84666498.829999998</v>
      </c>
      <c r="BH998" s="16">
        <f t="shared" si="61"/>
        <v>1973884.47</v>
      </c>
      <c r="BI998" s="16">
        <f t="shared" si="62"/>
        <v>82692614.359999999</v>
      </c>
      <c r="BJ998" s="16">
        <f t="shared" si="63"/>
        <v>0</v>
      </c>
      <c r="BK998" s="18">
        <f t="shared" si="60"/>
        <v>2165092.61</v>
      </c>
    </row>
    <row r="999" spans="1:66" ht="31.5" x14ac:dyDescent="0.3">
      <c r="A999" s="12">
        <v>47.310700000000004</v>
      </c>
      <c r="B999" s="13" t="s">
        <v>966</v>
      </c>
      <c r="C999" s="19">
        <v>6238714.5199999996</v>
      </c>
      <c r="D999" s="19">
        <v>0</v>
      </c>
      <c r="E999" s="21">
        <v>0</v>
      </c>
      <c r="F999" s="20">
        <v>3331025.1899999995</v>
      </c>
      <c r="G999" s="19">
        <v>23355201.510000005</v>
      </c>
      <c r="H999" s="19">
        <v>0</v>
      </c>
      <c r="I999" s="19">
        <v>55544137.649999976</v>
      </c>
      <c r="J999" s="19">
        <v>0</v>
      </c>
      <c r="K999" s="19">
        <v>0</v>
      </c>
      <c r="L999" s="19">
        <v>0</v>
      </c>
      <c r="M999" s="20">
        <v>33798323.25</v>
      </c>
      <c r="N999" s="21">
        <v>0</v>
      </c>
      <c r="O999" s="23">
        <v>101769509.63</v>
      </c>
      <c r="P999" s="22"/>
      <c r="Q999" s="22">
        <v>0</v>
      </c>
      <c r="R999" s="23">
        <v>2477251.36</v>
      </c>
      <c r="S999" s="20">
        <v>5624344.9499999993</v>
      </c>
      <c r="T999" s="24">
        <v>0</v>
      </c>
      <c r="U999" s="19">
        <v>52750542.340000004</v>
      </c>
      <c r="V999" s="19"/>
      <c r="W999" s="21">
        <v>0</v>
      </c>
      <c r="X999" s="20">
        <v>28183261.109999999</v>
      </c>
      <c r="Y999" s="19">
        <v>6597104.7999999998</v>
      </c>
      <c r="Z999" s="19">
        <v>0</v>
      </c>
      <c r="AA999" s="21">
        <v>0</v>
      </c>
      <c r="AB999" s="21">
        <v>2394423.92</v>
      </c>
      <c r="AC999" s="20">
        <v>48245200</v>
      </c>
      <c r="AD999" s="21">
        <v>0</v>
      </c>
      <c r="AE999" s="19">
        <v>169307</v>
      </c>
      <c r="AF999" s="19">
        <v>0</v>
      </c>
      <c r="AG999" s="20">
        <v>21362232.189999998</v>
      </c>
      <c r="AH999" s="21">
        <v>0</v>
      </c>
      <c r="AI999" s="21">
        <v>0</v>
      </c>
      <c r="AJ999" s="21">
        <v>1899815.2300000042</v>
      </c>
      <c r="AK999" s="19">
        <v>0</v>
      </c>
      <c r="AL999" s="19">
        <v>0</v>
      </c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>
        <v>0</v>
      </c>
      <c r="BB999" s="19">
        <v>0</v>
      </c>
      <c r="BC999" s="19"/>
      <c r="BD999" s="19"/>
      <c r="BE999" s="19"/>
      <c r="BF999" s="19"/>
      <c r="BG999" s="16">
        <f t="shared" si="61"/>
        <v>355454617.83999997</v>
      </c>
      <c r="BH999" s="16">
        <f t="shared" si="61"/>
        <v>38285776.810000002</v>
      </c>
      <c r="BI999" s="16">
        <f t="shared" si="62"/>
        <v>317168841.02999997</v>
      </c>
      <c r="BJ999" s="16">
        <f t="shared" si="63"/>
        <v>0</v>
      </c>
      <c r="BK999" s="18">
        <f t="shared" si="60"/>
        <v>2394423.92</v>
      </c>
    </row>
    <row r="1000" spans="1:66" x14ac:dyDescent="0.3">
      <c r="A1000" s="26">
        <v>47.311700000000002</v>
      </c>
      <c r="B1000" s="13" t="s">
        <v>967</v>
      </c>
      <c r="C1000" s="19">
        <v>0</v>
      </c>
      <c r="D1000" s="19">
        <v>9487150.75</v>
      </c>
      <c r="E1000" s="19">
        <v>0</v>
      </c>
      <c r="F1000" s="19">
        <v>0</v>
      </c>
      <c r="G1000" s="19">
        <v>9280</v>
      </c>
      <c r="H1000" s="19">
        <v>0</v>
      </c>
      <c r="I1000" s="19">
        <v>0</v>
      </c>
      <c r="J1000" s="19">
        <v>13958749.41</v>
      </c>
      <c r="K1000" s="19">
        <v>0</v>
      </c>
      <c r="L1000" s="19">
        <v>0</v>
      </c>
      <c r="M1000" s="19">
        <v>0</v>
      </c>
      <c r="N1000" s="19">
        <v>0</v>
      </c>
      <c r="O1000" s="22"/>
      <c r="P1000" s="19"/>
      <c r="Q1000" s="23">
        <v>5690468</v>
      </c>
      <c r="R1000" s="22">
        <v>0</v>
      </c>
      <c r="S1000" s="24">
        <v>0</v>
      </c>
      <c r="T1000" s="20">
        <v>1102</v>
      </c>
      <c r="U1000" s="19"/>
      <c r="V1000" s="19">
        <v>16842787.48</v>
      </c>
      <c r="W1000" s="19">
        <v>0</v>
      </c>
      <c r="X1000" s="19">
        <v>0</v>
      </c>
      <c r="Y1000" s="19">
        <v>0</v>
      </c>
      <c r="Z1000" s="19">
        <v>0</v>
      </c>
      <c r="AA1000" s="19">
        <v>0</v>
      </c>
      <c r="AB1000" s="19">
        <v>0</v>
      </c>
      <c r="AC1000" s="19">
        <v>0</v>
      </c>
      <c r="AD1000" s="19">
        <v>0</v>
      </c>
      <c r="AE1000" s="19">
        <v>0</v>
      </c>
      <c r="AF1000" s="19">
        <v>0</v>
      </c>
      <c r="AG1000" s="19">
        <v>0</v>
      </c>
      <c r="AH1000" s="19">
        <v>0</v>
      </c>
      <c r="AI1000" s="21">
        <v>5700979.4000000004</v>
      </c>
      <c r="AJ1000" s="21">
        <v>0</v>
      </c>
      <c r="AK1000" s="19">
        <v>0</v>
      </c>
      <c r="AL1000" s="19">
        <v>0</v>
      </c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>
        <v>0</v>
      </c>
      <c r="BB1000" s="19">
        <v>0</v>
      </c>
      <c r="BC1000" s="19"/>
      <c r="BD1000" s="19"/>
      <c r="BE1000" s="19"/>
      <c r="BF1000" s="19"/>
      <c r="BG1000" s="16">
        <f t="shared" si="61"/>
        <v>11400727.4</v>
      </c>
      <c r="BH1000" s="16">
        <f t="shared" si="61"/>
        <v>40289789.640000001</v>
      </c>
      <c r="BI1000" s="16">
        <f t="shared" si="62"/>
        <v>0</v>
      </c>
      <c r="BJ1000" s="16">
        <f t="shared" si="63"/>
        <v>28889062.240000002</v>
      </c>
      <c r="BK1000" s="18">
        <f t="shared" si="60"/>
        <v>0</v>
      </c>
    </row>
    <row r="1001" spans="1:66" x14ac:dyDescent="0.3">
      <c r="A1001" s="26">
        <v>47.313700000000004</v>
      </c>
      <c r="B1001" s="13" t="s">
        <v>968</v>
      </c>
      <c r="C1001" s="19">
        <v>0</v>
      </c>
      <c r="D1001" s="19">
        <v>61222275.079999998</v>
      </c>
      <c r="E1001" s="21">
        <v>0</v>
      </c>
      <c r="F1001" s="25">
        <v>16009367</v>
      </c>
      <c r="G1001" s="19">
        <v>0</v>
      </c>
      <c r="H1001" s="19">
        <v>16081968.390000001</v>
      </c>
      <c r="I1001" s="19">
        <v>0</v>
      </c>
      <c r="J1001" s="19">
        <v>307205.7099999995</v>
      </c>
      <c r="K1001" s="19">
        <v>0</v>
      </c>
      <c r="L1001" s="19">
        <v>0</v>
      </c>
      <c r="M1001" s="19">
        <v>0</v>
      </c>
      <c r="N1001" s="19">
        <v>0</v>
      </c>
      <c r="O1001" s="22"/>
      <c r="P1001" s="23">
        <v>4565125</v>
      </c>
      <c r="Q1001" s="22">
        <v>0</v>
      </c>
      <c r="R1001" s="23">
        <v>12589857.849999998</v>
      </c>
      <c r="S1001" s="24">
        <v>0</v>
      </c>
      <c r="T1001" s="20">
        <v>4664299.28</v>
      </c>
      <c r="U1001" s="19"/>
      <c r="V1001" s="19">
        <v>45443106.230000004</v>
      </c>
      <c r="W1001" s="21">
        <v>0</v>
      </c>
      <c r="X1001" s="20">
        <v>1292690</v>
      </c>
      <c r="Y1001" s="19">
        <v>0</v>
      </c>
      <c r="Z1001" s="19">
        <v>589094</v>
      </c>
      <c r="AA1001" s="21">
        <v>0</v>
      </c>
      <c r="AB1001" s="21">
        <v>4059456.61</v>
      </c>
      <c r="AC1001" s="21">
        <v>3.7252902984619141E-9</v>
      </c>
      <c r="AD1001" s="21">
        <v>0</v>
      </c>
      <c r="AE1001" s="19">
        <v>0</v>
      </c>
      <c r="AF1001" s="19">
        <v>10383419</v>
      </c>
      <c r="AG1001" s="20">
        <v>4038262.5799999996</v>
      </c>
      <c r="AH1001" s="21">
        <v>0</v>
      </c>
      <c r="AI1001" s="19">
        <v>0</v>
      </c>
      <c r="AJ1001" s="19">
        <v>0</v>
      </c>
      <c r="AK1001" s="19">
        <v>0</v>
      </c>
      <c r="AL1001" s="19">
        <v>0</v>
      </c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>
        <v>0</v>
      </c>
      <c r="BB1001" s="19">
        <v>0</v>
      </c>
      <c r="BC1001" s="19"/>
      <c r="BD1001" s="19"/>
      <c r="BE1001" s="19"/>
      <c r="BF1001" s="19"/>
      <c r="BG1001" s="16">
        <f t="shared" si="61"/>
        <v>4038262.5800000033</v>
      </c>
      <c r="BH1001" s="16">
        <f t="shared" si="61"/>
        <v>177207864.15000001</v>
      </c>
      <c r="BI1001" s="16">
        <f t="shared" si="62"/>
        <v>0</v>
      </c>
      <c r="BJ1001" s="16">
        <f t="shared" si="63"/>
        <v>173169601.56999999</v>
      </c>
      <c r="BK1001" s="18">
        <f t="shared" si="60"/>
        <v>4059456.61</v>
      </c>
      <c r="BN1001" s="61"/>
    </row>
    <row r="1002" spans="1:66" ht="47.25" x14ac:dyDescent="0.3">
      <c r="A1002" s="12">
        <v>47.314700000000002</v>
      </c>
      <c r="B1002" s="13" t="s">
        <v>969</v>
      </c>
      <c r="C1002" s="19"/>
      <c r="D1002" s="19"/>
      <c r="E1002" s="19">
        <v>0</v>
      </c>
      <c r="F1002" s="19">
        <v>0</v>
      </c>
      <c r="G1002" s="19">
        <v>0</v>
      </c>
      <c r="H1002" s="19">
        <v>0</v>
      </c>
      <c r="I1002" s="19"/>
      <c r="J1002" s="19"/>
      <c r="K1002" s="19">
        <v>0</v>
      </c>
      <c r="L1002" s="19">
        <v>0</v>
      </c>
      <c r="M1002" s="19">
        <v>0</v>
      </c>
      <c r="N1002" s="19">
        <v>0</v>
      </c>
      <c r="O1002" s="22"/>
      <c r="P1002" s="19"/>
      <c r="Q1002" s="22">
        <v>0</v>
      </c>
      <c r="R1002" s="22">
        <v>0</v>
      </c>
      <c r="S1002" s="19">
        <v>0</v>
      </c>
      <c r="T1002" s="19">
        <v>0</v>
      </c>
      <c r="U1002" s="19"/>
      <c r="V1002" s="19">
        <v>10716</v>
      </c>
      <c r="W1002" s="19">
        <v>0</v>
      </c>
      <c r="X1002" s="19">
        <v>0</v>
      </c>
      <c r="Y1002" s="19">
        <v>0</v>
      </c>
      <c r="Z1002" s="19">
        <v>0</v>
      </c>
      <c r="AA1002" s="19">
        <v>0</v>
      </c>
      <c r="AB1002" s="19">
        <v>0</v>
      </c>
      <c r="AC1002" s="19">
        <v>0</v>
      </c>
      <c r="AD1002" s="19">
        <v>0</v>
      </c>
      <c r="AE1002" s="19">
        <v>0</v>
      </c>
      <c r="AF1002" s="19">
        <v>0</v>
      </c>
      <c r="AG1002" s="19">
        <v>0</v>
      </c>
      <c r="AH1002" s="19">
        <v>0</v>
      </c>
      <c r="AI1002" s="19">
        <v>0</v>
      </c>
      <c r="AJ1002" s="19">
        <v>0</v>
      </c>
      <c r="AK1002" s="19">
        <v>0</v>
      </c>
      <c r="AL1002" s="19">
        <v>0</v>
      </c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>
        <v>0</v>
      </c>
      <c r="BB1002" s="19">
        <v>0</v>
      </c>
      <c r="BC1002" s="19"/>
      <c r="BD1002" s="19"/>
      <c r="BE1002" s="19"/>
      <c r="BF1002" s="19"/>
      <c r="BG1002" s="16">
        <f t="shared" si="61"/>
        <v>0</v>
      </c>
      <c r="BH1002" s="16">
        <f t="shared" si="61"/>
        <v>10716</v>
      </c>
      <c r="BI1002" s="16">
        <f t="shared" si="62"/>
        <v>0</v>
      </c>
      <c r="BJ1002" s="16">
        <f t="shared" si="63"/>
        <v>10716</v>
      </c>
      <c r="BK1002" s="18">
        <f t="shared" si="60"/>
        <v>0</v>
      </c>
    </row>
    <row r="1003" spans="1:66" x14ac:dyDescent="0.3">
      <c r="A1003" s="12">
        <v>47.3157</v>
      </c>
      <c r="B1003" s="13" t="s">
        <v>970</v>
      </c>
      <c r="C1003" s="19"/>
      <c r="D1003" s="19"/>
      <c r="E1003" s="19">
        <v>0</v>
      </c>
      <c r="F1003" s="19">
        <v>0</v>
      </c>
      <c r="G1003" s="19">
        <v>0</v>
      </c>
      <c r="H1003" s="19">
        <v>0</v>
      </c>
      <c r="I1003" s="19">
        <v>13967691.049999997</v>
      </c>
      <c r="J1003" s="19">
        <v>0</v>
      </c>
      <c r="K1003" s="19">
        <v>271993.15999999997</v>
      </c>
      <c r="L1003" s="19">
        <v>0</v>
      </c>
      <c r="M1003" s="19">
        <v>0</v>
      </c>
      <c r="N1003" s="19">
        <v>0</v>
      </c>
      <c r="O1003" s="23">
        <v>343684.83</v>
      </c>
      <c r="P1003" s="22"/>
      <c r="Q1003" s="22">
        <v>0</v>
      </c>
      <c r="R1003" s="22">
        <v>0</v>
      </c>
      <c r="S1003" s="19">
        <v>0</v>
      </c>
      <c r="T1003" s="19">
        <v>0</v>
      </c>
      <c r="U1003" s="19"/>
      <c r="V1003" s="19"/>
      <c r="W1003" s="21">
        <v>0</v>
      </c>
      <c r="X1003" s="20">
        <v>72074</v>
      </c>
      <c r="Y1003" s="19">
        <v>0</v>
      </c>
      <c r="Z1003" s="19">
        <v>0</v>
      </c>
      <c r="AA1003" s="19">
        <v>0</v>
      </c>
      <c r="AB1003" s="19">
        <v>0</v>
      </c>
      <c r="AC1003" s="20">
        <v>3010441.2</v>
      </c>
      <c r="AD1003" s="21">
        <v>0</v>
      </c>
      <c r="AE1003" s="19">
        <v>0</v>
      </c>
      <c r="AF1003" s="19">
        <v>0</v>
      </c>
      <c r="AG1003" s="20">
        <v>771153</v>
      </c>
      <c r="AH1003" s="21">
        <v>0</v>
      </c>
      <c r="AI1003" s="19">
        <v>0</v>
      </c>
      <c r="AJ1003" s="19">
        <v>0</v>
      </c>
      <c r="AK1003" s="19">
        <v>0</v>
      </c>
      <c r="AL1003" s="19">
        <v>0</v>
      </c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>
        <v>0</v>
      </c>
      <c r="BB1003" s="19">
        <v>0</v>
      </c>
      <c r="BC1003" s="19"/>
      <c r="BD1003" s="19"/>
      <c r="BE1003" s="19"/>
      <c r="BF1003" s="19"/>
      <c r="BG1003" s="16">
        <f t="shared" si="61"/>
        <v>18364963.239999998</v>
      </c>
      <c r="BH1003" s="16">
        <f t="shared" si="61"/>
        <v>72074</v>
      </c>
      <c r="BI1003" s="16">
        <f t="shared" si="62"/>
        <v>18292889.239999998</v>
      </c>
      <c r="BJ1003" s="16">
        <f t="shared" si="63"/>
        <v>0</v>
      </c>
      <c r="BK1003" s="18">
        <f t="shared" si="60"/>
        <v>0</v>
      </c>
    </row>
    <row r="1004" spans="1:66" x14ac:dyDescent="0.3">
      <c r="A1004" s="12">
        <v>47.316700000000004</v>
      </c>
      <c r="B1004" s="13" t="s">
        <v>971</v>
      </c>
      <c r="C1004" s="19">
        <v>0</v>
      </c>
      <c r="D1004" s="19">
        <v>1567733</v>
      </c>
      <c r="E1004" s="19">
        <v>0</v>
      </c>
      <c r="F1004" s="19">
        <v>0</v>
      </c>
      <c r="G1004" s="19">
        <v>0</v>
      </c>
      <c r="H1004" s="19">
        <v>36513624</v>
      </c>
      <c r="I1004" s="19"/>
      <c r="J1004" s="19"/>
      <c r="K1004" s="19">
        <v>0</v>
      </c>
      <c r="L1004" s="19">
        <v>9000</v>
      </c>
      <c r="M1004" s="20">
        <v>85079699.169999972</v>
      </c>
      <c r="N1004" s="21">
        <v>0</v>
      </c>
      <c r="O1004" s="23">
        <v>43400363.169999994</v>
      </c>
      <c r="P1004" s="22"/>
      <c r="Q1004" s="22">
        <v>0</v>
      </c>
      <c r="R1004" s="22">
        <v>0</v>
      </c>
      <c r="S1004" s="24">
        <v>0</v>
      </c>
      <c r="T1004" s="20">
        <v>13110197.16</v>
      </c>
      <c r="U1004" s="19">
        <v>48071416.32</v>
      </c>
      <c r="V1004" s="19"/>
      <c r="W1004" s="21">
        <v>0</v>
      </c>
      <c r="X1004" s="20">
        <v>20592512.359999999</v>
      </c>
      <c r="Y1004" s="19">
        <v>4159600.32</v>
      </c>
      <c r="Z1004" s="19">
        <v>0</v>
      </c>
      <c r="AA1004" s="19">
        <v>0</v>
      </c>
      <c r="AB1004" s="19">
        <v>0</v>
      </c>
      <c r="AC1004" s="19">
        <v>0</v>
      </c>
      <c r="AD1004" s="19">
        <v>0</v>
      </c>
      <c r="AE1004" s="19">
        <v>0</v>
      </c>
      <c r="AF1004" s="19">
        <v>0</v>
      </c>
      <c r="AG1004" s="21">
        <v>0</v>
      </c>
      <c r="AH1004" s="20">
        <v>96917</v>
      </c>
      <c r="AI1004" s="19">
        <v>0</v>
      </c>
      <c r="AJ1004" s="19">
        <v>0</v>
      </c>
      <c r="AK1004" s="19">
        <v>0</v>
      </c>
      <c r="AL1004" s="19">
        <v>0</v>
      </c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>
        <v>0</v>
      </c>
      <c r="BB1004" s="19">
        <v>0</v>
      </c>
      <c r="BC1004" s="19"/>
      <c r="BD1004" s="19"/>
      <c r="BE1004" s="19"/>
      <c r="BF1004" s="19"/>
      <c r="BG1004" s="16">
        <f t="shared" si="61"/>
        <v>180711078.97999996</v>
      </c>
      <c r="BH1004" s="16">
        <f t="shared" si="61"/>
        <v>71889983.519999996</v>
      </c>
      <c r="BI1004" s="16">
        <f t="shared" si="62"/>
        <v>108821095.45999996</v>
      </c>
      <c r="BJ1004" s="16">
        <f t="shared" si="63"/>
        <v>0</v>
      </c>
      <c r="BK1004" s="18">
        <f t="shared" si="60"/>
        <v>0</v>
      </c>
    </row>
    <row r="1005" spans="1:66" ht="31.5" x14ac:dyDescent="0.3">
      <c r="A1005" s="12">
        <v>47.317700000000002</v>
      </c>
      <c r="B1005" s="13" t="s">
        <v>972</v>
      </c>
      <c r="C1005" s="19">
        <v>1479264.1</v>
      </c>
      <c r="D1005" s="19">
        <v>0</v>
      </c>
      <c r="E1005" s="20">
        <v>3368719</v>
      </c>
      <c r="F1005" s="21">
        <v>0</v>
      </c>
      <c r="G1005" s="19">
        <v>22088452</v>
      </c>
      <c r="H1005" s="19">
        <v>0</v>
      </c>
      <c r="I1005" s="19">
        <v>0</v>
      </c>
      <c r="J1005" s="19">
        <v>6511412.2799999993</v>
      </c>
      <c r="K1005" s="19">
        <v>38771.93</v>
      </c>
      <c r="L1005" s="19">
        <v>0</v>
      </c>
      <c r="M1005" s="20">
        <v>40699676.68</v>
      </c>
      <c r="N1005" s="21">
        <v>0</v>
      </c>
      <c r="O1005" s="23">
        <v>9801753.9500000011</v>
      </c>
      <c r="P1005" s="22"/>
      <c r="Q1005" s="22">
        <v>0</v>
      </c>
      <c r="R1005" s="22">
        <v>0</v>
      </c>
      <c r="S1005" s="25">
        <v>9451219.6399999987</v>
      </c>
      <c r="T1005" s="24">
        <v>0</v>
      </c>
      <c r="U1005" s="19">
        <v>10874525.550000001</v>
      </c>
      <c r="V1005" s="19"/>
      <c r="W1005" s="20">
        <v>7853737.9899999984</v>
      </c>
      <c r="X1005" s="21">
        <v>0</v>
      </c>
      <c r="Y1005" s="19">
        <v>264851.33000000007</v>
      </c>
      <c r="Z1005" s="19">
        <v>0</v>
      </c>
      <c r="AA1005" s="21">
        <v>17209356.529999997</v>
      </c>
      <c r="AB1005" s="21">
        <v>0</v>
      </c>
      <c r="AC1005" s="20">
        <v>27152949</v>
      </c>
      <c r="AD1005" s="21">
        <v>0</v>
      </c>
      <c r="AE1005" s="19">
        <v>80625</v>
      </c>
      <c r="AF1005" s="19">
        <v>0</v>
      </c>
      <c r="AG1005" s="20">
        <v>11115867.690000003</v>
      </c>
      <c r="AH1005" s="21">
        <v>0</v>
      </c>
      <c r="AI1005" s="21">
        <v>4904.4000000005472</v>
      </c>
      <c r="AJ1005" s="21">
        <v>0</v>
      </c>
      <c r="AK1005" s="20">
        <v>112641.57000000007</v>
      </c>
      <c r="AL1005" s="21">
        <v>0</v>
      </c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>
        <v>0</v>
      </c>
      <c r="BB1005" s="19">
        <v>0</v>
      </c>
      <c r="BC1005" s="19"/>
      <c r="BD1005" s="19"/>
      <c r="BE1005" s="19"/>
      <c r="BF1005" s="19"/>
      <c r="BG1005" s="16">
        <f t="shared" si="61"/>
        <v>161597316.35999998</v>
      </c>
      <c r="BH1005" s="16">
        <f t="shared" si="61"/>
        <v>6511412.2799999993</v>
      </c>
      <c r="BI1005" s="16">
        <f t="shared" si="62"/>
        <v>155085904.07999998</v>
      </c>
      <c r="BJ1005" s="16">
        <f t="shared" si="63"/>
        <v>0</v>
      </c>
      <c r="BK1005" s="18">
        <f t="shared" si="60"/>
        <v>17209356.529999997</v>
      </c>
    </row>
    <row r="1006" spans="1:66" ht="31.5" x14ac:dyDescent="0.3">
      <c r="A1006" s="12">
        <v>47.3187</v>
      </c>
      <c r="B1006" s="13" t="s">
        <v>973</v>
      </c>
      <c r="C1006" s="19"/>
      <c r="D1006" s="19"/>
      <c r="E1006" s="19">
        <v>0</v>
      </c>
      <c r="F1006" s="19">
        <v>0</v>
      </c>
      <c r="G1006" s="19">
        <v>19913293</v>
      </c>
      <c r="H1006" s="19">
        <v>0</v>
      </c>
      <c r="I1006" s="19">
        <v>49927545.99000001</v>
      </c>
      <c r="J1006" s="19">
        <v>0</v>
      </c>
      <c r="K1006" s="19">
        <v>18004.23</v>
      </c>
      <c r="L1006" s="19">
        <v>0</v>
      </c>
      <c r="M1006" s="20">
        <v>49523481</v>
      </c>
      <c r="N1006" s="21">
        <v>0</v>
      </c>
      <c r="O1006" s="23">
        <v>26590560.580000002</v>
      </c>
      <c r="P1006" s="22"/>
      <c r="Q1006" s="22">
        <v>0</v>
      </c>
      <c r="R1006" s="22">
        <v>0</v>
      </c>
      <c r="S1006" s="19">
        <v>0</v>
      </c>
      <c r="T1006" s="19">
        <v>0</v>
      </c>
      <c r="U1006" s="19">
        <v>27363655.939999998</v>
      </c>
      <c r="V1006" s="19"/>
      <c r="W1006" s="20">
        <v>12473288.949999997</v>
      </c>
      <c r="X1006" s="21">
        <v>0</v>
      </c>
      <c r="Y1006" s="19">
        <v>9736875.8300000019</v>
      </c>
      <c r="Z1006" s="19">
        <v>0</v>
      </c>
      <c r="AA1006" s="21">
        <v>23865844.84</v>
      </c>
      <c r="AB1006" s="21">
        <v>0</v>
      </c>
      <c r="AC1006" s="20">
        <v>1819131</v>
      </c>
      <c r="AD1006" s="21">
        <v>0</v>
      </c>
      <c r="AE1006" s="19">
        <v>1911896</v>
      </c>
      <c r="AF1006" s="19">
        <v>0</v>
      </c>
      <c r="AG1006" s="20">
        <v>7850341.1200000001</v>
      </c>
      <c r="AH1006" s="21">
        <v>0</v>
      </c>
      <c r="AI1006" s="21">
        <v>2151302.2800000012</v>
      </c>
      <c r="AJ1006" s="21">
        <v>0</v>
      </c>
      <c r="AK1006" s="19">
        <v>0</v>
      </c>
      <c r="AL1006" s="19">
        <v>0</v>
      </c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>
        <v>0</v>
      </c>
      <c r="BB1006" s="19">
        <v>0</v>
      </c>
      <c r="BC1006" s="19"/>
      <c r="BD1006" s="19"/>
      <c r="BE1006" s="19"/>
      <c r="BF1006" s="19"/>
      <c r="BG1006" s="16">
        <f t="shared" si="61"/>
        <v>233145220.76000002</v>
      </c>
      <c r="BH1006" s="16">
        <f t="shared" si="61"/>
        <v>0</v>
      </c>
      <c r="BI1006" s="16">
        <f t="shared" si="62"/>
        <v>233145220.76000002</v>
      </c>
      <c r="BJ1006" s="16">
        <f t="shared" si="63"/>
        <v>0</v>
      </c>
      <c r="BK1006" s="18">
        <f t="shared" si="60"/>
        <v>23865844.84</v>
      </c>
    </row>
    <row r="1007" spans="1:66" ht="31.5" x14ac:dyDescent="0.3">
      <c r="A1007" s="12">
        <v>47.319699999999997</v>
      </c>
      <c r="B1007" s="13" t="s">
        <v>974</v>
      </c>
      <c r="C1007" s="19">
        <v>494734.29</v>
      </c>
      <c r="D1007" s="19">
        <v>0</v>
      </c>
      <c r="E1007" s="20">
        <v>2093325</v>
      </c>
      <c r="F1007" s="21">
        <v>0</v>
      </c>
      <c r="G1007" s="19">
        <v>12835961</v>
      </c>
      <c r="H1007" s="19">
        <v>0</v>
      </c>
      <c r="I1007" s="19">
        <v>0</v>
      </c>
      <c r="J1007" s="19">
        <v>3467057.1000000034</v>
      </c>
      <c r="K1007" s="19">
        <v>94578.709999999992</v>
      </c>
      <c r="L1007" s="19">
        <v>0</v>
      </c>
      <c r="M1007" s="20">
        <v>14348459.4</v>
      </c>
      <c r="N1007" s="21">
        <v>0</v>
      </c>
      <c r="O1007" s="23">
        <v>1829005.5</v>
      </c>
      <c r="P1007" s="22"/>
      <c r="Q1007" s="22">
        <v>0</v>
      </c>
      <c r="R1007" s="22">
        <v>0</v>
      </c>
      <c r="S1007" s="19">
        <v>0</v>
      </c>
      <c r="T1007" s="19">
        <v>0</v>
      </c>
      <c r="U1007" s="19">
        <v>776620</v>
      </c>
      <c r="V1007" s="19"/>
      <c r="W1007" s="20">
        <v>1472215.2999999998</v>
      </c>
      <c r="X1007" s="21">
        <v>0</v>
      </c>
      <c r="Y1007" s="19">
        <v>5211.5</v>
      </c>
      <c r="Z1007" s="19">
        <v>0</v>
      </c>
      <c r="AA1007" s="21">
        <v>253482.96</v>
      </c>
      <c r="AB1007" s="21">
        <v>0</v>
      </c>
      <c r="AC1007" s="20">
        <v>5443885</v>
      </c>
      <c r="AD1007" s="21">
        <v>0</v>
      </c>
      <c r="AE1007" s="19">
        <v>0</v>
      </c>
      <c r="AF1007" s="19">
        <v>0</v>
      </c>
      <c r="AG1007" s="20">
        <v>2914485.68</v>
      </c>
      <c r="AH1007" s="21">
        <v>0</v>
      </c>
      <c r="AI1007" s="21">
        <v>177668.80000000002</v>
      </c>
      <c r="AJ1007" s="21">
        <v>0</v>
      </c>
      <c r="AK1007" s="20">
        <v>5400</v>
      </c>
      <c r="AL1007" s="21">
        <v>0</v>
      </c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>
        <v>0</v>
      </c>
      <c r="BB1007" s="19">
        <v>0</v>
      </c>
      <c r="BC1007" s="19"/>
      <c r="BD1007" s="19"/>
      <c r="BE1007" s="19"/>
      <c r="BF1007" s="19"/>
      <c r="BG1007" s="16">
        <f t="shared" si="61"/>
        <v>42745033.139999993</v>
      </c>
      <c r="BH1007" s="16">
        <f t="shared" si="61"/>
        <v>3467057.1000000034</v>
      </c>
      <c r="BI1007" s="16">
        <f t="shared" si="62"/>
        <v>39277976.039999992</v>
      </c>
      <c r="BJ1007" s="16">
        <f t="shared" si="63"/>
        <v>0</v>
      </c>
      <c r="BK1007" s="18">
        <f t="shared" si="60"/>
        <v>253482.96</v>
      </c>
    </row>
    <row r="1008" spans="1:66" ht="31.5" x14ac:dyDescent="0.3">
      <c r="A1008" s="12">
        <v>47.320700000000002</v>
      </c>
      <c r="B1008" s="13" t="s">
        <v>975</v>
      </c>
      <c r="C1008" s="19"/>
      <c r="D1008" s="19"/>
      <c r="E1008" s="19">
        <v>0</v>
      </c>
      <c r="F1008" s="19">
        <v>0</v>
      </c>
      <c r="G1008" s="19">
        <v>7693</v>
      </c>
      <c r="H1008" s="19">
        <v>0</v>
      </c>
      <c r="I1008" s="19"/>
      <c r="J1008" s="19"/>
      <c r="K1008" s="19">
        <v>0</v>
      </c>
      <c r="L1008" s="19">
        <v>0</v>
      </c>
      <c r="M1008" s="19">
        <v>0</v>
      </c>
      <c r="N1008" s="19">
        <v>0</v>
      </c>
      <c r="O1008" s="22"/>
      <c r="P1008" s="19"/>
      <c r="Q1008" s="22">
        <v>0</v>
      </c>
      <c r="R1008" s="22">
        <v>0</v>
      </c>
      <c r="S1008" s="19">
        <v>0</v>
      </c>
      <c r="T1008" s="19">
        <v>0</v>
      </c>
      <c r="U1008" s="19"/>
      <c r="V1008" s="19"/>
      <c r="W1008" s="19">
        <v>0</v>
      </c>
      <c r="X1008" s="19">
        <v>0</v>
      </c>
      <c r="Y1008" s="19">
        <v>0</v>
      </c>
      <c r="Z1008" s="19">
        <v>0</v>
      </c>
      <c r="AA1008" s="19">
        <v>0</v>
      </c>
      <c r="AB1008" s="19">
        <v>0</v>
      </c>
      <c r="AC1008" s="19">
        <v>0</v>
      </c>
      <c r="AD1008" s="19">
        <v>0</v>
      </c>
      <c r="AE1008" s="19">
        <v>0</v>
      </c>
      <c r="AF1008" s="19">
        <v>0</v>
      </c>
      <c r="AG1008" s="19">
        <v>0</v>
      </c>
      <c r="AH1008" s="19">
        <v>0</v>
      </c>
      <c r="AI1008" s="19">
        <v>0</v>
      </c>
      <c r="AJ1008" s="19">
        <v>0</v>
      </c>
      <c r="AK1008" s="19">
        <v>0</v>
      </c>
      <c r="AL1008" s="19">
        <v>0</v>
      </c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>
        <v>0</v>
      </c>
      <c r="BB1008" s="19">
        <v>0</v>
      </c>
      <c r="BC1008" s="19"/>
      <c r="BD1008" s="19"/>
      <c r="BE1008" s="19"/>
      <c r="BF1008" s="19"/>
      <c r="BG1008" s="16">
        <f t="shared" si="61"/>
        <v>7693</v>
      </c>
      <c r="BH1008" s="16">
        <f t="shared" si="61"/>
        <v>0</v>
      </c>
      <c r="BI1008" s="16">
        <f t="shared" si="62"/>
        <v>7693</v>
      </c>
      <c r="BJ1008" s="16">
        <f t="shared" si="63"/>
        <v>0</v>
      </c>
      <c r="BK1008" s="18">
        <f t="shared" si="60"/>
        <v>0</v>
      </c>
    </row>
    <row r="1009" spans="1:63" x14ac:dyDescent="0.3">
      <c r="A1009" s="12">
        <v>47.357700000000001</v>
      </c>
      <c r="B1009" s="13" t="s">
        <v>964</v>
      </c>
      <c r="C1009" s="19"/>
      <c r="D1009" s="19"/>
      <c r="E1009" s="19">
        <v>0</v>
      </c>
      <c r="F1009" s="19">
        <v>0</v>
      </c>
      <c r="G1009" s="19">
        <v>0</v>
      </c>
      <c r="H1009" s="19">
        <v>0</v>
      </c>
      <c r="I1009" s="19"/>
      <c r="J1009" s="19"/>
      <c r="K1009" s="19">
        <v>0</v>
      </c>
      <c r="L1009" s="19">
        <v>0</v>
      </c>
      <c r="M1009" s="19">
        <v>0</v>
      </c>
      <c r="N1009" s="19">
        <v>0</v>
      </c>
      <c r="O1009" s="22"/>
      <c r="P1009" s="19"/>
      <c r="Q1009" s="22">
        <v>0</v>
      </c>
      <c r="R1009" s="22">
        <v>0</v>
      </c>
      <c r="S1009" s="19">
        <v>0</v>
      </c>
      <c r="T1009" s="19">
        <v>0</v>
      </c>
      <c r="U1009" s="19"/>
      <c r="V1009" s="19"/>
      <c r="W1009" s="19">
        <v>0</v>
      </c>
      <c r="X1009" s="19">
        <v>0</v>
      </c>
      <c r="Y1009" s="19">
        <v>0</v>
      </c>
      <c r="Z1009" s="19">
        <v>0</v>
      </c>
      <c r="AA1009" s="19">
        <v>0</v>
      </c>
      <c r="AB1009" s="19">
        <v>0</v>
      </c>
      <c r="AC1009" s="19">
        <v>0</v>
      </c>
      <c r="AD1009" s="19">
        <v>0</v>
      </c>
      <c r="AE1009" s="19">
        <v>0</v>
      </c>
      <c r="AF1009" s="19">
        <v>0</v>
      </c>
      <c r="AG1009" s="20">
        <v>922977.04</v>
      </c>
      <c r="AH1009" s="21">
        <v>0</v>
      </c>
      <c r="AI1009" s="19">
        <v>0</v>
      </c>
      <c r="AJ1009" s="19">
        <v>0</v>
      </c>
      <c r="AK1009" s="19">
        <v>0</v>
      </c>
      <c r="AL1009" s="19">
        <v>0</v>
      </c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>
        <v>0</v>
      </c>
      <c r="BB1009" s="19">
        <v>0</v>
      </c>
      <c r="BC1009" s="19"/>
      <c r="BD1009" s="19"/>
      <c r="BE1009" s="19"/>
      <c r="BF1009" s="19"/>
      <c r="BG1009" s="16">
        <f t="shared" si="61"/>
        <v>922977.04</v>
      </c>
      <c r="BH1009" s="16">
        <f t="shared" si="61"/>
        <v>0</v>
      </c>
      <c r="BI1009" s="16">
        <f t="shared" si="62"/>
        <v>922977.04</v>
      </c>
      <c r="BJ1009" s="16">
        <f t="shared" si="63"/>
        <v>0</v>
      </c>
      <c r="BK1009" s="18">
        <f t="shared" si="60"/>
        <v>0</v>
      </c>
    </row>
    <row r="1010" spans="1:63" x14ac:dyDescent="0.3">
      <c r="A1010" s="12">
        <v>47.400700000000001</v>
      </c>
      <c r="B1010" s="13" t="s">
        <v>976</v>
      </c>
      <c r="C1010" s="19"/>
      <c r="D1010" s="19"/>
      <c r="E1010" s="20">
        <v>617880</v>
      </c>
      <c r="F1010" s="21">
        <v>0</v>
      </c>
      <c r="G1010" s="19">
        <v>0</v>
      </c>
      <c r="H1010" s="19">
        <v>0</v>
      </c>
      <c r="I1010" s="19">
        <v>6693600</v>
      </c>
      <c r="J1010" s="19">
        <v>0</v>
      </c>
      <c r="K1010" s="19">
        <v>0</v>
      </c>
      <c r="L1010" s="19">
        <v>0</v>
      </c>
      <c r="M1010" s="20">
        <v>5348461.92</v>
      </c>
      <c r="N1010" s="21">
        <v>0</v>
      </c>
      <c r="O1010" s="23">
        <v>3686400</v>
      </c>
      <c r="P1010" s="22"/>
      <c r="Q1010" s="23">
        <v>2088779</v>
      </c>
      <c r="R1010" s="22">
        <v>0</v>
      </c>
      <c r="S1010" s="20">
        <v>1958400</v>
      </c>
      <c r="T1010" s="24">
        <v>0</v>
      </c>
      <c r="U1010" s="19">
        <v>2769840</v>
      </c>
      <c r="V1010" s="19"/>
      <c r="W1010" s="20">
        <v>2721600</v>
      </c>
      <c r="X1010" s="21">
        <v>0</v>
      </c>
      <c r="Y1010" s="19">
        <v>0</v>
      </c>
      <c r="Z1010" s="19">
        <v>0</v>
      </c>
      <c r="AA1010" s="21">
        <v>596472</v>
      </c>
      <c r="AB1010" s="21">
        <v>0</v>
      </c>
      <c r="AC1010" s="20">
        <v>2382240</v>
      </c>
      <c r="AD1010" s="21">
        <v>0</v>
      </c>
      <c r="AE1010" s="19">
        <v>0</v>
      </c>
      <c r="AF1010" s="19">
        <v>0</v>
      </c>
      <c r="AG1010" s="20">
        <v>1508070</v>
      </c>
      <c r="AH1010" s="21">
        <v>0</v>
      </c>
      <c r="AI1010" s="21">
        <v>502992</v>
      </c>
      <c r="AJ1010" s="21">
        <v>0</v>
      </c>
      <c r="AK1010" s="20">
        <v>1022400</v>
      </c>
      <c r="AL1010" s="21">
        <v>0</v>
      </c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>
        <v>0</v>
      </c>
      <c r="BB1010" s="19">
        <v>0</v>
      </c>
      <c r="BC1010" s="19"/>
      <c r="BD1010" s="19"/>
      <c r="BE1010" s="19"/>
      <c r="BF1010" s="19"/>
      <c r="BG1010" s="16">
        <f t="shared" si="61"/>
        <v>31897134.920000002</v>
      </c>
      <c r="BH1010" s="16">
        <f t="shared" si="61"/>
        <v>0</v>
      </c>
      <c r="BI1010" s="16">
        <f t="shared" si="62"/>
        <v>31897134.920000002</v>
      </c>
      <c r="BJ1010" s="16">
        <f t="shared" si="63"/>
        <v>0</v>
      </c>
      <c r="BK1010" s="18">
        <f t="shared" si="60"/>
        <v>596472</v>
      </c>
    </row>
    <row r="1011" spans="1:63" x14ac:dyDescent="0.3">
      <c r="A1011" s="12">
        <v>47.500700000000002</v>
      </c>
      <c r="B1011" s="13" t="s">
        <v>977</v>
      </c>
      <c r="C1011" s="19"/>
      <c r="D1011" s="19"/>
      <c r="E1011" s="21">
        <v>0</v>
      </c>
      <c r="F1011" s="20">
        <v>617880</v>
      </c>
      <c r="G1011" s="19">
        <v>0</v>
      </c>
      <c r="H1011" s="19">
        <v>0</v>
      </c>
      <c r="I1011" s="19">
        <v>0</v>
      </c>
      <c r="J1011" s="19">
        <v>6082440</v>
      </c>
      <c r="K1011" s="19">
        <v>0</v>
      </c>
      <c r="L1011" s="19">
        <v>0</v>
      </c>
      <c r="M1011" s="21">
        <v>0</v>
      </c>
      <c r="N1011" s="20">
        <v>5348461.92</v>
      </c>
      <c r="O1011" s="22"/>
      <c r="P1011" s="23">
        <v>3686400</v>
      </c>
      <c r="Q1011" s="22">
        <v>0</v>
      </c>
      <c r="R1011" s="23">
        <v>2088779</v>
      </c>
      <c r="S1011" s="24">
        <v>0</v>
      </c>
      <c r="T1011" s="20">
        <v>1880160</v>
      </c>
      <c r="U1011" s="19"/>
      <c r="V1011" s="19">
        <v>2748240</v>
      </c>
      <c r="W1011" s="21">
        <v>0</v>
      </c>
      <c r="X1011" s="20">
        <v>2721600</v>
      </c>
      <c r="Y1011" s="19">
        <v>0</v>
      </c>
      <c r="Z1011" s="19">
        <v>0</v>
      </c>
      <c r="AA1011" s="21">
        <v>0</v>
      </c>
      <c r="AB1011" s="21">
        <v>596472</v>
      </c>
      <c r="AC1011" s="21">
        <v>0</v>
      </c>
      <c r="AD1011" s="20">
        <v>2382240</v>
      </c>
      <c r="AE1011" s="19">
        <v>0</v>
      </c>
      <c r="AF1011" s="19">
        <v>0</v>
      </c>
      <c r="AG1011" s="21">
        <v>0</v>
      </c>
      <c r="AH1011" s="20">
        <v>1508070</v>
      </c>
      <c r="AI1011" s="21">
        <v>0</v>
      </c>
      <c r="AJ1011" s="21">
        <v>502992</v>
      </c>
      <c r="AK1011" s="21">
        <v>0</v>
      </c>
      <c r="AL1011" s="20">
        <v>1022400</v>
      </c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>
        <v>0</v>
      </c>
      <c r="BB1011" s="19">
        <v>0</v>
      </c>
      <c r="BC1011" s="19"/>
      <c r="BD1011" s="19"/>
      <c r="BE1011" s="19"/>
      <c r="BF1011" s="19"/>
      <c r="BG1011" s="16">
        <f t="shared" si="61"/>
        <v>0</v>
      </c>
      <c r="BH1011" s="16">
        <f t="shared" si="61"/>
        <v>31186134.920000002</v>
      </c>
      <c r="BI1011" s="16">
        <f t="shared" si="62"/>
        <v>0</v>
      </c>
      <c r="BJ1011" s="16">
        <f t="shared" si="63"/>
        <v>31186134.920000002</v>
      </c>
      <c r="BK1011" s="18">
        <f t="shared" si="60"/>
        <v>596472</v>
      </c>
    </row>
    <row r="1012" spans="1:63" x14ac:dyDescent="0.3">
      <c r="A1012" s="12">
        <v>47.601700000000001</v>
      </c>
      <c r="B1012" s="13" t="s">
        <v>978</v>
      </c>
      <c r="C1012" s="19">
        <v>0</v>
      </c>
      <c r="D1012" s="19">
        <v>263812</v>
      </c>
      <c r="E1012" s="21">
        <v>0</v>
      </c>
      <c r="F1012" s="20">
        <v>166043</v>
      </c>
      <c r="G1012" s="19">
        <v>0</v>
      </c>
      <c r="H1012" s="19">
        <v>473139</v>
      </c>
      <c r="I1012" s="19">
        <v>0</v>
      </c>
      <c r="J1012" s="19">
        <v>40378</v>
      </c>
      <c r="K1012" s="19">
        <v>0</v>
      </c>
      <c r="L1012" s="19">
        <v>588319</v>
      </c>
      <c r="M1012" s="19">
        <v>0</v>
      </c>
      <c r="N1012" s="19">
        <v>0</v>
      </c>
      <c r="O1012" s="19"/>
      <c r="P1012" s="19"/>
      <c r="Q1012" s="22">
        <v>0</v>
      </c>
      <c r="R1012" s="23">
        <v>382094</v>
      </c>
      <c r="S1012" s="24">
        <v>0</v>
      </c>
      <c r="T1012" s="20">
        <v>71329</v>
      </c>
      <c r="U1012" s="19"/>
      <c r="V1012" s="19">
        <v>193621</v>
      </c>
      <c r="W1012" s="21">
        <v>0</v>
      </c>
      <c r="X1012" s="20">
        <v>106262</v>
      </c>
      <c r="Y1012" s="19">
        <v>0</v>
      </c>
      <c r="Z1012" s="19">
        <v>34787</v>
      </c>
      <c r="AA1012" s="21">
        <v>0</v>
      </c>
      <c r="AB1012" s="21">
        <v>293638</v>
      </c>
      <c r="AC1012" s="19">
        <v>0</v>
      </c>
      <c r="AD1012" s="19">
        <v>0</v>
      </c>
      <c r="AE1012" s="19">
        <v>0</v>
      </c>
      <c r="AF1012" s="19">
        <v>382952.16</v>
      </c>
      <c r="AG1012" s="21">
        <v>0</v>
      </c>
      <c r="AH1012" s="20">
        <v>78391</v>
      </c>
      <c r="AI1012" s="19">
        <v>0</v>
      </c>
      <c r="AJ1012" s="19">
        <v>0</v>
      </c>
      <c r="AK1012" s="19">
        <v>0</v>
      </c>
      <c r="AL1012" s="19">
        <v>0</v>
      </c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>
        <v>0</v>
      </c>
      <c r="BB1012" s="19">
        <v>0</v>
      </c>
      <c r="BC1012" s="19"/>
      <c r="BD1012" s="19"/>
      <c r="BE1012" s="19"/>
      <c r="BF1012" s="19"/>
      <c r="BG1012" s="16">
        <f t="shared" si="61"/>
        <v>0</v>
      </c>
      <c r="BH1012" s="16">
        <f t="shared" si="61"/>
        <v>3074765.16</v>
      </c>
      <c r="BI1012" s="16">
        <f t="shared" si="62"/>
        <v>0</v>
      </c>
      <c r="BJ1012" s="16">
        <f t="shared" si="63"/>
        <v>3074765.16</v>
      </c>
      <c r="BK1012" s="18">
        <f t="shared" si="60"/>
        <v>293638</v>
      </c>
    </row>
    <row r="1013" spans="1:63" x14ac:dyDescent="0.3">
      <c r="A1013" s="12">
        <v>47.602699999999999</v>
      </c>
      <c r="B1013" s="13" t="s">
        <v>979</v>
      </c>
      <c r="C1013" s="19">
        <v>0</v>
      </c>
      <c r="D1013" s="19">
        <v>119016</v>
      </c>
      <c r="E1013" s="19">
        <v>0</v>
      </c>
      <c r="F1013" s="19">
        <v>0</v>
      </c>
      <c r="G1013" s="19">
        <v>0</v>
      </c>
      <c r="H1013" s="19">
        <v>0</v>
      </c>
      <c r="I1013" s="19">
        <v>0</v>
      </c>
      <c r="J1013" s="19">
        <v>0</v>
      </c>
      <c r="K1013" s="19">
        <v>0</v>
      </c>
      <c r="L1013" s="19">
        <v>0</v>
      </c>
      <c r="M1013" s="19">
        <v>0</v>
      </c>
      <c r="N1013" s="19">
        <v>0</v>
      </c>
      <c r="O1013" s="19"/>
      <c r="P1013" s="19"/>
      <c r="Q1013" s="22">
        <v>0</v>
      </c>
      <c r="R1013" s="22">
        <v>0</v>
      </c>
      <c r="S1013" s="19">
        <v>0</v>
      </c>
      <c r="T1013" s="19">
        <v>0</v>
      </c>
      <c r="U1013" s="19"/>
      <c r="V1013" s="19"/>
      <c r="W1013" s="19">
        <v>0</v>
      </c>
      <c r="X1013" s="19">
        <v>0</v>
      </c>
      <c r="Y1013" s="19">
        <v>0</v>
      </c>
      <c r="Z1013" s="19">
        <v>3000</v>
      </c>
      <c r="AA1013" s="19">
        <v>0</v>
      </c>
      <c r="AB1013" s="19">
        <v>0</v>
      </c>
      <c r="AC1013" s="19">
        <v>0</v>
      </c>
      <c r="AD1013" s="19">
        <v>0</v>
      </c>
      <c r="AE1013" s="19">
        <v>0</v>
      </c>
      <c r="AF1013" s="19">
        <v>0</v>
      </c>
      <c r="AG1013" s="19">
        <v>0</v>
      </c>
      <c r="AH1013" s="19">
        <v>0</v>
      </c>
      <c r="AI1013" s="19">
        <v>0</v>
      </c>
      <c r="AJ1013" s="19">
        <v>0</v>
      </c>
      <c r="AK1013" s="19">
        <v>0</v>
      </c>
      <c r="AL1013" s="19">
        <v>0</v>
      </c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>
        <v>0</v>
      </c>
      <c r="BB1013" s="19">
        <v>0</v>
      </c>
      <c r="BC1013" s="19"/>
      <c r="BD1013" s="19"/>
      <c r="BE1013" s="19"/>
      <c r="BF1013" s="19"/>
      <c r="BG1013" s="16">
        <f t="shared" si="61"/>
        <v>0</v>
      </c>
      <c r="BH1013" s="16">
        <f t="shared" si="61"/>
        <v>122016</v>
      </c>
      <c r="BI1013" s="16">
        <f t="shared" si="62"/>
        <v>0</v>
      </c>
      <c r="BJ1013" s="16">
        <f t="shared" si="63"/>
        <v>122016</v>
      </c>
      <c r="BK1013" s="18">
        <f t="shared" si="60"/>
        <v>0</v>
      </c>
    </row>
    <row r="1014" spans="1:63" x14ac:dyDescent="0.3">
      <c r="A1014" s="12">
        <v>47.603700000000003</v>
      </c>
      <c r="B1014" s="13" t="s">
        <v>980</v>
      </c>
      <c r="C1014" s="19">
        <v>0</v>
      </c>
      <c r="D1014" s="19">
        <v>22007120.699999999</v>
      </c>
      <c r="E1014" s="21">
        <v>0</v>
      </c>
      <c r="F1014" s="20">
        <v>7211835</v>
      </c>
      <c r="G1014" s="19">
        <v>0</v>
      </c>
      <c r="H1014" s="19">
        <v>35083187</v>
      </c>
      <c r="I1014" s="19">
        <v>0</v>
      </c>
      <c r="J1014" s="19">
        <v>16055429.170000002</v>
      </c>
      <c r="K1014" s="19">
        <v>0</v>
      </c>
      <c r="L1014" s="19">
        <v>14622197</v>
      </c>
      <c r="M1014" s="21">
        <v>0</v>
      </c>
      <c r="N1014" s="20">
        <v>13131936</v>
      </c>
      <c r="O1014" s="22"/>
      <c r="P1014" s="23">
        <v>14133552</v>
      </c>
      <c r="Q1014" s="22">
        <v>0</v>
      </c>
      <c r="R1014" s="23">
        <v>18227350</v>
      </c>
      <c r="S1014" s="24">
        <v>0</v>
      </c>
      <c r="T1014" s="20">
        <v>16533662.280000001</v>
      </c>
      <c r="U1014" s="19"/>
      <c r="V1014" s="19">
        <v>9278760</v>
      </c>
      <c r="W1014" s="21">
        <v>0</v>
      </c>
      <c r="X1014" s="20">
        <v>23066904</v>
      </c>
      <c r="Y1014" s="19">
        <v>0</v>
      </c>
      <c r="Z1014" s="19">
        <v>2205021</v>
      </c>
      <c r="AA1014" s="21">
        <v>0</v>
      </c>
      <c r="AB1014" s="21">
        <v>3244826</v>
      </c>
      <c r="AC1014" s="21">
        <v>0</v>
      </c>
      <c r="AD1014" s="20">
        <v>11159027</v>
      </c>
      <c r="AE1014" s="19">
        <v>0</v>
      </c>
      <c r="AF1014" s="19">
        <v>11450081</v>
      </c>
      <c r="AG1014" s="21">
        <v>0</v>
      </c>
      <c r="AH1014" s="20">
        <v>11476697</v>
      </c>
      <c r="AI1014" s="21">
        <v>0</v>
      </c>
      <c r="AJ1014" s="21">
        <v>8752495</v>
      </c>
      <c r="AK1014" s="21">
        <v>0</v>
      </c>
      <c r="AL1014" s="20">
        <v>7009384.1200000001</v>
      </c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>
        <v>0</v>
      </c>
      <c r="BB1014" s="19">
        <v>0</v>
      </c>
      <c r="BC1014" s="19"/>
      <c r="BD1014" s="19"/>
      <c r="BE1014" s="19"/>
      <c r="BF1014" s="19"/>
      <c r="BG1014" s="16">
        <f t="shared" si="61"/>
        <v>0</v>
      </c>
      <c r="BH1014" s="16">
        <f t="shared" si="61"/>
        <v>244649464.27000001</v>
      </c>
      <c r="BI1014" s="16">
        <f t="shared" si="62"/>
        <v>0</v>
      </c>
      <c r="BJ1014" s="16">
        <f t="shared" si="63"/>
        <v>244649464.27000001</v>
      </c>
      <c r="BK1014" s="18">
        <f t="shared" si="60"/>
        <v>3244826</v>
      </c>
    </row>
    <row r="1015" spans="1:63" x14ac:dyDescent="0.3">
      <c r="A1015" s="12">
        <v>47.604700000000001</v>
      </c>
      <c r="B1015" s="13" t="s">
        <v>981</v>
      </c>
      <c r="C1015" s="19">
        <v>0</v>
      </c>
      <c r="D1015" s="19">
        <v>11470478</v>
      </c>
      <c r="E1015" s="21">
        <v>0</v>
      </c>
      <c r="F1015" s="20">
        <v>5050</v>
      </c>
      <c r="G1015" s="19">
        <v>0</v>
      </c>
      <c r="H1015" s="19">
        <v>0</v>
      </c>
      <c r="I1015" s="19">
        <v>0</v>
      </c>
      <c r="J1015" s="19">
        <v>38922</v>
      </c>
      <c r="K1015" s="19">
        <v>0</v>
      </c>
      <c r="L1015" s="19">
        <v>7400</v>
      </c>
      <c r="M1015" s="19">
        <v>0</v>
      </c>
      <c r="N1015" s="19">
        <v>0</v>
      </c>
      <c r="O1015" s="19"/>
      <c r="P1015" s="19"/>
      <c r="Q1015" s="22">
        <v>0</v>
      </c>
      <c r="R1015" s="23">
        <v>885647</v>
      </c>
      <c r="S1015" s="19">
        <v>0</v>
      </c>
      <c r="T1015" s="19">
        <v>0</v>
      </c>
      <c r="U1015" s="19"/>
      <c r="V1015" s="19"/>
      <c r="W1015" s="21">
        <v>0</v>
      </c>
      <c r="X1015" s="20">
        <v>350368</v>
      </c>
      <c r="Y1015" s="19">
        <v>0</v>
      </c>
      <c r="Z1015" s="19">
        <v>0</v>
      </c>
      <c r="AA1015" s="21">
        <v>0</v>
      </c>
      <c r="AB1015" s="21">
        <v>415253</v>
      </c>
      <c r="AC1015" s="19">
        <v>0</v>
      </c>
      <c r="AD1015" s="19">
        <v>0</v>
      </c>
      <c r="AE1015" s="19">
        <v>0</v>
      </c>
      <c r="AF1015" s="19">
        <v>6205</v>
      </c>
      <c r="AG1015" s="19">
        <v>0</v>
      </c>
      <c r="AH1015" s="19">
        <v>0</v>
      </c>
      <c r="AI1015" s="21">
        <v>0</v>
      </c>
      <c r="AJ1015" s="21">
        <v>9548</v>
      </c>
      <c r="AK1015" s="19">
        <v>0</v>
      </c>
      <c r="AL1015" s="19">
        <v>0</v>
      </c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>
        <v>0</v>
      </c>
      <c r="BB1015" s="19">
        <v>0</v>
      </c>
      <c r="BC1015" s="19"/>
      <c r="BD1015" s="19"/>
      <c r="BE1015" s="19"/>
      <c r="BF1015" s="19"/>
      <c r="BG1015" s="16">
        <f t="shared" si="61"/>
        <v>0</v>
      </c>
      <c r="BH1015" s="16">
        <f t="shared" si="61"/>
        <v>13188871</v>
      </c>
      <c r="BI1015" s="16">
        <f t="shared" si="62"/>
        <v>0</v>
      </c>
      <c r="BJ1015" s="16">
        <f t="shared" si="63"/>
        <v>13188871</v>
      </c>
      <c r="BK1015" s="18">
        <f t="shared" si="60"/>
        <v>415253</v>
      </c>
    </row>
    <row r="1016" spans="1:63" ht="47.25" x14ac:dyDescent="0.3">
      <c r="A1016" s="12">
        <v>47.606700000000004</v>
      </c>
      <c r="B1016" s="13" t="s">
        <v>982</v>
      </c>
      <c r="C1016" s="19"/>
      <c r="D1016" s="19"/>
      <c r="E1016" s="19">
        <v>0</v>
      </c>
      <c r="F1016" s="19">
        <v>0</v>
      </c>
      <c r="G1016" s="19">
        <v>0</v>
      </c>
      <c r="H1016" s="19">
        <v>0</v>
      </c>
      <c r="I1016" s="19">
        <v>0</v>
      </c>
      <c r="J1016" s="19">
        <v>0</v>
      </c>
      <c r="K1016" s="19">
        <v>0</v>
      </c>
      <c r="L1016" s="19">
        <v>0</v>
      </c>
      <c r="M1016" s="19">
        <v>0</v>
      </c>
      <c r="N1016" s="19">
        <v>0</v>
      </c>
      <c r="O1016" s="19"/>
      <c r="P1016" s="19"/>
      <c r="Q1016" s="22">
        <v>0</v>
      </c>
      <c r="R1016" s="22">
        <v>0</v>
      </c>
      <c r="S1016" s="19">
        <v>0</v>
      </c>
      <c r="T1016" s="19">
        <v>0</v>
      </c>
      <c r="U1016" s="19"/>
      <c r="V1016" s="19"/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0</v>
      </c>
      <c r="AC1016" s="19">
        <v>0</v>
      </c>
      <c r="AD1016" s="19">
        <v>0</v>
      </c>
      <c r="AE1016" s="19">
        <v>0</v>
      </c>
      <c r="AF1016" s="19">
        <v>0</v>
      </c>
      <c r="AG1016" s="19">
        <v>0</v>
      </c>
      <c r="AH1016" s="19">
        <v>0</v>
      </c>
      <c r="AI1016" s="19">
        <v>0</v>
      </c>
      <c r="AJ1016" s="19">
        <v>0</v>
      </c>
      <c r="AK1016" s="19">
        <v>0</v>
      </c>
      <c r="AL1016" s="19">
        <v>0</v>
      </c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>
        <v>0</v>
      </c>
      <c r="BB1016" s="19">
        <v>0</v>
      </c>
      <c r="BC1016" s="19"/>
      <c r="BD1016" s="19"/>
      <c r="BE1016" s="19"/>
      <c r="BF1016" s="19"/>
      <c r="BG1016" s="16">
        <f t="shared" si="61"/>
        <v>0</v>
      </c>
      <c r="BH1016" s="16">
        <f t="shared" si="61"/>
        <v>0</v>
      </c>
      <c r="BI1016" s="16">
        <f t="shared" si="62"/>
        <v>0</v>
      </c>
      <c r="BJ1016" s="16">
        <f t="shared" si="63"/>
        <v>0</v>
      </c>
      <c r="BK1016" s="18">
        <f t="shared" si="60"/>
        <v>0</v>
      </c>
    </row>
    <row r="1017" spans="1:63" x14ac:dyDescent="0.3">
      <c r="A1017" s="12">
        <v>47.607700000000001</v>
      </c>
      <c r="B1017" s="13" t="s">
        <v>983</v>
      </c>
      <c r="C1017" s="19">
        <v>0</v>
      </c>
      <c r="D1017" s="19">
        <v>7624972.9500000002</v>
      </c>
      <c r="E1017" s="21">
        <v>0</v>
      </c>
      <c r="F1017" s="20">
        <v>5810041.46</v>
      </c>
      <c r="G1017" s="19">
        <v>0</v>
      </c>
      <c r="H1017" s="19">
        <v>5936214.3900000006</v>
      </c>
      <c r="I1017" s="19">
        <v>0</v>
      </c>
      <c r="J1017" s="19">
        <v>12897320.180000065</v>
      </c>
      <c r="K1017" s="19">
        <v>0</v>
      </c>
      <c r="L1017" s="19">
        <v>4227002.66</v>
      </c>
      <c r="M1017" s="21">
        <v>0</v>
      </c>
      <c r="N1017" s="20">
        <v>998787.47</v>
      </c>
      <c r="O1017" s="22"/>
      <c r="P1017" s="23">
        <v>2470701.6800000002</v>
      </c>
      <c r="Q1017" s="22">
        <v>0</v>
      </c>
      <c r="R1017" s="23">
        <v>11096948.25</v>
      </c>
      <c r="S1017" s="24">
        <v>0</v>
      </c>
      <c r="T1017" s="20">
        <v>1254502.2700000007</v>
      </c>
      <c r="U1017" s="19"/>
      <c r="V1017" s="19">
        <v>10417922.109999999</v>
      </c>
      <c r="W1017" s="21">
        <v>0</v>
      </c>
      <c r="X1017" s="20">
        <v>1797799.9200000018</v>
      </c>
      <c r="Y1017" s="19">
        <v>0</v>
      </c>
      <c r="Z1017" s="19">
        <v>218838.1400000001</v>
      </c>
      <c r="AA1017" s="21">
        <v>0</v>
      </c>
      <c r="AB1017" s="21">
        <v>411996.88000000012</v>
      </c>
      <c r="AC1017" s="21">
        <v>0</v>
      </c>
      <c r="AD1017" s="20">
        <v>2296286</v>
      </c>
      <c r="AE1017" s="19">
        <v>0</v>
      </c>
      <c r="AF1017" s="19">
        <v>2715973.75</v>
      </c>
      <c r="AG1017" s="21">
        <v>0</v>
      </c>
      <c r="AH1017" s="20">
        <v>11432841.479999999</v>
      </c>
      <c r="AI1017" s="21">
        <v>0</v>
      </c>
      <c r="AJ1017" s="21">
        <v>474347.04000000004</v>
      </c>
      <c r="AK1017" s="21">
        <v>0</v>
      </c>
      <c r="AL1017" s="20">
        <v>670874.12</v>
      </c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>
        <v>678545</v>
      </c>
      <c r="AY1017" s="19"/>
      <c r="AZ1017" s="19"/>
      <c r="BA1017" s="19">
        <v>0</v>
      </c>
      <c r="BB1017" s="19">
        <v>0</v>
      </c>
      <c r="BC1017" s="19"/>
      <c r="BD1017" s="19"/>
      <c r="BE1017" s="19"/>
      <c r="BF1017" s="19"/>
      <c r="BG1017" s="16">
        <f t="shared" si="61"/>
        <v>0</v>
      </c>
      <c r="BH1017" s="16">
        <f t="shared" si="61"/>
        <v>83431915.750000089</v>
      </c>
      <c r="BI1017" s="16">
        <f t="shared" si="62"/>
        <v>0</v>
      </c>
      <c r="BJ1017" s="16">
        <f t="shared" si="63"/>
        <v>83431915.750000089</v>
      </c>
      <c r="BK1017" s="18">
        <f t="shared" si="60"/>
        <v>411996.88000000012</v>
      </c>
    </row>
    <row r="1018" spans="1:63" x14ac:dyDescent="0.3">
      <c r="A1018" s="87">
        <v>47.609699999999997</v>
      </c>
      <c r="B1018" s="13" t="s">
        <v>984</v>
      </c>
      <c r="C1018" s="19">
        <v>0</v>
      </c>
      <c r="D1018" s="19">
        <v>7466857</v>
      </c>
      <c r="E1018" s="20">
        <v>3932809.04</v>
      </c>
      <c r="F1018" s="21">
        <v>0</v>
      </c>
      <c r="G1018" s="19">
        <v>0</v>
      </c>
      <c r="H1018" s="19">
        <v>0</v>
      </c>
      <c r="I1018" s="19">
        <v>0</v>
      </c>
      <c r="J1018" s="19">
        <v>6518097.8900000155</v>
      </c>
      <c r="K1018" s="19">
        <v>105415.08999999613</v>
      </c>
      <c r="L1018" s="19">
        <v>0</v>
      </c>
      <c r="M1018" s="20">
        <v>765751.27999998629</v>
      </c>
      <c r="N1018" s="21">
        <v>0</v>
      </c>
      <c r="O1018" s="22"/>
      <c r="P1018" s="23">
        <v>1653965.5700000003</v>
      </c>
      <c r="Q1018" s="22">
        <v>0</v>
      </c>
      <c r="R1018" s="22">
        <v>0</v>
      </c>
      <c r="S1018" s="20">
        <v>2397700.2900000066</v>
      </c>
      <c r="T1018" s="24">
        <v>0</v>
      </c>
      <c r="U1018" s="19">
        <v>92353.97</v>
      </c>
      <c r="V1018" s="19"/>
      <c r="W1018" s="19">
        <v>0</v>
      </c>
      <c r="X1018" s="19">
        <v>0</v>
      </c>
      <c r="Y1018" s="19">
        <v>0</v>
      </c>
      <c r="Z1018" s="19">
        <v>0</v>
      </c>
      <c r="AA1018" s="21">
        <v>0</v>
      </c>
      <c r="AB1018" s="21">
        <v>3.7252902984619141E-9</v>
      </c>
      <c r="AC1018" s="19">
        <v>0</v>
      </c>
      <c r="AD1018" s="19">
        <v>0</v>
      </c>
      <c r="AE1018" s="19">
        <v>0</v>
      </c>
      <c r="AF1018" s="19">
        <v>0</v>
      </c>
      <c r="AG1018" s="19">
        <v>0</v>
      </c>
      <c r="AH1018" s="19">
        <v>0</v>
      </c>
      <c r="AI1018" s="19">
        <v>0</v>
      </c>
      <c r="AJ1018" s="19">
        <v>0</v>
      </c>
      <c r="AK1018" s="19">
        <v>0</v>
      </c>
      <c r="AL1018" s="19">
        <v>0</v>
      </c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>
        <v>0</v>
      </c>
      <c r="BB1018" s="19">
        <v>0</v>
      </c>
      <c r="BC1018" s="19"/>
      <c r="BD1018" s="19"/>
      <c r="BE1018" s="19"/>
      <c r="BF1018" s="19"/>
      <c r="BG1018" s="16">
        <f t="shared" si="61"/>
        <v>7294029.6699999887</v>
      </c>
      <c r="BH1018" s="16">
        <f t="shared" si="61"/>
        <v>15638920.46000002</v>
      </c>
      <c r="BI1018" s="16">
        <f t="shared" si="62"/>
        <v>0</v>
      </c>
      <c r="BJ1018" s="16">
        <f t="shared" si="63"/>
        <v>8344890.7900000308</v>
      </c>
      <c r="BK1018" s="18">
        <f t="shared" si="60"/>
        <v>3.7252902984619141E-9</v>
      </c>
    </row>
    <row r="1019" spans="1:63" ht="47.25" x14ac:dyDescent="0.3">
      <c r="A1019" s="12">
        <v>47.700699999999998</v>
      </c>
      <c r="B1019" s="13" t="s">
        <v>985</v>
      </c>
      <c r="C1019" s="19">
        <v>6807515</v>
      </c>
      <c r="D1019" s="19">
        <v>0</v>
      </c>
      <c r="E1019" s="19">
        <v>0</v>
      </c>
      <c r="F1019" s="19">
        <v>0</v>
      </c>
      <c r="G1019" s="19">
        <v>2905123.1</v>
      </c>
      <c r="H1019" s="19">
        <v>0</v>
      </c>
      <c r="I1019" s="19">
        <v>7418282</v>
      </c>
      <c r="J1019" s="19">
        <v>0</v>
      </c>
      <c r="K1019" s="19">
        <v>0</v>
      </c>
      <c r="L1019" s="19">
        <v>0</v>
      </c>
      <c r="M1019" s="19">
        <v>0</v>
      </c>
      <c r="N1019" s="19">
        <v>0</v>
      </c>
      <c r="O1019" s="19"/>
      <c r="P1019" s="19"/>
      <c r="Q1019" s="22">
        <v>0</v>
      </c>
      <c r="R1019" s="22">
        <v>0</v>
      </c>
      <c r="S1019" s="19">
        <v>0</v>
      </c>
      <c r="T1019" s="19">
        <v>0</v>
      </c>
      <c r="U1019" s="19">
        <v>728340</v>
      </c>
      <c r="V1019" s="19"/>
      <c r="W1019" s="20">
        <v>6662613</v>
      </c>
      <c r="X1019" s="21">
        <v>0</v>
      </c>
      <c r="Y1019" s="19">
        <v>6078917</v>
      </c>
      <c r="Z1019" s="19">
        <v>0</v>
      </c>
      <c r="AA1019" s="19">
        <v>0</v>
      </c>
      <c r="AB1019" s="19">
        <v>0</v>
      </c>
      <c r="AC1019" s="19">
        <v>0</v>
      </c>
      <c r="AD1019" s="19">
        <v>0</v>
      </c>
      <c r="AE1019" s="19">
        <v>0</v>
      </c>
      <c r="AF1019" s="19">
        <v>0</v>
      </c>
      <c r="AG1019" s="20">
        <v>11976529.560000001</v>
      </c>
      <c r="AH1019" s="21">
        <v>0</v>
      </c>
      <c r="AI1019" s="19">
        <v>0</v>
      </c>
      <c r="AJ1019" s="19">
        <v>0</v>
      </c>
      <c r="AK1019" s="19">
        <v>0</v>
      </c>
      <c r="AL1019" s="19">
        <v>0</v>
      </c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>
        <v>0</v>
      </c>
      <c r="BB1019" s="19">
        <v>0</v>
      </c>
      <c r="BC1019" s="19"/>
      <c r="BD1019" s="19"/>
      <c r="BE1019" s="19"/>
      <c r="BF1019" s="19"/>
      <c r="BG1019" s="16">
        <f t="shared" si="61"/>
        <v>42577319.660000004</v>
      </c>
      <c r="BH1019" s="16">
        <f t="shared" si="61"/>
        <v>0</v>
      </c>
      <c r="BI1019" s="16">
        <f t="shared" si="62"/>
        <v>42577319.660000004</v>
      </c>
      <c r="BJ1019" s="16">
        <f t="shared" si="63"/>
        <v>0</v>
      </c>
      <c r="BK1019" s="18">
        <f t="shared" si="60"/>
        <v>0</v>
      </c>
    </row>
    <row r="1020" spans="1:63" x14ac:dyDescent="0.3">
      <c r="A1020" s="12">
        <v>48.100700000000003</v>
      </c>
      <c r="B1020" s="13" t="s">
        <v>986</v>
      </c>
      <c r="C1020" s="19"/>
      <c r="D1020" s="19"/>
      <c r="E1020" s="19">
        <v>0</v>
      </c>
      <c r="F1020" s="19">
        <v>0</v>
      </c>
      <c r="G1020" s="19">
        <v>0</v>
      </c>
      <c r="H1020" s="19">
        <v>0</v>
      </c>
      <c r="I1020" s="19">
        <v>0</v>
      </c>
      <c r="J1020" s="19">
        <v>45921564.410000004</v>
      </c>
      <c r="K1020" s="19">
        <v>0</v>
      </c>
      <c r="L1020" s="19">
        <v>0</v>
      </c>
      <c r="M1020" s="21">
        <v>0</v>
      </c>
      <c r="N1020" s="20">
        <v>43405645.799999997</v>
      </c>
      <c r="O1020" s="22"/>
      <c r="P1020" s="23">
        <v>19722769.079999998</v>
      </c>
      <c r="Q1020" s="22">
        <v>0</v>
      </c>
      <c r="R1020" s="23">
        <v>29073410.620000001</v>
      </c>
      <c r="S1020" s="19">
        <v>0</v>
      </c>
      <c r="T1020" s="19">
        <v>0</v>
      </c>
      <c r="U1020" s="19"/>
      <c r="V1020" s="19">
        <v>97094353.609999999</v>
      </c>
      <c r="W1020" s="21">
        <v>0</v>
      </c>
      <c r="X1020" s="20">
        <v>25611411.5</v>
      </c>
      <c r="Y1020" s="19">
        <v>0</v>
      </c>
      <c r="Z1020" s="19">
        <v>0</v>
      </c>
      <c r="AA1020" s="19">
        <v>0</v>
      </c>
      <c r="AB1020" s="19">
        <v>0</v>
      </c>
      <c r="AC1020" s="19">
        <v>0</v>
      </c>
      <c r="AD1020" s="19">
        <v>0</v>
      </c>
      <c r="AE1020" s="19">
        <v>0</v>
      </c>
      <c r="AF1020" s="19">
        <v>0</v>
      </c>
      <c r="AG1020" s="19">
        <v>0</v>
      </c>
      <c r="AH1020" s="19">
        <v>0</v>
      </c>
      <c r="AI1020" s="19">
        <v>0</v>
      </c>
      <c r="AJ1020" s="19">
        <v>0</v>
      </c>
      <c r="AK1020" s="19">
        <v>0</v>
      </c>
      <c r="AL1020" s="19">
        <v>0</v>
      </c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>
        <v>0</v>
      </c>
      <c r="BB1020" s="19">
        <v>0</v>
      </c>
      <c r="BC1020" s="19"/>
      <c r="BD1020" s="19"/>
      <c r="BE1020" s="19"/>
      <c r="BF1020" s="19"/>
      <c r="BG1020" s="16">
        <f t="shared" si="61"/>
        <v>0</v>
      </c>
      <c r="BH1020" s="16">
        <f t="shared" si="61"/>
        <v>260829155.01999998</v>
      </c>
      <c r="BI1020" s="16">
        <f t="shared" si="62"/>
        <v>0</v>
      </c>
      <c r="BJ1020" s="16">
        <f t="shared" si="63"/>
        <v>260829155.01999998</v>
      </c>
      <c r="BK1020" s="18">
        <f t="shared" si="60"/>
        <v>0</v>
      </c>
    </row>
    <row r="1021" spans="1:63" x14ac:dyDescent="0.3">
      <c r="A1021" s="12">
        <v>48.101700000000001</v>
      </c>
      <c r="B1021" s="13" t="s">
        <v>987</v>
      </c>
      <c r="C1021" s="19">
        <v>0</v>
      </c>
      <c r="D1021" s="19">
        <v>433306543.96999997</v>
      </c>
      <c r="E1021" s="21">
        <v>0</v>
      </c>
      <c r="F1021" s="20">
        <v>733817614.65999997</v>
      </c>
      <c r="G1021" s="19">
        <v>0</v>
      </c>
      <c r="H1021" s="19">
        <v>391655773</v>
      </c>
      <c r="I1021" s="19">
        <v>0</v>
      </c>
      <c r="J1021" s="19">
        <v>158071930.40999997</v>
      </c>
      <c r="K1021" s="19">
        <v>0</v>
      </c>
      <c r="L1021" s="19">
        <v>148931052.76999998</v>
      </c>
      <c r="M1021" s="21">
        <v>0</v>
      </c>
      <c r="N1021" s="20">
        <v>150368383.69999999</v>
      </c>
      <c r="O1021" s="22"/>
      <c r="P1021" s="23">
        <v>98415431.829999998</v>
      </c>
      <c r="Q1021" s="22">
        <v>0</v>
      </c>
      <c r="R1021" s="23">
        <v>210736689</v>
      </c>
      <c r="S1021" s="24">
        <v>0</v>
      </c>
      <c r="T1021" s="20">
        <v>167656166.25</v>
      </c>
      <c r="U1021" s="19"/>
      <c r="V1021" s="19">
        <v>202920984.27000001</v>
      </c>
      <c r="W1021" s="21">
        <v>0</v>
      </c>
      <c r="X1021" s="20">
        <v>133078051.05</v>
      </c>
      <c r="Y1021" s="19">
        <v>0</v>
      </c>
      <c r="Z1021" s="19">
        <v>52720293</v>
      </c>
      <c r="AA1021" s="21">
        <v>0</v>
      </c>
      <c r="AB1021" s="21">
        <v>71708926.359999999</v>
      </c>
      <c r="AC1021" s="21">
        <v>0</v>
      </c>
      <c r="AD1021" s="20">
        <v>282012793.97000003</v>
      </c>
      <c r="AE1021" s="19">
        <v>0</v>
      </c>
      <c r="AF1021" s="19">
        <v>480193326</v>
      </c>
      <c r="AG1021" s="21">
        <v>0</v>
      </c>
      <c r="AH1021" s="20">
        <v>139565436</v>
      </c>
      <c r="AI1021" s="21">
        <v>0</v>
      </c>
      <c r="AJ1021" s="21">
        <v>111277930.33999999</v>
      </c>
      <c r="AK1021" s="21">
        <v>0</v>
      </c>
      <c r="AL1021" s="20">
        <v>94706377.969999999</v>
      </c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>
        <v>0</v>
      </c>
      <c r="BB1021" s="19">
        <v>0</v>
      </c>
      <c r="BC1021" s="19"/>
      <c r="BD1021" s="19"/>
      <c r="BE1021" s="19"/>
      <c r="BF1021" s="19"/>
      <c r="BG1021" s="16">
        <f t="shared" si="61"/>
        <v>0</v>
      </c>
      <c r="BH1021" s="16">
        <f t="shared" si="61"/>
        <v>4061143704.5500007</v>
      </c>
      <c r="BI1021" s="16">
        <f t="shared" si="62"/>
        <v>0</v>
      </c>
      <c r="BJ1021" s="16">
        <f t="shared" si="63"/>
        <v>4061143704.5500007</v>
      </c>
      <c r="BK1021" s="18">
        <f t="shared" si="60"/>
        <v>71708926.359999999</v>
      </c>
    </row>
    <row r="1022" spans="1:63" x14ac:dyDescent="0.3">
      <c r="A1022" s="12">
        <v>48.102699999999999</v>
      </c>
      <c r="B1022" s="13" t="s">
        <v>988</v>
      </c>
      <c r="C1022" s="19">
        <v>0</v>
      </c>
      <c r="D1022" s="19">
        <v>4845272</v>
      </c>
      <c r="E1022" s="19">
        <v>0</v>
      </c>
      <c r="F1022" s="19">
        <v>0</v>
      </c>
      <c r="G1022" s="19">
        <v>0</v>
      </c>
      <c r="H1022" s="19">
        <v>0</v>
      </c>
      <c r="I1022" s="19"/>
      <c r="J1022" s="19"/>
      <c r="K1022" s="19">
        <v>0</v>
      </c>
      <c r="L1022" s="19">
        <v>0</v>
      </c>
      <c r="M1022" s="19">
        <v>0</v>
      </c>
      <c r="N1022" s="19">
        <v>0</v>
      </c>
      <c r="O1022" s="19"/>
      <c r="P1022" s="19"/>
      <c r="Q1022" s="22">
        <v>0</v>
      </c>
      <c r="R1022" s="22">
        <v>0</v>
      </c>
      <c r="S1022" s="19">
        <v>0</v>
      </c>
      <c r="T1022" s="19">
        <v>0</v>
      </c>
      <c r="U1022" s="19"/>
      <c r="V1022" s="19"/>
      <c r="W1022" s="19">
        <v>0</v>
      </c>
      <c r="X1022" s="19">
        <v>0</v>
      </c>
      <c r="Y1022" s="19">
        <v>0</v>
      </c>
      <c r="Z1022" s="19">
        <v>0</v>
      </c>
      <c r="AA1022" s="19">
        <v>0</v>
      </c>
      <c r="AB1022" s="19">
        <v>0</v>
      </c>
      <c r="AC1022" s="21">
        <v>0</v>
      </c>
      <c r="AD1022" s="20">
        <v>4294606</v>
      </c>
      <c r="AE1022" s="19">
        <v>0</v>
      </c>
      <c r="AF1022" s="19">
        <v>1362169.4</v>
      </c>
      <c r="AG1022" s="21">
        <v>0</v>
      </c>
      <c r="AH1022" s="20">
        <v>1958471</v>
      </c>
      <c r="AI1022" s="21">
        <v>0</v>
      </c>
      <c r="AJ1022" s="21">
        <v>611915</v>
      </c>
      <c r="AK1022" s="19">
        <v>0</v>
      </c>
      <c r="AL1022" s="19">
        <v>0</v>
      </c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>
        <v>0</v>
      </c>
      <c r="BB1022" s="19">
        <v>0</v>
      </c>
      <c r="BC1022" s="19"/>
      <c r="BD1022" s="19"/>
      <c r="BE1022" s="19"/>
      <c r="BF1022" s="19"/>
      <c r="BG1022" s="16">
        <f t="shared" si="61"/>
        <v>0</v>
      </c>
      <c r="BH1022" s="16">
        <f t="shared" si="61"/>
        <v>13072433.4</v>
      </c>
      <c r="BI1022" s="16">
        <f t="shared" si="62"/>
        <v>0</v>
      </c>
      <c r="BJ1022" s="16">
        <f t="shared" si="63"/>
        <v>13072433.4</v>
      </c>
      <c r="BK1022" s="18">
        <f t="shared" si="60"/>
        <v>0</v>
      </c>
    </row>
    <row r="1023" spans="1:63" x14ac:dyDescent="0.3">
      <c r="A1023" s="12">
        <v>48.103700000000003</v>
      </c>
      <c r="B1023" s="13" t="s">
        <v>989</v>
      </c>
      <c r="C1023" s="19">
        <v>0</v>
      </c>
      <c r="D1023" s="19">
        <v>331154184</v>
      </c>
      <c r="E1023" s="21">
        <v>0</v>
      </c>
      <c r="F1023" s="20">
        <v>475646775.69999999</v>
      </c>
      <c r="G1023" s="19">
        <v>0</v>
      </c>
      <c r="H1023" s="19">
        <v>272203904</v>
      </c>
      <c r="I1023" s="19">
        <v>0</v>
      </c>
      <c r="J1023" s="19">
        <v>66786957.909999996</v>
      </c>
      <c r="K1023" s="19">
        <v>0</v>
      </c>
      <c r="L1023" s="19">
        <v>40302828.049999997</v>
      </c>
      <c r="M1023" s="21">
        <v>0</v>
      </c>
      <c r="N1023" s="20">
        <v>37522743</v>
      </c>
      <c r="O1023" s="22"/>
      <c r="P1023" s="23">
        <v>15759074</v>
      </c>
      <c r="Q1023" s="22">
        <v>0</v>
      </c>
      <c r="R1023" s="23">
        <v>102365246</v>
      </c>
      <c r="S1023" s="24">
        <v>0</v>
      </c>
      <c r="T1023" s="20">
        <v>63048803</v>
      </c>
      <c r="U1023" s="19"/>
      <c r="V1023" s="19">
        <v>302738437</v>
      </c>
      <c r="W1023" s="21">
        <v>0</v>
      </c>
      <c r="X1023" s="20">
        <v>75293611</v>
      </c>
      <c r="Y1023" s="19">
        <v>0</v>
      </c>
      <c r="Z1023" s="19">
        <v>8659422</v>
      </c>
      <c r="AA1023" s="21">
        <v>0</v>
      </c>
      <c r="AB1023" s="21">
        <v>21617210</v>
      </c>
      <c r="AC1023" s="21">
        <v>0</v>
      </c>
      <c r="AD1023" s="20">
        <v>220796671</v>
      </c>
      <c r="AE1023" s="19">
        <v>0</v>
      </c>
      <c r="AF1023" s="19">
        <v>42909971</v>
      </c>
      <c r="AG1023" s="21">
        <v>0</v>
      </c>
      <c r="AH1023" s="20">
        <v>29606294.100000001</v>
      </c>
      <c r="AI1023" s="21">
        <v>0</v>
      </c>
      <c r="AJ1023" s="21">
        <v>33881697</v>
      </c>
      <c r="AK1023" s="21">
        <v>0</v>
      </c>
      <c r="AL1023" s="20">
        <v>24557776</v>
      </c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>
        <v>0</v>
      </c>
      <c r="BB1023" s="19">
        <v>0</v>
      </c>
      <c r="BC1023" s="19"/>
      <c r="BD1023" s="19"/>
      <c r="BE1023" s="19"/>
      <c r="BF1023" s="19"/>
      <c r="BG1023" s="16">
        <f t="shared" si="61"/>
        <v>0</v>
      </c>
      <c r="BH1023" s="16">
        <f t="shared" si="61"/>
        <v>2164851604.7600002</v>
      </c>
      <c r="BI1023" s="16">
        <f t="shared" si="62"/>
        <v>0</v>
      </c>
      <c r="BJ1023" s="16">
        <f t="shared" si="63"/>
        <v>2164851604.7600002</v>
      </c>
      <c r="BK1023" s="18">
        <f t="shared" si="60"/>
        <v>21617210</v>
      </c>
    </row>
    <row r="1024" spans="1:63" ht="31.5" x14ac:dyDescent="0.3">
      <c r="A1024" s="12">
        <v>48.200700000000005</v>
      </c>
      <c r="B1024" s="13" t="s">
        <v>990</v>
      </c>
      <c r="C1024" s="19"/>
      <c r="D1024" s="19"/>
      <c r="E1024" s="19">
        <v>0</v>
      </c>
      <c r="F1024" s="19">
        <v>0</v>
      </c>
      <c r="G1024" s="19">
        <v>0</v>
      </c>
      <c r="H1024" s="19">
        <v>0</v>
      </c>
      <c r="I1024" s="19"/>
      <c r="J1024" s="19"/>
      <c r="K1024" s="19">
        <v>0</v>
      </c>
      <c r="L1024" s="19">
        <v>0</v>
      </c>
      <c r="M1024" s="19">
        <v>0</v>
      </c>
      <c r="N1024" s="19">
        <v>0</v>
      </c>
      <c r="O1024" s="19"/>
      <c r="P1024" s="19"/>
      <c r="Q1024" s="22">
        <v>0</v>
      </c>
      <c r="R1024" s="22">
        <v>0</v>
      </c>
      <c r="S1024" s="19">
        <v>0</v>
      </c>
      <c r="T1024" s="19">
        <v>0</v>
      </c>
      <c r="U1024" s="19"/>
      <c r="V1024" s="19"/>
      <c r="W1024" s="19">
        <v>0</v>
      </c>
      <c r="X1024" s="19">
        <v>0</v>
      </c>
      <c r="Y1024" s="19">
        <v>0</v>
      </c>
      <c r="Z1024" s="19">
        <v>0</v>
      </c>
      <c r="AA1024" s="19">
        <v>0</v>
      </c>
      <c r="AB1024" s="19">
        <v>0</v>
      </c>
      <c r="AC1024" s="19">
        <v>0</v>
      </c>
      <c r="AD1024" s="19">
        <v>0</v>
      </c>
      <c r="AE1024" s="19">
        <v>0</v>
      </c>
      <c r="AF1024" s="19">
        <v>0</v>
      </c>
      <c r="AG1024" s="19">
        <v>0</v>
      </c>
      <c r="AH1024" s="19">
        <v>0</v>
      </c>
      <c r="AI1024" s="19">
        <v>0</v>
      </c>
      <c r="AJ1024" s="19">
        <v>0</v>
      </c>
      <c r="AK1024" s="19">
        <v>0</v>
      </c>
      <c r="AL1024" s="19">
        <v>0</v>
      </c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>
        <v>0</v>
      </c>
      <c r="BB1024" s="19">
        <v>0</v>
      </c>
      <c r="BC1024" s="19"/>
      <c r="BD1024" s="19"/>
      <c r="BE1024" s="19"/>
      <c r="BF1024" s="19"/>
      <c r="BG1024" s="16">
        <f t="shared" si="61"/>
        <v>0</v>
      </c>
      <c r="BH1024" s="16">
        <f t="shared" si="61"/>
        <v>0</v>
      </c>
      <c r="BI1024" s="16">
        <f t="shared" si="62"/>
        <v>0</v>
      </c>
      <c r="BJ1024" s="16">
        <f t="shared" si="63"/>
        <v>0</v>
      </c>
      <c r="BK1024" s="18">
        <f t="shared" si="60"/>
        <v>0</v>
      </c>
    </row>
    <row r="1025" spans="1:63" x14ac:dyDescent="0.3">
      <c r="A1025" s="12">
        <v>48.340699999999998</v>
      </c>
      <c r="B1025" s="13" t="s">
        <v>991</v>
      </c>
      <c r="C1025" s="19">
        <v>0</v>
      </c>
      <c r="D1025" s="19">
        <v>46123394.25</v>
      </c>
      <c r="E1025" s="21">
        <v>0</v>
      </c>
      <c r="F1025" s="20">
        <v>72013179</v>
      </c>
      <c r="G1025" s="19">
        <v>0</v>
      </c>
      <c r="H1025" s="19">
        <v>39323301</v>
      </c>
      <c r="I1025" s="19">
        <v>0</v>
      </c>
      <c r="J1025" s="19">
        <v>1507450.26</v>
      </c>
      <c r="K1025" s="19">
        <v>0</v>
      </c>
      <c r="L1025" s="19">
        <v>5116360.01</v>
      </c>
      <c r="M1025" s="21">
        <v>0</v>
      </c>
      <c r="N1025" s="20">
        <v>13137516</v>
      </c>
      <c r="O1025" s="22"/>
      <c r="P1025" s="23">
        <v>7697852.3200000003</v>
      </c>
      <c r="Q1025" s="22">
        <v>0</v>
      </c>
      <c r="R1025" s="23">
        <v>19772330.960000001</v>
      </c>
      <c r="S1025" s="24">
        <v>0</v>
      </c>
      <c r="T1025" s="20">
        <v>13970747.039999999</v>
      </c>
      <c r="U1025" s="19"/>
      <c r="V1025" s="19">
        <v>35518417.990000002</v>
      </c>
      <c r="W1025" s="21">
        <v>0</v>
      </c>
      <c r="X1025" s="20">
        <v>12802729.539999999</v>
      </c>
      <c r="Y1025" s="19">
        <v>0</v>
      </c>
      <c r="Z1025" s="19">
        <v>3336164.58</v>
      </c>
      <c r="AA1025" s="21">
        <v>0</v>
      </c>
      <c r="AB1025" s="21">
        <v>873468.26250000019</v>
      </c>
      <c r="AC1025" s="21">
        <v>0</v>
      </c>
      <c r="AD1025" s="20">
        <v>30141448.57</v>
      </c>
      <c r="AE1025" s="19">
        <v>0</v>
      </c>
      <c r="AF1025" s="19">
        <v>32030279.829999998</v>
      </c>
      <c r="AG1025" s="21">
        <v>0</v>
      </c>
      <c r="AH1025" s="20">
        <v>9881042</v>
      </c>
      <c r="AI1025" s="21">
        <v>0</v>
      </c>
      <c r="AJ1025" s="21">
        <v>8215807.4299999988</v>
      </c>
      <c r="AK1025" s="21">
        <v>0</v>
      </c>
      <c r="AL1025" s="20">
        <v>6613903</v>
      </c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>
        <v>0</v>
      </c>
      <c r="BB1025" s="19">
        <v>0</v>
      </c>
      <c r="BC1025" s="19"/>
      <c r="BD1025" s="19"/>
      <c r="BE1025" s="19"/>
      <c r="BF1025" s="19"/>
      <c r="BG1025" s="16">
        <f t="shared" si="61"/>
        <v>0</v>
      </c>
      <c r="BH1025" s="16">
        <f t="shared" si="61"/>
        <v>358075392.04249996</v>
      </c>
      <c r="BI1025" s="16">
        <f t="shared" si="62"/>
        <v>0</v>
      </c>
      <c r="BJ1025" s="16">
        <f t="shared" si="63"/>
        <v>358075392.04249996</v>
      </c>
      <c r="BK1025" s="18">
        <f t="shared" si="60"/>
        <v>873468.26250000019</v>
      </c>
    </row>
    <row r="1026" spans="1:63" ht="31.5" x14ac:dyDescent="0.3">
      <c r="A1026" s="12">
        <v>48.350700000000003</v>
      </c>
      <c r="B1026" s="13" t="s">
        <v>992</v>
      </c>
      <c r="C1026" s="19">
        <v>0</v>
      </c>
      <c r="D1026" s="19">
        <v>1363954.34</v>
      </c>
      <c r="E1026" s="21">
        <v>0</v>
      </c>
      <c r="F1026" s="20">
        <v>429101</v>
      </c>
      <c r="G1026" s="19">
        <v>0</v>
      </c>
      <c r="H1026" s="19">
        <v>2172053</v>
      </c>
      <c r="I1026" s="19">
        <v>0</v>
      </c>
      <c r="J1026" s="19">
        <v>21267471.43</v>
      </c>
      <c r="K1026" s="19">
        <v>0</v>
      </c>
      <c r="L1026" s="19">
        <v>378619.78</v>
      </c>
      <c r="M1026" s="21">
        <v>0</v>
      </c>
      <c r="N1026" s="20">
        <v>820825</v>
      </c>
      <c r="O1026" s="22"/>
      <c r="P1026" s="23">
        <v>880316.39</v>
      </c>
      <c r="Q1026" s="22">
        <v>0</v>
      </c>
      <c r="R1026" s="23">
        <v>1134476.3400000001</v>
      </c>
      <c r="S1026" s="24">
        <v>0</v>
      </c>
      <c r="T1026" s="20">
        <v>1047312.27</v>
      </c>
      <c r="U1026" s="19"/>
      <c r="V1026" s="19">
        <v>563176.62</v>
      </c>
      <c r="W1026" s="21">
        <v>0</v>
      </c>
      <c r="X1026" s="20">
        <v>1441681.5</v>
      </c>
      <c r="Y1026" s="19">
        <v>0</v>
      </c>
      <c r="Z1026" s="19">
        <v>137813.81</v>
      </c>
      <c r="AA1026" s="21">
        <v>0</v>
      </c>
      <c r="AB1026" s="21">
        <v>95533.997499999998</v>
      </c>
      <c r="AC1026" s="21">
        <v>0</v>
      </c>
      <c r="AD1026" s="20">
        <v>696710.16</v>
      </c>
      <c r="AE1026" s="19">
        <v>0</v>
      </c>
      <c r="AF1026" s="19">
        <v>713968.22</v>
      </c>
      <c r="AG1026" s="21">
        <v>0</v>
      </c>
      <c r="AH1026" s="20">
        <v>717169</v>
      </c>
      <c r="AI1026" s="21">
        <v>0</v>
      </c>
      <c r="AJ1026" s="21">
        <v>543240.84</v>
      </c>
      <c r="AK1026" s="21">
        <v>0</v>
      </c>
      <c r="AL1026" s="20">
        <v>435203</v>
      </c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>
        <v>0</v>
      </c>
      <c r="BB1026" s="19">
        <v>0</v>
      </c>
      <c r="BC1026" s="19"/>
      <c r="BD1026" s="19"/>
      <c r="BE1026" s="19"/>
      <c r="BF1026" s="19"/>
      <c r="BG1026" s="16">
        <f t="shared" si="61"/>
        <v>0</v>
      </c>
      <c r="BH1026" s="16">
        <f t="shared" si="61"/>
        <v>34838626.697500005</v>
      </c>
      <c r="BI1026" s="16">
        <f t="shared" si="62"/>
        <v>0</v>
      </c>
      <c r="BJ1026" s="16">
        <f t="shared" si="63"/>
        <v>34838626.697500005</v>
      </c>
      <c r="BK1026" s="18">
        <f t="shared" si="60"/>
        <v>95533.997499999998</v>
      </c>
    </row>
    <row r="1027" spans="1:63" x14ac:dyDescent="0.3">
      <c r="A1027" s="12">
        <v>50.210700000000003</v>
      </c>
      <c r="B1027" s="13" t="s">
        <v>993</v>
      </c>
      <c r="C1027" s="19"/>
      <c r="D1027" s="19"/>
      <c r="E1027" s="19">
        <v>0</v>
      </c>
      <c r="F1027" s="19">
        <v>0</v>
      </c>
      <c r="G1027" s="19">
        <v>0</v>
      </c>
      <c r="H1027" s="19">
        <v>0</v>
      </c>
      <c r="I1027" s="19"/>
      <c r="J1027" s="19"/>
      <c r="K1027" s="19">
        <v>0</v>
      </c>
      <c r="L1027" s="19">
        <v>0</v>
      </c>
      <c r="M1027" s="19">
        <v>0</v>
      </c>
      <c r="N1027" s="19">
        <v>0</v>
      </c>
      <c r="O1027" s="19"/>
      <c r="P1027" s="19"/>
      <c r="Q1027" s="22">
        <v>0</v>
      </c>
      <c r="R1027" s="22">
        <v>0</v>
      </c>
      <c r="S1027" s="19">
        <v>0</v>
      </c>
      <c r="T1027" s="19">
        <v>0</v>
      </c>
      <c r="U1027" s="19"/>
      <c r="V1027" s="19"/>
      <c r="W1027" s="19">
        <v>0</v>
      </c>
      <c r="X1027" s="19">
        <v>0</v>
      </c>
      <c r="Y1027" s="19">
        <v>0</v>
      </c>
      <c r="Z1027" s="19">
        <v>0</v>
      </c>
      <c r="AA1027" s="19">
        <v>0</v>
      </c>
      <c r="AB1027" s="19">
        <v>0</v>
      </c>
      <c r="AC1027" s="19">
        <v>0</v>
      </c>
      <c r="AD1027" s="19">
        <v>0</v>
      </c>
      <c r="AE1027" s="19">
        <v>0</v>
      </c>
      <c r="AF1027" s="19">
        <v>0</v>
      </c>
      <c r="AG1027" s="19">
        <v>0</v>
      </c>
      <c r="AH1027" s="19">
        <v>0</v>
      </c>
      <c r="AI1027" s="19">
        <v>0</v>
      </c>
      <c r="AJ1027" s="19">
        <v>0</v>
      </c>
      <c r="AK1027" s="19">
        <v>0</v>
      </c>
      <c r="AL1027" s="19">
        <v>0</v>
      </c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>
        <v>352282078.01000023</v>
      </c>
      <c r="BA1027" s="19">
        <v>0</v>
      </c>
      <c r="BB1027" s="19">
        <v>0</v>
      </c>
      <c r="BC1027" s="19"/>
      <c r="BD1027" s="19"/>
      <c r="BE1027" s="19"/>
      <c r="BF1027" s="19"/>
      <c r="BG1027" s="16">
        <f t="shared" si="61"/>
        <v>0</v>
      </c>
      <c r="BH1027" s="16">
        <f t="shared" si="61"/>
        <v>352282078.01000023</v>
      </c>
      <c r="BI1027" s="88">
        <f t="shared" si="62"/>
        <v>0</v>
      </c>
      <c r="BJ1027" s="88">
        <f t="shared" si="63"/>
        <v>352282078.01000023</v>
      </c>
      <c r="BK1027" s="18">
        <f t="shared" si="60"/>
        <v>0</v>
      </c>
    </row>
    <row r="1028" spans="1:63" ht="31.5" x14ac:dyDescent="0.3">
      <c r="A1028" s="12">
        <v>50.2117</v>
      </c>
      <c r="B1028" s="13" t="s">
        <v>994</v>
      </c>
      <c r="C1028" s="19"/>
      <c r="D1028" s="19"/>
      <c r="E1028" s="19">
        <v>0</v>
      </c>
      <c r="F1028" s="19">
        <v>0</v>
      </c>
      <c r="G1028" s="19">
        <v>0</v>
      </c>
      <c r="H1028" s="19">
        <v>0</v>
      </c>
      <c r="I1028" s="19"/>
      <c r="J1028" s="19"/>
      <c r="K1028" s="19">
        <v>0</v>
      </c>
      <c r="L1028" s="19">
        <v>0</v>
      </c>
      <c r="M1028" s="19">
        <v>0</v>
      </c>
      <c r="N1028" s="19">
        <v>0</v>
      </c>
      <c r="O1028" s="19"/>
      <c r="P1028" s="19"/>
      <c r="Q1028" s="22">
        <v>0</v>
      </c>
      <c r="R1028" s="22">
        <v>0</v>
      </c>
      <c r="S1028" s="19">
        <v>0</v>
      </c>
      <c r="T1028" s="19">
        <v>0</v>
      </c>
      <c r="U1028" s="19"/>
      <c r="V1028" s="19"/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19">
        <v>0</v>
      </c>
      <c r="AK1028" s="19">
        <v>0</v>
      </c>
      <c r="AL1028" s="19">
        <v>0</v>
      </c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>
        <v>2608432513</v>
      </c>
      <c r="BA1028" s="19">
        <v>0</v>
      </c>
      <c r="BB1028" s="19">
        <v>0</v>
      </c>
      <c r="BC1028" s="19"/>
      <c r="BD1028" s="19"/>
      <c r="BE1028" s="19"/>
      <c r="BF1028" s="19"/>
      <c r="BG1028" s="16">
        <f t="shared" si="61"/>
        <v>0</v>
      </c>
      <c r="BH1028" s="16">
        <f t="shared" si="61"/>
        <v>2608432513</v>
      </c>
      <c r="BI1028" s="88">
        <f t="shared" si="62"/>
        <v>0</v>
      </c>
      <c r="BJ1028" s="88">
        <f t="shared" si="63"/>
        <v>2608432513</v>
      </c>
      <c r="BK1028" s="18">
        <f t="shared" si="60"/>
        <v>0</v>
      </c>
    </row>
    <row r="1029" spans="1:63" x14ac:dyDescent="0.3">
      <c r="A1029" s="12">
        <v>50.212699999999998</v>
      </c>
      <c r="B1029" s="13" t="s">
        <v>995</v>
      </c>
      <c r="C1029" s="19"/>
      <c r="D1029" s="19"/>
      <c r="E1029" s="19">
        <v>0</v>
      </c>
      <c r="F1029" s="19">
        <v>0</v>
      </c>
      <c r="G1029" s="19">
        <v>0</v>
      </c>
      <c r="H1029" s="19">
        <v>0</v>
      </c>
      <c r="I1029" s="19"/>
      <c r="J1029" s="19"/>
      <c r="K1029" s="19">
        <v>0</v>
      </c>
      <c r="L1029" s="19">
        <v>0</v>
      </c>
      <c r="M1029" s="19">
        <v>0</v>
      </c>
      <c r="N1029" s="19">
        <v>0</v>
      </c>
      <c r="O1029" s="19"/>
      <c r="P1029" s="19"/>
      <c r="Q1029" s="22">
        <v>0</v>
      </c>
      <c r="R1029" s="22">
        <v>0</v>
      </c>
      <c r="S1029" s="19">
        <v>0</v>
      </c>
      <c r="T1029" s="19">
        <v>0</v>
      </c>
      <c r="U1029" s="19"/>
      <c r="V1029" s="19"/>
      <c r="W1029" s="19">
        <v>0</v>
      </c>
      <c r="X1029" s="19">
        <v>0</v>
      </c>
      <c r="Y1029" s="19">
        <v>0</v>
      </c>
      <c r="Z1029" s="19">
        <v>0</v>
      </c>
      <c r="AA1029" s="19">
        <v>0</v>
      </c>
      <c r="AB1029" s="19">
        <v>0</v>
      </c>
      <c r="AC1029" s="19">
        <v>0</v>
      </c>
      <c r="AD1029" s="19">
        <v>0</v>
      </c>
      <c r="AE1029" s="19">
        <v>0</v>
      </c>
      <c r="AF1029" s="19">
        <v>0</v>
      </c>
      <c r="AG1029" s="19">
        <v>0</v>
      </c>
      <c r="AH1029" s="19">
        <v>0</v>
      </c>
      <c r="AI1029" s="19">
        <v>0</v>
      </c>
      <c r="AJ1029" s="19">
        <v>0</v>
      </c>
      <c r="AK1029" s="19">
        <v>0</v>
      </c>
      <c r="AL1029" s="19">
        <v>0</v>
      </c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>
        <v>0</v>
      </c>
      <c r="BB1029" s="19">
        <v>0</v>
      </c>
      <c r="BC1029" s="19"/>
      <c r="BD1029" s="19"/>
      <c r="BE1029" s="19"/>
      <c r="BF1029" s="19"/>
      <c r="BG1029" s="16">
        <f t="shared" si="61"/>
        <v>0</v>
      </c>
      <c r="BH1029" s="16">
        <f t="shared" si="61"/>
        <v>0</v>
      </c>
      <c r="BI1029" s="16">
        <f t="shared" si="62"/>
        <v>0</v>
      </c>
      <c r="BJ1029" s="16">
        <f t="shared" si="63"/>
        <v>0</v>
      </c>
      <c r="BK1029" s="18">
        <f t="shared" si="60"/>
        <v>0</v>
      </c>
    </row>
    <row r="1030" spans="1:63" x14ac:dyDescent="0.3">
      <c r="A1030" s="12">
        <v>50.213700000000003</v>
      </c>
      <c r="B1030" s="13" t="s">
        <v>996</v>
      </c>
      <c r="C1030" s="19"/>
      <c r="D1030" s="19"/>
      <c r="E1030" s="19">
        <v>0</v>
      </c>
      <c r="F1030" s="19">
        <v>0</v>
      </c>
      <c r="G1030" s="19">
        <v>0</v>
      </c>
      <c r="H1030" s="19">
        <v>0</v>
      </c>
      <c r="I1030" s="19"/>
      <c r="J1030" s="19"/>
      <c r="K1030" s="19">
        <v>0</v>
      </c>
      <c r="L1030" s="19">
        <v>0</v>
      </c>
      <c r="M1030" s="19">
        <v>0</v>
      </c>
      <c r="N1030" s="19">
        <v>0</v>
      </c>
      <c r="O1030" s="19"/>
      <c r="P1030" s="19"/>
      <c r="Q1030" s="22">
        <v>0</v>
      </c>
      <c r="R1030" s="22">
        <v>0</v>
      </c>
      <c r="S1030" s="19">
        <v>0</v>
      </c>
      <c r="T1030" s="19">
        <v>0</v>
      </c>
      <c r="U1030" s="19"/>
      <c r="V1030" s="19"/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0</v>
      </c>
      <c r="AE1030" s="19">
        <v>0</v>
      </c>
      <c r="AF1030" s="19">
        <v>0</v>
      </c>
      <c r="AG1030" s="19">
        <v>0</v>
      </c>
      <c r="AH1030" s="19">
        <v>0</v>
      </c>
      <c r="AI1030" s="19">
        <v>0</v>
      </c>
      <c r="AJ1030" s="19">
        <v>0</v>
      </c>
      <c r="AK1030" s="19">
        <v>0</v>
      </c>
      <c r="AL1030" s="19">
        <v>0</v>
      </c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>
        <v>0</v>
      </c>
      <c r="BB1030" s="19">
        <v>0</v>
      </c>
      <c r="BC1030" s="19"/>
      <c r="BD1030" s="19"/>
      <c r="BE1030" s="19"/>
      <c r="BF1030" s="19"/>
      <c r="BG1030" s="16">
        <f t="shared" si="61"/>
        <v>0</v>
      </c>
      <c r="BH1030" s="16">
        <f t="shared" si="61"/>
        <v>0</v>
      </c>
      <c r="BI1030" s="16">
        <f t="shared" si="62"/>
        <v>0</v>
      </c>
      <c r="BJ1030" s="16">
        <f t="shared" si="63"/>
        <v>0</v>
      </c>
      <c r="BK1030" s="18">
        <f t="shared" ref="BK1030:BK1093" si="64">AA1030+AB1030</f>
        <v>0</v>
      </c>
    </row>
    <row r="1031" spans="1:63" x14ac:dyDescent="0.3">
      <c r="A1031" s="12">
        <v>50.214700000000001</v>
      </c>
      <c r="B1031" s="13" t="s">
        <v>997</v>
      </c>
      <c r="C1031" s="19"/>
      <c r="D1031" s="19"/>
      <c r="E1031" s="19">
        <v>0</v>
      </c>
      <c r="F1031" s="19">
        <v>0</v>
      </c>
      <c r="G1031" s="19">
        <v>0</v>
      </c>
      <c r="H1031" s="19">
        <v>0</v>
      </c>
      <c r="I1031" s="19"/>
      <c r="J1031" s="19"/>
      <c r="K1031" s="19">
        <v>0</v>
      </c>
      <c r="L1031" s="19">
        <v>0</v>
      </c>
      <c r="M1031" s="19">
        <v>0</v>
      </c>
      <c r="N1031" s="19">
        <v>0</v>
      </c>
      <c r="O1031" s="19"/>
      <c r="P1031" s="19"/>
      <c r="Q1031" s="22">
        <v>0</v>
      </c>
      <c r="R1031" s="22">
        <v>0</v>
      </c>
      <c r="S1031" s="19">
        <v>0</v>
      </c>
      <c r="T1031" s="19">
        <v>0</v>
      </c>
      <c r="U1031" s="19"/>
      <c r="V1031" s="19"/>
      <c r="W1031" s="19">
        <v>0</v>
      </c>
      <c r="X1031" s="19">
        <v>0</v>
      </c>
      <c r="Y1031" s="19">
        <v>0</v>
      </c>
      <c r="Z1031" s="19">
        <v>0</v>
      </c>
      <c r="AA1031" s="19">
        <v>0</v>
      </c>
      <c r="AB1031" s="19">
        <v>0</v>
      </c>
      <c r="AC1031" s="19">
        <v>0</v>
      </c>
      <c r="AD1031" s="19">
        <v>0</v>
      </c>
      <c r="AE1031" s="19">
        <v>0</v>
      </c>
      <c r="AF1031" s="19">
        <v>0</v>
      </c>
      <c r="AG1031" s="19">
        <v>0</v>
      </c>
      <c r="AH1031" s="19">
        <v>0</v>
      </c>
      <c r="AI1031" s="19">
        <v>0</v>
      </c>
      <c r="AJ1031" s="19">
        <v>0</v>
      </c>
      <c r="AK1031" s="19">
        <v>0</v>
      </c>
      <c r="AL1031" s="19">
        <v>0</v>
      </c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>
        <v>0</v>
      </c>
      <c r="BB1031" s="19">
        <v>0</v>
      </c>
      <c r="BC1031" s="19"/>
      <c r="BD1031" s="19"/>
      <c r="BE1031" s="19"/>
      <c r="BF1031" s="19"/>
      <c r="BG1031" s="16">
        <f t="shared" ref="BG1031:BH1094" si="65">C1031+E1031+G1031+I1031+K1031+M1031+O1031+Q1031+S1031+U1031+W1031+Y1031+AA1031+AC1031+AE1031+AG1031+AI1031+AK1031+AM1031+AO1031+AQ1031+AS1031+AU1031+AW1031+AY1031+BA1031+BC1031+BE1031</f>
        <v>0</v>
      </c>
      <c r="BH1031" s="16">
        <f t="shared" si="65"/>
        <v>0</v>
      </c>
      <c r="BI1031" s="16">
        <f t="shared" ref="BI1031:BI1094" si="66">IF(BG1031-BH1031&gt;0,BG1031-BH1031,0)</f>
        <v>0</v>
      </c>
      <c r="BJ1031" s="16">
        <f t="shared" ref="BJ1031:BJ1094" si="67">IF(BH1031-BG1031&gt;0,BH1031-BG1031,0)</f>
        <v>0</v>
      </c>
      <c r="BK1031" s="18">
        <f t="shared" si="64"/>
        <v>0</v>
      </c>
    </row>
    <row r="1032" spans="1:63" x14ac:dyDescent="0.3">
      <c r="A1032" s="12">
        <v>51.147799999999997</v>
      </c>
      <c r="B1032" s="13" t="s">
        <v>998</v>
      </c>
      <c r="C1032" s="19"/>
      <c r="D1032" s="19"/>
      <c r="E1032" s="19">
        <v>0</v>
      </c>
      <c r="F1032" s="19">
        <v>0</v>
      </c>
      <c r="G1032" s="19">
        <v>0</v>
      </c>
      <c r="H1032" s="19">
        <v>0</v>
      </c>
      <c r="I1032" s="19"/>
      <c r="J1032" s="19"/>
      <c r="K1032" s="19">
        <v>0</v>
      </c>
      <c r="L1032" s="19">
        <v>0</v>
      </c>
      <c r="M1032" s="19">
        <v>0</v>
      </c>
      <c r="N1032" s="19">
        <v>0</v>
      </c>
      <c r="O1032" s="19"/>
      <c r="P1032" s="19"/>
      <c r="Q1032" s="22">
        <v>0</v>
      </c>
      <c r="R1032" s="22">
        <v>0</v>
      </c>
      <c r="S1032" s="19">
        <v>0</v>
      </c>
      <c r="T1032" s="19">
        <v>0</v>
      </c>
      <c r="U1032" s="19"/>
      <c r="V1032" s="19"/>
      <c r="W1032" s="19">
        <v>0</v>
      </c>
      <c r="X1032" s="19">
        <v>0</v>
      </c>
      <c r="Y1032" s="19">
        <v>0</v>
      </c>
      <c r="Z1032" s="19">
        <v>0</v>
      </c>
      <c r="AA1032" s="19">
        <v>0</v>
      </c>
      <c r="AB1032" s="19">
        <v>0</v>
      </c>
      <c r="AC1032" s="19">
        <v>0</v>
      </c>
      <c r="AD1032" s="19">
        <v>0</v>
      </c>
      <c r="AE1032" s="19">
        <v>0</v>
      </c>
      <c r="AF1032" s="19">
        <v>0</v>
      </c>
      <c r="AG1032" s="19">
        <v>0</v>
      </c>
      <c r="AH1032" s="19">
        <v>0</v>
      </c>
      <c r="AI1032" s="19">
        <v>0</v>
      </c>
      <c r="AJ1032" s="19">
        <v>0</v>
      </c>
      <c r="AK1032" s="19">
        <v>0</v>
      </c>
      <c r="AL1032" s="19">
        <v>0</v>
      </c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>
        <v>0</v>
      </c>
      <c r="BB1032" s="19">
        <v>0</v>
      </c>
      <c r="BC1032" s="19"/>
      <c r="BD1032" s="19"/>
      <c r="BE1032" s="19"/>
      <c r="BF1032" s="19"/>
      <c r="BG1032" s="16">
        <f t="shared" si="65"/>
        <v>0</v>
      </c>
      <c r="BH1032" s="16">
        <f t="shared" si="65"/>
        <v>0</v>
      </c>
      <c r="BI1032" s="16">
        <f t="shared" si="66"/>
        <v>0</v>
      </c>
      <c r="BJ1032" s="16">
        <f t="shared" si="67"/>
        <v>0</v>
      </c>
      <c r="BK1032" s="18">
        <f t="shared" si="64"/>
        <v>0</v>
      </c>
    </row>
    <row r="1033" spans="1:63" ht="31.5" x14ac:dyDescent="0.3">
      <c r="A1033" s="12">
        <v>51.151699999999998</v>
      </c>
      <c r="B1033" s="13" t="s">
        <v>999</v>
      </c>
      <c r="C1033" s="19"/>
      <c r="D1033" s="19"/>
      <c r="E1033" s="19">
        <v>0</v>
      </c>
      <c r="F1033" s="19">
        <v>0</v>
      </c>
      <c r="G1033" s="19">
        <v>0</v>
      </c>
      <c r="H1033" s="19">
        <v>0</v>
      </c>
      <c r="I1033" s="19"/>
      <c r="J1033" s="19"/>
      <c r="K1033" s="19">
        <v>0</v>
      </c>
      <c r="L1033" s="19">
        <v>0</v>
      </c>
      <c r="M1033" s="19">
        <v>0</v>
      </c>
      <c r="N1033" s="19">
        <v>0</v>
      </c>
      <c r="O1033" s="19"/>
      <c r="P1033" s="19"/>
      <c r="Q1033" s="22">
        <v>0</v>
      </c>
      <c r="R1033" s="22">
        <v>0</v>
      </c>
      <c r="S1033" s="19">
        <v>0</v>
      </c>
      <c r="T1033" s="19">
        <v>0</v>
      </c>
      <c r="U1033" s="19"/>
      <c r="V1033" s="19"/>
      <c r="W1033" s="19">
        <v>0</v>
      </c>
      <c r="X1033" s="19">
        <v>0</v>
      </c>
      <c r="Y1033" s="19">
        <v>0</v>
      </c>
      <c r="Z1033" s="19">
        <v>0</v>
      </c>
      <c r="AA1033" s="19">
        <v>0</v>
      </c>
      <c r="AB1033" s="19">
        <v>0</v>
      </c>
      <c r="AC1033" s="19">
        <v>0</v>
      </c>
      <c r="AD1033" s="19">
        <v>0</v>
      </c>
      <c r="AE1033" s="19">
        <v>0</v>
      </c>
      <c r="AF1033" s="19">
        <v>0</v>
      </c>
      <c r="AG1033" s="19">
        <v>0</v>
      </c>
      <c r="AH1033" s="19">
        <v>0</v>
      </c>
      <c r="AI1033" s="19">
        <v>0</v>
      </c>
      <c r="AJ1033" s="19">
        <v>0</v>
      </c>
      <c r="AK1033" s="19">
        <v>0</v>
      </c>
      <c r="AL1033" s="19">
        <v>0</v>
      </c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>
        <v>0</v>
      </c>
      <c r="BB1033" s="19">
        <v>0</v>
      </c>
      <c r="BC1033" s="19"/>
      <c r="BD1033" s="19"/>
      <c r="BE1033" s="19"/>
      <c r="BF1033" s="19"/>
      <c r="BG1033" s="16">
        <f t="shared" si="65"/>
        <v>0</v>
      </c>
      <c r="BH1033" s="16">
        <f t="shared" si="65"/>
        <v>0</v>
      </c>
      <c r="BI1033" s="16">
        <f t="shared" si="66"/>
        <v>0</v>
      </c>
      <c r="BJ1033" s="16">
        <f t="shared" si="67"/>
        <v>0</v>
      </c>
      <c r="BK1033" s="18">
        <f t="shared" si="64"/>
        <v>0</v>
      </c>
    </row>
    <row r="1034" spans="1:63" x14ac:dyDescent="0.3">
      <c r="A1034" s="12">
        <v>51.247799999999998</v>
      </c>
      <c r="B1034" s="13" t="s">
        <v>1000</v>
      </c>
      <c r="C1034" s="19"/>
      <c r="D1034" s="19"/>
      <c r="E1034" s="19">
        <v>0</v>
      </c>
      <c r="F1034" s="19">
        <v>0</v>
      </c>
      <c r="G1034" s="19">
        <v>0</v>
      </c>
      <c r="H1034" s="19">
        <v>0</v>
      </c>
      <c r="I1034" s="19"/>
      <c r="J1034" s="19"/>
      <c r="K1034" s="19">
        <v>0</v>
      </c>
      <c r="L1034" s="19">
        <v>0</v>
      </c>
      <c r="M1034" s="19">
        <v>0</v>
      </c>
      <c r="N1034" s="19">
        <v>0</v>
      </c>
      <c r="O1034" s="19"/>
      <c r="P1034" s="19"/>
      <c r="Q1034" s="22">
        <v>0</v>
      </c>
      <c r="R1034" s="22">
        <v>0</v>
      </c>
      <c r="S1034" s="19">
        <v>0</v>
      </c>
      <c r="T1034" s="19">
        <v>0</v>
      </c>
      <c r="U1034" s="19"/>
      <c r="V1034" s="19"/>
      <c r="W1034" s="19">
        <v>0</v>
      </c>
      <c r="X1034" s="19">
        <v>0</v>
      </c>
      <c r="Y1034" s="19">
        <v>0</v>
      </c>
      <c r="Z1034" s="19">
        <v>0</v>
      </c>
      <c r="AA1034" s="19">
        <v>0</v>
      </c>
      <c r="AB1034" s="19">
        <v>0</v>
      </c>
      <c r="AC1034" s="19">
        <v>0</v>
      </c>
      <c r="AD1034" s="19">
        <v>0</v>
      </c>
      <c r="AE1034" s="19">
        <v>0</v>
      </c>
      <c r="AF1034" s="19">
        <v>0</v>
      </c>
      <c r="AG1034" s="19">
        <v>0</v>
      </c>
      <c r="AH1034" s="19">
        <v>0</v>
      </c>
      <c r="AI1034" s="19">
        <v>0</v>
      </c>
      <c r="AJ1034" s="19">
        <v>0</v>
      </c>
      <c r="AK1034" s="19">
        <v>0</v>
      </c>
      <c r="AL1034" s="19">
        <v>0</v>
      </c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>
        <v>0</v>
      </c>
      <c r="BB1034" s="19">
        <v>0</v>
      </c>
      <c r="BC1034" s="19"/>
      <c r="BD1034" s="19"/>
      <c r="BE1034" s="19"/>
      <c r="BF1034" s="19"/>
      <c r="BG1034" s="16">
        <f t="shared" si="65"/>
        <v>0</v>
      </c>
      <c r="BH1034" s="16">
        <f t="shared" si="65"/>
        <v>0</v>
      </c>
      <c r="BI1034" s="16">
        <f t="shared" si="66"/>
        <v>0</v>
      </c>
      <c r="BJ1034" s="16">
        <f t="shared" si="67"/>
        <v>0</v>
      </c>
      <c r="BK1034" s="18">
        <f t="shared" si="64"/>
        <v>0</v>
      </c>
    </row>
    <row r="1035" spans="1:63" ht="47.25" x14ac:dyDescent="0.3">
      <c r="A1035" s="12">
        <v>51.2517</v>
      </c>
      <c r="B1035" s="13" t="s">
        <v>1001</v>
      </c>
      <c r="C1035" s="19"/>
      <c r="D1035" s="19"/>
      <c r="E1035" s="19">
        <v>0</v>
      </c>
      <c r="F1035" s="19">
        <v>0</v>
      </c>
      <c r="G1035" s="19">
        <v>0</v>
      </c>
      <c r="H1035" s="19">
        <v>0</v>
      </c>
      <c r="I1035" s="19"/>
      <c r="J1035" s="19"/>
      <c r="K1035" s="19">
        <v>0</v>
      </c>
      <c r="L1035" s="19">
        <v>0</v>
      </c>
      <c r="M1035" s="19">
        <v>0</v>
      </c>
      <c r="N1035" s="19">
        <v>0</v>
      </c>
      <c r="O1035" s="19"/>
      <c r="P1035" s="19"/>
      <c r="Q1035" s="22">
        <v>0</v>
      </c>
      <c r="R1035" s="22">
        <v>0</v>
      </c>
      <c r="S1035" s="19">
        <v>0</v>
      </c>
      <c r="T1035" s="19">
        <v>0</v>
      </c>
      <c r="U1035" s="19"/>
      <c r="V1035" s="19"/>
      <c r="W1035" s="19">
        <v>0</v>
      </c>
      <c r="X1035" s="19">
        <v>0</v>
      </c>
      <c r="Y1035" s="19">
        <v>0</v>
      </c>
      <c r="Z1035" s="19">
        <v>0</v>
      </c>
      <c r="AA1035" s="19">
        <v>0</v>
      </c>
      <c r="AB1035" s="19">
        <v>0</v>
      </c>
      <c r="AC1035" s="19">
        <v>0</v>
      </c>
      <c r="AD1035" s="19">
        <v>0</v>
      </c>
      <c r="AE1035" s="19">
        <v>0</v>
      </c>
      <c r="AF1035" s="19">
        <v>0</v>
      </c>
      <c r="AG1035" s="19">
        <v>0</v>
      </c>
      <c r="AH1035" s="19">
        <v>0</v>
      </c>
      <c r="AI1035" s="19">
        <v>0</v>
      </c>
      <c r="AJ1035" s="19">
        <v>0</v>
      </c>
      <c r="AK1035" s="19">
        <v>0</v>
      </c>
      <c r="AL1035" s="19">
        <v>0</v>
      </c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>
        <v>0</v>
      </c>
      <c r="BB1035" s="19">
        <v>0</v>
      </c>
      <c r="BC1035" s="19"/>
      <c r="BD1035" s="19"/>
      <c r="BE1035" s="19"/>
      <c r="BF1035" s="19"/>
      <c r="BG1035" s="16">
        <f t="shared" si="65"/>
        <v>0</v>
      </c>
      <c r="BH1035" s="16">
        <f t="shared" si="65"/>
        <v>0</v>
      </c>
      <c r="BI1035" s="16">
        <f t="shared" si="66"/>
        <v>0</v>
      </c>
      <c r="BJ1035" s="16">
        <f t="shared" si="67"/>
        <v>0</v>
      </c>
      <c r="BK1035" s="18">
        <f t="shared" si="64"/>
        <v>0</v>
      </c>
    </row>
    <row r="1036" spans="1:63" x14ac:dyDescent="0.3">
      <c r="A1036" s="12">
        <v>52.301700000000004</v>
      </c>
      <c r="B1036" s="13" t="s">
        <v>1002</v>
      </c>
      <c r="C1036" s="19"/>
      <c r="D1036" s="19"/>
      <c r="E1036" s="19">
        <v>0</v>
      </c>
      <c r="F1036" s="19">
        <v>0</v>
      </c>
      <c r="G1036" s="19">
        <v>0</v>
      </c>
      <c r="H1036" s="19">
        <v>0</v>
      </c>
      <c r="I1036" s="19"/>
      <c r="J1036" s="19"/>
      <c r="K1036" s="19">
        <v>0</v>
      </c>
      <c r="L1036" s="19">
        <v>0</v>
      </c>
      <c r="M1036" s="19">
        <v>0</v>
      </c>
      <c r="N1036" s="19">
        <v>0</v>
      </c>
      <c r="O1036" s="19"/>
      <c r="P1036" s="19"/>
      <c r="Q1036" s="22">
        <v>0</v>
      </c>
      <c r="R1036" s="22">
        <v>0</v>
      </c>
      <c r="S1036" s="19">
        <v>0</v>
      </c>
      <c r="T1036" s="19">
        <v>0</v>
      </c>
      <c r="U1036" s="19"/>
      <c r="V1036" s="19"/>
      <c r="W1036" s="19">
        <v>0</v>
      </c>
      <c r="X1036" s="19">
        <v>0</v>
      </c>
      <c r="Y1036" s="19">
        <v>0</v>
      </c>
      <c r="Z1036" s="19">
        <v>0</v>
      </c>
      <c r="AA1036" s="19">
        <v>0</v>
      </c>
      <c r="AB1036" s="19">
        <v>0</v>
      </c>
      <c r="AC1036" s="19">
        <v>0</v>
      </c>
      <c r="AD1036" s="19">
        <v>0</v>
      </c>
      <c r="AE1036" s="19">
        <v>0</v>
      </c>
      <c r="AF1036" s="19">
        <v>0</v>
      </c>
      <c r="AG1036" s="19">
        <v>0</v>
      </c>
      <c r="AH1036" s="19">
        <v>0</v>
      </c>
      <c r="AI1036" s="19">
        <v>0</v>
      </c>
      <c r="AJ1036" s="19">
        <v>0</v>
      </c>
      <c r="AK1036" s="19">
        <v>0</v>
      </c>
      <c r="AL1036" s="19">
        <v>0</v>
      </c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>
        <v>7745606000</v>
      </c>
      <c r="BA1036" s="19">
        <v>0</v>
      </c>
      <c r="BB1036" s="19">
        <v>0</v>
      </c>
      <c r="BC1036" s="19"/>
      <c r="BD1036" s="19"/>
      <c r="BE1036" s="19"/>
      <c r="BF1036" s="19">
        <v>792548340</v>
      </c>
      <c r="BG1036" s="16">
        <f t="shared" si="65"/>
        <v>0</v>
      </c>
      <c r="BH1036" s="16">
        <f t="shared" si="65"/>
        <v>8538154340</v>
      </c>
      <c r="BI1036" s="70">
        <f t="shared" si="66"/>
        <v>0</v>
      </c>
      <c r="BJ1036" s="70">
        <f t="shared" si="67"/>
        <v>8538154340</v>
      </c>
      <c r="BK1036" s="18">
        <f t="shared" si="64"/>
        <v>0</v>
      </c>
    </row>
    <row r="1037" spans="1:63" x14ac:dyDescent="0.3">
      <c r="A1037" s="12">
        <v>52.303699999999999</v>
      </c>
      <c r="B1037" s="13" t="s">
        <v>1003</v>
      </c>
      <c r="C1037" s="19">
        <v>0</v>
      </c>
      <c r="D1037" s="19">
        <v>82969833.510000005</v>
      </c>
      <c r="E1037" s="19">
        <v>0</v>
      </c>
      <c r="F1037" s="19">
        <v>0</v>
      </c>
      <c r="G1037" s="19">
        <v>0</v>
      </c>
      <c r="H1037" s="19">
        <v>0</v>
      </c>
      <c r="I1037" s="19">
        <v>19274762.239999998</v>
      </c>
      <c r="J1037" s="19">
        <v>0</v>
      </c>
      <c r="K1037" s="19">
        <v>0</v>
      </c>
      <c r="L1037" s="19">
        <v>0</v>
      </c>
      <c r="M1037" s="21">
        <v>0</v>
      </c>
      <c r="N1037" s="20">
        <v>6171995.7400000002</v>
      </c>
      <c r="O1037" s="19"/>
      <c r="P1037" s="19"/>
      <c r="Q1037" s="22">
        <v>0</v>
      </c>
      <c r="R1037" s="23">
        <v>20027893.920000002</v>
      </c>
      <c r="S1037" s="19">
        <v>0</v>
      </c>
      <c r="T1037" s="19">
        <v>0</v>
      </c>
      <c r="U1037" s="19">
        <v>169814035.75999999</v>
      </c>
      <c r="V1037" s="19"/>
      <c r="W1037" s="20">
        <v>5779486.8300000001</v>
      </c>
      <c r="X1037" s="21">
        <v>0</v>
      </c>
      <c r="Y1037" s="19">
        <v>0</v>
      </c>
      <c r="Z1037" s="19">
        <v>0</v>
      </c>
      <c r="AA1037" s="19">
        <v>0</v>
      </c>
      <c r="AB1037" s="19">
        <v>0</v>
      </c>
      <c r="AC1037" s="21">
        <v>0</v>
      </c>
      <c r="AD1037" s="20">
        <v>22319425.129999999</v>
      </c>
      <c r="AE1037" s="19">
        <v>0</v>
      </c>
      <c r="AF1037" s="19">
        <v>0</v>
      </c>
      <c r="AG1037" s="19">
        <v>0</v>
      </c>
      <c r="AH1037" s="19">
        <v>0</v>
      </c>
      <c r="AI1037" s="21">
        <v>0</v>
      </c>
      <c r="AJ1037" s="21">
        <v>22924520.300000001</v>
      </c>
      <c r="AK1037" s="19">
        <v>0</v>
      </c>
      <c r="AL1037" s="19">
        <v>0</v>
      </c>
      <c r="AM1037" s="19"/>
      <c r="AN1037" s="19"/>
      <c r="AO1037" s="19">
        <v>1983</v>
      </c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>
        <v>647000000</v>
      </c>
      <c r="BA1037" s="19">
        <v>0</v>
      </c>
      <c r="BB1037" s="19">
        <v>0</v>
      </c>
      <c r="BC1037" s="19"/>
      <c r="BD1037" s="19"/>
      <c r="BE1037" s="19"/>
      <c r="BF1037" s="19">
        <v>40456601.159999996</v>
      </c>
      <c r="BG1037" s="16">
        <f t="shared" si="65"/>
        <v>194870267.83000001</v>
      </c>
      <c r="BH1037" s="16">
        <f t="shared" si="65"/>
        <v>841870269.75999999</v>
      </c>
      <c r="BI1037" s="89">
        <f t="shared" si="66"/>
        <v>0</v>
      </c>
      <c r="BJ1037" s="89">
        <f t="shared" si="67"/>
        <v>647000001.92999995</v>
      </c>
      <c r="BK1037" s="18">
        <f t="shared" si="64"/>
        <v>0</v>
      </c>
    </row>
    <row r="1038" spans="1:63" x14ac:dyDescent="0.3">
      <c r="A1038" s="12">
        <v>52.304699999999997</v>
      </c>
      <c r="B1038" s="29" t="s">
        <v>1004</v>
      </c>
      <c r="C1038" s="19"/>
      <c r="D1038" s="19"/>
      <c r="E1038" s="19">
        <v>0</v>
      </c>
      <c r="F1038" s="19">
        <v>0</v>
      </c>
      <c r="G1038" s="19">
        <v>0</v>
      </c>
      <c r="H1038" s="19">
        <v>0</v>
      </c>
      <c r="I1038" s="19"/>
      <c r="J1038" s="19"/>
      <c r="K1038" s="19">
        <v>0</v>
      </c>
      <c r="L1038" s="19">
        <v>0</v>
      </c>
      <c r="M1038" s="19">
        <v>0</v>
      </c>
      <c r="N1038" s="19">
        <v>0</v>
      </c>
      <c r="O1038" s="19"/>
      <c r="P1038" s="19"/>
      <c r="Q1038" s="22">
        <v>0</v>
      </c>
      <c r="R1038" s="22">
        <v>0</v>
      </c>
      <c r="S1038" s="19">
        <v>0</v>
      </c>
      <c r="T1038" s="19">
        <v>0</v>
      </c>
      <c r="U1038" s="19"/>
      <c r="V1038" s="19"/>
      <c r="W1038" s="19">
        <v>0</v>
      </c>
      <c r="X1038" s="19">
        <v>0</v>
      </c>
      <c r="Y1038" s="19">
        <v>0</v>
      </c>
      <c r="Z1038" s="19">
        <v>0</v>
      </c>
      <c r="AA1038" s="19">
        <v>0</v>
      </c>
      <c r="AB1038" s="19">
        <v>0</v>
      </c>
      <c r="AC1038" s="19">
        <v>0</v>
      </c>
      <c r="AD1038" s="19">
        <v>0</v>
      </c>
      <c r="AE1038" s="19">
        <v>0</v>
      </c>
      <c r="AF1038" s="19">
        <v>0</v>
      </c>
      <c r="AG1038" s="19">
        <v>0</v>
      </c>
      <c r="AH1038" s="19">
        <v>0</v>
      </c>
      <c r="AI1038" s="19">
        <v>0</v>
      </c>
      <c r="AJ1038" s="19">
        <v>0</v>
      </c>
      <c r="AK1038" s="19">
        <v>0</v>
      </c>
      <c r="AL1038" s="19">
        <v>0</v>
      </c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>
        <v>340100000</v>
      </c>
      <c r="BB1038" s="19">
        <v>0</v>
      </c>
      <c r="BC1038" s="19"/>
      <c r="BD1038" s="19"/>
      <c r="BE1038" s="19"/>
      <c r="BF1038" s="19"/>
      <c r="BG1038" s="16">
        <f t="shared" si="65"/>
        <v>340100000</v>
      </c>
      <c r="BH1038" s="16">
        <f t="shared" si="65"/>
        <v>0</v>
      </c>
      <c r="BI1038" s="89">
        <f t="shared" si="66"/>
        <v>340100000</v>
      </c>
      <c r="BJ1038" s="89">
        <f t="shared" si="67"/>
        <v>0</v>
      </c>
      <c r="BK1038" s="18">
        <f t="shared" si="64"/>
        <v>0</v>
      </c>
    </row>
    <row r="1039" spans="1:63" ht="31.5" x14ac:dyDescent="0.3">
      <c r="A1039" s="12">
        <v>53.300699999999999</v>
      </c>
      <c r="B1039" s="13" t="s">
        <v>1005</v>
      </c>
      <c r="C1039" s="19"/>
      <c r="D1039" s="19"/>
      <c r="E1039" s="19">
        <v>0</v>
      </c>
      <c r="F1039" s="19">
        <v>0</v>
      </c>
      <c r="G1039" s="19">
        <v>0</v>
      </c>
      <c r="H1039" s="19">
        <v>0</v>
      </c>
      <c r="I1039" s="19"/>
      <c r="J1039" s="19"/>
      <c r="K1039" s="19">
        <v>0</v>
      </c>
      <c r="L1039" s="19">
        <v>0</v>
      </c>
      <c r="M1039" s="19">
        <v>0</v>
      </c>
      <c r="N1039" s="19">
        <v>0</v>
      </c>
      <c r="O1039" s="19"/>
      <c r="P1039" s="19"/>
      <c r="Q1039" s="22">
        <v>0</v>
      </c>
      <c r="R1039" s="22">
        <v>0</v>
      </c>
      <c r="S1039" s="19">
        <v>0</v>
      </c>
      <c r="T1039" s="19">
        <v>0</v>
      </c>
      <c r="U1039" s="19"/>
      <c r="V1039" s="19"/>
      <c r="W1039" s="19">
        <v>0</v>
      </c>
      <c r="X1039" s="19">
        <v>0</v>
      </c>
      <c r="Y1039" s="19">
        <v>0</v>
      </c>
      <c r="Z1039" s="19">
        <v>0</v>
      </c>
      <c r="AA1039" s="19">
        <v>0</v>
      </c>
      <c r="AB1039" s="19">
        <v>0</v>
      </c>
      <c r="AC1039" s="19">
        <v>0</v>
      </c>
      <c r="AD1039" s="19">
        <v>0</v>
      </c>
      <c r="AE1039" s="19">
        <v>0</v>
      </c>
      <c r="AF1039" s="19">
        <v>0</v>
      </c>
      <c r="AG1039" s="19">
        <v>0</v>
      </c>
      <c r="AH1039" s="19">
        <v>0</v>
      </c>
      <c r="AI1039" s="19">
        <v>0</v>
      </c>
      <c r="AJ1039" s="19">
        <v>0</v>
      </c>
      <c r="AK1039" s="19">
        <v>0</v>
      </c>
      <c r="AL1039" s="19">
        <v>0</v>
      </c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>
        <v>251957730.31</v>
      </c>
      <c r="BA1039" s="19">
        <v>0</v>
      </c>
      <c r="BB1039" s="19">
        <v>0</v>
      </c>
      <c r="BC1039" s="19"/>
      <c r="BD1039" s="19"/>
      <c r="BE1039" s="19"/>
      <c r="BF1039" s="19"/>
      <c r="BG1039" s="16">
        <f t="shared" si="65"/>
        <v>0</v>
      </c>
      <c r="BH1039" s="16">
        <f t="shared" si="65"/>
        <v>251957730.31</v>
      </c>
      <c r="BI1039" s="16">
        <f t="shared" si="66"/>
        <v>0</v>
      </c>
      <c r="BJ1039" s="16">
        <f t="shared" si="67"/>
        <v>251957730.31</v>
      </c>
      <c r="BK1039" s="18">
        <f t="shared" si="64"/>
        <v>0</v>
      </c>
    </row>
    <row r="1040" spans="1:63" x14ac:dyDescent="0.3">
      <c r="A1040" s="12">
        <v>53.301700000000004</v>
      </c>
      <c r="B1040" s="13" t="s">
        <v>1006</v>
      </c>
      <c r="C1040" s="19"/>
      <c r="D1040" s="19"/>
      <c r="E1040" s="19">
        <v>0</v>
      </c>
      <c r="F1040" s="19">
        <v>0</v>
      </c>
      <c r="G1040" s="19">
        <v>0</v>
      </c>
      <c r="H1040" s="19">
        <v>0</v>
      </c>
      <c r="I1040" s="19"/>
      <c r="J1040" s="19"/>
      <c r="K1040" s="19">
        <v>0</v>
      </c>
      <c r="L1040" s="19">
        <v>0</v>
      </c>
      <c r="M1040" s="19">
        <v>0</v>
      </c>
      <c r="N1040" s="19">
        <v>0</v>
      </c>
      <c r="O1040" s="19"/>
      <c r="P1040" s="19"/>
      <c r="Q1040" s="22">
        <v>0</v>
      </c>
      <c r="R1040" s="22">
        <v>0</v>
      </c>
      <c r="S1040" s="19">
        <v>0</v>
      </c>
      <c r="T1040" s="19">
        <v>0</v>
      </c>
      <c r="U1040" s="19"/>
      <c r="V1040" s="19"/>
      <c r="W1040" s="19">
        <v>0</v>
      </c>
      <c r="X1040" s="19">
        <v>0</v>
      </c>
      <c r="Y1040" s="19">
        <v>0</v>
      </c>
      <c r="Z1040" s="19">
        <v>0</v>
      </c>
      <c r="AA1040" s="19">
        <v>0</v>
      </c>
      <c r="AB1040" s="19">
        <v>0</v>
      </c>
      <c r="AC1040" s="19">
        <v>0</v>
      </c>
      <c r="AD1040" s="19">
        <v>0</v>
      </c>
      <c r="AE1040" s="19">
        <v>0</v>
      </c>
      <c r="AF1040" s="19">
        <v>0</v>
      </c>
      <c r="AG1040" s="19">
        <v>0</v>
      </c>
      <c r="AH1040" s="19">
        <v>0</v>
      </c>
      <c r="AI1040" s="19">
        <v>0</v>
      </c>
      <c r="AJ1040" s="19">
        <v>0</v>
      </c>
      <c r="AK1040" s="19">
        <v>0</v>
      </c>
      <c r="AL1040" s="19">
        <v>0</v>
      </c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>
        <v>0</v>
      </c>
      <c r="BB1040" s="19">
        <v>0</v>
      </c>
      <c r="BC1040" s="19"/>
      <c r="BD1040" s="19"/>
      <c r="BE1040" s="19"/>
      <c r="BF1040" s="19"/>
      <c r="BG1040" s="16">
        <f t="shared" si="65"/>
        <v>0</v>
      </c>
      <c r="BH1040" s="16">
        <f t="shared" si="65"/>
        <v>0</v>
      </c>
      <c r="BI1040" s="16">
        <f t="shared" si="66"/>
        <v>0</v>
      </c>
      <c r="BJ1040" s="16">
        <f t="shared" si="67"/>
        <v>0</v>
      </c>
      <c r="BK1040" s="18">
        <f t="shared" si="64"/>
        <v>0</v>
      </c>
    </row>
    <row r="1041" spans="1:63" x14ac:dyDescent="0.3">
      <c r="A1041" s="12">
        <v>53.303699999999999</v>
      </c>
      <c r="B1041" s="13" t="s">
        <v>1007</v>
      </c>
      <c r="C1041" s="19"/>
      <c r="D1041" s="19"/>
      <c r="E1041" s="19">
        <v>0</v>
      </c>
      <c r="F1041" s="19">
        <v>0</v>
      </c>
      <c r="G1041" s="19">
        <v>0</v>
      </c>
      <c r="H1041" s="19">
        <v>0</v>
      </c>
      <c r="I1041" s="19"/>
      <c r="J1041" s="19"/>
      <c r="K1041" s="19">
        <v>0</v>
      </c>
      <c r="L1041" s="19">
        <v>0</v>
      </c>
      <c r="M1041" s="19">
        <v>0</v>
      </c>
      <c r="N1041" s="19">
        <v>0</v>
      </c>
      <c r="O1041" s="19"/>
      <c r="P1041" s="19"/>
      <c r="Q1041" s="22">
        <v>0</v>
      </c>
      <c r="R1041" s="22">
        <v>0</v>
      </c>
      <c r="S1041" s="19">
        <v>0</v>
      </c>
      <c r="T1041" s="19">
        <v>0</v>
      </c>
      <c r="U1041" s="19"/>
      <c r="V1041" s="19"/>
      <c r="W1041" s="19">
        <v>0</v>
      </c>
      <c r="X1041" s="19">
        <v>0</v>
      </c>
      <c r="Y1041" s="19">
        <v>0</v>
      </c>
      <c r="Z1041" s="19">
        <v>0</v>
      </c>
      <c r="AA1041" s="19">
        <v>0</v>
      </c>
      <c r="AB1041" s="19">
        <v>0</v>
      </c>
      <c r="AC1041" s="19">
        <v>0</v>
      </c>
      <c r="AD1041" s="19">
        <v>0</v>
      </c>
      <c r="AE1041" s="19">
        <v>0</v>
      </c>
      <c r="AF1041" s="19">
        <v>0</v>
      </c>
      <c r="AG1041" s="19">
        <v>0</v>
      </c>
      <c r="AH1041" s="19">
        <v>0</v>
      </c>
      <c r="AI1041" s="19">
        <v>0</v>
      </c>
      <c r="AJ1041" s="19">
        <v>0</v>
      </c>
      <c r="AK1041" s="19">
        <v>0</v>
      </c>
      <c r="AL1041" s="19">
        <v>0</v>
      </c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>
        <v>0</v>
      </c>
      <c r="BB1041" s="19">
        <v>0</v>
      </c>
      <c r="BC1041" s="19"/>
      <c r="BD1041" s="19"/>
      <c r="BE1041" s="19"/>
      <c r="BF1041" s="19"/>
      <c r="BG1041" s="16">
        <f t="shared" si="65"/>
        <v>0</v>
      </c>
      <c r="BH1041" s="16">
        <f t="shared" si="65"/>
        <v>0</v>
      </c>
      <c r="BI1041" s="16">
        <f t="shared" si="66"/>
        <v>0</v>
      </c>
      <c r="BJ1041" s="16">
        <f t="shared" si="67"/>
        <v>0</v>
      </c>
      <c r="BK1041" s="18">
        <f t="shared" si="64"/>
        <v>0</v>
      </c>
    </row>
    <row r="1042" spans="1:63" x14ac:dyDescent="0.3">
      <c r="A1042" s="12">
        <v>53.304700000000004</v>
      </c>
      <c r="B1042" s="13" t="s">
        <v>1008</v>
      </c>
      <c r="C1042" s="19"/>
      <c r="D1042" s="19"/>
      <c r="E1042" s="19">
        <v>0</v>
      </c>
      <c r="F1042" s="19">
        <v>0</v>
      </c>
      <c r="G1042" s="19">
        <v>0</v>
      </c>
      <c r="H1042" s="19">
        <v>0</v>
      </c>
      <c r="I1042" s="19"/>
      <c r="J1042" s="19"/>
      <c r="K1042" s="19">
        <v>0</v>
      </c>
      <c r="L1042" s="19">
        <v>0</v>
      </c>
      <c r="M1042" s="19">
        <v>0</v>
      </c>
      <c r="N1042" s="19">
        <v>0</v>
      </c>
      <c r="O1042" s="19"/>
      <c r="P1042" s="19"/>
      <c r="Q1042" s="22">
        <v>0</v>
      </c>
      <c r="R1042" s="22">
        <v>0</v>
      </c>
      <c r="S1042" s="19">
        <v>0</v>
      </c>
      <c r="T1042" s="19">
        <v>0</v>
      </c>
      <c r="U1042" s="19"/>
      <c r="V1042" s="19"/>
      <c r="W1042" s="19">
        <v>0</v>
      </c>
      <c r="X1042" s="19">
        <v>0</v>
      </c>
      <c r="Y1042" s="19">
        <v>0</v>
      </c>
      <c r="Z1042" s="19">
        <v>0</v>
      </c>
      <c r="AA1042" s="19">
        <v>0</v>
      </c>
      <c r="AB1042" s="19">
        <v>0</v>
      </c>
      <c r="AC1042" s="19">
        <v>0</v>
      </c>
      <c r="AD1042" s="19">
        <v>0</v>
      </c>
      <c r="AE1042" s="19">
        <v>0</v>
      </c>
      <c r="AF1042" s="19">
        <v>0</v>
      </c>
      <c r="AG1042" s="19">
        <v>0</v>
      </c>
      <c r="AH1042" s="19">
        <v>0</v>
      </c>
      <c r="AI1042" s="19">
        <v>0</v>
      </c>
      <c r="AJ1042" s="19">
        <v>0</v>
      </c>
      <c r="AK1042" s="19">
        <v>0</v>
      </c>
      <c r="AL1042" s="19">
        <v>0</v>
      </c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>
        <v>85916366</v>
      </c>
      <c r="BA1042" s="19">
        <v>0</v>
      </c>
      <c r="BB1042" s="19">
        <v>0</v>
      </c>
      <c r="BC1042" s="19"/>
      <c r="BD1042" s="19"/>
      <c r="BE1042" s="19"/>
      <c r="BF1042" s="19"/>
      <c r="BG1042" s="16">
        <f t="shared" si="65"/>
        <v>0</v>
      </c>
      <c r="BH1042" s="16">
        <f t="shared" si="65"/>
        <v>85916366</v>
      </c>
      <c r="BI1042" s="16">
        <f t="shared" si="66"/>
        <v>0</v>
      </c>
      <c r="BJ1042" s="16">
        <f t="shared" si="67"/>
        <v>85916366</v>
      </c>
      <c r="BK1042" s="18">
        <f t="shared" si="64"/>
        <v>0</v>
      </c>
    </row>
    <row r="1043" spans="1:63" x14ac:dyDescent="0.3">
      <c r="A1043" s="12">
        <v>53.305700000000002</v>
      </c>
      <c r="B1043" s="13" t="s">
        <v>1009</v>
      </c>
      <c r="C1043" s="19"/>
      <c r="D1043" s="19"/>
      <c r="E1043" s="19">
        <v>0</v>
      </c>
      <c r="F1043" s="19">
        <v>0</v>
      </c>
      <c r="G1043" s="19">
        <v>0</v>
      </c>
      <c r="H1043" s="19">
        <v>0</v>
      </c>
      <c r="I1043" s="19"/>
      <c r="J1043" s="19"/>
      <c r="K1043" s="19">
        <v>0</v>
      </c>
      <c r="L1043" s="19">
        <v>0</v>
      </c>
      <c r="M1043" s="19">
        <v>0</v>
      </c>
      <c r="N1043" s="19">
        <v>0</v>
      </c>
      <c r="O1043" s="19"/>
      <c r="P1043" s="19"/>
      <c r="Q1043" s="22">
        <v>0</v>
      </c>
      <c r="R1043" s="22">
        <v>0</v>
      </c>
      <c r="S1043" s="19">
        <v>0</v>
      </c>
      <c r="T1043" s="19">
        <v>0</v>
      </c>
      <c r="U1043" s="19"/>
      <c r="V1043" s="19"/>
      <c r="W1043" s="19">
        <v>0</v>
      </c>
      <c r="X1043" s="19">
        <v>0</v>
      </c>
      <c r="Y1043" s="19">
        <v>0</v>
      </c>
      <c r="Z1043" s="19">
        <v>0</v>
      </c>
      <c r="AA1043" s="19">
        <v>0</v>
      </c>
      <c r="AB1043" s="19">
        <v>0</v>
      </c>
      <c r="AC1043" s="19">
        <v>0</v>
      </c>
      <c r="AD1043" s="19">
        <v>0</v>
      </c>
      <c r="AE1043" s="19">
        <v>0</v>
      </c>
      <c r="AF1043" s="19">
        <v>0</v>
      </c>
      <c r="AG1043" s="19">
        <v>0</v>
      </c>
      <c r="AH1043" s="19">
        <v>0</v>
      </c>
      <c r="AI1043" s="19">
        <v>0</v>
      </c>
      <c r="AJ1043" s="19">
        <v>0</v>
      </c>
      <c r="AK1043" s="19">
        <v>0</v>
      </c>
      <c r="AL1043" s="19">
        <v>0</v>
      </c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>
        <v>14025897</v>
      </c>
      <c r="BA1043" s="19">
        <v>0</v>
      </c>
      <c r="BB1043" s="19">
        <v>0</v>
      </c>
      <c r="BC1043" s="19"/>
      <c r="BD1043" s="19"/>
      <c r="BE1043" s="19"/>
      <c r="BF1043" s="19"/>
      <c r="BG1043" s="16">
        <f t="shared" si="65"/>
        <v>0</v>
      </c>
      <c r="BH1043" s="16">
        <f t="shared" si="65"/>
        <v>14025897</v>
      </c>
      <c r="BI1043" s="16">
        <f t="shared" si="66"/>
        <v>0</v>
      </c>
      <c r="BJ1043" s="16">
        <f t="shared" si="67"/>
        <v>14025897</v>
      </c>
      <c r="BK1043" s="18">
        <f t="shared" si="64"/>
        <v>0</v>
      </c>
    </row>
    <row r="1044" spans="1:63" x14ac:dyDescent="0.3">
      <c r="A1044" s="12">
        <v>53.347799999999999</v>
      </c>
      <c r="B1044" s="13" t="s">
        <v>1010</v>
      </c>
      <c r="C1044" s="19"/>
      <c r="D1044" s="19"/>
      <c r="E1044" s="19">
        <v>0</v>
      </c>
      <c r="F1044" s="19">
        <v>0</v>
      </c>
      <c r="G1044" s="19">
        <v>0</v>
      </c>
      <c r="H1044" s="19">
        <v>0</v>
      </c>
      <c r="I1044" s="19"/>
      <c r="J1044" s="19"/>
      <c r="K1044" s="19">
        <v>0</v>
      </c>
      <c r="L1044" s="19">
        <v>0</v>
      </c>
      <c r="M1044" s="19">
        <v>0</v>
      </c>
      <c r="N1044" s="19">
        <v>0</v>
      </c>
      <c r="O1044" s="19"/>
      <c r="P1044" s="19"/>
      <c r="Q1044" s="22">
        <v>0</v>
      </c>
      <c r="R1044" s="22">
        <v>0</v>
      </c>
      <c r="S1044" s="19">
        <v>0</v>
      </c>
      <c r="T1044" s="19">
        <v>0</v>
      </c>
      <c r="U1044" s="19"/>
      <c r="V1044" s="19"/>
      <c r="W1044" s="19">
        <v>0</v>
      </c>
      <c r="X1044" s="19">
        <v>0</v>
      </c>
      <c r="Y1044" s="19">
        <v>0</v>
      </c>
      <c r="Z1044" s="19">
        <v>0</v>
      </c>
      <c r="AA1044" s="19">
        <v>0</v>
      </c>
      <c r="AB1044" s="19">
        <v>0</v>
      </c>
      <c r="AC1044" s="19">
        <v>0</v>
      </c>
      <c r="AD1044" s="19">
        <v>0</v>
      </c>
      <c r="AE1044" s="19">
        <v>0</v>
      </c>
      <c r="AF1044" s="19">
        <v>0</v>
      </c>
      <c r="AG1044" s="19">
        <v>0</v>
      </c>
      <c r="AH1044" s="19">
        <v>0</v>
      </c>
      <c r="AI1044" s="19">
        <v>0</v>
      </c>
      <c r="AJ1044" s="19">
        <v>0</v>
      </c>
      <c r="AK1044" s="19">
        <v>0</v>
      </c>
      <c r="AL1044" s="19">
        <v>0</v>
      </c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>
        <v>0</v>
      </c>
      <c r="BB1044" s="19">
        <v>0</v>
      </c>
      <c r="BC1044" s="19"/>
      <c r="BD1044" s="19"/>
      <c r="BE1044" s="19"/>
      <c r="BF1044" s="19"/>
      <c r="BG1044" s="16">
        <f t="shared" si="65"/>
        <v>0</v>
      </c>
      <c r="BH1044" s="16">
        <f t="shared" si="65"/>
        <v>0</v>
      </c>
      <c r="BI1044" s="16">
        <f t="shared" si="66"/>
        <v>0</v>
      </c>
      <c r="BJ1044" s="16">
        <f t="shared" si="67"/>
        <v>0</v>
      </c>
      <c r="BK1044" s="18">
        <f t="shared" si="64"/>
        <v>0</v>
      </c>
    </row>
    <row r="1045" spans="1:63" x14ac:dyDescent="0.3">
      <c r="A1045" s="12">
        <v>53.5107</v>
      </c>
      <c r="B1045" s="13" t="s">
        <v>1011</v>
      </c>
      <c r="C1045" s="19"/>
      <c r="D1045" s="19"/>
      <c r="E1045" s="19">
        <v>0</v>
      </c>
      <c r="F1045" s="19">
        <v>0</v>
      </c>
      <c r="G1045" s="19">
        <v>0</v>
      </c>
      <c r="H1045" s="19">
        <v>0</v>
      </c>
      <c r="I1045" s="19"/>
      <c r="J1045" s="19"/>
      <c r="K1045" s="19">
        <v>0</v>
      </c>
      <c r="L1045" s="19">
        <v>0</v>
      </c>
      <c r="M1045" s="19">
        <v>0</v>
      </c>
      <c r="N1045" s="19">
        <v>0</v>
      </c>
      <c r="O1045" s="19"/>
      <c r="P1045" s="19"/>
      <c r="Q1045" s="22">
        <v>0</v>
      </c>
      <c r="R1045" s="22">
        <v>0</v>
      </c>
      <c r="S1045" s="19">
        <v>0</v>
      </c>
      <c r="T1045" s="19">
        <v>0</v>
      </c>
      <c r="U1045" s="19"/>
      <c r="V1045" s="19"/>
      <c r="W1045" s="19">
        <v>0</v>
      </c>
      <c r="X1045" s="19">
        <v>0</v>
      </c>
      <c r="Y1045" s="19">
        <v>0</v>
      </c>
      <c r="Z1045" s="19">
        <v>0</v>
      </c>
      <c r="AA1045" s="19">
        <v>0</v>
      </c>
      <c r="AB1045" s="19">
        <v>0</v>
      </c>
      <c r="AC1045" s="19">
        <v>0</v>
      </c>
      <c r="AD1045" s="19">
        <v>0</v>
      </c>
      <c r="AE1045" s="19">
        <v>0</v>
      </c>
      <c r="AF1045" s="19">
        <v>0</v>
      </c>
      <c r="AG1045" s="19">
        <v>0</v>
      </c>
      <c r="AH1045" s="19">
        <v>0</v>
      </c>
      <c r="AI1045" s="19">
        <v>0</v>
      </c>
      <c r="AJ1045" s="19">
        <v>0</v>
      </c>
      <c r="AK1045" s="19">
        <v>0</v>
      </c>
      <c r="AL1045" s="19">
        <v>0</v>
      </c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>
        <v>0</v>
      </c>
      <c r="BB1045" s="19">
        <v>0</v>
      </c>
      <c r="BC1045" s="19"/>
      <c r="BD1045" s="19"/>
      <c r="BE1045" s="19"/>
      <c r="BF1045" s="19"/>
      <c r="BG1045" s="16">
        <f t="shared" si="65"/>
        <v>0</v>
      </c>
      <c r="BH1045" s="16">
        <f t="shared" si="65"/>
        <v>0</v>
      </c>
      <c r="BI1045" s="16">
        <f t="shared" si="66"/>
        <v>0</v>
      </c>
      <c r="BJ1045" s="16">
        <f t="shared" si="67"/>
        <v>0</v>
      </c>
      <c r="BK1045" s="18">
        <f t="shared" si="64"/>
        <v>0</v>
      </c>
    </row>
    <row r="1046" spans="1:63" x14ac:dyDescent="0.3">
      <c r="A1046" s="12">
        <v>53.511699999999998</v>
      </c>
      <c r="B1046" s="13" t="s">
        <v>1012</v>
      </c>
      <c r="C1046" s="19"/>
      <c r="D1046" s="19"/>
      <c r="E1046" s="19">
        <v>0</v>
      </c>
      <c r="F1046" s="19">
        <v>0</v>
      </c>
      <c r="G1046" s="19">
        <v>0</v>
      </c>
      <c r="H1046" s="19">
        <v>0</v>
      </c>
      <c r="I1046" s="19"/>
      <c r="J1046" s="19"/>
      <c r="K1046" s="19">
        <v>0</v>
      </c>
      <c r="L1046" s="19">
        <v>0</v>
      </c>
      <c r="M1046" s="19">
        <v>0</v>
      </c>
      <c r="N1046" s="19">
        <v>0</v>
      </c>
      <c r="O1046" s="19"/>
      <c r="P1046" s="19"/>
      <c r="Q1046" s="22">
        <v>0</v>
      </c>
      <c r="R1046" s="22">
        <v>0</v>
      </c>
      <c r="S1046" s="19">
        <v>0</v>
      </c>
      <c r="T1046" s="19">
        <v>0</v>
      </c>
      <c r="U1046" s="19"/>
      <c r="V1046" s="19"/>
      <c r="W1046" s="19">
        <v>0</v>
      </c>
      <c r="X1046" s="19">
        <v>0</v>
      </c>
      <c r="Y1046" s="19">
        <v>0</v>
      </c>
      <c r="Z1046" s="19">
        <v>0</v>
      </c>
      <c r="AA1046" s="19">
        <v>0</v>
      </c>
      <c r="AB1046" s="19">
        <v>0</v>
      </c>
      <c r="AC1046" s="19">
        <v>0</v>
      </c>
      <c r="AD1046" s="19">
        <v>0</v>
      </c>
      <c r="AE1046" s="19">
        <v>0</v>
      </c>
      <c r="AF1046" s="19">
        <v>0</v>
      </c>
      <c r="AG1046" s="19">
        <v>0</v>
      </c>
      <c r="AH1046" s="19">
        <v>0</v>
      </c>
      <c r="AI1046" s="19">
        <v>0</v>
      </c>
      <c r="AJ1046" s="19">
        <v>0</v>
      </c>
      <c r="AK1046" s="19">
        <v>0</v>
      </c>
      <c r="AL1046" s="19">
        <v>0</v>
      </c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>
        <v>304982097</v>
      </c>
      <c r="BA1046" s="19">
        <v>0</v>
      </c>
      <c r="BB1046" s="19">
        <v>0</v>
      </c>
      <c r="BC1046" s="19"/>
      <c r="BD1046" s="19"/>
      <c r="BE1046" s="19"/>
      <c r="BF1046" s="19"/>
      <c r="BG1046" s="16">
        <f t="shared" si="65"/>
        <v>0</v>
      </c>
      <c r="BH1046" s="16">
        <f t="shared" si="65"/>
        <v>304982097</v>
      </c>
      <c r="BI1046" s="16">
        <f t="shared" si="66"/>
        <v>0</v>
      </c>
      <c r="BJ1046" s="16">
        <f t="shared" si="67"/>
        <v>304982097</v>
      </c>
      <c r="BK1046" s="18">
        <f t="shared" si="64"/>
        <v>0</v>
      </c>
    </row>
    <row r="1047" spans="1:63" x14ac:dyDescent="0.3">
      <c r="A1047" s="12">
        <v>53.512700000000002</v>
      </c>
      <c r="B1047" s="13" t="s">
        <v>1013</v>
      </c>
      <c r="C1047" s="19"/>
      <c r="D1047" s="19"/>
      <c r="E1047" s="19">
        <v>0</v>
      </c>
      <c r="F1047" s="19">
        <v>0</v>
      </c>
      <c r="G1047" s="19">
        <v>0</v>
      </c>
      <c r="H1047" s="19">
        <v>0</v>
      </c>
      <c r="I1047" s="19"/>
      <c r="J1047" s="19"/>
      <c r="K1047" s="19">
        <v>0</v>
      </c>
      <c r="L1047" s="19">
        <v>0</v>
      </c>
      <c r="M1047" s="19">
        <v>0</v>
      </c>
      <c r="N1047" s="19">
        <v>0</v>
      </c>
      <c r="O1047" s="19"/>
      <c r="P1047" s="19"/>
      <c r="Q1047" s="22">
        <v>0</v>
      </c>
      <c r="R1047" s="22">
        <v>0</v>
      </c>
      <c r="S1047" s="19">
        <v>0</v>
      </c>
      <c r="T1047" s="19">
        <v>0</v>
      </c>
      <c r="U1047" s="19"/>
      <c r="V1047" s="19"/>
      <c r="W1047" s="19">
        <v>0</v>
      </c>
      <c r="X1047" s="19">
        <v>0</v>
      </c>
      <c r="Y1047" s="19">
        <v>0</v>
      </c>
      <c r="Z1047" s="19">
        <v>0</v>
      </c>
      <c r="AA1047" s="19">
        <v>0</v>
      </c>
      <c r="AB1047" s="19">
        <v>0</v>
      </c>
      <c r="AC1047" s="19">
        <v>0</v>
      </c>
      <c r="AD1047" s="19">
        <v>0</v>
      </c>
      <c r="AE1047" s="19">
        <v>0</v>
      </c>
      <c r="AF1047" s="19">
        <v>0</v>
      </c>
      <c r="AG1047" s="19">
        <v>0</v>
      </c>
      <c r="AH1047" s="19">
        <v>0</v>
      </c>
      <c r="AI1047" s="19">
        <v>0</v>
      </c>
      <c r="AJ1047" s="19">
        <v>0</v>
      </c>
      <c r="AK1047" s="19">
        <v>0</v>
      </c>
      <c r="AL1047" s="19">
        <v>0</v>
      </c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>
        <v>656800000</v>
      </c>
      <c r="BA1047" s="19">
        <v>0</v>
      </c>
      <c r="BB1047" s="19">
        <v>0</v>
      </c>
      <c r="BC1047" s="19"/>
      <c r="BD1047" s="19"/>
      <c r="BE1047" s="19"/>
      <c r="BF1047" s="19"/>
      <c r="BG1047" s="16">
        <f t="shared" si="65"/>
        <v>0</v>
      </c>
      <c r="BH1047" s="16">
        <f t="shared" si="65"/>
        <v>656800000</v>
      </c>
      <c r="BI1047" s="16">
        <f t="shared" si="66"/>
        <v>0</v>
      </c>
      <c r="BJ1047" s="16">
        <f t="shared" si="67"/>
        <v>656800000</v>
      </c>
      <c r="BK1047" s="18">
        <f t="shared" si="64"/>
        <v>0</v>
      </c>
    </row>
    <row r="1048" spans="1:63" x14ac:dyDescent="0.3">
      <c r="A1048" s="12">
        <v>53.5137</v>
      </c>
      <c r="B1048" s="13" t="s">
        <v>1014</v>
      </c>
      <c r="C1048" s="19"/>
      <c r="D1048" s="19"/>
      <c r="E1048" s="19">
        <v>0</v>
      </c>
      <c r="F1048" s="19">
        <v>0</v>
      </c>
      <c r="G1048" s="19">
        <v>0</v>
      </c>
      <c r="H1048" s="19">
        <v>0</v>
      </c>
      <c r="I1048" s="19"/>
      <c r="J1048" s="19"/>
      <c r="K1048" s="19">
        <v>0</v>
      </c>
      <c r="L1048" s="19">
        <v>0</v>
      </c>
      <c r="M1048" s="19">
        <v>0</v>
      </c>
      <c r="N1048" s="19">
        <v>0</v>
      </c>
      <c r="O1048" s="19"/>
      <c r="P1048" s="19"/>
      <c r="Q1048" s="22">
        <v>0</v>
      </c>
      <c r="R1048" s="22">
        <v>0</v>
      </c>
      <c r="S1048" s="19">
        <v>0</v>
      </c>
      <c r="T1048" s="19">
        <v>0</v>
      </c>
      <c r="U1048" s="19"/>
      <c r="V1048" s="19"/>
      <c r="W1048" s="19">
        <v>0</v>
      </c>
      <c r="X1048" s="19">
        <v>0</v>
      </c>
      <c r="Y1048" s="19">
        <v>0</v>
      </c>
      <c r="Z1048" s="19">
        <v>0</v>
      </c>
      <c r="AA1048" s="19">
        <v>0</v>
      </c>
      <c r="AB1048" s="19">
        <v>0</v>
      </c>
      <c r="AC1048" s="19">
        <v>0</v>
      </c>
      <c r="AD1048" s="19">
        <v>0</v>
      </c>
      <c r="AE1048" s="19">
        <v>0</v>
      </c>
      <c r="AF1048" s="19">
        <v>0</v>
      </c>
      <c r="AG1048" s="19">
        <v>0</v>
      </c>
      <c r="AH1048" s="19">
        <v>0</v>
      </c>
      <c r="AI1048" s="19">
        <v>0</v>
      </c>
      <c r="AJ1048" s="19">
        <v>0</v>
      </c>
      <c r="AK1048" s="19">
        <v>0</v>
      </c>
      <c r="AL1048" s="19">
        <v>0</v>
      </c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>
        <v>0</v>
      </c>
      <c r="BB1048" s="19">
        <v>0</v>
      </c>
      <c r="BC1048" s="19"/>
      <c r="BD1048" s="19"/>
      <c r="BE1048" s="19"/>
      <c r="BF1048" s="19"/>
      <c r="BG1048" s="16">
        <f t="shared" si="65"/>
        <v>0</v>
      </c>
      <c r="BH1048" s="16">
        <f t="shared" si="65"/>
        <v>0</v>
      </c>
      <c r="BI1048" s="16">
        <f t="shared" si="66"/>
        <v>0</v>
      </c>
      <c r="BJ1048" s="16">
        <f t="shared" si="67"/>
        <v>0</v>
      </c>
      <c r="BK1048" s="18">
        <f t="shared" si="64"/>
        <v>0</v>
      </c>
    </row>
    <row r="1049" spans="1:63" x14ac:dyDescent="0.3">
      <c r="A1049" s="12">
        <v>53.520699999999998</v>
      </c>
      <c r="B1049" s="13" t="s">
        <v>1015</v>
      </c>
      <c r="C1049" s="19"/>
      <c r="D1049" s="19"/>
      <c r="E1049" s="19">
        <v>0</v>
      </c>
      <c r="F1049" s="19">
        <v>0</v>
      </c>
      <c r="G1049" s="19">
        <v>0</v>
      </c>
      <c r="H1049" s="19">
        <v>0</v>
      </c>
      <c r="I1049" s="19"/>
      <c r="J1049" s="19"/>
      <c r="K1049" s="19">
        <v>0</v>
      </c>
      <c r="L1049" s="19">
        <v>0</v>
      </c>
      <c r="M1049" s="19">
        <v>0</v>
      </c>
      <c r="N1049" s="19">
        <v>0</v>
      </c>
      <c r="O1049" s="19"/>
      <c r="P1049" s="19"/>
      <c r="Q1049" s="22">
        <v>0</v>
      </c>
      <c r="R1049" s="22">
        <v>0</v>
      </c>
      <c r="S1049" s="19">
        <v>0</v>
      </c>
      <c r="T1049" s="19">
        <v>0</v>
      </c>
      <c r="U1049" s="19"/>
      <c r="V1049" s="19"/>
      <c r="W1049" s="19">
        <v>0</v>
      </c>
      <c r="X1049" s="19">
        <v>0</v>
      </c>
      <c r="Y1049" s="19">
        <v>0</v>
      </c>
      <c r="Z1049" s="19">
        <v>0</v>
      </c>
      <c r="AA1049" s="19">
        <v>0</v>
      </c>
      <c r="AB1049" s="19">
        <v>0</v>
      </c>
      <c r="AC1049" s="19">
        <v>0</v>
      </c>
      <c r="AD1049" s="19">
        <v>0</v>
      </c>
      <c r="AE1049" s="19">
        <v>0</v>
      </c>
      <c r="AF1049" s="19">
        <v>0</v>
      </c>
      <c r="AG1049" s="19">
        <v>0</v>
      </c>
      <c r="AH1049" s="19">
        <v>0</v>
      </c>
      <c r="AI1049" s="19">
        <v>0</v>
      </c>
      <c r="AJ1049" s="19">
        <v>0</v>
      </c>
      <c r="AK1049" s="19">
        <v>0</v>
      </c>
      <c r="AL1049" s="19">
        <v>0</v>
      </c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>
        <v>458333329</v>
      </c>
      <c r="BA1049" s="19">
        <v>0</v>
      </c>
      <c r="BB1049" s="19">
        <v>0</v>
      </c>
      <c r="BC1049" s="19"/>
      <c r="BD1049" s="19"/>
      <c r="BE1049" s="19"/>
      <c r="BF1049" s="19"/>
      <c r="BG1049" s="16">
        <f t="shared" si="65"/>
        <v>0</v>
      </c>
      <c r="BH1049" s="16">
        <f t="shared" si="65"/>
        <v>458333329</v>
      </c>
      <c r="BI1049" s="16">
        <f t="shared" si="66"/>
        <v>0</v>
      </c>
      <c r="BJ1049" s="16">
        <f t="shared" si="67"/>
        <v>458333329</v>
      </c>
      <c r="BK1049" s="18">
        <f t="shared" si="64"/>
        <v>0</v>
      </c>
    </row>
    <row r="1050" spans="1:63" x14ac:dyDescent="0.3">
      <c r="A1050" s="12">
        <v>53.521700000000003</v>
      </c>
      <c r="B1050" s="13" t="s">
        <v>1016</v>
      </c>
      <c r="C1050" s="19"/>
      <c r="D1050" s="19"/>
      <c r="E1050" s="19">
        <v>0</v>
      </c>
      <c r="F1050" s="19">
        <v>0</v>
      </c>
      <c r="G1050" s="19">
        <v>0</v>
      </c>
      <c r="H1050" s="19">
        <v>0</v>
      </c>
      <c r="I1050" s="19"/>
      <c r="J1050" s="19"/>
      <c r="K1050" s="19">
        <v>0</v>
      </c>
      <c r="L1050" s="19">
        <v>0</v>
      </c>
      <c r="M1050" s="19">
        <v>0</v>
      </c>
      <c r="N1050" s="19">
        <v>0</v>
      </c>
      <c r="O1050" s="19"/>
      <c r="P1050" s="19"/>
      <c r="Q1050" s="22">
        <v>0</v>
      </c>
      <c r="R1050" s="22">
        <v>0</v>
      </c>
      <c r="S1050" s="19">
        <v>0</v>
      </c>
      <c r="T1050" s="19">
        <v>0</v>
      </c>
      <c r="U1050" s="19"/>
      <c r="V1050" s="19"/>
      <c r="W1050" s="19">
        <v>0</v>
      </c>
      <c r="X1050" s="19">
        <v>0</v>
      </c>
      <c r="Y1050" s="19">
        <v>0</v>
      </c>
      <c r="Z1050" s="19">
        <v>0</v>
      </c>
      <c r="AA1050" s="19">
        <v>0</v>
      </c>
      <c r="AB1050" s="19">
        <v>0</v>
      </c>
      <c r="AC1050" s="19">
        <v>0</v>
      </c>
      <c r="AD1050" s="19">
        <v>0</v>
      </c>
      <c r="AE1050" s="19">
        <v>0</v>
      </c>
      <c r="AF1050" s="19">
        <v>0</v>
      </c>
      <c r="AG1050" s="19">
        <v>0</v>
      </c>
      <c r="AH1050" s="19">
        <v>0</v>
      </c>
      <c r="AI1050" s="19">
        <v>0</v>
      </c>
      <c r="AJ1050" s="19">
        <v>0</v>
      </c>
      <c r="AK1050" s="19">
        <v>0</v>
      </c>
      <c r="AL1050" s="19">
        <v>0</v>
      </c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>
        <v>2436046159.9500003</v>
      </c>
      <c r="BA1050" s="19">
        <v>0</v>
      </c>
      <c r="BB1050" s="19">
        <v>0</v>
      </c>
      <c r="BC1050" s="19"/>
      <c r="BD1050" s="19"/>
      <c r="BE1050" s="19"/>
      <c r="BF1050" s="19"/>
      <c r="BG1050" s="16">
        <f t="shared" si="65"/>
        <v>0</v>
      </c>
      <c r="BH1050" s="16">
        <f t="shared" si="65"/>
        <v>2436046159.9500003</v>
      </c>
      <c r="BI1050" s="16">
        <f t="shared" si="66"/>
        <v>0</v>
      </c>
      <c r="BJ1050" s="16">
        <f t="shared" si="67"/>
        <v>2436046159.9500003</v>
      </c>
      <c r="BK1050" s="18">
        <f t="shared" si="64"/>
        <v>0</v>
      </c>
    </row>
    <row r="1051" spans="1:63" x14ac:dyDescent="0.3">
      <c r="A1051" s="12">
        <v>53.5227</v>
      </c>
      <c r="B1051" s="13" t="s">
        <v>1017</v>
      </c>
      <c r="C1051" s="19"/>
      <c r="D1051" s="19"/>
      <c r="E1051" s="19">
        <v>0</v>
      </c>
      <c r="F1051" s="19">
        <v>0</v>
      </c>
      <c r="G1051" s="19">
        <v>0</v>
      </c>
      <c r="H1051" s="19">
        <v>0</v>
      </c>
      <c r="I1051" s="19"/>
      <c r="J1051" s="19"/>
      <c r="K1051" s="19">
        <v>0</v>
      </c>
      <c r="L1051" s="19">
        <v>0</v>
      </c>
      <c r="M1051" s="19">
        <v>0</v>
      </c>
      <c r="N1051" s="19">
        <v>0</v>
      </c>
      <c r="O1051" s="19"/>
      <c r="P1051" s="19"/>
      <c r="Q1051" s="22">
        <v>0</v>
      </c>
      <c r="R1051" s="22">
        <v>0</v>
      </c>
      <c r="S1051" s="19">
        <v>0</v>
      </c>
      <c r="T1051" s="19">
        <v>0</v>
      </c>
      <c r="U1051" s="19"/>
      <c r="V1051" s="19"/>
      <c r="W1051" s="19">
        <v>0</v>
      </c>
      <c r="X1051" s="19">
        <v>0</v>
      </c>
      <c r="Y1051" s="19">
        <v>0</v>
      </c>
      <c r="Z1051" s="19">
        <v>0</v>
      </c>
      <c r="AA1051" s="19">
        <v>0</v>
      </c>
      <c r="AB1051" s="19">
        <v>0</v>
      </c>
      <c r="AC1051" s="19">
        <v>0</v>
      </c>
      <c r="AD1051" s="19">
        <v>0</v>
      </c>
      <c r="AE1051" s="19">
        <v>0</v>
      </c>
      <c r="AF1051" s="19">
        <v>0</v>
      </c>
      <c r="AG1051" s="19">
        <v>0</v>
      </c>
      <c r="AH1051" s="19">
        <v>0</v>
      </c>
      <c r="AI1051" s="19">
        <v>0</v>
      </c>
      <c r="AJ1051" s="19">
        <v>0</v>
      </c>
      <c r="AK1051" s="19">
        <v>0</v>
      </c>
      <c r="AL1051" s="19">
        <v>0</v>
      </c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>
        <v>0</v>
      </c>
      <c r="BB1051" s="19">
        <v>0</v>
      </c>
      <c r="BC1051" s="19"/>
      <c r="BD1051" s="19"/>
      <c r="BE1051" s="19"/>
      <c r="BF1051" s="19"/>
      <c r="BG1051" s="16">
        <f t="shared" si="65"/>
        <v>0</v>
      </c>
      <c r="BH1051" s="16">
        <f t="shared" si="65"/>
        <v>0</v>
      </c>
      <c r="BI1051" s="16">
        <f t="shared" si="66"/>
        <v>0</v>
      </c>
      <c r="BJ1051" s="16">
        <f t="shared" si="67"/>
        <v>0</v>
      </c>
      <c r="BK1051" s="18">
        <f t="shared" si="64"/>
        <v>0</v>
      </c>
    </row>
    <row r="1052" spans="1:63" x14ac:dyDescent="0.3">
      <c r="A1052" s="12">
        <v>53.523699999999998</v>
      </c>
      <c r="B1052" s="13" t="s">
        <v>1018</v>
      </c>
      <c r="C1052" s="19"/>
      <c r="D1052" s="19"/>
      <c r="E1052" s="19">
        <v>0</v>
      </c>
      <c r="F1052" s="19">
        <v>0</v>
      </c>
      <c r="G1052" s="19">
        <v>0</v>
      </c>
      <c r="H1052" s="19">
        <v>0</v>
      </c>
      <c r="I1052" s="19"/>
      <c r="J1052" s="19"/>
      <c r="K1052" s="19">
        <v>0</v>
      </c>
      <c r="L1052" s="19">
        <v>0</v>
      </c>
      <c r="M1052" s="19">
        <v>0</v>
      </c>
      <c r="N1052" s="19">
        <v>0</v>
      </c>
      <c r="O1052" s="19"/>
      <c r="P1052" s="19"/>
      <c r="Q1052" s="22">
        <v>0</v>
      </c>
      <c r="R1052" s="22">
        <v>0</v>
      </c>
      <c r="S1052" s="19">
        <v>0</v>
      </c>
      <c r="T1052" s="19">
        <v>0</v>
      </c>
      <c r="U1052" s="19"/>
      <c r="V1052" s="19"/>
      <c r="W1052" s="19">
        <v>0</v>
      </c>
      <c r="X1052" s="19">
        <v>0</v>
      </c>
      <c r="Y1052" s="19">
        <v>0</v>
      </c>
      <c r="Z1052" s="19">
        <v>0</v>
      </c>
      <c r="AA1052" s="19">
        <v>0</v>
      </c>
      <c r="AB1052" s="19">
        <v>0</v>
      </c>
      <c r="AC1052" s="19">
        <v>0</v>
      </c>
      <c r="AD1052" s="19">
        <v>0</v>
      </c>
      <c r="AE1052" s="19">
        <v>0</v>
      </c>
      <c r="AF1052" s="19">
        <v>0</v>
      </c>
      <c r="AG1052" s="19">
        <v>0</v>
      </c>
      <c r="AH1052" s="19">
        <v>0</v>
      </c>
      <c r="AI1052" s="19">
        <v>0</v>
      </c>
      <c r="AJ1052" s="19">
        <v>0</v>
      </c>
      <c r="AK1052" s="19">
        <v>0</v>
      </c>
      <c r="AL1052" s="19">
        <v>0</v>
      </c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>
        <v>0</v>
      </c>
      <c r="BB1052" s="19">
        <v>0</v>
      </c>
      <c r="BC1052" s="19"/>
      <c r="BD1052" s="19"/>
      <c r="BE1052" s="19"/>
      <c r="BF1052" s="19"/>
      <c r="BG1052" s="16">
        <f t="shared" si="65"/>
        <v>0</v>
      </c>
      <c r="BH1052" s="16">
        <f t="shared" si="65"/>
        <v>0</v>
      </c>
      <c r="BI1052" s="16">
        <f t="shared" si="66"/>
        <v>0</v>
      </c>
      <c r="BJ1052" s="16">
        <f t="shared" si="67"/>
        <v>0</v>
      </c>
      <c r="BK1052" s="18">
        <f t="shared" si="64"/>
        <v>0</v>
      </c>
    </row>
    <row r="1053" spans="1:63" x14ac:dyDescent="0.3">
      <c r="A1053" s="12">
        <v>53.530700000000003</v>
      </c>
      <c r="B1053" s="13" t="s">
        <v>1019</v>
      </c>
      <c r="C1053" s="19"/>
      <c r="D1053" s="19"/>
      <c r="E1053" s="19">
        <v>0</v>
      </c>
      <c r="F1053" s="19">
        <v>0</v>
      </c>
      <c r="G1053" s="19">
        <v>0</v>
      </c>
      <c r="H1053" s="19">
        <v>0</v>
      </c>
      <c r="I1053" s="19"/>
      <c r="J1053" s="19"/>
      <c r="K1053" s="19">
        <v>0</v>
      </c>
      <c r="L1053" s="19">
        <v>0</v>
      </c>
      <c r="M1053" s="19">
        <v>0</v>
      </c>
      <c r="N1053" s="19">
        <v>0</v>
      </c>
      <c r="O1053" s="19"/>
      <c r="P1053" s="19"/>
      <c r="Q1053" s="22">
        <v>0</v>
      </c>
      <c r="R1053" s="22">
        <v>0</v>
      </c>
      <c r="S1053" s="19">
        <v>0</v>
      </c>
      <c r="T1053" s="19">
        <v>0</v>
      </c>
      <c r="U1053" s="19"/>
      <c r="V1053" s="19"/>
      <c r="W1053" s="19">
        <v>0</v>
      </c>
      <c r="X1053" s="19">
        <v>0</v>
      </c>
      <c r="Y1053" s="19">
        <v>0</v>
      </c>
      <c r="Z1053" s="19">
        <v>0</v>
      </c>
      <c r="AA1053" s="19">
        <v>0</v>
      </c>
      <c r="AB1053" s="19">
        <v>0</v>
      </c>
      <c r="AC1053" s="19">
        <v>0</v>
      </c>
      <c r="AD1053" s="19">
        <v>0</v>
      </c>
      <c r="AE1053" s="19">
        <v>0</v>
      </c>
      <c r="AF1053" s="19">
        <v>0</v>
      </c>
      <c r="AG1053" s="19">
        <v>0</v>
      </c>
      <c r="AH1053" s="19">
        <v>0</v>
      </c>
      <c r="AI1053" s="19">
        <v>0</v>
      </c>
      <c r="AJ1053" s="19">
        <v>0</v>
      </c>
      <c r="AK1053" s="19">
        <v>0</v>
      </c>
      <c r="AL1053" s="19">
        <v>0</v>
      </c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>
        <v>0</v>
      </c>
      <c r="BB1053" s="19">
        <v>0</v>
      </c>
      <c r="BC1053" s="19"/>
      <c r="BD1053" s="19"/>
      <c r="BE1053" s="19"/>
      <c r="BF1053" s="19"/>
      <c r="BG1053" s="16">
        <f t="shared" si="65"/>
        <v>0</v>
      </c>
      <c r="BH1053" s="16">
        <f t="shared" si="65"/>
        <v>0</v>
      </c>
      <c r="BI1053" s="16">
        <f t="shared" si="66"/>
        <v>0</v>
      </c>
      <c r="BJ1053" s="16">
        <f t="shared" si="67"/>
        <v>0</v>
      </c>
      <c r="BK1053" s="18">
        <f t="shared" si="64"/>
        <v>0</v>
      </c>
    </row>
    <row r="1054" spans="1:63" x14ac:dyDescent="0.3">
      <c r="A1054" s="12">
        <v>53.531700000000001</v>
      </c>
      <c r="B1054" s="13" t="s">
        <v>1020</v>
      </c>
      <c r="C1054" s="19"/>
      <c r="D1054" s="19"/>
      <c r="E1054" s="19">
        <v>0</v>
      </c>
      <c r="F1054" s="19">
        <v>0</v>
      </c>
      <c r="G1054" s="19">
        <v>0</v>
      </c>
      <c r="H1054" s="19">
        <v>0</v>
      </c>
      <c r="I1054" s="19"/>
      <c r="J1054" s="19"/>
      <c r="K1054" s="19">
        <v>0</v>
      </c>
      <c r="L1054" s="19">
        <v>0</v>
      </c>
      <c r="M1054" s="19">
        <v>0</v>
      </c>
      <c r="N1054" s="19">
        <v>0</v>
      </c>
      <c r="O1054" s="19"/>
      <c r="P1054" s="19"/>
      <c r="Q1054" s="22">
        <v>0</v>
      </c>
      <c r="R1054" s="22">
        <v>0</v>
      </c>
      <c r="S1054" s="19">
        <v>0</v>
      </c>
      <c r="T1054" s="19">
        <v>0</v>
      </c>
      <c r="U1054" s="19"/>
      <c r="V1054" s="19"/>
      <c r="W1054" s="19">
        <v>0</v>
      </c>
      <c r="X1054" s="19">
        <v>0</v>
      </c>
      <c r="Y1054" s="19">
        <v>0</v>
      </c>
      <c r="Z1054" s="19">
        <v>0</v>
      </c>
      <c r="AA1054" s="19">
        <v>0</v>
      </c>
      <c r="AB1054" s="19">
        <v>0</v>
      </c>
      <c r="AC1054" s="19">
        <v>0</v>
      </c>
      <c r="AD1054" s="19">
        <v>0</v>
      </c>
      <c r="AE1054" s="19">
        <v>0</v>
      </c>
      <c r="AF1054" s="19">
        <v>0</v>
      </c>
      <c r="AG1054" s="19">
        <v>0</v>
      </c>
      <c r="AH1054" s="19">
        <v>0</v>
      </c>
      <c r="AI1054" s="19">
        <v>0</v>
      </c>
      <c r="AJ1054" s="19">
        <v>0</v>
      </c>
      <c r="AK1054" s="19">
        <v>0</v>
      </c>
      <c r="AL1054" s="19">
        <v>0</v>
      </c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>
        <v>5468543930.9699993</v>
      </c>
      <c r="BA1054" s="19">
        <v>0</v>
      </c>
      <c r="BB1054" s="19">
        <v>0</v>
      </c>
      <c r="BC1054" s="19"/>
      <c r="BD1054" s="19"/>
      <c r="BE1054" s="19"/>
      <c r="BF1054" s="19"/>
      <c r="BG1054" s="16">
        <f t="shared" si="65"/>
        <v>0</v>
      </c>
      <c r="BH1054" s="16">
        <f t="shared" si="65"/>
        <v>5468543930.9699993</v>
      </c>
      <c r="BI1054" s="16">
        <f t="shared" si="66"/>
        <v>0</v>
      </c>
      <c r="BJ1054" s="16">
        <f t="shared" si="67"/>
        <v>5468543930.9699993</v>
      </c>
      <c r="BK1054" s="18">
        <f t="shared" si="64"/>
        <v>0</v>
      </c>
    </row>
    <row r="1055" spans="1:63" x14ac:dyDescent="0.3">
      <c r="A1055" s="12">
        <v>53.532699999999998</v>
      </c>
      <c r="B1055" s="13" t="s">
        <v>1021</v>
      </c>
      <c r="C1055" s="19"/>
      <c r="D1055" s="19"/>
      <c r="E1055" s="19">
        <v>0</v>
      </c>
      <c r="F1055" s="19">
        <v>0</v>
      </c>
      <c r="G1055" s="19">
        <v>0</v>
      </c>
      <c r="H1055" s="19">
        <v>0</v>
      </c>
      <c r="I1055" s="19"/>
      <c r="J1055" s="19"/>
      <c r="K1055" s="19">
        <v>0</v>
      </c>
      <c r="L1055" s="19">
        <v>0</v>
      </c>
      <c r="M1055" s="19">
        <v>0</v>
      </c>
      <c r="N1055" s="19">
        <v>0</v>
      </c>
      <c r="O1055" s="19"/>
      <c r="P1055" s="19"/>
      <c r="Q1055" s="22">
        <v>0</v>
      </c>
      <c r="R1055" s="22">
        <v>0</v>
      </c>
      <c r="S1055" s="19">
        <v>0</v>
      </c>
      <c r="T1055" s="19">
        <v>0</v>
      </c>
      <c r="U1055" s="19"/>
      <c r="V1055" s="19"/>
      <c r="W1055" s="19">
        <v>0</v>
      </c>
      <c r="X1055" s="19">
        <v>0</v>
      </c>
      <c r="Y1055" s="19">
        <v>0</v>
      </c>
      <c r="Z1055" s="19">
        <v>0</v>
      </c>
      <c r="AA1055" s="19">
        <v>0</v>
      </c>
      <c r="AB1055" s="19">
        <v>0</v>
      </c>
      <c r="AC1055" s="19">
        <v>0</v>
      </c>
      <c r="AD1055" s="19">
        <v>0</v>
      </c>
      <c r="AE1055" s="19">
        <v>0</v>
      </c>
      <c r="AF1055" s="19">
        <v>0</v>
      </c>
      <c r="AG1055" s="19">
        <v>0</v>
      </c>
      <c r="AH1055" s="19">
        <v>0</v>
      </c>
      <c r="AI1055" s="19">
        <v>0</v>
      </c>
      <c r="AJ1055" s="19">
        <v>0</v>
      </c>
      <c r="AK1055" s="19">
        <v>0</v>
      </c>
      <c r="AL1055" s="19">
        <v>0</v>
      </c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>
        <v>666666564</v>
      </c>
      <c r="BA1055" s="19">
        <v>0</v>
      </c>
      <c r="BB1055" s="19">
        <v>0</v>
      </c>
      <c r="BC1055" s="19"/>
      <c r="BD1055" s="19"/>
      <c r="BE1055" s="19"/>
      <c r="BF1055" s="19"/>
      <c r="BG1055" s="16">
        <f t="shared" si="65"/>
        <v>0</v>
      </c>
      <c r="BH1055" s="16">
        <f t="shared" si="65"/>
        <v>666666564</v>
      </c>
      <c r="BI1055" s="16">
        <f t="shared" si="66"/>
        <v>0</v>
      </c>
      <c r="BJ1055" s="16">
        <f t="shared" si="67"/>
        <v>666666564</v>
      </c>
      <c r="BK1055" s="18">
        <f t="shared" si="64"/>
        <v>0</v>
      </c>
    </row>
    <row r="1056" spans="1:63" x14ac:dyDescent="0.3">
      <c r="A1056" s="12">
        <v>53.533700000000003</v>
      </c>
      <c r="B1056" s="13" t="s">
        <v>1022</v>
      </c>
      <c r="C1056" s="19"/>
      <c r="D1056" s="19"/>
      <c r="E1056" s="19">
        <v>0</v>
      </c>
      <c r="F1056" s="19">
        <v>0</v>
      </c>
      <c r="G1056" s="19">
        <v>0</v>
      </c>
      <c r="H1056" s="19">
        <v>0</v>
      </c>
      <c r="I1056" s="19"/>
      <c r="J1056" s="19"/>
      <c r="K1056" s="19">
        <v>0</v>
      </c>
      <c r="L1056" s="19">
        <v>0</v>
      </c>
      <c r="M1056" s="19">
        <v>0</v>
      </c>
      <c r="N1056" s="19">
        <v>0</v>
      </c>
      <c r="O1056" s="19"/>
      <c r="P1056" s="19"/>
      <c r="Q1056" s="22">
        <v>0</v>
      </c>
      <c r="R1056" s="22">
        <v>0</v>
      </c>
      <c r="S1056" s="19">
        <v>0</v>
      </c>
      <c r="T1056" s="19">
        <v>0</v>
      </c>
      <c r="U1056" s="19"/>
      <c r="V1056" s="19"/>
      <c r="W1056" s="19">
        <v>0</v>
      </c>
      <c r="X1056" s="19">
        <v>0</v>
      </c>
      <c r="Y1056" s="19">
        <v>0</v>
      </c>
      <c r="Z1056" s="19">
        <v>0</v>
      </c>
      <c r="AA1056" s="19">
        <v>0</v>
      </c>
      <c r="AB1056" s="19">
        <v>0</v>
      </c>
      <c r="AC1056" s="19">
        <v>0</v>
      </c>
      <c r="AD1056" s="19">
        <v>0</v>
      </c>
      <c r="AE1056" s="19">
        <v>0</v>
      </c>
      <c r="AF1056" s="19">
        <v>0</v>
      </c>
      <c r="AG1056" s="19">
        <v>0</v>
      </c>
      <c r="AH1056" s="19">
        <v>0</v>
      </c>
      <c r="AI1056" s="19">
        <v>0</v>
      </c>
      <c r="AJ1056" s="19">
        <v>0</v>
      </c>
      <c r="AK1056" s="19">
        <v>0</v>
      </c>
      <c r="AL1056" s="19">
        <v>0</v>
      </c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>
        <v>0</v>
      </c>
      <c r="BB1056" s="19">
        <v>0</v>
      </c>
      <c r="BC1056" s="19"/>
      <c r="BD1056" s="19"/>
      <c r="BE1056" s="19"/>
      <c r="BF1056" s="19"/>
      <c r="BG1056" s="16">
        <f t="shared" si="65"/>
        <v>0</v>
      </c>
      <c r="BH1056" s="16">
        <f t="shared" si="65"/>
        <v>0</v>
      </c>
      <c r="BI1056" s="16">
        <f t="shared" si="66"/>
        <v>0</v>
      </c>
      <c r="BJ1056" s="16">
        <f t="shared" si="67"/>
        <v>0</v>
      </c>
      <c r="BK1056" s="18">
        <f t="shared" si="64"/>
        <v>0</v>
      </c>
    </row>
    <row r="1057" spans="1:65" x14ac:dyDescent="0.3">
      <c r="A1057" s="12">
        <v>53.540700000000001</v>
      </c>
      <c r="B1057" s="13" t="s">
        <v>1023</v>
      </c>
      <c r="C1057" s="19"/>
      <c r="D1057" s="19"/>
      <c r="E1057" s="19">
        <v>0</v>
      </c>
      <c r="F1057" s="19">
        <v>0</v>
      </c>
      <c r="G1057" s="19">
        <v>0</v>
      </c>
      <c r="H1057" s="19">
        <v>0</v>
      </c>
      <c r="I1057" s="19"/>
      <c r="J1057" s="19"/>
      <c r="K1057" s="19">
        <v>0</v>
      </c>
      <c r="L1057" s="19">
        <v>0</v>
      </c>
      <c r="M1057" s="19">
        <v>0</v>
      </c>
      <c r="N1057" s="19">
        <v>0</v>
      </c>
      <c r="O1057" s="19"/>
      <c r="P1057" s="19"/>
      <c r="Q1057" s="22">
        <v>0</v>
      </c>
      <c r="R1057" s="22">
        <v>0</v>
      </c>
      <c r="S1057" s="19">
        <v>0</v>
      </c>
      <c r="T1057" s="19">
        <v>0</v>
      </c>
      <c r="U1057" s="19"/>
      <c r="V1057" s="19"/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9">
        <v>0</v>
      </c>
      <c r="AC1057" s="19">
        <v>0</v>
      </c>
      <c r="AD1057" s="19">
        <v>0</v>
      </c>
      <c r="AE1057" s="19">
        <v>0</v>
      </c>
      <c r="AF1057" s="19">
        <v>0</v>
      </c>
      <c r="AG1057" s="19">
        <v>0</v>
      </c>
      <c r="AH1057" s="19">
        <v>0</v>
      </c>
      <c r="AI1057" s="19">
        <v>0</v>
      </c>
      <c r="AJ1057" s="19">
        <v>0</v>
      </c>
      <c r="AK1057" s="19">
        <v>0</v>
      </c>
      <c r="AL1057" s="19">
        <v>0</v>
      </c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>
        <v>0</v>
      </c>
      <c r="BB1057" s="19">
        <v>0</v>
      </c>
      <c r="BC1057" s="19"/>
      <c r="BD1057" s="19"/>
      <c r="BE1057" s="19"/>
      <c r="BF1057" s="19"/>
      <c r="BG1057" s="16">
        <f t="shared" si="65"/>
        <v>0</v>
      </c>
      <c r="BH1057" s="16">
        <f t="shared" si="65"/>
        <v>0</v>
      </c>
      <c r="BI1057" s="16">
        <f t="shared" si="66"/>
        <v>0</v>
      </c>
      <c r="BJ1057" s="16">
        <f t="shared" si="67"/>
        <v>0</v>
      </c>
      <c r="BK1057" s="18">
        <f t="shared" si="64"/>
        <v>0</v>
      </c>
    </row>
    <row r="1058" spans="1:65" x14ac:dyDescent="0.3">
      <c r="A1058" s="12">
        <v>53.541699999999999</v>
      </c>
      <c r="B1058" s="13" t="s">
        <v>1024</v>
      </c>
      <c r="C1058" s="19"/>
      <c r="D1058" s="19"/>
      <c r="E1058" s="19">
        <v>0</v>
      </c>
      <c r="F1058" s="19">
        <v>0</v>
      </c>
      <c r="G1058" s="19">
        <v>0</v>
      </c>
      <c r="H1058" s="19">
        <v>0</v>
      </c>
      <c r="I1058" s="19"/>
      <c r="J1058" s="19"/>
      <c r="K1058" s="19">
        <v>0</v>
      </c>
      <c r="L1058" s="19">
        <v>0</v>
      </c>
      <c r="M1058" s="19">
        <v>0</v>
      </c>
      <c r="N1058" s="19">
        <v>0</v>
      </c>
      <c r="O1058" s="19"/>
      <c r="P1058" s="19"/>
      <c r="Q1058" s="22">
        <v>0</v>
      </c>
      <c r="R1058" s="22">
        <v>0</v>
      </c>
      <c r="S1058" s="19">
        <v>0</v>
      </c>
      <c r="T1058" s="19">
        <v>0</v>
      </c>
      <c r="U1058" s="19"/>
      <c r="V1058" s="19"/>
      <c r="W1058" s="19">
        <v>0</v>
      </c>
      <c r="X1058" s="19">
        <v>0</v>
      </c>
      <c r="Y1058" s="19">
        <v>0</v>
      </c>
      <c r="Z1058" s="19">
        <v>0</v>
      </c>
      <c r="AA1058" s="19">
        <v>0</v>
      </c>
      <c r="AB1058" s="19">
        <v>0</v>
      </c>
      <c r="AC1058" s="19">
        <v>0</v>
      </c>
      <c r="AD1058" s="19">
        <v>0</v>
      </c>
      <c r="AE1058" s="19">
        <v>0</v>
      </c>
      <c r="AF1058" s="19">
        <v>0</v>
      </c>
      <c r="AG1058" s="19">
        <v>0</v>
      </c>
      <c r="AH1058" s="19">
        <v>0</v>
      </c>
      <c r="AI1058" s="19">
        <v>0</v>
      </c>
      <c r="AJ1058" s="19">
        <v>0</v>
      </c>
      <c r="AK1058" s="19">
        <v>0</v>
      </c>
      <c r="AL1058" s="19">
        <v>0</v>
      </c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>
        <v>1722604178</v>
      </c>
      <c r="BA1058" s="19">
        <v>0</v>
      </c>
      <c r="BB1058" s="19">
        <v>0</v>
      </c>
      <c r="BC1058" s="19"/>
      <c r="BD1058" s="19"/>
      <c r="BE1058" s="19"/>
      <c r="BF1058" s="19"/>
      <c r="BG1058" s="16">
        <f t="shared" si="65"/>
        <v>0</v>
      </c>
      <c r="BH1058" s="16">
        <f t="shared" si="65"/>
        <v>1722604178</v>
      </c>
      <c r="BI1058" s="16">
        <f t="shared" si="66"/>
        <v>0</v>
      </c>
      <c r="BJ1058" s="16">
        <f t="shared" si="67"/>
        <v>1722604178</v>
      </c>
      <c r="BK1058" s="18">
        <f t="shared" si="64"/>
        <v>0</v>
      </c>
    </row>
    <row r="1059" spans="1:65" x14ac:dyDescent="0.3">
      <c r="A1059" s="12">
        <v>53.542700000000004</v>
      </c>
      <c r="B1059" s="13" t="s">
        <v>1025</v>
      </c>
      <c r="C1059" s="19"/>
      <c r="D1059" s="19"/>
      <c r="E1059" s="19">
        <v>0</v>
      </c>
      <c r="F1059" s="19">
        <v>0</v>
      </c>
      <c r="G1059" s="19">
        <v>0</v>
      </c>
      <c r="H1059" s="19">
        <v>0</v>
      </c>
      <c r="I1059" s="19"/>
      <c r="J1059" s="19"/>
      <c r="K1059" s="19">
        <v>0</v>
      </c>
      <c r="L1059" s="19">
        <v>0</v>
      </c>
      <c r="M1059" s="19">
        <v>0</v>
      </c>
      <c r="N1059" s="19">
        <v>0</v>
      </c>
      <c r="O1059" s="19"/>
      <c r="P1059" s="19"/>
      <c r="Q1059" s="22">
        <v>0</v>
      </c>
      <c r="R1059" s="22">
        <v>0</v>
      </c>
      <c r="S1059" s="19">
        <v>0</v>
      </c>
      <c r="T1059" s="19">
        <v>0</v>
      </c>
      <c r="U1059" s="19"/>
      <c r="V1059" s="19"/>
      <c r="W1059" s="19">
        <v>0</v>
      </c>
      <c r="X1059" s="19">
        <v>0</v>
      </c>
      <c r="Y1059" s="19">
        <v>0</v>
      </c>
      <c r="Z1059" s="19">
        <v>0</v>
      </c>
      <c r="AA1059" s="19">
        <v>0</v>
      </c>
      <c r="AB1059" s="19">
        <v>0</v>
      </c>
      <c r="AC1059" s="19">
        <v>0</v>
      </c>
      <c r="AD1059" s="19">
        <v>0</v>
      </c>
      <c r="AE1059" s="19">
        <v>0</v>
      </c>
      <c r="AF1059" s="19">
        <v>0</v>
      </c>
      <c r="AG1059" s="19">
        <v>0</v>
      </c>
      <c r="AH1059" s="19">
        <v>0</v>
      </c>
      <c r="AI1059" s="19">
        <v>0</v>
      </c>
      <c r="AJ1059" s="19">
        <v>0</v>
      </c>
      <c r="AK1059" s="19">
        <v>0</v>
      </c>
      <c r="AL1059" s="19">
        <v>0</v>
      </c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>
        <v>0</v>
      </c>
      <c r="BB1059" s="19">
        <v>0</v>
      </c>
      <c r="BC1059" s="19"/>
      <c r="BD1059" s="19"/>
      <c r="BE1059" s="19"/>
      <c r="BF1059" s="19"/>
      <c r="BG1059" s="16">
        <f t="shared" si="65"/>
        <v>0</v>
      </c>
      <c r="BH1059" s="16">
        <f t="shared" si="65"/>
        <v>0</v>
      </c>
      <c r="BI1059" s="16">
        <f t="shared" si="66"/>
        <v>0</v>
      </c>
      <c r="BJ1059" s="16">
        <f t="shared" si="67"/>
        <v>0</v>
      </c>
      <c r="BK1059" s="18">
        <f t="shared" si="64"/>
        <v>0</v>
      </c>
    </row>
    <row r="1060" spans="1:65" x14ac:dyDescent="0.3">
      <c r="A1060" s="12">
        <v>53.543700000000001</v>
      </c>
      <c r="B1060" s="13" t="s">
        <v>1026</v>
      </c>
      <c r="C1060" s="19"/>
      <c r="D1060" s="19"/>
      <c r="E1060" s="19">
        <v>0</v>
      </c>
      <c r="F1060" s="19">
        <v>0</v>
      </c>
      <c r="G1060" s="19">
        <v>0</v>
      </c>
      <c r="H1060" s="19">
        <v>0</v>
      </c>
      <c r="I1060" s="19"/>
      <c r="J1060" s="19"/>
      <c r="K1060" s="19">
        <v>0</v>
      </c>
      <c r="L1060" s="19">
        <v>0</v>
      </c>
      <c r="M1060" s="19">
        <v>0</v>
      </c>
      <c r="N1060" s="19">
        <v>0</v>
      </c>
      <c r="O1060" s="19"/>
      <c r="P1060" s="19"/>
      <c r="Q1060" s="22">
        <v>0</v>
      </c>
      <c r="R1060" s="22">
        <v>0</v>
      </c>
      <c r="S1060" s="19">
        <v>0</v>
      </c>
      <c r="T1060" s="19">
        <v>0</v>
      </c>
      <c r="U1060" s="19"/>
      <c r="V1060" s="19"/>
      <c r="W1060" s="19">
        <v>0</v>
      </c>
      <c r="X1060" s="19">
        <v>0</v>
      </c>
      <c r="Y1060" s="19">
        <v>0</v>
      </c>
      <c r="Z1060" s="19">
        <v>0</v>
      </c>
      <c r="AA1060" s="19">
        <v>0</v>
      </c>
      <c r="AB1060" s="19">
        <v>0</v>
      </c>
      <c r="AC1060" s="19">
        <v>0</v>
      </c>
      <c r="AD1060" s="19">
        <v>0</v>
      </c>
      <c r="AE1060" s="19">
        <v>0</v>
      </c>
      <c r="AF1060" s="19">
        <v>0</v>
      </c>
      <c r="AG1060" s="19">
        <v>0</v>
      </c>
      <c r="AH1060" s="19">
        <v>0</v>
      </c>
      <c r="AI1060" s="19">
        <v>0</v>
      </c>
      <c r="AJ1060" s="19">
        <v>0</v>
      </c>
      <c r="AK1060" s="19">
        <v>0</v>
      </c>
      <c r="AL1060" s="19">
        <v>0</v>
      </c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>
        <v>0</v>
      </c>
      <c r="BB1060" s="19">
        <v>0</v>
      </c>
      <c r="BC1060" s="19"/>
      <c r="BD1060" s="19"/>
      <c r="BE1060" s="19"/>
      <c r="BF1060" s="19"/>
      <c r="BG1060" s="16">
        <f t="shared" si="65"/>
        <v>0</v>
      </c>
      <c r="BH1060" s="16">
        <f t="shared" si="65"/>
        <v>0</v>
      </c>
      <c r="BI1060" s="16">
        <f t="shared" si="66"/>
        <v>0</v>
      </c>
      <c r="BJ1060" s="16">
        <f t="shared" si="67"/>
        <v>0</v>
      </c>
      <c r="BK1060" s="18">
        <f t="shared" si="64"/>
        <v>0</v>
      </c>
    </row>
    <row r="1061" spans="1:65" x14ac:dyDescent="0.3">
      <c r="A1061" s="12">
        <v>53.550699999999999</v>
      </c>
      <c r="B1061" s="13" t="s">
        <v>1027</v>
      </c>
      <c r="C1061" s="19"/>
      <c r="D1061" s="19"/>
      <c r="E1061" s="19">
        <v>0</v>
      </c>
      <c r="F1061" s="19">
        <v>0</v>
      </c>
      <c r="G1061" s="19">
        <v>0</v>
      </c>
      <c r="H1061" s="19">
        <v>0</v>
      </c>
      <c r="I1061" s="19"/>
      <c r="J1061" s="19"/>
      <c r="K1061" s="19">
        <v>0</v>
      </c>
      <c r="L1061" s="19">
        <v>0</v>
      </c>
      <c r="M1061" s="19">
        <v>0</v>
      </c>
      <c r="N1061" s="19">
        <v>0</v>
      </c>
      <c r="O1061" s="19"/>
      <c r="P1061" s="19"/>
      <c r="Q1061" s="22">
        <v>0</v>
      </c>
      <c r="R1061" s="22">
        <v>0</v>
      </c>
      <c r="S1061" s="19">
        <v>0</v>
      </c>
      <c r="T1061" s="19">
        <v>0</v>
      </c>
      <c r="U1061" s="19"/>
      <c r="V1061" s="19"/>
      <c r="W1061" s="19">
        <v>0</v>
      </c>
      <c r="X1061" s="19">
        <v>0</v>
      </c>
      <c r="Y1061" s="19">
        <v>0</v>
      </c>
      <c r="Z1061" s="19">
        <v>0</v>
      </c>
      <c r="AA1061" s="19">
        <v>0</v>
      </c>
      <c r="AB1061" s="19">
        <v>0</v>
      </c>
      <c r="AC1061" s="19">
        <v>0</v>
      </c>
      <c r="AD1061" s="19">
        <v>0</v>
      </c>
      <c r="AE1061" s="19">
        <v>0</v>
      </c>
      <c r="AF1061" s="19">
        <v>0</v>
      </c>
      <c r="AG1061" s="19">
        <v>0</v>
      </c>
      <c r="AH1061" s="19">
        <v>0</v>
      </c>
      <c r="AI1061" s="19">
        <v>0</v>
      </c>
      <c r="AJ1061" s="19">
        <v>0</v>
      </c>
      <c r="AK1061" s="19">
        <v>0</v>
      </c>
      <c r="AL1061" s="19">
        <v>0</v>
      </c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>
        <v>2000000000</v>
      </c>
      <c r="BA1061" s="19">
        <v>0</v>
      </c>
      <c r="BB1061" s="19">
        <v>0</v>
      </c>
      <c r="BC1061" s="19"/>
      <c r="BD1061" s="19"/>
      <c r="BE1061" s="19"/>
      <c r="BF1061" s="19"/>
      <c r="BG1061" s="16">
        <f t="shared" si="65"/>
        <v>0</v>
      </c>
      <c r="BH1061" s="16">
        <f t="shared" si="65"/>
        <v>2000000000</v>
      </c>
      <c r="BI1061" s="16">
        <f t="shared" si="66"/>
        <v>0</v>
      </c>
      <c r="BJ1061" s="16">
        <f t="shared" si="67"/>
        <v>2000000000</v>
      </c>
      <c r="BK1061" s="18">
        <f t="shared" si="64"/>
        <v>0</v>
      </c>
    </row>
    <row r="1062" spans="1:65" x14ac:dyDescent="0.3">
      <c r="A1062" s="12">
        <v>53.551699999999997</v>
      </c>
      <c r="B1062" s="13" t="s">
        <v>1028</v>
      </c>
      <c r="C1062" s="19"/>
      <c r="D1062" s="19"/>
      <c r="E1062" s="19">
        <v>0</v>
      </c>
      <c r="F1062" s="19">
        <v>0</v>
      </c>
      <c r="G1062" s="19">
        <v>0</v>
      </c>
      <c r="H1062" s="19">
        <v>0</v>
      </c>
      <c r="I1062" s="19"/>
      <c r="J1062" s="19"/>
      <c r="K1062" s="19">
        <v>0</v>
      </c>
      <c r="L1062" s="19">
        <v>0</v>
      </c>
      <c r="M1062" s="19">
        <v>0</v>
      </c>
      <c r="N1062" s="19">
        <v>0</v>
      </c>
      <c r="O1062" s="19"/>
      <c r="P1062" s="19"/>
      <c r="Q1062" s="22">
        <v>0</v>
      </c>
      <c r="R1062" s="22">
        <v>0</v>
      </c>
      <c r="S1062" s="19">
        <v>0</v>
      </c>
      <c r="T1062" s="19">
        <v>0</v>
      </c>
      <c r="U1062" s="19"/>
      <c r="V1062" s="19"/>
      <c r="W1062" s="19">
        <v>0</v>
      </c>
      <c r="X1062" s="19">
        <v>0</v>
      </c>
      <c r="Y1062" s="19">
        <v>0</v>
      </c>
      <c r="Z1062" s="19">
        <v>0</v>
      </c>
      <c r="AA1062" s="19">
        <v>0</v>
      </c>
      <c r="AB1062" s="19">
        <v>0</v>
      </c>
      <c r="AC1062" s="19">
        <v>0</v>
      </c>
      <c r="AD1062" s="19">
        <v>0</v>
      </c>
      <c r="AE1062" s="19">
        <v>0</v>
      </c>
      <c r="AF1062" s="19">
        <v>0</v>
      </c>
      <c r="AG1062" s="19">
        <v>0</v>
      </c>
      <c r="AH1062" s="19">
        <v>0</v>
      </c>
      <c r="AI1062" s="19">
        <v>0</v>
      </c>
      <c r="AJ1062" s="19">
        <v>0</v>
      </c>
      <c r="AK1062" s="19">
        <v>0</v>
      </c>
      <c r="AL1062" s="19">
        <v>0</v>
      </c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>
        <v>0</v>
      </c>
      <c r="BB1062" s="19">
        <v>0</v>
      </c>
      <c r="BC1062" s="19"/>
      <c r="BD1062" s="19"/>
      <c r="BE1062" s="19"/>
      <c r="BF1062" s="19"/>
      <c r="BG1062" s="16">
        <f t="shared" si="65"/>
        <v>0</v>
      </c>
      <c r="BH1062" s="16">
        <f t="shared" si="65"/>
        <v>0</v>
      </c>
      <c r="BI1062" s="16">
        <f t="shared" si="66"/>
        <v>0</v>
      </c>
      <c r="BJ1062" s="16">
        <f t="shared" si="67"/>
        <v>0</v>
      </c>
      <c r="BK1062" s="18">
        <f t="shared" si="64"/>
        <v>0</v>
      </c>
    </row>
    <row r="1063" spans="1:65" x14ac:dyDescent="0.3">
      <c r="A1063" s="12">
        <v>53.552700000000002</v>
      </c>
      <c r="B1063" s="13" t="s">
        <v>1029</v>
      </c>
      <c r="C1063" s="19"/>
      <c r="D1063" s="19"/>
      <c r="E1063" s="19">
        <v>0</v>
      </c>
      <c r="F1063" s="19">
        <v>0</v>
      </c>
      <c r="G1063" s="19">
        <v>0</v>
      </c>
      <c r="H1063" s="19">
        <v>0</v>
      </c>
      <c r="I1063" s="19"/>
      <c r="J1063" s="19"/>
      <c r="K1063" s="19">
        <v>0</v>
      </c>
      <c r="L1063" s="19">
        <v>0</v>
      </c>
      <c r="M1063" s="19">
        <v>0</v>
      </c>
      <c r="N1063" s="19">
        <v>0</v>
      </c>
      <c r="O1063" s="19"/>
      <c r="P1063" s="19"/>
      <c r="Q1063" s="22">
        <v>0</v>
      </c>
      <c r="R1063" s="22">
        <v>0</v>
      </c>
      <c r="S1063" s="19">
        <v>0</v>
      </c>
      <c r="T1063" s="19">
        <v>0</v>
      </c>
      <c r="U1063" s="19"/>
      <c r="V1063" s="19"/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9">
        <v>0</v>
      </c>
      <c r="AC1063" s="19">
        <v>0</v>
      </c>
      <c r="AD1063" s="19">
        <v>0</v>
      </c>
      <c r="AE1063" s="19">
        <v>0</v>
      </c>
      <c r="AF1063" s="19">
        <v>0</v>
      </c>
      <c r="AG1063" s="19">
        <v>0</v>
      </c>
      <c r="AH1063" s="19">
        <v>0</v>
      </c>
      <c r="AI1063" s="19">
        <v>0</v>
      </c>
      <c r="AJ1063" s="19">
        <v>0</v>
      </c>
      <c r="AK1063" s="19">
        <v>0</v>
      </c>
      <c r="AL1063" s="19">
        <v>0</v>
      </c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>
        <v>1416540239</v>
      </c>
      <c r="BA1063" s="19">
        <v>0</v>
      </c>
      <c r="BB1063" s="19">
        <v>0</v>
      </c>
      <c r="BC1063" s="19"/>
      <c r="BD1063" s="19"/>
      <c r="BE1063" s="19"/>
      <c r="BF1063" s="19"/>
      <c r="BG1063" s="16">
        <f t="shared" si="65"/>
        <v>0</v>
      </c>
      <c r="BH1063" s="16">
        <f t="shared" si="65"/>
        <v>1416540239</v>
      </c>
      <c r="BI1063" s="16">
        <f t="shared" si="66"/>
        <v>0</v>
      </c>
      <c r="BJ1063" s="16">
        <f t="shared" si="67"/>
        <v>1416540239</v>
      </c>
      <c r="BK1063" s="18">
        <f t="shared" si="64"/>
        <v>0</v>
      </c>
    </row>
    <row r="1064" spans="1:65" x14ac:dyDescent="0.3">
      <c r="A1064" s="12">
        <v>53.553699999999999</v>
      </c>
      <c r="B1064" s="13" t="s">
        <v>1030</v>
      </c>
      <c r="C1064" s="19"/>
      <c r="D1064" s="19"/>
      <c r="E1064" s="19">
        <v>0</v>
      </c>
      <c r="F1064" s="19">
        <v>0</v>
      </c>
      <c r="G1064" s="19">
        <v>0</v>
      </c>
      <c r="H1064" s="19">
        <v>0</v>
      </c>
      <c r="I1064" s="19"/>
      <c r="J1064" s="19"/>
      <c r="K1064" s="19">
        <v>0</v>
      </c>
      <c r="L1064" s="19">
        <v>0</v>
      </c>
      <c r="M1064" s="19">
        <v>0</v>
      </c>
      <c r="N1064" s="19">
        <v>0</v>
      </c>
      <c r="O1064" s="19"/>
      <c r="P1064" s="19"/>
      <c r="Q1064" s="22">
        <v>0</v>
      </c>
      <c r="R1064" s="22">
        <v>0</v>
      </c>
      <c r="S1064" s="19">
        <v>0</v>
      </c>
      <c r="T1064" s="19">
        <v>0</v>
      </c>
      <c r="U1064" s="19"/>
      <c r="V1064" s="19"/>
      <c r="W1064" s="19">
        <v>0</v>
      </c>
      <c r="X1064" s="19">
        <v>0</v>
      </c>
      <c r="Y1064" s="19">
        <v>0</v>
      </c>
      <c r="Z1064" s="19">
        <v>0</v>
      </c>
      <c r="AA1064" s="19">
        <v>0</v>
      </c>
      <c r="AB1064" s="19">
        <v>0</v>
      </c>
      <c r="AC1064" s="19">
        <v>0</v>
      </c>
      <c r="AD1064" s="19">
        <v>0</v>
      </c>
      <c r="AE1064" s="19">
        <v>0</v>
      </c>
      <c r="AF1064" s="19">
        <v>0</v>
      </c>
      <c r="AG1064" s="19">
        <v>0</v>
      </c>
      <c r="AH1064" s="19">
        <v>0</v>
      </c>
      <c r="AI1064" s="19">
        <v>0</v>
      </c>
      <c r="AJ1064" s="19">
        <v>0</v>
      </c>
      <c r="AK1064" s="19">
        <v>0</v>
      </c>
      <c r="AL1064" s="19">
        <v>0</v>
      </c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>
        <v>0</v>
      </c>
      <c r="BB1064" s="19">
        <v>0</v>
      </c>
      <c r="BC1064" s="19"/>
      <c r="BD1064" s="19"/>
      <c r="BE1064" s="19"/>
      <c r="BF1064" s="19"/>
      <c r="BG1064" s="16">
        <f t="shared" si="65"/>
        <v>0</v>
      </c>
      <c r="BH1064" s="16">
        <f t="shared" si="65"/>
        <v>0</v>
      </c>
      <c r="BI1064" s="16">
        <f t="shared" si="66"/>
        <v>0</v>
      </c>
      <c r="BJ1064" s="16">
        <f t="shared" si="67"/>
        <v>0</v>
      </c>
      <c r="BK1064" s="18">
        <f t="shared" si="64"/>
        <v>0</v>
      </c>
    </row>
    <row r="1065" spans="1:65" ht="31.5" x14ac:dyDescent="0.3">
      <c r="A1065" s="12">
        <v>53.976999999999997</v>
      </c>
      <c r="B1065" s="13" t="s">
        <v>1031</v>
      </c>
      <c r="C1065" s="19"/>
      <c r="D1065" s="19"/>
      <c r="E1065" s="19">
        <v>0</v>
      </c>
      <c r="F1065" s="19">
        <v>0</v>
      </c>
      <c r="G1065" s="19">
        <v>0</v>
      </c>
      <c r="H1065" s="19">
        <v>0</v>
      </c>
      <c r="I1065" s="19"/>
      <c r="J1065" s="19"/>
      <c r="K1065" s="19">
        <v>0</v>
      </c>
      <c r="L1065" s="19">
        <v>0</v>
      </c>
      <c r="M1065" s="19">
        <v>0</v>
      </c>
      <c r="N1065" s="19">
        <v>0</v>
      </c>
      <c r="O1065" s="19"/>
      <c r="P1065" s="19"/>
      <c r="Q1065" s="22">
        <v>0</v>
      </c>
      <c r="R1065" s="22">
        <v>0</v>
      </c>
      <c r="S1065" s="19">
        <v>0</v>
      </c>
      <c r="T1065" s="19">
        <v>0</v>
      </c>
      <c r="U1065" s="19"/>
      <c r="V1065" s="19"/>
      <c r="W1065" s="19">
        <v>0</v>
      </c>
      <c r="X1065" s="19">
        <v>0</v>
      </c>
      <c r="Y1065" s="19">
        <v>0</v>
      </c>
      <c r="Z1065" s="19">
        <v>0</v>
      </c>
      <c r="AA1065" s="19">
        <v>0</v>
      </c>
      <c r="AB1065" s="19">
        <v>0</v>
      </c>
      <c r="AC1065" s="19">
        <v>0</v>
      </c>
      <c r="AD1065" s="19">
        <v>0</v>
      </c>
      <c r="AE1065" s="19">
        <v>0</v>
      </c>
      <c r="AF1065" s="19">
        <v>0</v>
      </c>
      <c r="AG1065" s="19">
        <v>0</v>
      </c>
      <c r="AH1065" s="19">
        <v>0</v>
      </c>
      <c r="AI1065" s="19">
        <v>0</v>
      </c>
      <c r="AJ1065" s="19">
        <v>0</v>
      </c>
      <c r="AK1065" s="19">
        <v>0</v>
      </c>
      <c r="AL1065" s="19">
        <v>0</v>
      </c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>
        <v>0</v>
      </c>
      <c r="BB1065" s="19">
        <v>0</v>
      </c>
      <c r="BC1065" s="19"/>
      <c r="BD1065" s="19"/>
      <c r="BE1065" s="19"/>
      <c r="BF1065" s="19"/>
      <c r="BG1065" s="16">
        <f t="shared" si="65"/>
        <v>0</v>
      </c>
      <c r="BH1065" s="16">
        <f t="shared" si="65"/>
        <v>0</v>
      </c>
      <c r="BI1065" s="16">
        <f t="shared" si="66"/>
        <v>0</v>
      </c>
      <c r="BJ1065" s="16">
        <f t="shared" si="67"/>
        <v>0</v>
      </c>
      <c r="BK1065" s="18">
        <f t="shared" si="64"/>
        <v>0</v>
      </c>
    </row>
    <row r="1066" spans="1:65" x14ac:dyDescent="0.3">
      <c r="A1066" s="12">
        <v>53.978700000000003</v>
      </c>
      <c r="B1066" s="13" t="s">
        <v>1032</v>
      </c>
      <c r="C1066" s="19"/>
      <c r="D1066" s="19"/>
      <c r="E1066" s="19">
        <v>0</v>
      </c>
      <c r="F1066" s="19">
        <v>0</v>
      </c>
      <c r="G1066" s="19">
        <v>0</v>
      </c>
      <c r="H1066" s="19">
        <v>0</v>
      </c>
      <c r="I1066" s="19"/>
      <c r="J1066" s="19"/>
      <c r="K1066" s="19">
        <v>0</v>
      </c>
      <c r="L1066" s="19">
        <v>0</v>
      </c>
      <c r="M1066" s="19">
        <v>0</v>
      </c>
      <c r="N1066" s="19">
        <v>0</v>
      </c>
      <c r="O1066" s="19"/>
      <c r="P1066" s="19"/>
      <c r="Q1066" s="22">
        <v>0</v>
      </c>
      <c r="R1066" s="22">
        <v>0</v>
      </c>
      <c r="S1066" s="19">
        <v>0</v>
      </c>
      <c r="T1066" s="19">
        <v>0</v>
      </c>
      <c r="U1066" s="19"/>
      <c r="V1066" s="19"/>
      <c r="W1066" s="19">
        <v>0</v>
      </c>
      <c r="X1066" s="19">
        <v>0</v>
      </c>
      <c r="Y1066" s="19">
        <v>0</v>
      </c>
      <c r="Z1066" s="19">
        <v>0</v>
      </c>
      <c r="AA1066" s="19">
        <v>0</v>
      </c>
      <c r="AB1066" s="19">
        <v>0</v>
      </c>
      <c r="AC1066" s="19">
        <v>0</v>
      </c>
      <c r="AD1066" s="19">
        <v>0</v>
      </c>
      <c r="AE1066" s="19">
        <v>0</v>
      </c>
      <c r="AF1066" s="19">
        <v>0</v>
      </c>
      <c r="AG1066" s="19">
        <v>0</v>
      </c>
      <c r="AH1066" s="19">
        <v>0</v>
      </c>
      <c r="AI1066" s="19">
        <v>0</v>
      </c>
      <c r="AJ1066" s="19">
        <v>0</v>
      </c>
      <c r="AK1066" s="19">
        <v>0</v>
      </c>
      <c r="AL1066" s="19">
        <v>0</v>
      </c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>
        <v>0</v>
      </c>
      <c r="BB1066" s="19">
        <v>0</v>
      </c>
      <c r="BC1066" s="19"/>
      <c r="BD1066" s="19"/>
      <c r="BE1066" s="19"/>
      <c r="BF1066" s="19"/>
      <c r="BG1066" s="16">
        <f t="shared" si="65"/>
        <v>0</v>
      </c>
      <c r="BH1066" s="16">
        <f t="shared" si="65"/>
        <v>0</v>
      </c>
      <c r="BI1066" s="16">
        <f t="shared" si="66"/>
        <v>0</v>
      </c>
      <c r="BJ1066" s="16">
        <f t="shared" si="67"/>
        <v>0</v>
      </c>
      <c r="BK1066" s="18">
        <f t="shared" si="64"/>
        <v>0</v>
      </c>
    </row>
    <row r="1067" spans="1:65" ht="31.5" x14ac:dyDescent="0.3">
      <c r="A1067" s="12">
        <v>55.100700000000003</v>
      </c>
      <c r="B1067" s="13" t="s">
        <v>1033</v>
      </c>
      <c r="C1067" s="19">
        <v>0</v>
      </c>
      <c r="D1067" s="19">
        <v>560255131.99000001</v>
      </c>
      <c r="E1067" s="21">
        <v>0</v>
      </c>
      <c r="F1067" s="20">
        <v>908826170.19000006</v>
      </c>
      <c r="G1067" s="19">
        <v>0</v>
      </c>
      <c r="H1067" s="19">
        <v>594960884.09000003</v>
      </c>
      <c r="I1067" s="19">
        <v>0</v>
      </c>
      <c r="J1067" s="19">
        <v>333788364.79000002</v>
      </c>
      <c r="K1067" s="19">
        <v>0</v>
      </c>
      <c r="L1067" s="19">
        <v>0</v>
      </c>
      <c r="M1067" s="21">
        <v>0</v>
      </c>
      <c r="N1067" s="20">
        <v>495913002.27999997</v>
      </c>
      <c r="O1067" s="22"/>
      <c r="P1067" s="23">
        <v>180576441.45000002</v>
      </c>
      <c r="Q1067" s="22">
        <v>0</v>
      </c>
      <c r="R1067" s="23">
        <v>216586007.44</v>
      </c>
      <c r="S1067" s="24">
        <v>0</v>
      </c>
      <c r="T1067" s="20">
        <v>412778635.80000001</v>
      </c>
      <c r="U1067" s="19"/>
      <c r="V1067" s="19">
        <v>220106174.88</v>
      </c>
      <c r="W1067" s="21">
        <v>0</v>
      </c>
      <c r="X1067" s="20">
        <v>124075728.77</v>
      </c>
      <c r="Y1067" s="19">
        <v>0</v>
      </c>
      <c r="Z1067" s="19">
        <v>36057877.240000002</v>
      </c>
      <c r="AA1067" s="21">
        <v>0</v>
      </c>
      <c r="AB1067" s="21">
        <v>103950272.58999999</v>
      </c>
      <c r="AC1067" s="21">
        <v>0</v>
      </c>
      <c r="AD1067" s="20">
        <v>481866570.86000001</v>
      </c>
      <c r="AE1067" s="19">
        <v>0</v>
      </c>
      <c r="AF1067" s="19">
        <v>27655084.52</v>
      </c>
      <c r="AG1067" s="21">
        <v>0</v>
      </c>
      <c r="AH1067" s="20">
        <v>185319098.56</v>
      </c>
      <c r="AI1067" s="21">
        <v>0</v>
      </c>
      <c r="AJ1067" s="21">
        <v>94973904.5</v>
      </c>
      <c r="AK1067" s="21">
        <v>0</v>
      </c>
      <c r="AL1067" s="25">
        <v>127136878.17999999</v>
      </c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>
        <v>0</v>
      </c>
      <c r="BB1067" s="19">
        <v>0</v>
      </c>
      <c r="BC1067" s="19"/>
      <c r="BD1067" s="19"/>
      <c r="BE1067" s="19"/>
      <c r="BF1067" s="19"/>
      <c r="BG1067" s="16">
        <f t="shared" si="65"/>
        <v>0</v>
      </c>
      <c r="BH1067" s="16">
        <f t="shared" si="65"/>
        <v>5104826228.1300011</v>
      </c>
      <c r="BI1067" s="89">
        <f t="shared" si="66"/>
        <v>0</v>
      </c>
      <c r="BJ1067" s="89">
        <f t="shared" si="67"/>
        <v>5104826228.1300011</v>
      </c>
      <c r="BK1067" s="18">
        <f t="shared" si="64"/>
        <v>103950272.58999999</v>
      </c>
      <c r="BM1067" s="18"/>
    </row>
    <row r="1068" spans="1:65" ht="31.5" x14ac:dyDescent="0.3">
      <c r="A1068" s="12">
        <v>55.100900000000003</v>
      </c>
      <c r="B1068" s="13" t="s">
        <v>1034</v>
      </c>
      <c r="C1068" s="19"/>
      <c r="D1068" s="19"/>
      <c r="E1068" s="21">
        <v>0</v>
      </c>
      <c r="F1068" s="20">
        <v>78834713</v>
      </c>
      <c r="G1068" s="19">
        <v>0</v>
      </c>
      <c r="H1068" s="19">
        <v>0</v>
      </c>
      <c r="I1068" s="19"/>
      <c r="J1068" s="19"/>
      <c r="K1068" s="19">
        <v>0</v>
      </c>
      <c r="L1068" s="19">
        <v>0</v>
      </c>
      <c r="M1068" s="19">
        <v>0</v>
      </c>
      <c r="N1068" s="19">
        <v>0</v>
      </c>
      <c r="O1068" s="19"/>
      <c r="P1068" s="19"/>
      <c r="Q1068" s="22">
        <v>0</v>
      </c>
      <c r="R1068" s="22">
        <v>0</v>
      </c>
      <c r="S1068" s="19">
        <v>0</v>
      </c>
      <c r="T1068" s="19">
        <v>0</v>
      </c>
      <c r="U1068" s="19"/>
      <c r="V1068" s="19"/>
      <c r="W1068" s="19">
        <v>0</v>
      </c>
      <c r="X1068" s="19">
        <v>0</v>
      </c>
      <c r="Y1068" s="19">
        <v>0</v>
      </c>
      <c r="Z1068" s="19">
        <v>0</v>
      </c>
      <c r="AA1068" s="19">
        <v>0</v>
      </c>
      <c r="AB1068" s="19">
        <v>0</v>
      </c>
      <c r="AC1068" s="19">
        <v>0</v>
      </c>
      <c r="AD1068" s="19">
        <v>0</v>
      </c>
      <c r="AE1068" s="19">
        <v>0</v>
      </c>
      <c r="AF1068" s="19">
        <v>0</v>
      </c>
      <c r="AG1068" s="19">
        <v>0</v>
      </c>
      <c r="AH1068" s="19">
        <v>0</v>
      </c>
      <c r="AI1068" s="19">
        <v>0</v>
      </c>
      <c r="AJ1068" s="19">
        <v>0</v>
      </c>
      <c r="AK1068" s="19">
        <v>0</v>
      </c>
      <c r="AL1068" s="19">
        <v>0</v>
      </c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>
        <v>0</v>
      </c>
      <c r="BB1068" s="19">
        <v>0</v>
      </c>
      <c r="BC1068" s="19"/>
      <c r="BD1068" s="19"/>
      <c r="BE1068" s="19"/>
      <c r="BF1068" s="19"/>
      <c r="BG1068" s="16">
        <f t="shared" si="65"/>
        <v>0</v>
      </c>
      <c r="BH1068" s="16">
        <f t="shared" si="65"/>
        <v>78834713</v>
      </c>
      <c r="BI1068" s="89">
        <f t="shared" si="66"/>
        <v>0</v>
      </c>
      <c r="BJ1068" s="89">
        <f t="shared" si="67"/>
        <v>78834713</v>
      </c>
      <c r="BK1068" s="18">
        <f t="shared" si="64"/>
        <v>0</v>
      </c>
    </row>
    <row r="1069" spans="1:65" x14ac:dyDescent="0.3">
      <c r="A1069" s="12">
        <v>55.101700000000001</v>
      </c>
      <c r="B1069" s="13" t="s">
        <v>1035</v>
      </c>
      <c r="C1069" s="19">
        <v>0</v>
      </c>
      <c r="D1069" s="19">
        <v>5131193</v>
      </c>
      <c r="E1069" s="21">
        <v>0</v>
      </c>
      <c r="F1069" s="20">
        <v>1006657.5</v>
      </c>
      <c r="G1069" s="19">
        <v>0</v>
      </c>
      <c r="H1069" s="19">
        <v>6036800</v>
      </c>
      <c r="I1069" s="19">
        <v>0</v>
      </c>
      <c r="J1069" s="19">
        <v>12582799</v>
      </c>
      <c r="K1069" s="19">
        <v>0</v>
      </c>
      <c r="L1069" s="19">
        <v>0</v>
      </c>
      <c r="M1069" s="19">
        <v>0</v>
      </c>
      <c r="N1069" s="19">
        <v>0</v>
      </c>
      <c r="O1069" s="22"/>
      <c r="P1069" s="23">
        <v>1192295</v>
      </c>
      <c r="Q1069" s="22">
        <v>0</v>
      </c>
      <c r="R1069" s="23">
        <v>1691575</v>
      </c>
      <c r="S1069" s="24">
        <v>0</v>
      </c>
      <c r="T1069" s="20">
        <v>607850</v>
      </c>
      <c r="U1069" s="19"/>
      <c r="V1069" s="19">
        <v>1025800</v>
      </c>
      <c r="W1069" s="21">
        <v>0</v>
      </c>
      <c r="X1069" s="20">
        <v>578820</v>
      </c>
      <c r="Y1069" s="19">
        <v>0</v>
      </c>
      <c r="Z1069" s="19">
        <v>228900</v>
      </c>
      <c r="AA1069" s="19">
        <v>0</v>
      </c>
      <c r="AB1069" s="19">
        <v>0</v>
      </c>
      <c r="AC1069" s="21">
        <v>0</v>
      </c>
      <c r="AD1069" s="20">
        <v>1285486</v>
      </c>
      <c r="AE1069" s="19">
        <v>0</v>
      </c>
      <c r="AF1069" s="19">
        <v>1380697</v>
      </c>
      <c r="AG1069" s="21">
        <v>0</v>
      </c>
      <c r="AH1069" s="20">
        <v>422245</v>
      </c>
      <c r="AI1069" s="21">
        <v>0</v>
      </c>
      <c r="AJ1069" s="21">
        <v>19496369</v>
      </c>
      <c r="AK1069" s="19">
        <v>0</v>
      </c>
      <c r="AL1069" s="19">
        <v>0</v>
      </c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>
        <v>0</v>
      </c>
      <c r="BB1069" s="19">
        <v>0</v>
      </c>
      <c r="BC1069" s="19"/>
      <c r="BD1069" s="19"/>
      <c r="BE1069" s="19"/>
      <c r="BF1069" s="19"/>
      <c r="BG1069" s="16">
        <f t="shared" si="65"/>
        <v>0</v>
      </c>
      <c r="BH1069" s="16">
        <f t="shared" si="65"/>
        <v>52667486.5</v>
      </c>
      <c r="BI1069" s="89">
        <f t="shared" si="66"/>
        <v>0</v>
      </c>
      <c r="BJ1069" s="89">
        <f t="shared" si="67"/>
        <v>52667486.5</v>
      </c>
      <c r="BK1069" s="18">
        <f t="shared" si="64"/>
        <v>0</v>
      </c>
    </row>
    <row r="1070" spans="1:65" x14ac:dyDescent="0.3">
      <c r="A1070" s="12">
        <v>55.102699999999999</v>
      </c>
      <c r="B1070" s="13" t="s">
        <v>1036</v>
      </c>
      <c r="C1070" s="19">
        <v>0</v>
      </c>
      <c r="D1070" s="19">
        <v>27887028</v>
      </c>
      <c r="E1070" s="21">
        <v>0</v>
      </c>
      <c r="F1070" s="20">
        <v>21823408</v>
      </c>
      <c r="G1070" s="19">
        <v>0</v>
      </c>
      <c r="H1070" s="19">
        <v>33357952.629999995</v>
      </c>
      <c r="I1070" s="19">
        <v>0</v>
      </c>
      <c r="J1070" s="19">
        <v>43899</v>
      </c>
      <c r="K1070" s="19">
        <v>0</v>
      </c>
      <c r="L1070" s="19">
        <v>0</v>
      </c>
      <c r="M1070" s="19">
        <v>0</v>
      </c>
      <c r="N1070" s="19">
        <v>0</v>
      </c>
      <c r="O1070" s="19"/>
      <c r="P1070" s="19"/>
      <c r="Q1070" s="22">
        <v>0</v>
      </c>
      <c r="R1070" s="22">
        <v>0</v>
      </c>
      <c r="S1070" s="19">
        <v>0</v>
      </c>
      <c r="T1070" s="19">
        <v>0</v>
      </c>
      <c r="U1070" s="19"/>
      <c r="V1070" s="19"/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  <c r="AB1070" s="19">
        <v>0</v>
      </c>
      <c r="AC1070" s="19">
        <v>0</v>
      </c>
      <c r="AD1070" s="19">
        <v>0</v>
      </c>
      <c r="AE1070" s="19">
        <v>0</v>
      </c>
      <c r="AF1070" s="19">
        <v>278450</v>
      </c>
      <c r="AG1070" s="21">
        <v>0</v>
      </c>
      <c r="AH1070" s="20">
        <v>110870</v>
      </c>
      <c r="AI1070" s="21">
        <v>0</v>
      </c>
      <c r="AJ1070" s="21">
        <v>2180701.87</v>
      </c>
      <c r="AK1070" s="19">
        <v>0</v>
      </c>
      <c r="AL1070" s="19">
        <v>0</v>
      </c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>
        <v>0</v>
      </c>
      <c r="BB1070" s="19">
        <v>0</v>
      </c>
      <c r="BC1070" s="19"/>
      <c r="BD1070" s="19"/>
      <c r="BE1070" s="19"/>
      <c r="BF1070" s="19"/>
      <c r="BG1070" s="16">
        <f t="shared" si="65"/>
        <v>0</v>
      </c>
      <c r="BH1070" s="16">
        <f t="shared" si="65"/>
        <v>85682309.5</v>
      </c>
      <c r="BI1070" s="89">
        <f t="shared" si="66"/>
        <v>0</v>
      </c>
      <c r="BJ1070" s="89">
        <f t="shared" si="67"/>
        <v>85682309.5</v>
      </c>
      <c r="BK1070" s="18">
        <f t="shared" si="64"/>
        <v>0</v>
      </c>
    </row>
    <row r="1071" spans="1:65" x14ac:dyDescent="0.3">
      <c r="A1071" s="12">
        <v>55.103700000000003</v>
      </c>
      <c r="B1071" s="13" t="s">
        <v>1037</v>
      </c>
      <c r="C1071" s="19">
        <v>0</v>
      </c>
      <c r="D1071" s="19">
        <v>2011581</v>
      </c>
      <c r="E1071" s="21">
        <v>0</v>
      </c>
      <c r="F1071" s="20">
        <v>70400</v>
      </c>
      <c r="G1071" s="19">
        <v>0</v>
      </c>
      <c r="H1071" s="19">
        <v>2498122</v>
      </c>
      <c r="I1071" s="19">
        <v>0</v>
      </c>
      <c r="J1071" s="19">
        <v>41014329</v>
      </c>
      <c r="K1071" s="19">
        <v>0</v>
      </c>
      <c r="L1071" s="19">
        <v>0</v>
      </c>
      <c r="M1071" s="21">
        <v>0</v>
      </c>
      <c r="N1071" s="20">
        <v>1065882</v>
      </c>
      <c r="O1071" s="19"/>
      <c r="P1071" s="19"/>
      <c r="Q1071" s="22">
        <v>0</v>
      </c>
      <c r="R1071" s="22">
        <v>0</v>
      </c>
      <c r="S1071" s="19">
        <v>0</v>
      </c>
      <c r="T1071" s="19">
        <v>0</v>
      </c>
      <c r="U1071" s="19"/>
      <c r="V1071" s="19">
        <v>70571837</v>
      </c>
      <c r="W1071" s="21">
        <v>0</v>
      </c>
      <c r="X1071" s="20">
        <v>5038963</v>
      </c>
      <c r="Y1071" s="19">
        <v>0</v>
      </c>
      <c r="Z1071" s="19">
        <v>0</v>
      </c>
      <c r="AA1071" s="19">
        <v>0</v>
      </c>
      <c r="AB1071" s="19">
        <v>0</v>
      </c>
      <c r="AC1071" s="21">
        <v>0</v>
      </c>
      <c r="AD1071" s="20">
        <v>10391376</v>
      </c>
      <c r="AE1071" s="19">
        <v>0</v>
      </c>
      <c r="AF1071" s="19">
        <v>0</v>
      </c>
      <c r="AG1071" s="21">
        <v>0</v>
      </c>
      <c r="AH1071" s="20">
        <v>154825</v>
      </c>
      <c r="AI1071" s="21">
        <v>0</v>
      </c>
      <c r="AJ1071" s="21">
        <v>739849</v>
      </c>
      <c r="AK1071" s="21">
        <v>0</v>
      </c>
      <c r="AL1071" s="20">
        <v>368034</v>
      </c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>
        <v>0</v>
      </c>
      <c r="BB1071" s="19">
        <v>0</v>
      </c>
      <c r="BC1071" s="19"/>
      <c r="BD1071" s="19"/>
      <c r="BE1071" s="19"/>
      <c r="BF1071" s="19"/>
      <c r="BG1071" s="16">
        <f t="shared" si="65"/>
        <v>0</v>
      </c>
      <c r="BH1071" s="16">
        <f t="shared" si="65"/>
        <v>133925198</v>
      </c>
      <c r="BI1071" s="89">
        <f t="shared" si="66"/>
        <v>0</v>
      </c>
      <c r="BJ1071" s="89">
        <f t="shared" si="67"/>
        <v>133925198</v>
      </c>
      <c r="BK1071" s="18">
        <f t="shared" si="64"/>
        <v>0</v>
      </c>
    </row>
    <row r="1072" spans="1:65" x14ac:dyDescent="0.3">
      <c r="A1072" s="12">
        <v>55.104700000000001</v>
      </c>
      <c r="B1072" s="13" t="s">
        <v>1038</v>
      </c>
      <c r="C1072" s="19">
        <v>0</v>
      </c>
      <c r="D1072" s="19">
        <v>1687749</v>
      </c>
      <c r="E1072" s="21">
        <v>0</v>
      </c>
      <c r="F1072" s="20">
        <v>13399076</v>
      </c>
      <c r="G1072" s="19">
        <v>0</v>
      </c>
      <c r="H1072" s="19">
        <v>106982068</v>
      </c>
      <c r="I1072" s="19">
        <v>0</v>
      </c>
      <c r="J1072" s="19">
        <v>212160457</v>
      </c>
      <c r="K1072" s="19">
        <v>0</v>
      </c>
      <c r="L1072" s="19">
        <v>4440000</v>
      </c>
      <c r="M1072" s="21">
        <v>0</v>
      </c>
      <c r="N1072" s="20">
        <v>74292326.200000003</v>
      </c>
      <c r="O1072" s="22"/>
      <c r="P1072" s="23">
        <v>44564975.439999998</v>
      </c>
      <c r="Q1072" s="22">
        <v>0</v>
      </c>
      <c r="R1072" s="23">
        <v>40368463</v>
      </c>
      <c r="S1072" s="24">
        <v>0</v>
      </c>
      <c r="T1072" s="20">
        <v>69280153</v>
      </c>
      <c r="U1072" s="19"/>
      <c r="V1072" s="19">
        <v>16708000</v>
      </c>
      <c r="W1072" s="21">
        <v>0</v>
      </c>
      <c r="X1072" s="20">
        <v>31659770</v>
      </c>
      <c r="Y1072" s="19">
        <v>0</v>
      </c>
      <c r="Z1072" s="19">
        <v>1460000</v>
      </c>
      <c r="AA1072" s="21">
        <v>0</v>
      </c>
      <c r="AB1072" s="21">
        <v>33739320</v>
      </c>
      <c r="AC1072" s="21">
        <v>0</v>
      </c>
      <c r="AD1072" s="20">
        <v>133817233</v>
      </c>
      <c r="AE1072" s="19">
        <v>0</v>
      </c>
      <c r="AF1072" s="19">
        <v>21905647</v>
      </c>
      <c r="AG1072" s="21">
        <v>0</v>
      </c>
      <c r="AH1072" s="20">
        <v>10035670</v>
      </c>
      <c r="AI1072" s="21">
        <v>0</v>
      </c>
      <c r="AJ1072" s="21">
        <v>95339398</v>
      </c>
      <c r="AK1072" s="21">
        <v>0</v>
      </c>
      <c r="AL1072" s="20">
        <v>40345680</v>
      </c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>
        <v>0</v>
      </c>
      <c r="BB1072" s="19">
        <v>0</v>
      </c>
      <c r="BC1072" s="19"/>
      <c r="BD1072" s="19"/>
      <c r="BE1072" s="19"/>
      <c r="BF1072" s="19">
        <v>104700000</v>
      </c>
      <c r="BG1072" s="16">
        <f t="shared" si="65"/>
        <v>0</v>
      </c>
      <c r="BH1072" s="16">
        <f t="shared" si="65"/>
        <v>1056885985.64</v>
      </c>
      <c r="BI1072" s="89">
        <f t="shared" si="66"/>
        <v>0</v>
      </c>
      <c r="BJ1072" s="89">
        <f t="shared" si="67"/>
        <v>1056885985.64</v>
      </c>
      <c r="BK1072" s="18">
        <f t="shared" si="64"/>
        <v>33739320</v>
      </c>
    </row>
    <row r="1073" spans="1:63" x14ac:dyDescent="0.3">
      <c r="A1073" s="12">
        <v>55.105699999999999</v>
      </c>
      <c r="B1073" s="13" t="s">
        <v>1039</v>
      </c>
      <c r="C1073" s="19">
        <v>0</v>
      </c>
      <c r="D1073" s="19">
        <v>8326750</v>
      </c>
      <c r="E1073" s="21">
        <v>0</v>
      </c>
      <c r="F1073" s="20">
        <v>7580713</v>
      </c>
      <c r="G1073" s="19">
        <v>0</v>
      </c>
      <c r="H1073" s="19">
        <v>0</v>
      </c>
      <c r="I1073" s="19">
        <v>0</v>
      </c>
      <c r="J1073" s="19">
        <v>78873167.430000007</v>
      </c>
      <c r="K1073" s="19">
        <v>0</v>
      </c>
      <c r="L1073" s="19">
        <v>36344843.189999998</v>
      </c>
      <c r="M1073" s="21">
        <v>0</v>
      </c>
      <c r="N1073" s="20">
        <v>1648427</v>
      </c>
      <c r="O1073" s="22"/>
      <c r="P1073" s="23">
        <v>55300</v>
      </c>
      <c r="Q1073" s="22">
        <v>0</v>
      </c>
      <c r="R1073" s="23">
        <v>4135</v>
      </c>
      <c r="S1073" s="24">
        <v>0</v>
      </c>
      <c r="T1073" s="20">
        <v>1553500</v>
      </c>
      <c r="U1073" s="19"/>
      <c r="V1073" s="19">
        <v>2788083</v>
      </c>
      <c r="W1073" s="21">
        <v>0</v>
      </c>
      <c r="X1073" s="20">
        <v>14381200</v>
      </c>
      <c r="Y1073" s="19">
        <v>0</v>
      </c>
      <c r="Z1073" s="19">
        <v>0</v>
      </c>
      <c r="AA1073" s="21">
        <v>0</v>
      </c>
      <c r="AB1073" s="21">
        <v>1916495</v>
      </c>
      <c r="AC1073" s="21">
        <v>0</v>
      </c>
      <c r="AD1073" s="20">
        <v>544482</v>
      </c>
      <c r="AE1073" s="19">
        <v>0</v>
      </c>
      <c r="AF1073" s="19">
        <v>2544827</v>
      </c>
      <c r="AG1073" s="21">
        <v>0</v>
      </c>
      <c r="AH1073" s="20">
        <v>153048</v>
      </c>
      <c r="AI1073" s="21">
        <v>0</v>
      </c>
      <c r="AJ1073" s="21">
        <v>183000</v>
      </c>
      <c r="AK1073" s="21">
        <v>0</v>
      </c>
      <c r="AL1073" s="20">
        <v>132500</v>
      </c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>
        <v>0</v>
      </c>
      <c r="BB1073" s="19">
        <v>0</v>
      </c>
      <c r="BC1073" s="19"/>
      <c r="BD1073" s="19"/>
      <c r="BE1073" s="19"/>
      <c r="BF1073" s="19"/>
      <c r="BG1073" s="16">
        <f t="shared" si="65"/>
        <v>0</v>
      </c>
      <c r="BH1073" s="16">
        <f t="shared" si="65"/>
        <v>157030470.62</v>
      </c>
      <c r="BI1073" s="89">
        <f t="shared" si="66"/>
        <v>0</v>
      </c>
      <c r="BJ1073" s="89">
        <f t="shared" si="67"/>
        <v>157030470.62</v>
      </c>
      <c r="BK1073" s="18">
        <f t="shared" si="64"/>
        <v>1916495</v>
      </c>
    </row>
    <row r="1074" spans="1:63" x14ac:dyDescent="0.3">
      <c r="A1074" s="12">
        <v>55.106700000000004</v>
      </c>
      <c r="B1074" s="13" t="s">
        <v>1040</v>
      </c>
      <c r="C1074" s="19">
        <v>0</v>
      </c>
      <c r="D1074" s="19">
        <v>300259479</v>
      </c>
      <c r="E1074" s="21">
        <v>0</v>
      </c>
      <c r="F1074" s="20">
        <v>162685787</v>
      </c>
      <c r="G1074" s="19">
        <v>0</v>
      </c>
      <c r="H1074" s="19">
        <v>46221730</v>
      </c>
      <c r="I1074" s="19">
        <v>0</v>
      </c>
      <c r="J1074" s="19">
        <v>210575248</v>
      </c>
      <c r="K1074" s="19">
        <v>0</v>
      </c>
      <c r="L1074" s="19">
        <v>7604614</v>
      </c>
      <c r="M1074" s="21">
        <v>0</v>
      </c>
      <c r="N1074" s="20">
        <v>73586448</v>
      </c>
      <c r="O1074" s="22"/>
      <c r="P1074" s="23">
        <v>51554118</v>
      </c>
      <c r="Q1074" s="22">
        <v>0</v>
      </c>
      <c r="R1074" s="23">
        <v>115355775</v>
      </c>
      <c r="S1074" s="24">
        <v>0</v>
      </c>
      <c r="T1074" s="20">
        <v>35773498</v>
      </c>
      <c r="U1074" s="19"/>
      <c r="V1074" s="19">
        <v>43928327</v>
      </c>
      <c r="W1074" s="21">
        <v>0</v>
      </c>
      <c r="X1074" s="20">
        <v>45151087</v>
      </c>
      <c r="Y1074" s="19">
        <v>0</v>
      </c>
      <c r="Z1074" s="19">
        <v>16296881</v>
      </c>
      <c r="AA1074" s="21">
        <v>0</v>
      </c>
      <c r="AB1074" s="21">
        <v>36554553</v>
      </c>
      <c r="AC1074" s="21">
        <v>0</v>
      </c>
      <c r="AD1074" s="20">
        <v>181642020</v>
      </c>
      <c r="AE1074" s="19">
        <v>0</v>
      </c>
      <c r="AF1074" s="19">
        <v>28521855</v>
      </c>
      <c r="AG1074" s="21">
        <v>0</v>
      </c>
      <c r="AH1074" s="20">
        <v>56141618</v>
      </c>
      <c r="AI1074" s="21">
        <v>0</v>
      </c>
      <c r="AJ1074" s="21">
        <v>55217276.810000002</v>
      </c>
      <c r="AK1074" s="21">
        <v>0</v>
      </c>
      <c r="AL1074" s="20">
        <v>33631353</v>
      </c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>
        <v>0</v>
      </c>
      <c r="BB1074" s="19">
        <v>0</v>
      </c>
      <c r="BC1074" s="19"/>
      <c r="BD1074" s="19"/>
      <c r="BE1074" s="19"/>
      <c r="BF1074" s="19"/>
      <c r="BG1074" s="16">
        <f t="shared" si="65"/>
        <v>0</v>
      </c>
      <c r="BH1074" s="16">
        <f t="shared" si="65"/>
        <v>1500701667.8099999</v>
      </c>
      <c r="BI1074" s="89">
        <f t="shared" si="66"/>
        <v>0</v>
      </c>
      <c r="BJ1074" s="89">
        <f t="shared" si="67"/>
        <v>1500701667.8099999</v>
      </c>
      <c r="BK1074" s="18">
        <f t="shared" si="64"/>
        <v>36554553</v>
      </c>
    </row>
    <row r="1075" spans="1:63" x14ac:dyDescent="0.3">
      <c r="A1075" s="12">
        <v>55.107700000000001</v>
      </c>
      <c r="B1075" s="13" t="s">
        <v>1041</v>
      </c>
      <c r="C1075" s="19">
        <v>0</v>
      </c>
      <c r="D1075" s="19">
        <v>108600</v>
      </c>
      <c r="E1075" s="21">
        <v>0</v>
      </c>
      <c r="F1075" s="20">
        <v>11700</v>
      </c>
      <c r="G1075" s="19">
        <v>0</v>
      </c>
      <c r="H1075" s="19">
        <v>0</v>
      </c>
      <c r="I1075" s="19">
        <v>0</v>
      </c>
      <c r="J1075" s="19">
        <v>0</v>
      </c>
      <c r="K1075" s="19">
        <v>0</v>
      </c>
      <c r="L1075" s="19">
        <v>0</v>
      </c>
      <c r="M1075" s="21">
        <v>0</v>
      </c>
      <c r="N1075" s="20">
        <v>10000</v>
      </c>
      <c r="O1075" s="19"/>
      <c r="P1075" s="19"/>
      <c r="Q1075" s="22">
        <v>0</v>
      </c>
      <c r="R1075" s="23">
        <v>9000</v>
      </c>
      <c r="S1075" s="24">
        <v>0</v>
      </c>
      <c r="T1075" s="20">
        <v>8520000</v>
      </c>
      <c r="U1075" s="19"/>
      <c r="V1075" s="19">
        <v>56000</v>
      </c>
      <c r="W1075" s="19">
        <v>0</v>
      </c>
      <c r="X1075" s="19">
        <v>0</v>
      </c>
      <c r="Y1075" s="19">
        <v>0</v>
      </c>
      <c r="Z1075" s="19">
        <v>0</v>
      </c>
      <c r="AA1075" s="19">
        <v>0</v>
      </c>
      <c r="AB1075" s="19">
        <v>0</v>
      </c>
      <c r="AC1075" s="21">
        <v>0</v>
      </c>
      <c r="AD1075" s="20">
        <v>3694024</v>
      </c>
      <c r="AE1075" s="19">
        <v>0</v>
      </c>
      <c r="AF1075" s="19">
        <v>0</v>
      </c>
      <c r="AG1075" s="21">
        <v>0</v>
      </c>
      <c r="AH1075" s="20">
        <v>441261</v>
      </c>
      <c r="AI1075" s="21">
        <v>0</v>
      </c>
      <c r="AJ1075" s="21">
        <v>11700</v>
      </c>
      <c r="AK1075" s="19">
        <v>0</v>
      </c>
      <c r="AL1075" s="19">
        <v>0</v>
      </c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>
        <v>0</v>
      </c>
      <c r="BB1075" s="19">
        <v>0</v>
      </c>
      <c r="BC1075" s="19"/>
      <c r="BD1075" s="19"/>
      <c r="BE1075" s="19"/>
      <c r="BF1075" s="19"/>
      <c r="BG1075" s="16">
        <f t="shared" si="65"/>
        <v>0</v>
      </c>
      <c r="BH1075" s="16">
        <f t="shared" si="65"/>
        <v>12862285</v>
      </c>
      <c r="BI1075" s="89">
        <f t="shared" si="66"/>
        <v>0</v>
      </c>
      <c r="BJ1075" s="89">
        <f t="shared" si="67"/>
        <v>12862285</v>
      </c>
      <c r="BK1075" s="18">
        <f t="shared" si="64"/>
        <v>0</v>
      </c>
    </row>
    <row r="1076" spans="1:63" ht="31.5" x14ac:dyDescent="0.3">
      <c r="A1076" s="90">
        <v>55.108699999999999</v>
      </c>
      <c r="B1076" s="13" t="s">
        <v>1042</v>
      </c>
      <c r="C1076" s="19">
        <v>0</v>
      </c>
      <c r="D1076" s="19">
        <v>11620271</v>
      </c>
      <c r="E1076" s="21">
        <v>0</v>
      </c>
      <c r="F1076" s="20">
        <v>19316524</v>
      </c>
      <c r="G1076" s="19">
        <v>0</v>
      </c>
      <c r="H1076" s="19">
        <v>0</v>
      </c>
      <c r="I1076" s="19">
        <v>0</v>
      </c>
      <c r="J1076" s="19">
        <v>2990000</v>
      </c>
      <c r="K1076" s="19">
        <v>0</v>
      </c>
      <c r="L1076" s="19">
        <v>0</v>
      </c>
      <c r="M1076" s="19">
        <v>0</v>
      </c>
      <c r="N1076" s="19">
        <v>0</v>
      </c>
      <c r="O1076" s="22"/>
      <c r="P1076" s="23">
        <v>3150</v>
      </c>
      <c r="Q1076" s="22">
        <v>0</v>
      </c>
      <c r="R1076" s="22">
        <v>0</v>
      </c>
      <c r="S1076" s="19">
        <v>0</v>
      </c>
      <c r="T1076" s="19">
        <v>0</v>
      </c>
      <c r="U1076" s="19"/>
      <c r="V1076" s="19"/>
      <c r="W1076" s="19">
        <v>0</v>
      </c>
      <c r="X1076" s="19">
        <v>0</v>
      </c>
      <c r="Y1076" s="19">
        <v>0</v>
      </c>
      <c r="Z1076" s="19">
        <v>0</v>
      </c>
      <c r="AA1076" s="19">
        <v>0</v>
      </c>
      <c r="AB1076" s="19">
        <v>0</v>
      </c>
      <c r="AC1076" s="21">
        <v>0</v>
      </c>
      <c r="AD1076" s="20">
        <v>2021944</v>
      </c>
      <c r="AE1076" s="19">
        <v>0</v>
      </c>
      <c r="AF1076" s="19">
        <v>72535</v>
      </c>
      <c r="AG1076" s="19">
        <v>0</v>
      </c>
      <c r="AH1076" s="19">
        <v>0</v>
      </c>
      <c r="AI1076" s="21">
        <v>0</v>
      </c>
      <c r="AJ1076" s="21">
        <v>522609</v>
      </c>
      <c r="AK1076" s="19">
        <v>0</v>
      </c>
      <c r="AL1076" s="19">
        <v>0</v>
      </c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>
        <v>0</v>
      </c>
      <c r="BB1076" s="19">
        <v>0</v>
      </c>
      <c r="BC1076" s="19"/>
      <c r="BD1076" s="19"/>
      <c r="BE1076" s="19"/>
      <c r="BF1076" s="19"/>
      <c r="BG1076" s="16">
        <f t="shared" si="65"/>
        <v>0</v>
      </c>
      <c r="BH1076" s="16">
        <f t="shared" si="65"/>
        <v>36547033</v>
      </c>
      <c r="BI1076" s="89">
        <f t="shared" si="66"/>
        <v>0</v>
      </c>
      <c r="BJ1076" s="89">
        <f t="shared" si="67"/>
        <v>36547033</v>
      </c>
      <c r="BK1076" s="18">
        <f t="shared" si="64"/>
        <v>0</v>
      </c>
    </row>
    <row r="1077" spans="1:63" x14ac:dyDescent="0.3">
      <c r="A1077" s="12">
        <v>55.109700000000004</v>
      </c>
      <c r="B1077" s="13" t="s">
        <v>1043</v>
      </c>
      <c r="C1077" s="19"/>
      <c r="D1077" s="19"/>
      <c r="E1077" s="19">
        <v>0</v>
      </c>
      <c r="F1077" s="19">
        <v>0</v>
      </c>
      <c r="G1077" s="19">
        <v>0</v>
      </c>
      <c r="H1077" s="19">
        <v>0</v>
      </c>
      <c r="I1077" s="19"/>
      <c r="J1077" s="19"/>
      <c r="K1077" s="19">
        <v>0</v>
      </c>
      <c r="L1077" s="19">
        <v>0</v>
      </c>
      <c r="M1077" s="19">
        <v>0</v>
      </c>
      <c r="N1077" s="19">
        <v>0</v>
      </c>
      <c r="O1077" s="19"/>
      <c r="P1077" s="19"/>
      <c r="Q1077" s="22">
        <v>0</v>
      </c>
      <c r="R1077" s="22">
        <v>0</v>
      </c>
      <c r="S1077" s="19">
        <v>0</v>
      </c>
      <c r="T1077" s="19">
        <v>0</v>
      </c>
      <c r="U1077" s="19"/>
      <c r="V1077" s="19"/>
      <c r="W1077" s="19">
        <v>0</v>
      </c>
      <c r="X1077" s="19">
        <v>0</v>
      </c>
      <c r="Y1077" s="19">
        <v>0</v>
      </c>
      <c r="Z1077" s="19">
        <v>0</v>
      </c>
      <c r="AA1077" s="19">
        <v>0</v>
      </c>
      <c r="AB1077" s="19">
        <v>0</v>
      </c>
      <c r="AC1077" s="19">
        <v>0</v>
      </c>
      <c r="AD1077" s="19">
        <v>0</v>
      </c>
      <c r="AE1077" s="19">
        <v>0</v>
      </c>
      <c r="AF1077" s="19">
        <v>0</v>
      </c>
      <c r="AG1077" s="19">
        <v>0</v>
      </c>
      <c r="AH1077" s="19">
        <v>0</v>
      </c>
      <c r="AI1077" s="19">
        <v>0</v>
      </c>
      <c r="AJ1077" s="19">
        <v>0</v>
      </c>
      <c r="AK1077" s="19">
        <v>0</v>
      </c>
      <c r="AL1077" s="19">
        <v>0</v>
      </c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>
        <v>0</v>
      </c>
      <c r="BB1077" s="19">
        <v>0</v>
      </c>
      <c r="BC1077" s="19"/>
      <c r="BD1077" s="19"/>
      <c r="BE1077" s="19"/>
      <c r="BF1077" s="19"/>
      <c r="BG1077" s="16">
        <f t="shared" si="65"/>
        <v>0</v>
      </c>
      <c r="BH1077" s="16">
        <f t="shared" si="65"/>
        <v>0</v>
      </c>
      <c r="BI1077" s="89">
        <f t="shared" si="66"/>
        <v>0</v>
      </c>
      <c r="BJ1077" s="89">
        <f t="shared" si="67"/>
        <v>0</v>
      </c>
      <c r="BK1077" s="18">
        <f t="shared" si="64"/>
        <v>0</v>
      </c>
    </row>
    <row r="1078" spans="1:63" x14ac:dyDescent="0.3">
      <c r="A1078" s="12">
        <v>55.110700000000001</v>
      </c>
      <c r="B1078" s="13" t="s">
        <v>1044</v>
      </c>
      <c r="C1078" s="19">
        <v>0</v>
      </c>
      <c r="D1078" s="19">
        <v>15982251</v>
      </c>
      <c r="E1078" s="21">
        <v>0</v>
      </c>
      <c r="F1078" s="20">
        <v>4220000</v>
      </c>
      <c r="G1078" s="19">
        <v>0</v>
      </c>
      <c r="H1078" s="19">
        <v>3552371</v>
      </c>
      <c r="I1078" s="19">
        <v>0</v>
      </c>
      <c r="J1078" s="19">
        <v>16753271</v>
      </c>
      <c r="K1078" s="19">
        <v>0</v>
      </c>
      <c r="L1078" s="19">
        <v>1500000</v>
      </c>
      <c r="M1078" s="21">
        <v>0</v>
      </c>
      <c r="N1078" s="20">
        <v>3154538</v>
      </c>
      <c r="O1078" s="19"/>
      <c r="P1078" s="19"/>
      <c r="Q1078" s="22">
        <v>0</v>
      </c>
      <c r="R1078" s="22">
        <v>0</v>
      </c>
      <c r="S1078" s="24">
        <v>0</v>
      </c>
      <c r="T1078" s="20">
        <v>20000</v>
      </c>
      <c r="U1078" s="19"/>
      <c r="V1078" s="19">
        <v>82633930</v>
      </c>
      <c r="W1078" s="21">
        <v>0</v>
      </c>
      <c r="X1078" s="20">
        <v>87712383</v>
      </c>
      <c r="Y1078" s="19">
        <v>0</v>
      </c>
      <c r="Z1078" s="19">
        <v>0</v>
      </c>
      <c r="AA1078" s="19">
        <v>0</v>
      </c>
      <c r="AB1078" s="19">
        <v>0</v>
      </c>
      <c r="AC1078" s="21">
        <v>0</v>
      </c>
      <c r="AD1078" s="20">
        <v>9954294</v>
      </c>
      <c r="AE1078" s="19">
        <v>0</v>
      </c>
      <c r="AF1078" s="19">
        <v>54754</v>
      </c>
      <c r="AG1078" s="21">
        <v>0</v>
      </c>
      <c r="AH1078" s="20">
        <v>132933759</v>
      </c>
      <c r="AI1078" s="21">
        <v>0</v>
      </c>
      <c r="AJ1078" s="21">
        <v>1630560</v>
      </c>
      <c r="AK1078" s="19">
        <v>0</v>
      </c>
      <c r="AL1078" s="19">
        <v>0</v>
      </c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>
        <v>0</v>
      </c>
      <c r="BB1078" s="19">
        <v>0</v>
      </c>
      <c r="BC1078" s="19"/>
      <c r="BD1078" s="19"/>
      <c r="BE1078" s="19"/>
      <c r="BF1078" s="19"/>
      <c r="BG1078" s="16">
        <f t="shared" si="65"/>
        <v>0</v>
      </c>
      <c r="BH1078" s="16">
        <f t="shared" si="65"/>
        <v>360102111</v>
      </c>
      <c r="BI1078" s="89">
        <f t="shared" si="66"/>
        <v>0</v>
      </c>
      <c r="BJ1078" s="89">
        <f t="shared" si="67"/>
        <v>360102111</v>
      </c>
      <c r="BK1078" s="18">
        <f t="shared" si="64"/>
        <v>0</v>
      </c>
    </row>
    <row r="1079" spans="1:63" x14ac:dyDescent="0.3">
      <c r="A1079" s="12">
        <v>55.111699999999999</v>
      </c>
      <c r="B1079" s="13" t="s">
        <v>1044</v>
      </c>
      <c r="C1079" s="19">
        <v>0</v>
      </c>
      <c r="D1079" s="19"/>
      <c r="E1079" s="21">
        <v>0</v>
      </c>
      <c r="F1079" s="20">
        <v>50000</v>
      </c>
      <c r="G1079" s="19">
        <v>0</v>
      </c>
      <c r="H1079" s="19">
        <v>0</v>
      </c>
      <c r="I1079" s="19">
        <v>0</v>
      </c>
      <c r="J1079" s="19">
        <v>0</v>
      </c>
      <c r="K1079" s="19">
        <v>0</v>
      </c>
      <c r="L1079" s="19">
        <v>0</v>
      </c>
      <c r="M1079" s="19">
        <v>0</v>
      </c>
      <c r="N1079" s="19">
        <v>0</v>
      </c>
      <c r="O1079" s="19"/>
      <c r="P1079" s="19"/>
      <c r="Q1079" s="22">
        <v>0</v>
      </c>
      <c r="R1079" s="22">
        <v>0</v>
      </c>
      <c r="S1079" s="19">
        <v>0</v>
      </c>
      <c r="T1079" s="19">
        <v>0</v>
      </c>
      <c r="U1079" s="19"/>
      <c r="V1079" s="19"/>
      <c r="W1079" s="19">
        <v>0</v>
      </c>
      <c r="X1079" s="19">
        <v>0</v>
      </c>
      <c r="Y1079" s="19">
        <v>0</v>
      </c>
      <c r="Z1079" s="19">
        <v>0</v>
      </c>
      <c r="AA1079" s="19">
        <v>0</v>
      </c>
      <c r="AB1079" s="19">
        <v>0</v>
      </c>
      <c r="AC1079" s="19">
        <v>0</v>
      </c>
      <c r="AD1079" s="19">
        <v>0</v>
      </c>
      <c r="AE1079" s="19">
        <v>0</v>
      </c>
      <c r="AF1079" s="19">
        <v>0</v>
      </c>
      <c r="AG1079" s="21">
        <v>0</v>
      </c>
      <c r="AH1079" s="20">
        <v>244017</v>
      </c>
      <c r="AI1079" s="21">
        <v>0</v>
      </c>
      <c r="AJ1079" s="21">
        <v>28330</v>
      </c>
      <c r="AK1079" s="19">
        <v>0</v>
      </c>
      <c r="AL1079" s="19">
        <v>0</v>
      </c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>
        <v>0</v>
      </c>
      <c r="BB1079" s="19">
        <v>0</v>
      </c>
      <c r="BC1079" s="19"/>
      <c r="BD1079" s="19"/>
      <c r="BE1079" s="19"/>
      <c r="BF1079" s="19"/>
      <c r="BG1079" s="16">
        <f t="shared" si="65"/>
        <v>0</v>
      </c>
      <c r="BH1079" s="16">
        <f t="shared" si="65"/>
        <v>322347</v>
      </c>
      <c r="BI1079" s="89">
        <f t="shared" si="66"/>
        <v>0</v>
      </c>
      <c r="BJ1079" s="89">
        <f t="shared" si="67"/>
        <v>322347</v>
      </c>
      <c r="BK1079" s="18">
        <f t="shared" si="64"/>
        <v>0</v>
      </c>
    </row>
    <row r="1080" spans="1:63" ht="31.5" x14ac:dyDescent="0.3">
      <c r="A1080" s="12">
        <v>55.112700000000004</v>
      </c>
      <c r="B1080" s="13" t="s">
        <v>1045</v>
      </c>
      <c r="C1080" s="19"/>
      <c r="D1080" s="19"/>
      <c r="E1080" s="19">
        <v>0</v>
      </c>
      <c r="F1080" s="19">
        <v>0</v>
      </c>
      <c r="G1080" s="19">
        <v>0</v>
      </c>
      <c r="H1080" s="19">
        <v>645760</v>
      </c>
      <c r="I1080" s="19">
        <v>0</v>
      </c>
      <c r="J1080" s="19">
        <v>2373314</v>
      </c>
      <c r="K1080" s="19">
        <v>0</v>
      </c>
      <c r="L1080" s="19">
        <v>0</v>
      </c>
      <c r="M1080" s="21">
        <v>0</v>
      </c>
      <c r="N1080" s="20">
        <v>25000</v>
      </c>
      <c r="O1080" s="19"/>
      <c r="P1080" s="19"/>
      <c r="Q1080" s="22">
        <v>0</v>
      </c>
      <c r="R1080" s="23">
        <v>25000</v>
      </c>
      <c r="S1080" s="19">
        <v>0</v>
      </c>
      <c r="T1080" s="19">
        <v>0</v>
      </c>
      <c r="U1080" s="19"/>
      <c r="V1080" s="19">
        <v>382000</v>
      </c>
      <c r="W1080" s="21">
        <v>0</v>
      </c>
      <c r="X1080" s="20">
        <v>208550</v>
      </c>
      <c r="Y1080" s="19">
        <v>0</v>
      </c>
      <c r="Z1080" s="19">
        <v>0</v>
      </c>
      <c r="AA1080" s="19">
        <v>0</v>
      </c>
      <c r="AB1080" s="19">
        <v>0</v>
      </c>
      <c r="AC1080" s="21">
        <v>0</v>
      </c>
      <c r="AD1080" s="20">
        <v>46545</v>
      </c>
      <c r="AE1080" s="19">
        <v>0</v>
      </c>
      <c r="AF1080" s="19">
        <v>0</v>
      </c>
      <c r="AG1080" s="19">
        <v>0</v>
      </c>
      <c r="AH1080" s="19">
        <v>0</v>
      </c>
      <c r="AI1080" s="21">
        <v>0</v>
      </c>
      <c r="AJ1080" s="21">
        <v>359090</v>
      </c>
      <c r="AK1080" s="19">
        <v>0</v>
      </c>
      <c r="AL1080" s="19">
        <v>0</v>
      </c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>
        <v>0</v>
      </c>
      <c r="BB1080" s="19">
        <v>0</v>
      </c>
      <c r="BC1080" s="19"/>
      <c r="BD1080" s="19"/>
      <c r="BE1080" s="19"/>
      <c r="BF1080" s="19"/>
      <c r="BG1080" s="16">
        <f t="shared" si="65"/>
        <v>0</v>
      </c>
      <c r="BH1080" s="16">
        <f t="shared" si="65"/>
        <v>4065259</v>
      </c>
      <c r="BI1080" s="89">
        <f t="shared" si="66"/>
        <v>0</v>
      </c>
      <c r="BJ1080" s="89">
        <f t="shared" si="67"/>
        <v>4065259</v>
      </c>
      <c r="BK1080" s="18">
        <f t="shared" si="64"/>
        <v>0</v>
      </c>
    </row>
    <row r="1081" spans="1:63" x14ac:dyDescent="0.3">
      <c r="A1081" s="12">
        <v>55.113700000000001</v>
      </c>
      <c r="B1081" s="13" t="s">
        <v>1046</v>
      </c>
      <c r="C1081" s="19">
        <v>0</v>
      </c>
      <c r="D1081" s="19"/>
      <c r="E1081" s="19">
        <v>0</v>
      </c>
      <c r="F1081" s="19">
        <v>0</v>
      </c>
      <c r="G1081" s="19">
        <v>0</v>
      </c>
      <c r="H1081" s="19">
        <v>0</v>
      </c>
      <c r="I1081" s="19">
        <v>0</v>
      </c>
      <c r="J1081" s="19">
        <v>0</v>
      </c>
      <c r="K1081" s="19">
        <v>0</v>
      </c>
      <c r="L1081" s="19">
        <v>0</v>
      </c>
      <c r="M1081" s="19">
        <v>0</v>
      </c>
      <c r="N1081" s="19">
        <v>0</v>
      </c>
      <c r="O1081" s="19"/>
      <c r="P1081" s="19"/>
      <c r="Q1081" s="22">
        <v>0</v>
      </c>
      <c r="R1081" s="22">
        <v>0</v>
      </c>
      <c r="S1081" s="19">
        <v>0</v>
      </c>
      <c r="T1081" s="19">
        <v>0</v>
      </c>
      <c r="U1081" s="19"/>
      <c r="V1081" s="19"/>
      <c r="W1081" s="19">
        <v>0</v>
      </c>
      <c r="X1081" s="19">
        <v>0</v>
      </c>
      <c r="Y1081" s="19">
        <v>0</v>
      </c>
      <c r="Z1081" s="19">
        <v>0</v>
      </c>
      <c r="AA1081" s="19">
        <v>0</v>
      </c>
      <c r="AB1081" s="19">
        <v>0</v>
      </c>
      <c r="AC1081" s="19">
        <v>0</v>
      </c>
      <c r="AD1081" s="19">
        <v>0</v>
      </c>
      <c r="AE1081" s="19">
        <v>0</v>
      </c>
      <c r="AF1081" s="19">
        <v>0</v>
      </c>
      <c r="AG1081" s="19">
        <v>0</v>
      </c>
      <c r="AH1081" s="19">
        <v>0</v>
      </c>
      <c r="AI1081" s="21">
        <v>0</v>
      </c>
      <c r="AJ1081" s="21">
        <v>275626</v>
      </c>
      <c r="AK1081" s="19">
        <v>0</v>
      </c>
      <c r="AL1081" s="19">
        <v>0</v>
      </c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>
        <v>0</v>
      </c>
      <c r="BB1081" s="19">
        <v>0</v>
      </c>
      <c r="BC1081" s="19"/>
      <c r="BD1081" s="19"/>
      <c r="BE1081" s="19"/>
      <c r="BF1081" s="19"/>
      <c r="BG1081" s="16">
        <f t="shared" si="65"/>
        <v>0</v>
      </c>
      <c r="BH1081" s="16">
        <f t="shared" si="65"/>
        <v>275626</v>
      </c>
      <c r="BI1081" s="89">
        <f t="shared" si="66"/>
        <v>0</v>
      </c>
      <c r="BJ1081" s="89">
        <f t="shared" si="67"/>
        <v>275626</v>
      </c>
      <c r="BK1081" s="18">
        <f t="shared" si="64"/>
        <v>0</v>
      </c>
    </row>
    <row r="1082" spans="1:63" ht="31.5" x14ac:dyDescent="0.3">
      <c r="A1082" s="12">
        <v>55.114699999999999</v>
      </c>
      <c r="B1082" s="13" t="s">
        <v>1033</v>
      </c>
      <c r="C1082" s="19">
        <v>0</v>
      </c>
      <c r="D1082" s="19"/>
      <c r="E1082" s="19">
        <v>0</v>
      </c>
      <c r="F1082" s="19">
        <v>0</v>
      </c>
      <c r="G1082" s="19">
        <v>0</v>
      </c>
      <c r="H1082" s="19">
        <v>0</v>
      </c>
      <c r="I1082" s="19"/>
      <c r="J1082" s="19"/>
      <c r="K1082" s="19">
        <v>0</v>
      </c>
      <c r="L1082" s="19">
        <v>0</v>
      </c>
      <c r="M1082" s="19">
        <v>0</v>
      </c>
      <c r="N1082" s="19">
        <v>0</v>
      </c>
      <c r="O1082" s="19"/>
      <c r="P1082" s="19"/>
      <c r="Q1082" s="22">
        <v>0</v>
      </c>
      <c r="R1082" s="22">
        <v>0</v>
      </c>
      <c r="S1082" s="19">
        <v>0</v>
      </c>
      <c r="T1082" s="19">
        <v>0</v>
      </c>
      <c r="U1082" s="19"/>
      <c r="V1082" s="19"/>
      <c r="W1082" s="19">
        <v>0</v>
      </c>
      <c r="X1082" s="19">
        <v>0</v>
      </c>
      <c r="Y1082" s="19">
        <v>0</v>
      </c>
      <c r="Z1082" s="19">
        <v>0</v>
      </c>
      <c r="AA1082" s="19">
        <v>0</v>
      </c>
      <c r="AB1082" s="19">
        <v>0</v>
      </c>
      <c r="AC1082" s="21">
        <v>0</v>
      </c>
      <c r="AD1082" s="20">
        <v>55710</v>
      </c>
      <c r="AE1082" s="19">
        <v>0</v>
      </c>
      <c r="AF1082" s="19">
        <v>0</v>
      </c>
      <c r="AG1082" s="19">
        <v>0</v>
      </c>
      <c r="AH1082" s="19">
        <v>0</v>
      </c>
      <c r="AI1082" s="21">
        <v>0</v>
      </c>
      <c r="AJ1082" s="21">
        <v>380170</v>
      </c>
      <c r="AK1082" s="19">
        <v>0</v>
      </c>
      <c r="AL1082" s="19">
        <v>0</v>
      </c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>
        <v>0</v>
      </c>
      <c r="BB1082" s="19">
        <v>0</v>
      </c>
      <c r="BC1082" s="19"/>
      <c r="BD1082" s="19"/>
      <c r="BE1082" s="19"/>
      <c r="BF1082" s="19"/>
      <c r="BG1082" s="16">
        <f t="shared" si="65"/>
        <v>0</v>
      </c>
      <c r="BH1082" s="16">
        <f t="shared" si="65"/>
        <v>435880</v>
      </c>
      <c r="BI1082" s="89">
        <f t="shared" si="66"/>
        <v>0</v>
      </c>
      <c r="BJ1082" s="89">
        <f t="shared" si="67"/>
        <v>435880</v>
      </c>
      <c r="BK1082" s="18">
        <f t="shared" si="64"/>
        <v>0</v>
      </c>
    </row>
    <row r="1083" spans="1:63" ht="31.5" x14ac:dyDescent="0.3">
      <c r="A1083" s="12">
        <v>55.116700000000002</v>
      </c>
      <c r="B1083" s="13" t="s">
        <v>1047</v>
      </c>
      <c r="C1083" s="19"/>
      <c r="D1083" s="19"/>
      <c r="E1083" s="19">
        <v>0</v>
      </c>
      <c r="F1083" s="19">
        <v>0</v>
      </c>
      <c r="G1083" s="19">
        <v>0</v>
      </c>
      <c r="H1083" s="19">
        <v>0</v>
      </c>
      <c r="I1083" s="19">
        <v>0</v>
      </c>
      <c r="J1083" s="19">
        <v>8019000</v>
      </c>
      <c r="K1083" s="19">
        <v>0</v>
      </c>
      <c r="L1083" s="19">
        <v>0</v>
      </c>
      <c r="M1083" s="21">
        <v>0</v>
      </c>
      <c r="N1083" s="20">
        <v>7100000</v>
      </c>
      <c r="O1083" s="22"/>
      <c r="P1083" s="23">
        <v>2900000</v>
      </c>
      <c r="Q1083" s="22">
        <v>0</v>
      </c>
      <c r="R1083" s="22">
        <v>0</v>
      </c>
      <c r="S1083" s="19">
        <v>0</v>
      </c>
      <c r="T1083" s="19">
        <v>0</v>
      </c>
      <c r="U1083" s="19"/>
      <c r="V1083" s="19"/>
      <c r="W1083" s="19">
        <v>0</v>
      </c>
      <c r="X1083" s="19">
        <v>0</v>
      </c>
      <c r="Y1083" s="19">
        <v>0</v>
      </c>
      <c r="Z1083" s="19">
        <v>0</v>
      </c>
      <c r="AA1083" s="21">
        <v>0</v>
      </c>
      <c r="AB1083" s="21">
        <v>420100</v>
      </c>
      <c r="AC1083" s="19">
        <v>0</v>
      </c>
      <c r="AD1083" s="19">
        <v>0</v>
      </c>
      <c r="AE1083" s="19">
        <v>0</v>
      </c>
      <c r="AF1083" s="19">
        <v>0</v>
      </c>
      <c r="AG1083" s="21">
        <v>0</v>
      </c>
      <c r="AH1083" s="20">
        <v>2000000</v>
      </c>
      <c r="AI1083" s="19">
        <v>0</v>
      </c>
      <c r="AJ1083" s="19">
        <v>0</v>
      </c>
      <c r="AK1083" s="19">
        <v>0</v>
      </c>
      <c r="AL1083" s="19">
        <v>0</v>
      </c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>
        <v>0</v>
      </c>
      <c r="BB1083" s="19">
        <v>0</v>
      </c>
      <c r="BC1083" s="19"/>
      <c r="BD1083" s="19"/>
      <c r="BE1083" s="19"/>
      <c r="BF1083" s="19"/>
      <c r="BG1083" s="16">
        <f t="shared" si="65"/>
        <v>0</v>
      </c>
      <c r="BH1083" s="16">
        <f t="shared" si="65"/>
        <v>20439100</v>
      </c>
      <c r="BI1083" s="89">
        <f t="shared" si="66"/>
        <v>0</v>
      </c>
      <c r="BJ1083" s="89">
        <f t="shared" si="67"/>
        <v>20439100</v>
      </c>
      <c r="BK1083" s="18">
        <f t="shared" si="64"/>
        <v>420100</v>
      </c>
    </row>
    <row r="1084" spans="1:63" x14ac:dyDescent="0.3">
      <c r="A1084" s="26">
        <v>55.200699999999998</v>
      </c>
      <c r="B1084" s="13" t="s">
        <v>1048</v>
      </c>
      <c r="C1084" s="19">
        <v>0</v>
      </c>
      <c r="D1084" s="19"/>
      <c r="E1084" s="19">
        <v>0</v>
      </c>
      <c r="F1084" s="19">
        <v>0</v>
      </c>
      <c r="G1084" s="19">
        <v>0</v>
      </c>
      <c r="H1084" s="19">
        <v>0</v>
      </c>
      <c r="I1084" s="19"/>
      <c r="J1084" s="19"/>
      <c r="K1084" s="19">
        <v>0</v>
      </c>
      <c r="L1084" s="19">
        <v>0</v>
      </c>
      <c r="M1084" s="19">
        <v>0</v>
      </c>
      <c r="N1084" s="19">
        <v>0</v>
      </c>
      <c r="O1084" s="19"/>
      <c r="P1084" s="19"/>
      <c r="Q1084" s="22">
        <v>0</v>
      </c>
      <c r="R1084" s="22">
        <v>0</v>
      </c>
      <c r="S1084" s="19">
        <v>0</v>
      </c>
      <c r="T1084" s="19">
        <v>0</v>
      </c>
      <c r="U1084" s="19"/>
      <c r="V1084" s="19"/>
      <c r="W1084" s="19">
        <v>0</v>
      </c>
      <c r="X1084" s="19">
        <v>0</v>
      </c>
      <c r="Y1084" s="19">
        <v>0</v>
      </c>
      <c r="Z1084" s="19">
        <v>0</v>
      </c>
      <c r="AA1084" s="19">
        <v>0</v>
      </c>
      <c r="AB1084" s="19">
        <v>0</v>
      </c>
      <c r="AC1084" s="19">
        <v>0</v>
      </c>
      <c r="AD1084" s="19">
        <v>0</v>
      </c>
      <c r="AE1084" s="19">
        <v>0</v>
      </c>
      <c r="AF1084" s="19">
        <v>0</v>
      </c>
      <c r="AG1084" s="19">
        <v>0</v>
      </c>
      <c r="AH1084" s="19">
        <v>0</v>
      </c>
      <c r="AI1084" s="19">
        <v>0</v>
      </c>
      <c r="AJ1084" s="19">
        <v>0</v>
      </c>
      <c r="AK1084" s="19">
        <v>0</v>
      </c>
      <c r="AL1084" s="19">
        <v>0</v>
      </c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>
        <v>0</v>
      </c>
      <c r="BB1084" s="19">
        <v>0</v>
      </c>
      <c r="BC1084" s="19"/>
      <c r="BD1084" s="19"/>
      <c r="BE1084" s="19"/>
      <c r="BF1084" s="19"/>
      <c r="BG1084" s="16">
        <f t="shared" si="65"/>
        <v>0</v>
      </c>
      <c r="BH1084" s="16">
        <f t="shared" si="65"/>
        <v>0</v>
      </c>
      <c r="BI1084" s="89">
        <f t="shared" si="66"/>
        <v>0</v>
      </c>
      <c r="BJ1084" s="89">
        <f t="shared" si="67"/>
        <v>0</v>
      </c>
      <c r="BK1084" s="18">
        <f t="shared" si="64"/>
        <v>0</v>
      </c>
    </row>
    <row r="1085" spans="1:63" x14ac:dyDescent="0.3">
      <c r="A1085" s="26">
        <v>55.203699999999998</v>
      </c>
      <c r="B1085" s="13" t="s">
        <v>1049</v>
      </c>
      <c r="C1085" s="19">
        <v>0</v>
      </c>
      <c r="D1085" s="19"/>
      <c r="E1085" s="19">
        <v>0</v>
      </c>
      <c r="F1085" s="19">
        <v>0</v>
      </c>
      <c r="G1085" s="19">
        <v>0</v>
      </c>
      <c r="H1085" s="19">
        <v>0</v>
      </c>
      <c r="I1085" s="19"/>
      <c r="J1085" s="19"/>
      <c r="K1085" s="19">
        <v>0</v>
      </c>
      <c r="L1085" s="19">
        <v>0</v>
      </c>
      <c r="M1085" s="19">
        <v>0</v>
      </c>
      <c r="N1085" s="19">
        <v>0</v>
      </c>
      <c r="O1085" s="19"/>
      <c r="P1085" s="19"/>
      <c r="Q1085" s="22">
        <v>0</v>
      </c>
      <c r="R1085" s="22">
        <v>0</v>
      </c>
      <c r="S1085" s="19">
        <v>0</v>
      </c>
      <c r="T1085" s="19">
        <v>0</v>
      </c>
      <c r="U1085" s="19"/>
      <c r="V1085" s="19"/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9">
        <v>0</v>
      </c>
      <c r="AC1085" s="19">
        <v>0</v>
      </c>
      <c r="AD1085" s="19">
        <v>0</v>
      </c>
      <c r="AE1085" s="19">
        <v>0</v>
      </c>
      <c r="AF1085" s="19">
        <v>0</v>
      </c>
      <c r="AG1085" s="19">
        <v>0</v>
      </c>
      <c r="AH1085" s="19">
        <v>0</v>
      </c>
      <c r="AI1085" s="19">
        <v>0</v>
      </c>
      <c r="AJ1085" s="19">
        <v>0</v>
      </c>
      <c r="AK1085" s="19">
        <v>0</v>
      </c>
      <c r="AL1085" s="19">
        <v>0</v>
      </c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>
        <v>1655130111.9400001</v>
      </c>
      <c r="BA1085" s="19">
        <v>0</v>
      </c>
      <c r="BB1085" s="19">
        <v>0</v>
      </c>
      <c r="BC1085" s="19"/>
      <c r="BD1085" s="19"/>
      <c r="BE1085" s="19"/>
      <c r="BF1085" s="19"/>
      <c r="BG1085" s="16">
        <f t="shared" si="65"/>
        <v>0</v>
      </c>
      <c r="BH1085" s="16">
        <f t="shared" si="65"/>
        <v>1655130111.9400001</v>
      </c>
      <c r="BI1085" s="89">
        <f t="shared" si="66"/>
        <v>0</v>
      </c>
      <c r="BJ1085" s="89">
        <f t="shared" si="67"/>
        <v>1655130111.9400001</v>
      </c>
      <c r="BK1085" s="18">
        <f t="shared" si="64"/>
        <v>0</v>
      </c>
    </row>
    <row r="1086" spans="1:63" x14ac:dyDescent="0.3">
      <c r="A1086" s="26">
        <v>55.2057</v>
      </c>
      <c r="B1086" s="13" t="s">
        <v>1050</v>
      </c>
      <c r="C1086" s="19"/>
      <c r="D1086" s="19"/>
      <c r="E1086" s="19">
        <v>0</v>
      </c>
      <c r="F1086" s="19">
        <v>0</v>
      </c>
      <c r="G1086" s="19">
        <v>0</v>
      </c>
      <c r="H1086" s="19">
        <v>0</v>
      </c>
      <c r="I1086" s="19"/>
      <c r="J1086" s="19"/>
      <c r="K1086" s="19">
        <v>0</v>
      </c>
      <c r="L1086" s="19">
        <v>0</v>
      </c>
      <c r="M1086" s="19" t="s">
        <v>73</v>
      </c>
      <c r="N1086" s="19" t="s">
        <v>73</v>
      </c>
      <c r="O1086" s="19"/>
      <c r="P1086" s="19"/>
      <c r="Q1086" s="22">
        <v>0</v>
      </c>
      <c r="R1086" s="22">
        <v>0</v>
      </c>
      <c r="S1086" s="19">
        <v>0</v>
      </c>
      <c r="T1086" s="19">
        <v>0</v>
      </c>
      <c r="U1086" s="19"/>
      <c r="V1086" s="19"/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9">
        <v>0</v>
      </c>
      <c r="AC1086" s="19">
        <v>0</v>
      </c>
      <c r="AD1086" s="19">
        <v>0</v>
      </c>
      <c r="AE1086" s="19"/>
      <c r="AF1086" s="19"/>
      <c r="AG1086" s="19">
        <v>0</v>
      </c>
      <c r="AH1086" s="19">
        <v>0</v>
      </c>
      <c r="AI1086" s="19">
        <v>0</v>
      </c>
      <c r="AJ1086" s="19">
        <v>0</v>
      </c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>
        <v>73309281</v>
      </c>
      <c r="BA1086" s="19">
        <v>0</v>
      </c>
      <c r="BB1086" s="19">
        <v>0</v>
      </c>
      <c r="BC1086" s="19"/>
      <c r="BD1086" s="19"/>
      <c r="BE1086" s="19"/>
      <c r="BF1086" s="19"/>
      <c r="BG1086" s="16">
        <f t="shared" si="65"/>
        <v>0</v>
      </c>
      <c r="BH1086" s="16">
        <f t="shared" si="65"/>
        <v>73309281</v>
      </c>
      <c r="BI1086" s="89">
        <f t="shared" si="66"/>
        <v>0</v>
      </c>
      <c r="BJ1086" s="89">
        <f t="shared" si="67"/>
        <v>73309281</v>
      </c>
      <c r="BK1086" s="18">
        <f t="shared" si="64"/>
        <v>0</v>
      </c>
    </row>
    <row r="1087" spans="1:63" x14ac:dyDescent="0.3">
      <c r="A1087" s="26">
        <v>55.300699999999999</v>
      </c>
      <c r="B1087" s="13" t="s">
        <v>1051</v>
      </c>
      <c r="C1087" s="19">
        <v>0</v>
      </c>
      <c r="D1087" s="19"/>
      <c r="E1087" s="19">
        <v>0</v>
      </c>
      <c r="F1087" s="19">
        <v>0</v>
      </c>
      <c r="G1087" s="19">
        <v>0</v>
      </c>
      <c r="H1087" s="19">
        <v>0</v>
      </c>
      <c r="I1087" s="19">
        <v>0</v>
      </c>
      <c r="J1087" s="19">
        <v>654369</v>
      </c>
      <c r="K1087" s="19">
        <v>0</v>
      </c>
      <c r="L1087" s="19">
        <v>0</v>
      </c>
      <c r="M1087" s="19">
        <v>0</v>
      </c>
      <c r="N1087" s="19">
        <v>0</v>
      </c>
      <c r="O1087" s="19"/>
      <c r="P1087" s="19"/>
      <c r="Q1087" s="22">
        <v>0</v>
      </c>
      <c r="R1087" s="22">
        <v>0</v>
      </c>
      <c r="S1087" s="19">
        <v>0</v>
      </c>
      <c r="T1087" s="19">
        <v>0</v>
      </c>
      <c r="U1087" s="19"/>
      <c r="V1087" s="19"/>
      <c r="W1087" s="19">
        <v>0</v>
      </c>
      <c r="X1087" s="19">
        <v>0</v>
      </c>
      <c r="Y1087" s="19">
        <v>0</v>
      </c>
      <c r="Z1087" s="19">
        <v>0</v>
      </c>
      <c r="AA1087" s="19">
        <v>0</v>
      </c>
      <c r="AB1087" s="19">
        <v>0</v>
      </c>
      <c r="AC1087" s="19">
        <v>0</v>
      </c>
      <c r="AD1087" s="19">
        <v>0</v>
      </c>
      <c r="AE1087" s="19">
        <v>0</v>
      </c>
      <c r="AF1087" s="19">
        <v>0</v>
      </c>
      <c r="AG1087" s="19">
        <v>0</v>
      </c>
      <c r="AH1087" s="19">
        <v>0</v>
      </c>
      <c r="AI1087" s="21">
        <v>0</v>
      </c>
      <c r="AJ1087" s="21">
        <v>4720</v>
      </c>
      <c r="AK1087" s="19">
        <v>0</v>
      </c>
      <c r="AL1087" s="19">
        <v>0</v>
      </c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>
        <v>123147000</v>
      </c>
      <c r="AY1087" s="19"/>
      <c r="AZ1087" s="19">
        <v>606418577</v>
      </c>
      <c r="BA1087" s="19">
        <v>0</v>
      </c>
      <c r="BB1087" s="19">
        <v>0</v>
      </c>
      <c r="BC1087" s="19"/>
      <c r="BD1087" s="19"/>
      <c r="BE1087" s="19"/>
      <c r="BF1087" s="19"/>
      <c r="BG1087" s="16">
        <f t="shared" si="65"/>
        <v>0</v>
      </c>
      <c r="BH1087" s="16">
        <f t="shared" si="65"/>
        <v>730224666</v>
      </c>
      <c r="BI1087" s="89">
        <f t="shared" si="66"/>
        <v>0</v>
      </c>
      <c r="BJ1087" s="89">
        <f t="shared" si="67"/>
        <v>730224666</v>
      </c>
      <c r="BK1087" s="18">
        <f t="shared" si="64"/>
        <v>0</v>
      </c>
    </row>
    <row r="1088" spans="1:63" ht="47.25" x14ac:dyDescent="0.3">
      <c r="A1088" s="26">
        <v>55.301700000000004</v>
      </c>
      <c r="B1088" s="13" t="s">
        <v>1052</v>
      </c>
      <c r="C1088" s="19">
        <v>0</v>
      </c>
      <c r="D1088" s="19"/>
      <c r="E1088" s="19">
        <v>0</v>
      </c>
      <c r="F1088" s="19">
        <v>0</v>
      </c>
      <c r="G1088" s="19">
        <v>0</v>
      </c>
      <c r="H1088" s="19">
        <v>0</v>
      </c>
      <c r="I1088" s="19"/>
      <c r="J1088" s="19"/>
      <c r="K1088" s="19">
        <v>0</v>
      </c>
      <c r="L1088" s="19">
        <v>0</v>
      </c>
      <c r="M1088" s="19">
        <v>0</v>
      </c>
      <c r="N1088" s="19">
        <v>0</v>
      </c>
      <c r="O1088" s="19"/>
      <c r="P1088" s="19"/>
      <c r="Q1088" s="22">
        <v>0</v>
      </c>
      <c r="R1088" s="22">
        <v>0</v>
      </c>
      <c r="S1088" s="19">
        <v>0</v>
      </c>
      <c r="T1088" s="19">
        <v>0</v>
      </c>
      <c r="U1088" s="19"/>
      <c r="V1088" s="19"/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9">
        <v>0</v>
      </c>
      <c r="AC1088" s="19">
        <v>0</v>
      </c>
      <c r="AD1088" s="19">
        <v>0</v>
      </c>
      <c r="AE1088" s="19">
        <v>0</v>
      </c>
      <c r="AF1088" s="19">
        <v>0</v>
      </c>
      <c r="AG1088" s="19">
        <v>0</v>
      </c>
      <c r="AH1088" s="19">
        <v>0</v>
      </c>
      <c r="AI1088" s="19">
        <v>0</v>
      </c>
      <c r="AJ1088" s="19">
        <v>0</v>
      </c>
      <c r="AK1088" s="19">
        <v>0</v>
      </c>
      <c r="AL1088" s="19">
        <v>0</v>
      </c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>
        <v>36000000</v>
      </c>
      <c r="BA1088" s="19">
        <v>0</v>
      </c>
      <c r="BB1088" s="19">
        <v>0</v>
      </c>
      <c r="BC1088" s="19"/>
      <c r="BD1088" s="19"/>
      <c r="BE1088" s="19"/>
      <c r="BF1088" s="19"/>
      <c r="BG1088" s="16">
        <f t="shared" si="65"/>
        <v>0</v>
      </c>
      <c r="BH1088" s="16">
        <f t="shared" si="65"/>
        <v>36000000</v>
      </c>
      <c r="BI1088" s="89">
        <f t="shared" si="66"/>
        <v>0</v>
      </c>
      <c r="BJ1088" s="89">
        <f t="shared" si="67"/>
        <v>36000000</v>
      </c>
      <c r="BK1088" s="18">
        <f t="shared" si="64"/>
        <v>0</v>
      </c>
    </row>
    <row r="1089" spans="1:63" x14ac:dyDescent="0.3">
      <c r="A1089" s="26">
        <v>55.302700000000002</v>
      </c>
      <c r="B1089" s="13" t="s">
        <v>1053</v>
      </c>
      <c r="C1089" s="19"/>
      <c r="D1089" s="19"/>
      <c r="E1089" s="19">
        <v>0</v>
      </c>
      <c r="F1089" s="19">
        <v>0</v>
      </c>
      <c r="G1089" s="19">
        <v>0</v>
      </c>
      <c r="H1089" s="19">
        <v>0</v>
      </c>
      <c r="I1089" s="19"/>
      <c r="J1089" s="19"/>
      <c r="K1089" s="19">
        <v>0</v>
      </c>
      <c r="L1089" s="19">
        <v>0</v>
      </c>
      <c r="M1089" s="19">
        <v>0</v>
      </c>
      <c r="N1089" s="19">
        <v>0</v>
      </c>
      <c r="O1089" s="19"/>
      <c r="P1089" s="19"/>
      <c r="Q1089" s="22">
        <v>0</v>
      </c>
      <c r="R1089" s="22">
        <v>0</v>
      </c>
      <c r="S1089" s="19">
        <v>0</v>
      </c>
      <c r="T1089" s="19">
        <v>0</v>
      </c>
      <c r="U1089" s="19"/>
      <c r="V1089" s="19"/>
      <c r="W1089" s="19">
        <v>0</v>
      </c>
      <c r="X1089" s="19">
        <v>0</v>
      </c>
      <c r="Y1089" s="19">
        <v>0</v>
      </c>
      <c r="Z1089" s="19">
        <v>0</v>
      </c>
      <c r="AA1089" s="19">
        <v>0</v>
      </c>
      <c r="AB1089" s="19">
        <v>0</v>
      </c>
      <c r="AC1089" s="19">
        <v>0</v>
      </c>
      <c r="AD1089" s="19">
        <v>0</v>
      </c>
      <c r="AE1089" s="19">
        <v>0</v>
      </c>
      <c r="AF1089" s="19">
        <v>0</v>
      </c>
      <c r="AG1089" s="19">
        <v>0</v>
      </c>
      <c r="AH1089" s="19">
        <v>0</v>
      </c>
      <c r="AI1089" s="19">
        <v>0</v>
      </c>
      <c r="AJ1089" s="19">
        <v>0</v>
      </c>
      <c r="AK1089" s="19">
        <v>0</v>
      </c>
      <c r="AL1089" s="19">
        <v>0</v>
      </c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>
        <v>2125886</v>
      </c>
      <c r="BA1089" s="19">
        <v>0</v>
      </c>
      <c r="BB1089" s="19">
        <v>0</v>
      </c>
      <c r="BC1089" s="19"/>
      <c r="BD1089" s="19"/>
      <c r="BE1089" s="19"/>
      <c r="BF1089" s="19"/>
      <c r="BG1089" s="16">
        <f t="shared" si="65"/>
        <v>0</v>
      </c>
      <c r="BH1089" s="16">
        <f t="shared" si="65"/>
        <v>2125886</v>
      </c>
      <c r="BI1089" s="89">
        <f t="shared" si="66"/>
        <v>0</v>
      </c>
      <c r="BJ1089" s="89">
        <f t="shared" si="67"/>
        <v>2125886</v>
      </c>
      <c r="BK1089" s="18">
        <f t="shared" si="64"/>
        <v>0</v>
      </c>
    </row>
    <row r="1090" spans="1:63" x14ac:dyDescent="0.3">
      <c r="A1090" s="26">
        <v>55.303699999999999</v>
      </c>
      <c r="B1090" s="13" t="s">
        <v>1054</v>
      </c>
      <c r="C1090" s="19">
        <v>0</v>
      </c>
      <c r="D1090" s="19"/>
      <c r="E1090" s="19">
        <v>0</v>
      </c>
      <c r="F1090" s="19">
        <v>0</v>
      </c>
      <c r="G1090" s="19">
        <v>0</v>
      </c>
      <c r="H1090" s="19">
        <v>0</v>
      </c>
      <c r="I1090" s="19"/>
      <c r="J1090" s="19"/>
      <c r="K1090" s="19">
        <v>0</v>
      </c>
      <c r="L1090" s="19">
        <v>0</v>
      </c>
      <c r="M1090" s="19">
        <v>0</v>
      </c>
      <c r="N1090" s="19">
        <v>0</v>
      </c>
      <c r="O1090" s="19"/>
      <c r="P1090" s="19"/>
      <c r="Q1090" s="22">
        <v>0</v>
      </c>
      <c r="R1090" s="22">
        <v>0</v>
      </c>
      <c r="S1090" s="19">
        <v>0</v>
      </c>
      <c r="T1090" s="19">
        <v>0</v>
      </c>
      <c r="U1090" s="19"/>
      <c r="V1090" s="19"/>
      <c r="W1090" s="19">
        <v>0</v>
      </c>
      <c r="X1090" s="19">
        <v>0</v>
      </c>
      <c r="Y1090" s="19">
        <v>0</v>
      </c>
      <c r="Z1090" s="19">
        <v>0</v>
      </c>
      <c r="AA1090" s="19">
        <v>0</v>
      </c>
      <c r="AB1090" s="19">
        <v>0</v>
      </c>
      <c r="AC1090" s="19">
        <v>0</v>
      </c>
      <c r="AD1090" s="19">
        <v>0</v>
      </c>
      <c r="AE1090" s="19">
        <v>0</v>
      </c>
      <c r="AF1090" s="19">
        <v>0</v>
      </c>
      <c r="AG1090" s="19">
        <v>0</v>
      </c>
      <c r="AH1090" s="19">
        <v>0</v>
      </c>
      <c r="AI1090" s="19">
        <v>0</v>
      </c>
      <c r="AJ1090" s="19">
        <v>0</v>
      </c>
      <c r="AK1090" s="19">
        <v>0</v>
      </c>
      <c r="AL1090" s="19">
        <v>0</v>
      </c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>
        <v>583910000</v>
      </c>
      <c r="BA1090" s="19">
        <v>0</v>
      </c>
      <c r="BB1090" s="19">
        <v>0</v>
      </c>
      <c r="BC1090" s="19"/>
      <c r="BD1090" s="19"/>
      <c r="BE1090" s="19"/>
      <c r="BF1090" s="19"/>
      <c r="BG1090" s="16">
        <f t="shared" si="65"/>
        <v>0</v>
      </c>
      <c r="BH1090" s="16">
        <f t="shared" si="65"/>
        <v>583910000</v>
      </c>
      <c r="BI1090" s="89">
        <f t="shared" si="66"/>
        <v>0</v>
      </c>
      <c r="BJ1090" s="89">
        <f t="shared" si="67"/>
        <v>583910000</v>
      </c>
      <c r="BK1090" s="18">
        <f t="shared" si="64"/>
        <v>0</v>
      </c>
    </row>
    <row r="1091" spans="1:63" x14ac:dyDescent="0.3">
      <c r="A1091" s="26">
        <v>55.304699999999997</v>
      </c>
      <c r="B1091" s="13" t="s">
        <v>1055</v>
      </c>
      <c r="C1091" s="19">
        <v>0</v>
      </c>
      <c r="D1091" s="19"/>
      <c r="E1091" s="19">
        <v>0</v>
      </c>
      <c r="F1091" s="19">
        <v>0</v>
      </c>
      <c r="G1091" s="19">
        <v>0</v>
      </c>
      <c r="H1091" s="19">
        <v>0</v>
      </c>
      <c r="I1091" s="19"/>
      <c r="J1091" s="19"/>
      <c r="K1091" s="19">
        <v>0</v>
      </c>
      <c r="L1091" s="19">
        <v>0</v>
      </c>
      <c r="M1091" s="19">
        <v>0</v>
      </c>
      <c r="N1091" s="19">
        <v>0</v>
      </c>
      <c r="O1091" s="19"/>
      <c r="P1091" s="19"/>
      <c r="Q1091" s="22">
        <v>0</v>
      </c>
      <c r="R1091" s="22">
        <v>0</v>
      </c>
      <c r="S1091" s="19">
        <v>0</v>
      </c>
      <c r="T1091" s="19">
        <v>0</v>
      </c>
      <c r="U1091" s="19"/>
      <c r="V1091" s="19"/>
      <c r="W1091" s="19">
        <v>0</v>
      </c>
      <c r="X1091" s="19">
        <v>0</v>
      </c>
      <c r="Y1091" s="19">
        <v>0</v>
      </c>
      <c r="Z1091" s="19">
        <v>0</v>
      </c>
      <c r="AA1091" s="19">
        <v>0</v>
      </c>
      <c r="AB1091" s="19">
        <v>0</v>
      </c>
      <c r="AC1091" s="19">
        <v>0</v>
      </c>
      <c r="AD1091" s="19">
        <v>0</v>
      </c>
      <c r="AE1091" s="19">
        <v>0</v>
      </c>
      <c r="AF1091" s="19">
        <v>0</v>
      </c>
      <c r="AG1091" s="19">
        <v>0</v>
      </c>
      <c r="AH1091" s="19">
        <v>0</v>
      </c>
      <c r="AI1091" s="19">
        <v>0</v>
      </c>
      <c r="AJ1091" s="19">
        <v>0</v>
      </c>
      <c r="AK1091" s="19">
        <v>0</v>
      </c>
      <c r="AL1091" s="19">
        <v>0</v>
      </c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>
        <v>1255312627.2</v>
      </c>
      <c r="BA1091" s="19">
        <v>0</v>
      </c>
      <c r="BB1091" s="19">
        <v>0</v>
      </c>
      <c r="BC1091" s="19"/>
      <c r="BD1091" s="19"/>
      <c r="BE1091" s="19"/>
      <c r="BF1091" s="19"/>
      <c r="BG1091" s="16">
        <f t="shared" si="65"/>
        <v>0</v>
      </c>
      <c r="BH1091" s="16">
        <f t="shared" si="65"/>
        <v>1255312627.2</v>
      </c>
      <c r="BI1091" s="89">
        <f t="shared" si="66"/>
        <v>0</v>
      </c>
      <c r="BJ1091" s="89">
        <f t="shared" si="67"/>
        <v>1255312627.2</v>
      </c>
      <c r="BK1091" s="18">
        <f t="shared" si="64"/>
        <v>0</v>
      </c>
    </row>
    <row r="1092" spans="1:63" ht="47.25" x14ac:dyDescent="0.3">
      <c r="A1092" s="26">
        <v>55.410699999999999</v>
      </c>
      <c r="B1092" s="13" t="s">
        <v>1056</v>
      </c>
      <c r="C1092" s="19">
        <v>0</v>
      </c>
      <c r="D1092" s="19">
        <v>1000000</v>
      </c>
      <c r="E1092" s="21">
        <v>0</v>
      </c>
      <c r="F1092" s="25">
        <v>1200000</v>
      </c>
      <c r="G1092" s="19">
        <v>0</v>
      </c>
      <c r="H1092" s="19">
        <v>4400000</v>
      </c>
      <c r="I1092" s="19"/>
      <c r="J1092" s="19"/>
      <c r="K1092" s="19">
        <v>0</v>
      </c>
      <c r="L1092" s="19">
        <v>4350000</v>
      </c>
      <c r="M1092" s="21">
        <v>0</v>
      </c>
      <c r="N1092" s="21">
        <v>15200000</v>
      </c>
      <c r="O1092" s="22"/>
      <c r="P1092" s="23">
        <v>3750000</v>
      </c>
      <c r="Q1092" s="22">
        <v>0</v>
      </c>
      <c r="R1092" s="23">
        <v>250000</v>
      </c>
      <c r="S1092" s="24">
        <v>0</v>
      </c>
      <c r="T1092" s="20">
        <v>450000</v>
      </c>
      <c r="U1092" s="19"/>
      <c r="V1092" s="19">
        <v>1550000</v>
      </c>
      <c r="W1092" s="21">
        <v>0</v>
      </c>
      <c r="X1092" s="20">
        <v>3250000</v>
      </c>
      <c r="Y1092" s="19">
        <v>0</v>
      </c>
      <c r="Z1092" s="19">
        <v>3550000</v>
      </c>
      <c r="AA1092" s="21">
        <v>0</v>
      </c>
      <c r="AB1092" s="21">
        <v>2950000</v>
      </c>
      <c r="AC1092" s="21">
        <v>0</v>
      </c>
      <c r="AD1092" s="20">
        <v>3550000</v>
      </c>
      <c r="AE1092" s="19">
        <v>0</v>
      </c>
      <c r="AF1092" s="19">
        <v>4150000</v>
      </c>
      <c r="AG1092" s="21">
        <v>0</v>
      </c>
      <c r="AH1092" s="20">
        <v>3800000</v>
      </c>
      <c r="AI1092" s="21">
        <v>0</v>
      </c>
      <c r="AJ1092" s="21">
        <v>3400000</v>
      </c>
      <c r="AK1092" s="21">
        <v>0</v>
      </c>
      <c r="AL1092" s="21">
        <v>1350000</v>
      </c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>
        <v>1059480</v>
      </c>
      <c r="AY1092" s="19"/>
      <c r="AZ1092" s="19"/>
      <c r="BA1092" s="19">
        <v>0</v>
      </c>
      <c r="BB1092" s="19">
        <v>0</v>
      </c>
      <c r="BC1092" s="19"/>
      <c r="BD1092" s="19"/>
      <c r="BE1092" s="19"/>
      <c r="BF1092" s="19"/>
      <c r="BG1092" s="16">
        <f t="shared" si="65"/>
        <v>0</v>
      </c>
      <c r="BH1092" s="16">
        <f t="shared" si="65"/>
        <v>59209480</v>
      </c>
      <c r="BI1092" s="89">
        <f t="shared" si="66"/>
        <v>0</v>
      </c>
      <c r="BJ1092" s="89">
        <f t="shared" si="67"/>
        <v>59209480</v>
      </c>
      <c r="BK1092" s="18">
        <f t="shared" si="64"/>
        <v>2950000</v>
      </c>
    </row>
    <row r="1093" spans="1:63" ht="47.25" x14ac:dyDescent="0.3">
      <c r="A1093" s="26">
        <v>55.420699999999997</v>
      </c>
      <c r="B1093" s="13" t="s">
        <v>1057</v>
      </c>
      <c r="C1093" s="19">
        <v>0</v>
      </c>
      <c r="D1093" s="19">
        <v>750000</v>
      </c>
      <c r="E1093" s="21">
        <v>0</v>
      </c>
      <c r="F1093" s="20">
        <v>1200000</v>
      </c>
      <c r="G1093" s="19">
        <v>0</v>
      </c>
      <c r="H1093" s="19">
        <v>2700000</v>
      </c>
      <c r="I1093" s="19">
        <v>0</v>
      </c>
      <c r="J1093" s="19">
        <v>21700000</v>
      </c>
      <c r="K1093" s="19">
        <v>0</v>
      </c>
      <c r="L1093" s="19">
        <v>1950000</v>
      </c>
      <c r="M1093" s="21">
        <v>0</v>
      </c>
      <c r="N1093" s="20">
        <v>4800000</v>
      </c>
      <c r="O1093" s="22"/>
      <c r="P1093" s="23">
        <v>1650000</v>
      </c>
      <c r="Q1093" s="22">
        <v>0</v>
      </c>
      <c r="R1093" s="23">
        <v>1650000</v>
      </c>
      <c r="S1093" s="19">
        <v>0</v>
      </c>
      <c r="T1093" s="19">
        <v>0</v>
      </c>
      <c r="U1093" s="19"/>
      <c r="V1093" s="19"/>
      <c r="W1093" s="21">
        <v>0</v>
      </c>
      <c r="X1093" s="20">
        <v>50000</v>
      </c>
      <c r="Y1093" s="19">
        <v>0</v>
      </c>
      <c r="Z1093" s="19">
        <v>150000</v>
      </c>
      <c r="AA1093" s="19">
        <v>0</v>
      </c>
      <c r="AB1093" s="19">
        <v>0</v>
      </c>
      <c r="AC1093" s="19">
        <v>0</v>
      </c>
      <c r="AD1093" s="52">
        <v>750000</v>
      </c>
      <c r="AE1093" s="19">
        <v>0</v>
      </c>
      <c r="AF1093" s="19">
        <v>0</v>
      </c>
      <c r="AG1093" s="21">
        <v>0</v>
      </c>
      <c r="AH1093" s="20">
        <v>750000</v>
      </c>
      <c r="AI1093" s="21">
        <v>0</v>
      </c>
      <c r="AJ1093" s="21">
        <v>100000</v>
      </c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>
        <v>690140</v>
      </c>
      <c r="AY1093" s="19"/>
      <c r="AZ1093" s="19"/>
      <c r="BA1093" s="19">
        <v>0</v>
      </c>
      <c r="BB1093" s="19">
        <v>0</v>
      </c>
      <c r="BC1093" s="19"/>
      <c r="BD1093" s="19"/>
      <c r="BE1093" s="19"/>
      <c r="BF1093" s="19"/>
      <c r="BG1093" s="16">
        <f t="shared" si="65"/>
        <v>0</v>
      </c>
      <c r="BH1093" s="16">
        <f t="shared" si="65"/>
        <v>38890140</v>
      </c>
      <c r="BI1093" s="89">
        <f t="shared" si="66"/>
        <v>0</v>
      </c>
      <c r="BJ1093" s="89">
        <f t="shared" si="67"/>
        <v>38890140</v>
      </c>
      <c r="BK1093" s="18">
        <f t="shared" si="64"/>
        <v>0</v>
      </c>
    </row>
    <row r="1094" spans="1:63" ht="47.25" x14ac:dyDescent="0.3">
      <c r="A1094" s="26">
        <v>55.430700000000002</v>
      </c>
      <c r="B1094" s="13" t="s">
        <v>1058</v>
      </c>
      <c r="C1094" s="19">
        <v>0</v>
      </c>
      <c r="D1094" s="19">
        <v>2400000</v>
      </c>
      <c r="E1094" s="21">
        <v>0</v>
      </c>
      <c r="F1094" s="20">
        <v>50000</v>
      </c>
      <c r="G1094" s="19">
        <v>0</v>
      </c>
      <c r="H1094" s="19">
        <v>4200000</v>
      </c>
      <c r="I1094" s="19">
        <v>0</v>
      </c>
      <c r="J1094" s="19">
        <v>1750000</v>
      </c>
      <c r="K1094" s="19">
        <v>0</v>
      </c>
      <c r="L1094" s="19">
        <v>1400000</v>
      </c>
      <c r="M1094" s="21">
        <v>0</v>
      </c>
      <c r="N1094" s="20">
        <v>2750000</v>
      </c>
      <c r="O1094" s="22"/>
      <c r="P1094" s="23">
        <v>950000</v>
      </c>
      <c r="Q1094" s="22">
        <v>0</v>
      </c>
      <c r="R1094" s="23">
        <v>300000</v>
      </c>
      <c r="S1094" s="24">
        <v>0</v>
      </c>
      <c r="T1094" s="20">
        <v>2000000</v>
      </c>
      <c r="U1094" s="19"/>
      <c r="V1094" s="19">
        <v>1850000</v>
      </c>
      <c r="W1094" s="21">
        <v>0</v>
      </c>
      <c r="X1094" s="20">
        <v>1250000</v>
      </c>
      <c r="Y1094" s="19">
        <v>0</v>
      </c>
      <c r="Z1094" s="19">
        <v>450000</v>
      </c>
      <c r="AA1094" s="21">
        <v>0</v>
      </c>
      <c r="AB1094" s="21">
        <v>2200000</v>
      </c>
      <c r="AC1094" s="21">
        <v>0</v>
      </c>
      <c r="AD1094" s="20">
        <v>2000000</v>
      </c>
      <c r="AE1094" s="19">
        <v>0</v>
      </c>
      <c r="AF1094" s="19">
        <v>1100000</v>
      </c>
      <c r="AG1094" s="21">
        <v>0</v>
      </c>
      <c r="AH1094" s="20">
        <v>2100000</v>
      </c>
      <c r="AI1094" s="21">
        <v>0</v>
      </c>
      <c r="AJ1094" s="21">
        <v>2350000</v>
      </c>
      <c r="AK1094" s="21">
        <v>0</v>
      </c>
      <c r="AL1094" s="20">
        <v>900000</v>
      </c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>
        <v>5175070</v>
      </c>
      <c r="AY1094" s="19"/>
      <c r="AZ1094" s="19"/>
      <c r="BA1094" s="19">
        <v>0</v>
      </c>
      <c r="BB1094" s="19">
        <v>0</v>
      </c>
      <c r="BC1094" s="19"/>
      <c r="BD1094" s="19"/>
      <c r="BE1094" s="19"/>
      <c r="BF1094" s="19"/>
      <c r="BG1094" s="16">
        <f t="shared" si="65"/>
        <v>0</v>
      </c>
      <c r="BH1094" s="16">
        <f t="shared" si="65"/>
        <v>35175070</v>
      </c>
      <c r="BI1094" s="89">
        <f t="shared" si="66"/>
        <v>0</v>
      </c>
      <c r="BJ1094" s="89">
        <f t="shared" si="67"/>
        <v>35175070</v>
      </c>
      <c r="BK1094" s="18">
        <f t="shared" ref="BK1094:BK1113" si="68">AA1094+AB1094</f>
        <v>2200000</v>
      </c>
    </row>
    <row r="1095" spans="1:63" ht="47.25" x14ac:dyDescent="0.3">
      <c r="A1095" s="26">
        <v>55.4407</v>
      </c>
      <c r="B1095" s="13" t="s">
        <v>1059</v>
      </c>
      <c r="C1095" s="19"/>
      <c r="D1095" s="19"/>
      <c r="E1095" s="19">
        <v>0</v>
      </c>
      <c r="F1095" s="19">
        <v>0</v>
      </c>
      <c r="G1095" s="19">
        <v>0</v>
      </c>
      <c r="H1095" s="19">
        <v>0</v>
      </c>
      <c r="I1095" s="19"/>
      <c r="J1095" s="19"/>
      <c r="K1095" s="19">
        <v>0</v>
      </c>
      <c r="L1095" s="19">
        <v>0</v>
      </c>
      <c r="M1095" s="19">
        <v>0</v>
      </c>
      <c r="N1095" s="19">
        <v>0</v>
      </c>
      <c r="O1095" s="19"/>
      <c r="P1095" s="19"/>
      <c r="Q1095" s="22">
        <v>0</v>
      </c>
      <c r="R1095" s="22">
        <v>0</v>
      </c>
      <c r="S1095" s="19">
        <v>0</v>
      </c>
      <c r="T1095" s="19">
        <v>0</v>
      </c>
      <c r="U1095" s="19"/>
      <c r="V1095" s="19"/>
      <c r="W1095" s="19">
        <v>0</v>
      </c>
      <c r="X1095" s="19">
        <v>0</v>
      </c>
      <c r="Y1095" s="19">
        <v>0</v>
      </c>
      <c r="Z1095" s="19">
        <v>0</v>
      </c>
      <c r="AA1095" s="19">
        <v>0</v>
      </c>
      <c r="AB1095" s="19">
        <v>0</v>
      </c>
      <c r="AC1095" s="19">
        <v>0</v>
      </c>
      <c r="AD1095" s="19">
        <v>0</v>
      </c>
      <c r="AE1095" s="19">
        <v>0</v>
      </c>
      <c r="AF1095" s="19">
        <v>0</v>
      </c>
      <c r="AG1095" s="19">
        <v>0</v>
      </c>
      <c r="AH1095" s="19">
        <v>0</v>
      </c>
      <c r="AI1095" s="19">
        <v>0</v>
      </c>
      <c r="AJ1095" s="19">
        <v>0</v>
      </c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>
        <v>0</v>
      </c>
      <c r="AY1095" s="19"/>
      <c r="AZ1095" s="19"/>
      <c r="BA1095" s="19">
        <v>0</v>
      </c>
      <c r="BB1095" s="19">
        <v>0</v>
      </c>
      <c r="BC1095" s="19"/>
      <c r="BD1095" s="19"/>
      <c r="BE1095" s="19"/>
      <c r="BF1095" s="19"/>
      <c r="BG1095" s="16">
        <f t="shared" ref="BG1095:BH1105" si="69">C1095+E1095+G1095+I1095+K1095+M1095+O1095+Q1095+S1095+U1095+W1095+Y1095+AA1095+AC1095+AE1095+AG1095+AI1095+AK1095+AM1095+AO1095+AQ1095+AS1095+AU1095+AW1095+AY1095+BA1095+BC1095+BE1095</f>
        <v>0</v>
      </c>
      <c r="BH1095" s="16">
        <f t="shared" si="69"/>
        <v>0</v>
      </c>
      <c r="BI1095" s="89">
        <f t="shared" ref="BI1095:BI1105" si="70">IF(BG1095-BH1095&gt;0,BG1095-BH1095,0)</f>
        <v>0</v>
      </c>
      <c r="BJ1095" s="89">
        <f t="shared" ref="BJ1095:BJ1105" si="71">IF(BH1095-BG1095&gt;0,BH1095-BG1095,0)</f>
        <v>0</v>
      </c>
      <c r="BK1095" s="18">
        <f t="shared" si="68"/>
        <v>0</v>
      </c>
    </row>
    <row r="1096" spans="1:63" ht="47.25" x14ac:dyDescent="0.3">
      <c r="A1096" s="26">
        <v>55.441699999999997</v>
      </c>
      <c r="B1096" s="13" t="s">
        <v>1060</v>
      </c>
      <c r="C1096" s="19"/>
      <c r="D1096" s="19"/>
      <c r="E1096" s="21">
        <v>0</v>
      </c>
      <c r="F1096" s="20">
        <v>107830</v>
      </c>
      <c r="G1096" s="19">
        <v>0</v>
      </c>
      <c r="H1096" s="19">
        <v>0</v>
      </c>
      <c r="I1096" s="19"/>
      <c r="J1096" s="19"/>
      <c r="K1096" s="19">
        <v>0</v>
      </c>
      <c r="L1096" s="19">
        <v>0</v>
      </c>
      <c r="M1096" s="21">
        <v>0</v>
      </c>
      <c r="N1096" s="20">
        <v>150000</v>
      </c>
      <c r="O1096" s="22"/>
      <c r="P1096" s="23">
        <v>100000</v>
      </c>
      <c r="Q1096" s="22">
        <v>0</v>
      </c>
      <c r="R1096" s="22">
        <v>0</v>
      </c>
      <c r="S1096" s="19">
        <v>0</v>
      </c>
      <c r="T1096" s="19">
        <v>0</v>
      </c>
      <c r="U1096" s="19"/>
      <c r="V1096" s="19"/>
      <c r="W1096" s="19">
        <v>0</v>
      </c>
      <c r="X1096" s="19">
        <v>0</v>
      </c>
      <c r="Y1096" s="19">
        <v>0</v>
      </c>
      <c r="Z1096" s="19">
        <v>0</v>
      </c>
      <c r="AA1096" s="21">
        <v>0</v>
      </c>
      <c r="AB1096" s="21">
        <v>50000</v>
      </c>
      <c r="AC1096" s="19">
        <v>0</v>
      </c>
      <c r="AD1096" s="19">
        <v>0</v>
      </c>
      <c r="AE1096" s="19">
        <v>0</v>
      </c>
      <c r="AF1096" s="19">
        <v>0</v>
      </c>
      <c r="AG1096" s="21">
        <v>0</v>
      </c>
      <c r="AH1096" s="20">
        <v>50000</v>
      </c>
      <c r="AI1096" s="19">
        <v>0</v>
      </c>
      <c r="AJ1096" s="19">
        <v>0</v>
      </c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>
        <v>0</v>
      </c>
      <c r="BB1096" s="19">
        <v>0</v>
      </c>
      <c r="BC1096" s="19"/>
      <c r="BD1096" s="19"/>
      <c r="BE1096" s="19"/>
      <c r="BF1096" s="19"/>
      <c r="BG1096" s="16">
        <f t="shared" si="69"/>
        <v>0</v>
      </c>
      <c r="BH1096" s="16">
        <f t="shared" si="69"/>
        <v>457830</v>
      </c>
      <c r="BI1096" s="89">
        <f t="shared" si="70"/>
        <v>0</v>
      </c>
      <c r="BJ1096" s="89">
        <f t="shared" si="71"/>
        <v>457830</v>
      </c>
      <c r="BK1096" s="18">
        <f t="shared" si="68"/>
        <v>50000</v>
      </c>
    </row>
    <row r="1097" spans="1:63" x14ac:dyDescent="0.3">
      <c r="A1097" s="26">
        <v>55.500700000000002</v>
      </c>
      <c r="B1097" s="13" t="s">
        <v>1061</v>
      </c>
      <c r="C1097" s="19"/>
      <c r="D1097" s="19"/>
      <c r="E1097" s="19">
        <v>0</v>
      </c>
      <c r="F1097" s="19">
        <v>0</v>
      </c>
      <c r="G1097" s="19">
        <v>0</v>
      </c>
      <c r="H1097" s="19">
        <v>0</v>
      </c>
      <c r="I1097" s="19"/>
      <c r="J1097" s="19"/>
      <c r="K1097" s="19">
        <v>0</v>
      </c>
      <c r="L1097" s="19">
        <v>0</v>
      </c>
      <c r="M1097" s="19">
        <v>0</v>
      </c>
      <c r="N1097" s="19">
        <v>0</v>
      </c>
      <c r="O1097" s="19"/>
      <c r="P1097" s="19"/>
      <c r="Q1097" s="22">
        <v>0</v>
      </c>
      <c r="R1097" s="22">
        <v>0</v>
      </c>
      <c r="S1097" s="19">
        <v>0</v>
      </c>
      <c r="T1097" s="19">
        <v>0</v>
      </c>
      <c r="U1097" s="19"/>
      <c r="V1097" s="19"/>
      <c r="W1097" s="19">
        <v>0</v>
      </c>
      <c r="X1097" s="19">
        <v>0</v>
      </c>
      <c r="Y1097" s="19">
        <v>0</v>
      </c>
      <c r="Z1097" s="19">
        <v>0</v>
      </c>
      <c r="AA1097" s="19">
        <v>0</v>
      </c>
      <c r="AB1097" s="19">
        <v>0</v>
      </c>
      <c r="AC1097" s="19">
        <v>0</v>
      </c>
      <c r="AD1097" s="19">
        <v>0</v>
      </c>
      <c r="AE1097" s="19">
        <v>0</v>
      </c>
      <c r="AF1097" s="19">
        <v>0</v>
      </c>
      <c r="AG1097" s="19">
        <v>0</v>
      </c>
      <c r="AH1097" s="19">
        <v>0</v>
      </c>
      <c r="AI1097" s="19">
        <v>0</v>
      </c>
      <c r="AJ1097" s="19">
        <v>0</v>
      </c>
      <c r="AK1097" s="19">
        <v>0</v>
      </c>
      <c r="AL1097" s="19">
        <v>0</v>
      </c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>
        <v>10000000</v>
      </c>
      <c r="BA1097" s="19">
        <v>0</v>
      </c>
      <c r="BB1097" s="19">
        <v>0</v>
      </c>
      <c r="BC1097" s="19"/>
      <c r="BD1097" s="19"/>
      <c r="BE1097" s="19"/>
      <c r="BF1097" s="19"/>
      <c r="BG1097" s="16">
        <f t="shared" si="69"/>
        <v>0</v>
      </c>
      <c r="BH1097" s="16">
        <f t="shared" si="69"/>
        <v>10000000</v>
      </c>
      <c r="BI1097" s="89">
        <f t="shared" si="70"/>
        <v>0</v>
      </c>
      <c r="BJ1097" s="89">
        <f t="shared" si="71"/>
        <v>10000000</v>
      </c>
      <c r="BK1097" s="18">
        <f t="shared" si="68"/>
        <v>0</v>
      </c>
    </row>
    <row r="1098" spans="1:63" ht="47.25" x14ac:dyDescent="0.3">
      <c r="A1098" s="26">
        <v>55.960700000000003</v>
      </c>
      <c r="B1098" s="13" t="s">
        <v>1062</v>
      </c>
      <c r="C1098" s="19"/>
      <c r="D1098" s="19"/>
      <c r="E1098" s="19">
        <v>0</v>
      </c>
      <c r="F1098" s="19">
        <v>0</v>
      </c>
      <c r="G1098" s="19">
        <v>0</v>
      </c>
      <c r="H1098" s="19">
        <v>0</v>
      </c>
      <c r="I1098" s="19"/>
      <c r="J1098" s="19"/>
      <c r="K1098" s="19">
        <v>0</v>
      </c>
      <c r="L1098" s="19">
        <v>0</v>
      </c>
      <c r="M1098" s="19">
        <v>0</v>
      </c>
      <c r="N1098" s="19">
        <v>0</v>
      </c>
      <c r="O1098" s="19"/>
      <c r="P1098" s="19"/>
      <c r="Q1098" s="22">
        <v>0</v>
      </c>
      <c r="R1098" s="22">
        <v>0</v>
      </c>
      <c r="S1098" s="19">
        <v>0</v>
      </c>
      <c r="T1098" s="19">
        <v>0</v>
      </c>
      <c r="U1098" s="19"/>
      <c r="V1098" s="19"/>
      <c r="W1098" s="19">
        <v>0</v>
      </c>
      <c r="X1098" s="19">
        <v>0</v>
      </c>
      <c r="Y1098" s="19">
        <v>0</v>
      </c>
      <c r="Z1098" s="19">
        <v>0</v>
      </c>
      <c r="AA1098" s="19">
        <v>0</v>
      </c>
      <c r="AB1098" s="19">
        <v>0</v>
      </c>
      <c r="AC1098" s="19">
        <v>0</v>
      </c>
      <c r="AD1098" s="19">
        <v>0</v>
      </c>
      <c r="AE1098" s="19">
        <v>0</v>
      </c>
      <c r="AF1098" s="19">
        <v>0</v>
      </c>
      <c r="AG1098" s="19">
        <v>0</v>
      </c>
      <c r="AH1098" s="19">
        <v>0</v>
      </c>
      <c r="AI1098" s="19">
        <v>0</v>
      </c>
      <c r="AJ1098" s="19">
        <v>0</v>
      </c>
      <c r="AK1098" s="19">
        <v>0</v>
      </c>
      <c r="AL1098" s="19">
        <v>0</v>
      </c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>
        <v>0</v>
      </c>
      <c r="BB1098" s="19">
        <v>0</v>
      </c>
      <c r="BC1098" s="19"/>
      <c r="BD1098" s="19"/>
      <c r="BE1098" s="19">
        <v>2803371867.52</v>
      </c>
      <c r="BF1098" s="19"/>
      <c r="BG1098" s="16">
        <f t="shared" si="69"/>
        <v>2803371867.52</v>
      </c>
      <c r="BH1098" s="16">
        <f t="shared" si="69"/>
        <v>0</v>
      </c>
      <c r="BI1098" s="89">
        <f t="shared" si="70"/>
        <v>2803371867.52</v>
      </c>
      <c r="BJ1098" s="89">
        <f t="shared" si="71"/>
        <v>0</v>
      </c>
      <c r="BK1098" s="18">
        <f t="shared" si="68"/>
        <v>0</v>
      </c>
    </row>
    <row r="1099" spans="1:63" x14ac:dyDescent="0.3">
      <c r="A1099" s="26">
        <v>56.200700000000005</v>
      </c>
      <c r="B1099" s="13" t="s">
        <v>1063</v>
      </c>
      <c r="C1099" s="19">
        <v>0</v>
      </c>
      <c r="D1099" s="19">
        <v>23895652.57</v>
      </c>
      <c r="E1099" s="19">
        <v>0</v>
      </c>
      <c r="F1099" s="19">
        <v>0</v>
      </c>
      <c r="G1099" s="19">
        <v>0</v>
      </c>
      <c r="H1099" s="19">
        <v>0</v>
      </c>
      <c r="I1099" s="19"/>
      <c r="J1099" s="19"/>
      <c r="K1099" s="19">
        <v>0</v>
      </c>
      <c r="L1099" s="19">
        <v>0</v>
      </c>
      <c r="M1099" s="19">
        <v>0</v>
      </c>
      <c r="N1099" s="19">
        <v>0</v>
      </c>
      <c r="O1099" s="19"/>
      <c r="P1099" s="19"/>
      <c r="Q1099" s="22">
        <v>0</v>
      </c>
      <c r="R1099" s="22">
        <v>0</v>
      </c>
      <c r="S1099" s="19">
        <v>0</v>
      </c>
      <c r="T1099" s="19">
        <v>0</v>
      </c>
      <c r="U1099" s="19"/>
      <c r="V1099" s="19"/>
      <c r="W1099" s="19">
        <v>0</v>
      </c>
      <c r="X1099" s="19">
        <v>0</v>
      </c>
      <c r="Y1099" s="19">
        <v>0</v>
      </c>
      <c r="Z1099" s="19">
        <v>0</v>
      </c>
      <c r="AA1099" s="19">
        <v>0</v>
      </c>
      <c r="AB1099" s="19">
        <v>0</v>
      </c>
      <c r="AC1099" s="19">
        <v>0</v>
      </c>
      <c r="AD1099" s="19">
        <v>0</v>
      </c>
      <c r="AE1099" s="19">
        <v>0</v>
      </c>
      <c r="AF1099" s="19">
        <v>0</v>
      </c>
      <c r="AG1099" s="19">
        <v>0</v>
      </c>
      <c r="AH1099" s="19">
        <v>0</v>
      </c>
      <c r="AI1099" s="19">
        <v>0</v>
      </c>
      <c r="AJ1099" s="19">
        <v>0</v>
      </c>
      <c r="AK1099" s="19">
        <v>0</v>
      </c>
      <c r="AL1099" s="19">
        <v>0</v>
      </c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>
        <v>0</v>
      </c>
      <c r="BB1099" s="19">
        <v>0</v>
      </c>
      <c r="BC1099" s="19"/>
      <c r="BD1099" s="19"/>
      <c r="BE1099" s="19"/>
      <c r="BF1099" s="19"/>
      <c r="BG1099" s="16">
        <f t="shared" si="69"/>
        <v>0</v>
      </c>
      <c r="BH1099" s="16">
        <f t="shared" si="69"/>
        <v>23895652.57</v>
      </c>
      <c r="BI1099" s="89">
        <f t="shared" si="70"/>
        <v>0</v>
      </c>
      <c r="BJ1099" s="89">
        <f t="shared" si="71"/>
        <v>23895652.57</v>
      </c>
      <c r="BK1099" s="18">
        <f t="shared" si="68"/>
        <v>0</v>
      </c>
    </row>
    <row r="1100" spans="1:63" x14ac:dyDescent="0.3">
      <c r="A1100" s="26">
        <v>56.201700000000002</v>
      </c>
      <c r="B1100" s="13" t="s">
        <v>1064</v>
      </c>
      <c r="C1100" s="19"/>
      <c r="D1100" s="19"/>
      <c r="E1100" s="19">
        <v>0</v>
      </c>
      <c r="F1100" s="19">
        <v>0</v>
      </c>
      <c r="G1100" s="19">
        <v>0</v>
      </c>
      <c r="H1100" s="19">
        <v>0</v>
      </c>
      <c r="I1100" s="19">
        <v>0</v>
      </c>
      <c r="J1100" s="19">
        <v>0</v>
      </c>
      <c r="K1100" s="19">
        <v>0</v>
      </c>
      <c r="L1100" s="19">
        <v>0</v>
      </c>
      <c r="M1100" s="19">
        <v>0</v>
      </c>
      <c r="N1100" s="19">
        <v>0</v>
      </c>
      <c r="O1100" s="19"/>
      <c r="P1100" s="19"/>
      <c r="Q1100" s="22">
        <v>0</v>
      </c>
      <c r="R1100" s="22">
        <v>0</v>
      </c>
      <c r="S1100" s="19">
        <v>0</v>
      </c>
      <c r="T1100" s="19">
        <v>0</v>
      </c>
      <c r="U1100" s="19"/>
      <c r="V1100" s="19"/>
      <c r="W1100" s="21">
        <v>0</v>
      </c>
      <c r="X1100" s="20">
        <v>21320</v>
      </c>
      <c r="Y1100" s="19">
        <v>0</v>
      </c>
      <c r="Z1100" s="19">
        <v>0</v>
      </c>
      <c r="AA1100" s="19">
        <v>0</v>
      </c>
      <c r="AB1100" s="19">
        <v>0</v>
      </c>
      <c r="AC1100" s="19">
        <v>0</v>
      </c>
      <c r="AD1100" s="19">
        <v>0</v>
      </c>
      <c r="AE1100" s="19">
        <v>0</v>
      </c>
      <c r="AF1100" s="19">
        <v>0</v>
      </c>
      <c r="AG1100" s="19">
        <v>0</v>
      </c>
      <c r="AH1100" s="19">
        <v>0</v>
      </c>
      <c r="AI1100" s="19">
        <v>0</v>
      </c>
      <c r="AJ1100" s="19">
        <v>0</v>
      </c>
      <c r="AK1100" s="19">
        <v>0</v>
      </c>
      <c r="AL1100" s="19">
        <v>0</v>
      </c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>
        <v>0</v>
      </c>
      <c r="BB1100" s="19">
        <v>0</v>
      </c>
      <c r="BC1100" s="19"/>
      <c r="BD1100" s="19"/>
      <c r="BE1100" s="19"/>
      <c r="BF1100" s="19"/>
      <c r="BG1100" s="16">
        <f t="shared" si="69"/>
        <v>0</v>
      </c>
      <c r="BH1100" s="16">
        <f t="shared" si="69"/>
        <v>21320</v>
      </c>
      <c r="BI1100" s="89">
        <f t="shared" si="70"/>
        <v>0</v>
      </c>
      <c r="BJ1100" s="89">
        <f t="shared" si="71"/>
        <v>21320</v>
      </c>
      <c r="BK1100" s="18">
        <f t="shared" si="68"/>
        <v>0</v>
      </c>
    </row>
    <row r="1101" spans="1:63" x14ac:dyDescent="0.3">
      <c r="A1101" s="26">
        <v>56.610700000000001</v>
      </c>
      <c r="B1101" s="13" t="s">
        <v>1065</v>
      </c>
      <c r="C1101" s="19"/>
      <c r="D1101" s="19"/>
      <c r="E1101" s="19">
        <v>0</v>
      </c>
      <c r="F1101" s="19">
        <v>0</v>
      </c>
      <c r="G1101" s="19">
        <v>0</v>
      </c>
      <c r="H1101" s="19">
        <v>0</v>
      </c>
      <c r="I1101" s="19"/>
      <c r="J1101" s="19"/>
      <c r="K1101" s="19">
        <v>0</v>
      </c>
      <c r="L1101" s="19">
        <v>0</v>
      </c>
      <c r="M1101" s="19">
        <v>0</v>
      </c>
      <c r="N1101" s="19">
        <v>0</v>
      </c>
      <c r="O1101" s="19"/>
      <c r="P1101" s="19"/>
      <c r="Q1101" s="22">
        <v>0</v>
      </c>
      <c r="R1101" s="22">
        <v>0</v>
      </c>
      <c r="S1101" s="19">
        <v>0</v>
      </c>
      <c r="T1101" s="19">
        <v>0</v>
      </c>
      <c r="U1101" s="19"/>
      <c r="V1101" s="19"/>
      <c r="W1101" s="19">
        <v>0</v>
      </c>
      <c r="X1101" s="19">
        <v>0</v>
      </c>
      <c r="Y1101" s="19">
        <v>0</v>
      </c>
      <c r="Z1101" s="19">
        <v>0</v>
      </c>
      <c r="AA1101" s="19">
        <v>0</v>
      </c>
      <c r="AB1101" s="19">
        <v>0</v>
      </c>
      <c r="AC1101" s="19">
        <v>0</v>
      </c>
      <c r="AD1101" s="19">
        <v>0</v>
      </c>
      <c r="AE1101" s="19">
        <v>0</v>
      </c>
      <c r="AF1101" s="19">
        <v>0</v>
      </c>
      <c r="AG1101" s="19">
        <v>0</v>
      </c>
      <c r="AH1101" s="19">
        <v>0</v>
      </c>
      <c r="AI1101" s="19">
        <v>0</v>
      </c>
      <c r="AJ1101" s="19">
        <v>0</v>
      </c>
      <c r="AK1101" s="19">
        <v>0</v>
      </c>
      <c r="AL1101" s="19">
        <v>0</v>
      </c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>
        <v>0</v>
      </c>
      <c r="BB1101" s="19">
        <v>0</v>
      </c>
      <c r="BC1101" s="19"/>
      <c r="BD1101" s="19"/>
      <c r="BE1101" s="19"/>
      <c r="BF1101" s="19"/>
      <c r="BG1101" s="16">
        <f t="shared" si="69"/>
        <v>0</v>
      </c>
      <c r="BH1101" s="16">
        <f t="shared" si="69"/>
        <v>0</v>
      </c>
      <c r="BI1101" s="16">
        <f t="shared" si="70"/>
        <v>0</v>
      </c>
      <c r="BJ1101" s="16">
        <f t="shared" si="71"/>
        <v>0</v>
      </c>
      <c r="BK1101" s="18">
        <f t="shared" si="68"/>
        <v>0</v>
      </c>
    </row>
    <row r="1102" spans="1:63" x14ac:dyDescent="0.3">
      <c r="A1102" s="26">
        <v>58.200700000000005</v>
      </c>
      <c r="B1102" s="13" t="s">
        <v>1066</v>
      </c>
      <c r="C1102" s="19"/>
      <c r="D1102" s="19"/>
      <c r="E1102" s="19">
        <v>0</v>
      </c>
      <c r="F1102" s="19">
        <v>0</v>
      </c>
      <c r="G1102" s="19">
        <v>0</v>
      </c>
      <c r="H1102" s="19">
        <v>0</v>
      </c>
      <c r="I1102" s="19"/>
      <c r="J1102" s="19"/>
      <c r="K1102" s="19">
        <v>0</v>
      </c>
      <c r="L1102" s="19">
        <v>0</v>
      </c>
      <c r="M1102" s="19">
        <v>0</v>
      </c>
      <c r="N1102" s="19">
        <v>0</v>
      </c>
      <c r="O1102" s="19"/>
      <c r="P1102" s="19"/>
      <c r="Q1102" s="22">
        <v>0</v>
      </c>
      <c r="R1102" s="22">
        <v>0</v>
      </c>
      <c r="S1102" s="19">
        <v>0</v>
      </c>
      <c r="T1102" s="19">
        <v>0</v>
      </c>
      <c r="U1102" s="19"/>
      <c r="V1102" s="19"/>
      <c r="W1102" s="19">
        <v>0</v>
      </c>
      <c r="X1102" s="19">
        <v>0</v>
      </c>
      <c r="Y1102" s="19">
        <v>0</v>
      </c>
      <c r="Z1102" s="19">
        <v>0</v>
      </c>
      <c r="AA1102" s="19">
        <v>0</v>
      </c>
      <c r="AB1102" s="19">
        <v>0</v>
      </c>
      <c r="AC1102" s="19">
        <v>0</v>
      </c>
      <c r="AD1102" s="19">
        <v>0</v>
      </c>
      <c r="AE1102" s="19">
        <v>0</v>
      </c>
      <c r="AF1102" s="19">
        <v>0</v>
      </c>
      <c r="AG1102" s="19">
        <v>0</v>
      </c>
      <c r="AH1102" s="19">
        <v>0</v>
      </c>
      <c r="AI1102" s="19">
        <v>0</v>
      </c>
      <c r="AJ1102" s="19">
        <v>0</v>
      </c>
      <c r="AK1102" s="19">
        <v>0</v>
      </c>
      <c r="AL1102" s="19">
        <v>0</v>
      </c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>
        <v>0</v>
      </c>
      <c r="BB1102" s="19">
        <v>0</v>
      </c>
      <c r="BC1102" s="19"/>
      <c r="BD1102" s="19"/>
      <c r="BE1102" s="19">
        <v>6110640550.6499996</v>
      </c>
      <c r="BF1102" s="19"/>
      <c r="BG1102" s="16">
        <f t="shared" si="69"/>
        <v>6110640550.6499996</v>
      </c>
      <c r="BH1102" s="16">
        <f t="shared" si="69"/>
        <v>0</v>
      </c>
      <c r="BI1102" s="89">
        <f t="shared" si="70"/>
        <v>6110640550.6499996</v>
      </c>
      <c r="BJ1102" s="89">
        <f t="shared" si="71"/>
        <v>0</v>
      </c>
      <c r="BK1102" s="18">
        <f t="shared" si="68"/>
        <v>0</v>
      </c>
    </row>
    <row r="1103" spans="1:63" ht="31.5" x14ac:dyDescent="0.3">
      <c r="A1103" s="26">
        <v>58.400700000000001</v>
      </c>
      <c r="B1103" s="13" t="s">
        <v>1067</v>
      </c>
      <c r="C1103" s="19">
        <v>0</v>
      </c>
      <c r="D1103" s="19">
        <v>3225688944.04</v>
      </c>
      <c r="E1103" s="21">
        <v>0</v>
      </c>
      <c r="F1103" s="21">
        <v>4596353736.4099998</v>
      </c>
      <c r="G1103" s="19">
        <v>0</v>
      </c>
      <c r="H1103" s="19">
        <v>3930924176.5399909</v>
      </c>
      <c r="I1103" s="19">
        <v>0</v>
      </c>
      <c r="J1103" s="19">
        <v>1922261622.45</v>
      </c>
      <c r="K1103" s="19">
        <v>0</v>
      </c>
      <c r="L1103" s="19">
        <v>737863277.13999987</v>
      </c>
      <c r="M1103" s="21">
        <v>0</v>
      </c>
      <c r="N1103" s="25">
        <v>1891960389.1099999</v>
      </c>
      <c r="O1103" s="22"/>
      <c r="P1103" s="23">
        <v>1443177761.4900002</v>
      </c>
      <c r="Q1103" s="22">
        <v>0</v>
      </c>
      <c r="R1103" s="23">
        <v>883259024.76999998</v>
      </c>
      <c r="S1103" s="24">
        <v>0</v>
      </c>
      <c r="T1103" s="25">
        <v>1348935763.0899982</v>
      </c>
      <c r="U1103" s="19"/>
      <c r="V1103" s="19">
        <v>3947183218.8200002</v>
      </c>
      <c r="W1103" s="21">
        <v>0</v>
      </c>
      <c r="X1103" s="20">
        <v>1678920310.0400004</v>
      </c>
      <c r="Y1103" s="19">
        <v>0</v>
      </c>
      <c r="Z1103" s="19">
        <v>1311605271.2799997</v>
      </c>
      <c r="AA1103" s="21"/>
      <c r="AB1103" s="21">
        <v>982136467.75999999</v>
      </c>
      <c r="AC1103" s="21">
        <v>0</v>
      </c>
      <c r="AD1103" s="20">
        <v>2170134929.0999999</v>
      </c>
      <c r="AE1103" s="19">
        <v>0</v>
      </c>
      <c r="AF1103" s="19">
        <v>650158360.77999997</v>
      </c>
      <c r="AG1103" s="21">
        <v>0</v>
      </c>
      <c r="AH1103" s="20">
        <v>843407219</v>
      </c>
      <c r="AI1103" s="21">
        <v>0</v>
      </c>
      <c r="AJ1103" s="21">
        <v>1524699083.45</v>
      </c>
      <c r="AK1103" s="21">
        <v>0</v>
      </c>
      <c r="AL1103" s="25">
        <v>890650026.09000003</v>
      </c>
      <c r="AM1103" s="19">
        <v>92826790.620000005</v>
      </c>
      <c r="AN1103" s="19"/>
      <c r="AO1103" s="19">
        <v>30129240.010000002</v>
      </c>
      <c r="AP1103" s="19"/>
      <c r="AQ1103" s="21">
        <v>35094514.649999999</v>
      </c>
      <c r="AR1103" s="21">
        <v>0</v>
      </c>
      <c r="AS1103" s="20">
        <v>34227240</v>
      </c>
      <c r="AT1103" s="21"/>
      <c r="AU1103" s="19">
        <v>35542582</v>
      </c>
      <c r="AV1103" s="19">
        <v>0</v>
      </c>
      <c r="AW1103" s="19">
        <v>357211292.77999997</v>
      </c>
      <c r="AX1103" s="19"/>
      <c r="AY1103" s="19">
        <v>2794343015.6199999</v>
      </c>
      <c r="AZ1103" s="19"/>
      <c r="BA1103" s="19">
        <v>30465058850.440002</v>
      </c>
      <c r="BB1103" s="19">
        <v>0</v>
      </c>
      <c r="BC1103" s="19">
        <v>1420569</v>
      </c>
      <c r="BD1103" s="19"/>
      <c r="BE1103" s="19"/>
      <c r="BF1103" s="19"/>
      <c r="BG1103" s="16">
        <f t="shared" si="69"/>
        <v>33845854095.120003</v>
      </c>
      <c r="BH1103" s="16">
        <f t="shared" si="69"/>
        <v>33979319581.359989</v>
      </c>
      <c r="BI1103" s="16">
        <f t="shared" si="70"/>
        <v>0</v>
      </c>
      <c r="BJ1103" s="16">
        <f t="shared" si="71"/>
        <v>133465486.23998642</v>
      </c>
      <c r="BK1103" s="18">
        <f t="shared" si="68"/>
        <v>982136467.75999999</v>
      </c>
    </row>
    <row r="1104" spans="1:63" ht="31.5" x14ac:dyDescent="0.3">
      <c r="A1104" s="26">
        <v>41.523699999999998</v>
      </c>
      <c r="B1104" s="13" t="s">
        <v>1068</v>
      </c>
      <c r="C1104" s="19"/>
      <c r="D1104" s="19"/>
      <c r="E1104" s="21"/>
      <c r="F1104" s="21"/>
      <c r="G1104" s="19"/>
      <c r="H1104" s="19"/>
      <c r="I1104" s="19"/>
      <c r="J1104" s="19"/>
      <c r="K1104" s="19"/>
      <c r="L1104" s="19"/>
      <c r="M1104" s="21"/>
      <c r="N1104" s="25"/>
      <c r="O1104" s="19"/>
      <c r="P1104" s="19"/>
      <c r="Q1104" s="22"/>
      <c r="R1104" s="22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21"/>
      <c r="AD1104" s="20"/>
      <c r="AE1104" s="19"/>
      <c r="AF1104" s="19"/>
      <c r="AG1104" s="21"/>
      <c r="AH1104" s="20"/>
      <c r="AI1104" s="19"/>
      <c r="AJ1104" s="19"/>
      <c r="AK1104" s="21"/>
      <c r="AL1104" s="25"/>
      <c r="AM1104" s="19"/>
      <c r="AN1104" s="19"/>
      <c r="AO1104" s="19"/>
      <c r="AP1104" s="19"/>
      <c r="AQ1104" s="21"/>
      <c r="AR1104" s="21"/>
      <c r="AS1104" s="20"/>
      <c r="AT1104" s="21"/>
      <c r="AU1104" s="19"/>
      <c r="AV1104" s="19"/>
      <c r="AW1104" s="19"/>
      <c r="AX1104" s="19"/>
      <c r="AY1104" s="19"/>
      <c r="AZ1104" s="19"/>
      <c r="BA1104" s="19">
        <v>0</v>
      </c>
      <c r="BB1104" s="19">
        <v>500952</v>
      </c>
      <c r="BC1104" s="19"/>
      <c r="BD1104" s="19"/>
      <c r="BE1104" s="19"/>
      <c r="BF1104" s="19"/>
      <c r="BG1104" s="16">
        <f t="shared" si="69"/>
        <v>0</v>
      </c>
      <c r="BH1104" s="16">
        <f t="shared" si="69"/>
        <v>500952</v>
      </c>
      <c r="BI1104" s="16">
        <f t="shared" si="70"/>
        <v>0</v>
      </c>
      <c r="BJ1104" s="16">
        <f t="shared" si="71"/>
        <v>500952</v>
      </c>
      <c r="BK1104" s="18">
        <f t="shared" si="68"/>
        <v>0</v>
      </c>
    </row>
    <row r="1105" spans="1:66" ht="31.5" x14ac:dyDescent="0.3">
      <c r="A1105" s="26">
        <v>41.524700000000003</v>
      </c>
      <c r="B1105" s="13" t="s">
        <v>1069</v>
      </c>
      <c r="C1105" s="19"/>
      <c r="D1105" s="19"/>
      <c r="E1105" s="21"/>
      <c r="F1105" s="21"/>
      <c r="G1105" s="19"/>
      <c r="H1105" s="19"/>
      <c r="I1105" s="19"/>
      <c r="J1105" s="19"/>
      <c r="K1105" s="19"/>
      <c r="L1105" s="19"/>
      <c r="M1105" s="21"/>
      <c r="N1105" s="25"/>
      <c r="O1105" s="19"/>
      <c r="P1105" s="19"/>
      <c r="Q1105" s="22"/>
      <c r="R1105" s="22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21"/>
      <c r="AD1105" s="20"/>
      <c r="AE1105" s="19"/>
      <c r="AF1105" s="19"/>
      <c r="AG1105" s="21"/>
      <c r="AH1105" s="20"/>
      <c r="AI1105" s="19"/>
      <c r="AJ1105" s="19"/>
      <c r="AK1105" s="21"/>
      <c r="AL1105" s="25"/>
      <c r="AM1105" s="19"/>
      <c r="AN1105" s="19"/>
      <c r="AO1105" s="19"/>
      <c r="AP1105" s="19"/>
      <c r="AQ1105" s="21"/>
      <c r="AR1105" s="21"/>
      <c r="AS1105" s="20"/>
      <c r="AT1105" s="21"/>
      <c r="AU1105" s="19"/>
      <c r="AV1105" s="19"/>
      <c r="AW1105" s="19"/>
      <c r="AX1105" s="19"/>
      <c r="AY1105" s="19"/>
      <c r="AZ1105" s="19"/>
      <c r="BA1105" s="19">
        <v>0</v>
      </c>
      <c r="BB1105" s="19">
        <v>0</v>
      </c>
      <c r="BC1105" s="19"/>
      <c r="BD1105" s="19"/>
      <c r="BE1105" s="19"/>
      <c r="BF1105" s="19"/>
      <c r="BG1105" s="16">
        <f t="shared" si="69"/>
        <v>0</v>
      </c>
      <c r="BH1105" s="16">
        <f t="shared" si="69"/>
        <v>0</v>
      </c>
      <c r="BI1105" s="16">
        <f t="shared" si="70"/>
        <v>0</v>
      </c>
      <c r="BJ1105" s="16">
        <f t="shared" si="71"/>
        <v>0</v>
      </c>
      <c r="BK1105" s="18">
        <f t="shared" si="68"/>
        <v>0</v>
      </c>
    </row>
    <row r="1106" spans="1:66" x14ac:dyDescent="0.3">
      <c r="A1106" s="26">
        <v>10.578900000000001</v>
      </c>
      <c r="B1106" s="13" t="s">
        <v>90</v>
      </c>
      <c r="C1106" s="19"/>
      <c r="D1106" s="19"/>
      <c r="E1106" s="21">
        <v>35954559</v>
      </c>
      <c r="F1106" s="21">
        <v>0</v>
      </c>
      <c r="G1106" s="19"/>
      <c r="H1106" s="19"/>
      <c r="I1106" s="19"/>
      <c r="J1106" s="19"/>
      <c r="K1106" s="19"/>
      <c r="L1106" s="19"/>
      <c r="M1106" s="21"/>
      <c r="N1106" s="25"/>
      <c r="O1106" s="19"/>
      <c r="P1106" s="19"/>
      <c r="Q1106" s="22"/>
      <c r="R1106" s="22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21"/>
      <c r="AD1106" s="20"/>
      <c r="AE1106" s="19"/>
      <c r="AF1106" s="19"/>
      <c r="AG1106" s="21"/>
      <c r="AH1106" s="20"/>
      <c r="AI1106" s="19"/>
      <c r="AJ1106" s="19"/>
      <c r="AK1106" s="21"/>
      <c r="AL1106" s="25"/>
      <c r="AM1106" s="19"/>
      <c r="AN1106" s="19"/>
      <c r="AO1106" s="19"/>
      <c r="AP1106" s="19"/>
      <c r="AQ1106" s="21"/>
      <c r="AR1106" s="21"/>
      <c r="AS1106" s="20"/>
      <c r="AT1106" s="21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6"/>
      <c r="BH1106" s="16"/>
      <c r="BI1106" s="16"/>
      <c r="BJ1106" s="16"/>
      <c r="BK1106" s="18">
        <f t="shared" si="68"/>
        <v>0</v>
      </c>
    </row>
    <row r="1107" spans="1:66" x14ac:dyDescent="0.3">
      <c r="A1107" s="26">
        <v>10.6859</v>
      </c>
      <c r="B1107" s="13" t="s">
        <v>120</v>
      </c>
      <c r="C1107" s="19"/>
      <c r="D1107" s="19"/>
      <c r="E1107" s="21">
        <v>126473640</v>
      </c>
      <c r="F1107" s="21">
        <v>0</v>
      </c>
      <c r="G1107" s="19"/>
      <c r="H1107" s="19"/>
      <c r="I1107" s="19"/>
      <c r="J1107" s="19"/>
      <c r="K1107" s="19"/>
      <c r="L1107" s="19"/>
      <c r="M1107" s="21"/>
      <c r="N1107" s="25"/>
      <c r="O1107" s="19"/>
      <c r="P1107" s="19"/>
      <c r="Q1107" s="22"/>
      <c r="R1107" s="22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21"/>
      <c r="AD1107" s="20"/>
      <c r="AE1107" s="19"/>
      <c r="AF1107" s="19"/>
      <c r="AG1107" s="21"/>
      <c r="AH1107" s="20"/>
      <c r="AI1107" s="19"/>
      <c r="AJ1107" s="19"/>
      <c r="AK1107" s="21"/>
      <c r="AL1107" s="25"/>
      <c r="AM1107" s="19"/>
      <c r="AN1107" s="19"/>
      <c r="AO1107" s="19"/>
      <c r="AP1107" s="19"/>
      <c r="AQ1107" s="21"/>
      <c r="AR1107" s="21"/>
      <c r="AS1107" s="20"/>
      <c r="AT1107" s="21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6"/>
      <c r="BH1107" s="16"/>
      <c r="BI1107" s="16"/>
      <c r="BJ1107" s="16"/>
      <c r="BK1107" s="18">
        <f t="shared" si="68"/>
        <v>0</v>
      </c>
    </row>
    <row r="1108" spans="1:66" ht="31.5" x14ac:dyDescent="0.3">
      <c r="A1108" s="26">
        <v>18.100899999999999</v>
      </c>
      <c r="B1108" s="13" t="s">
        <v>319</v>
      </c>
      <c r="C1108" s="19"/>
      <c r="D1108" s="19"/>
      <c r="E1108" s="21">
        <v>91929422</v>
      </c>
      <c r="F1108" s="21">
        <v>0</v>
      </c>
      <c r="G1108" s="19"/>
      <c r="H1108" s="19"/>
      <c r="I1108" s="19"/>
      <c r="J1108" s="19"/>
      <c r="K1108" s="19"/>
      <c r="L1108" s="19"/>
      <c r="M1108" s="21"/>
      <c r="N1108" s="25"/>
      <c r="O1108" s="19"/>
      <c r="P1108" s="19"/>
      <c r="Q1108" s="22"/>
      <c r="R1108" s="22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21"/>
      <c r="AD1108" s="20"/>
      <c r="AE1108" s="19"/>
      <c r="AF1108" s="19"/>
      <c r="AG1108" s="21"/>
      <c r="AH1108" s="20"/>
      <c r="AI1108" s="19"/>
      <c r="AJ1108" s="19"/>
      <c r="AK1108" s="21"/>
      <c r="AL1108" s="25"/>
      <c r="AM1108" s="19"/>
      <c r="AN1108" s="19"/>
      <c r="AO1108" s="19"/>
      <c r="AP1108" s="19"/>
      <c r="AQ1108" s="21"/>
      <c r="AR1108" s="21"/>
      <c r="AS1108" s="20"/>
      <c r="AT1108" s="21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6"/>
      <c r="BH1108" s="16"/>
      <c r="BI1108" s="16"/>
      <c r="BJ1108" s="16"/>
      <c r="BK1108" s="18">
        <f t="shared" si="68"/>
        <v>0</v>
      </c>
    </row>
    <row r="1109" spans="1:66" x14ac:dyDescent="0.3">
      <c r="A1109" s="26">
        <v>12.578900000000001</v>
      </c>
      <c r="B1109" s="13"/>
      <c r="C1109" s="19"/>
      <c r="D1109" s="19"/>
      <c r="E1109" s="21">
        <v>0</v>
      </c>
      <c r="F1109" s="21">
        <v>1652382</v>
      </c>
      <c r="G1109" s="19"/>
      <c r="H1109" s="19"/>
      <c r="I1109" s="19"/>
      <c r="J1109" s="19"/>
      <c r="K1109" s="19"/>
      <c r="L1109" s="19"/>
      <c r="M1109" s="21"/>
      <c r="N1109" s="25"/>
      <c r="O1109" s="19"/>
      <c r="P1109" s="19"/>
      <c r="Q1109" s="22"/>
      <c r="R1109" s="22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21"/>
      <c r="AD1109" s="20"/>
      <c r="AE1109" s="19"/>
      <c r="AF1109" s="19"/>
      <c r="AG1109" s="21"/>
      <c r="AH1109" s="20"/>
      <c r="AI1109" s="19"/>
      <c r="AJ1109" s="19"/>
      <c r="AK1109" s="21"/>
      <c r="AL1109" s="25"/>
      <c r="AM1109" s="19"/>
      <c r="AN1109" s="19"/>
      <c r="AO1109" s="19"/>
      <c r="AP1109" s="19"/>
      <c r="AQ1109" s="21"/>
      <c r="AR1109" s="21"/>
      <c r="AS1109" s="20"/>
      <c r="AT1109" s="21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6"/>
      <c r="BH1109" s="16"/>
      <c r="BI1109" s="16"/>
      <c r="BJ1109" s="16"/>
      <c r="BK1109" s="18">
        <f t="shared" si="68"/>
        <v>0</v>
      </c>
    </row>
    <row r="1110" spans="1:66" x14ac:dyDescent="0.3">
      <c r="A1110" s="26">
        <v>12.6859</v>
      </c>
      <c r="B1110" s="13"/>
      <c r="C1110" s="19"/>
      <c r="D1110" s="19"/>
      <c r="E1110" s="21">
        <v>0</v>
      </c>
      <c r="F1110" s="21">
        <v>4848272</v>
      </c>
      <c r="G1110" s="19"/>
      <c r="H1110" s="19"/>
      <c r="I1110" s="19"/>
      <c r="J1110" s="19"/>
      <c r="K1110" s="19"/>
      <c r="L1110" s="19"/>
      <c r="M1110" s="21"/>
      <c r="N1110" s="25"/>
      <c r="O1110" s="19"/>
      <c r="P1110" s="19"/>
      <c r="Q1110" s="22"/>
      <c r="R1110" s="22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21"/>
      <c r="AD1110" s="20"/>
      <c r="AE1110" s="19"/>
      <c r="AF1110" s="19"/>
      <c r="AG1110" s="21"/>
      <c r="AH1110" s="20"/>
      <c r="AI1110" s="19"/>
      <c r="AJ1110" s="19"/>
      <c r="AK1110" s="21"/>
      <c r="AL1110" s="25"/>
      <c r="AM1110" s="19"/>
      <c r="AN1110" s="19"/>
      <c r="AO1110" s="19"/>
      <c r="AP1110" s="19"/>
      <c r="AQ1110" s="21"/>
      <c r="AR1110" s="21"/>
      <c r="AS1110" s="20"/>
      <c r="AT1110" s="21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6"/>
      <c r="BH1110" s="16"/>
      <c r="BI1110" s="16"/>
      <c r="BJ1110" s="16"/>
      <c r="BK1110" s="18">
        <f t="shared" si="68"/>
        <v>0</v>
      </c>
    </row>
    <row r="1111" spans="1:66" x14ac:dyDescent="0.3">
      <c r="A1111" s="26">
        <v>12.9109</v>
      </c>
      <c r="B1111" s="13"/>
      <c r="C1111" s="19"/>
      <c r="D1111" s="19"/>
      <c r="E1111" s="21">
        <v>0</v>
      </c>
      <c r="F1111" s="21">
        <v>23929829.600000001</v>
      </c>
      <c r="G1111" s="19"/>
      <c r="H1111" s="19"/>
      <c r="I1111" s="19"/>
      <c r="J1111" s="19"/>
      <c r="K1111" s="19"/>
      <c r="L1111" s="19"/>
      <c r="M1111" s="21"/>
      <c r="N1111" s="25"/>
      <c r="O1111" s="19"/>
      <c r="P1111" s="19"/>
      <c r="Q1111" s="22"/>
      <c r="R1111" s="22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21"/>
      <c r="AD1111" s="20"/>
      <c r="AE1111" s="19"/>
      <c r="AF1111" s="19"/>
      <c r="AG1111" s="21"/>
      <c r="AH1111" s="20"/>
      <c r="AI1111" s="19"/>
      <c r="AJ1111" s="19"/>
      <c r="AK1111" s="21"/>
      <c r="AL1111" s="25"/>
      <c r="AM1111" s="19"/>
      <c r="AN1111" s="19"/>
      <c r="AO1111" s="19"/>
      <c r="AP1111" s="19"/>
      <c r="AQ1111" s="21"/>
      <c r="AR1111" s="21"/>
      <c r="AS1111" s="20"/>
      <c r="AT1111" s="21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6"/>
      <c r="BH1111" s="16"/>
      <c r="BI1111" s="16"/>
      <c r="BJ1111" s="16"/>
      <c r="BK1111" s="18">
        <f t="shared" si="68"/>
        <v>0</v>
      </c>
    </row>
    <row r="1112" spans="1:66" s="93" customFormat="1" x14ac:dyDescent="0.3">
      <c r="A1112" s="91"/>
      <c r="B1112" s="92" t="s">
        <v>1070</v>
      </c>
      <c r="C1112" s="82">
        <f>SUM(C5:C1111)</f>
        <v>40512216781.879997</v>
      </c>
      <c r="D1112" s="82">
        <f t="shared" ref="D1112:BJ1112" si="72">SUM(D5:D1111)</f>
        <v>40512216781.87999</v>
      </c>
      <c r="E1112" s="82">
        <f t="shared" si="72"/>
        <v>36740679817.059998</v>
      </c>
      <c r="F1112" s="82">
        <f t="shared" si="72"/>
        <v>36740679817.05999</v>
      </c>
      <c r="G1112" s="82">
        <f t="shared" si="72"/>
        <v>31094018385.459988</v>
      </c>
      <c r="H1112" s="82">
        <f t="shared" si="72"/>
        <v>31094018385.459991</v>
      </c>
      <c r="I1112" s="82">
        <f t="shared" si="72"/>
        <v>20434926548.040005</v>
      </c>
      <c r="J1112" s="82">
        <f t="shared" si="72"/>
        <v>20434926548.039993</v>
      </c>
      <c r="K1112" s="82">
        <f t="shared" si="72"/>
        <v>2970397367.1399989</v>
      </c>
      <c r="L1112" s="82">
        <f t="shared" si="72"/>
        <v>2970397367.1400003</v>
      </c>
      <c r="M1112" s="82">
        <f t="shared" si="72"/>
        <v>19043797234.511795</v>
      </c>
      <c r="N1112" s="82">
        <f t="shared" si="72"/>
        <v>19043797234.509087</v>
      </c>
      <c r="O1112" s="83">
        <f t="shared" si="72"/>
        <v>10185501943.190001</v>
      </c>
      <c r="P1112" s="83">
        <f t="shared" si="72"/>
        <v>10185501943.190001</v>
      </c>
      <c r="Q1112" s="83">
        <f t="shared" si="72"/>
        <v>9221267730.1499977</v>
      </c>
      <c r="R1112" s="83">
        <f t="shared" si="72"/>
        <v>9221267730.1499996</v>
      </c>
      <c r="S1112" s="82">
        <f t="shared" si="72"/>
        <v>10333329165.939999</v>
      </c>
      <c r="T1112" s="82">
        <f t="shared" si="72"/>
        <v>10333329165.939999</v>
      </c>
      <c r="U1112" s="82">
        <f t="shared" si="72"/>
        <v>37901147057.01001</v>
      </c>
      <c r="V1112" s="82">
        <f t="shared" si="72"/>
        <v>37901147057.010002</v>
      </c>
      <c r="W1112" s="82">
        <f t="shared" si="72"/>
        <v>20871427141.730007</v>
      </c>
      <c r="X1112" s="82">
        <f t="shared" si="72"/>
        <v>20871427141.729996</v>
      </c>
      <c r="Y1112" s="82">
        <f t="shared" si="72"/>
        <v>4080125413.7100005</v>
      </c>
      <c r="Z1112" s="82">
        <f t="shared" si="72"/>
        <v>4080125413.7099991</v>
      </c>
      <c r="AA1112" s="82">
        <f t="shared" si="72"/>
        <v>4815127546.9699984</v>
      </c>
      <c r="AB1112" s="82">
        <f t="shared" si="72"/>
        <v>4815127546.9700003</v>
      </c>
      <c r="AC1112" s="82">
        <f t="shared" si="72"/>
        <v>21342715970.810005</v>
      </c>
      <c r="AD1112" s="82">
        <f t="shared" si="72"/>
        <v>21342715970.810009</v>
      </c>
      <c r="AE1112" s="82">
        <f t="shared" si="72"/>
        <v>3517819906.3199987</v>
      </c>
      <c r="AF1112" s="82">
        <f t="shared" si="72"/>
        <v>3517819906.3199997</v>
      </c>
      <c r="AG1112" s="82">
        <f t="shared" si="72"/>
        <v>8347064703.4800005</v>
      </c>
      <c r="AH1112" s="82">
        <f t="shared" si="72"/>
        <v>8347064703.4799986</v>
      </c>
      <c r="AI1112" s="82">
        <f t="shared" si="72"/>
        <v>11876347953.439997</v>
      </c>
      <c r="AJ1112" s="82">
        <f t="shared" si="72"/>
        <v>11876347953.440002</v>
      </c>
      <c r="AK1112" s="82">
        <f t="shared" si="72"/>
        <v>7341492652.7599983</v>
      </c>
      <c r="AL1112" s="82">
        <f t="shared" si="72"/>
        <v>7341492652.7600021</v>
      </c>
      <c r="AM1112" s="82">
        <f t="shared" si="72"/>
        <v>744728022.11000001</v>
      </c>
      <c r="AN1112" s="82">
        <f t="shared" si="72"/>
        <v>744728022.11000001</v>
      </c>
      <c r="AO1112" s="82">
        <f t="shared" si="72"/>
        <v>679538911.50999999</v>
      </c>
      <c r="AP1112" s="82">
        <f t="shared" si="72"/>
        <v>679538911.51000011</v>
      </c>
      <c r="AQ1112" s="82">
        <f t="shared" si="72"/>
        <v>426550535.13</v>
      </c>
      <c r="AR1112" s="82">
        <f t="shared" si="72"/>
        <v>426550535.13000005</v>
      </c>
      <c r="AS1112" s="82">
        <f t="shared" si="72"/>
        <v>594678809.12</v>
      </c>
      <c r="AT1112" s="82">
        <f t="shared" si="72"/>
        <v>594678809.12</v>
      </c>
      <c r="AU1112" s="82">
        <f t="shared" si="72"/>
        <v>310530075.49000001</v>
      </c>
      <c r="AV1112" s="82">
        <f t="shared" si="72"/>
        <v>310530075.49000001</v>
      </c>
      <c r="AW1112" s="82">
        <f t="shared" si="72"/>
        <v>3265580406.0600004</v>
      </c>
      <c r="AX1112" s="82">
        <f t="shared" si="72"/>
        <v>3265580406.0599999</v>
      </c>
      <c r="AY1112" s="82">
        <f t="shared" si="72"/>
        <v>92378935351.950012</v>
      </c>
      <c r="AZ1112" s="82">
        <f t="shared" si="72"/>
        <v>92378935351.949982</v>
      </c>
      <c r="BA1112" s="82">
        <f t="shared" si="72"/>
        <v>185328690759.45001</v>
      </c>
      <c r="BB1112" s="82">
        <f t="shared" si="72"/>
        <v>185328690759.45001</v>
      </c>
      <c r="BC1112" s="82">
        <f t="shared" si="72"/>
        <v>16790135</v>
      </c>
      <c r="BD1112" s="82">
        <f t="shared" si="72"/>
        <v>16790135</v>
      </c>
      <c r="BE1112" s="82">
        <f>SUM(BE5:BE1111)</f>
        <v>33217965464.280006</v>
      </c>
      <c r="BF1112" s="82">
        <f t="shared" si="72"/>
        <v>33217965464.279999</v>
      </c>
      <c r="BG1112" s="82">
        <f t="shared" si="72"/>
        <v>617336978898.90186</v>
      </c>
      <c r="BH1112" s="82">
        <f t="shared" si="72"/>
        <v>617562961306.099</v>
      </c>
      <c r="BI1112" s="82">
        <f t="shared" si="72"/>
        <v>109715623259.8918</v>
      </c>
      <c r="BJ1112" s="82">
        <f t="shared" si="72"/>
        <v>109941605667.08897</v>
      </c>
      <c r="BK1112" s="18">
        <f t="shared" si="68"/>
        <v>9630255093.9399986</v>
      </c>
      <c r="BL1112" s="11"/>
      <c r="BM1112" s="11"/>
      <c r="BN1112" s="11"/>
    </row>
    <row r="1113" spans="1:66" x14ac:dyDescent="0.3">
      <c r="C1113" s="94">
        <v>40512216781.879997</v>
      </c>
      <c r="D1113" s="94">
        <v>40512216781.87999</v>
      </c>
      <c r="E1113" s="94">
        <v>36740679817.059998</v>
      </c>
      <c r="F1113" s="94">
        <v>36740679817.05999</v>
      </c>
      <c r="G1113" s="94">
        <v>31094018385.459988</v>
      </c>
      <c r="H1113" s="94">
        <v>31094018385.459991</v>
      </c>
      <c r="I1113" s="94">
        <v>20434926551.040009</v>
      </c>
      <c r="J1113" s="94">
        <v>20434926551.039993</v>
      </c>
      <c r="K1113" s="94">
        <v>2948052622.4499989</v>
      </c>
      <c r="L1113" s="94">
        <v>2948052622.4500003</v>
      </c>
      <c r="M1113" s="94">
        <v>19043797234.511795</v>
      </c>
      <c r="N1113" s="94">
        <v>19043797234.509087</v>
      </c>
      <c r="O1113" s="94">
        <v>10185831244.445499</v>
      </c>
      <c r="P1113" s="94">
        <v>10185831244.450003</v>
      </c>
      <c r="Q1113" s="94">
        <v>9221267730.152998</v>
      </c>
      <c r="R1113" s="94">
        <v>9221267730.1499996</v>
      </c>
      <c r="S1113" s="95">
        <v>10333329165.939999</v>
      </c>
      <c r="T1113" s="95">
        <v>10333329165.939999</v>
      </c>
      <c r="U1113" s="94">
        <v>37901147057.01001</v>
      </c>
      <c r="V1113" s="94">
        <v>37901147057.010002</v>
      </c>
      <c r="W1113" s="94">
        <v>20871427141.730007</v>
      </c>
      <c r="X1113" s="94">
        <v>20871427141.729996</v>
      </c>
      <c r="Y1113" s="94">
        <v>3014717598.8200002</v>
      </c>
      <c r="Z1113" s="94">
        <v>2770786781.54</v>
      </c>
      <c r="AA1113" s="94">
        <v>4815127546.9699984</v>
      </c>
      <c r="AB1113" s="94">
        <v>4815127546.9700003</v>
      </c>
      <c r="AC1113" s="94">
        <v>21342715970.810005</v>
      </c>
      <c r="AD1113" s="94">
        <v>21342715970.810009</v>
      </c>
      <c r="AE1113" s="94">
        <v>3517819906.309999</v>
      </c>
      <c r="AF1113" s="94">
        <v>3517819906.3099995</v>
      </c>
      <c r="AG1113" s="94">
        <v>8347064703.4800014</v>
      </c>
      <c r="AH1113" s="94">
        <v>8347064703.4799986</v>
      </c>
      <c r="AI1113" s="94">
        <v>11873899659.439997</v>
      </c>
      <c r="AJ1113" s="94">
        <v>11873899659.440001</v>
      </c>
      <c r="AK1113" s="94">
        <v>7341492652.7599983</v>
      </c>
      <c r="AL1113" s="94">
        <v>7341492652.7600021</v>
      </c>
      <c r="AO1113" s="94">
        <v>679538911.50999999</v>
      </c>
      <c r="AP1113" s="94">
        <v>679538911.51000011</v>
      </c>
      <c r="AQ1113" s="94">
        <v>426550535.13</v>
      </c>
      <c r="AR1113" s="94">
        <v>426550535.13000005</v>
      </c>
      <c r="AS1113" s="94">
        <v>594678809.12</v>
      </c>
      <c r="AT1113" s="94">
        <v>594678809.12</v>
      </c>
      <c r="AU1113" s="94">
        <v>310530075.49000001</v>
      </c>
      <c r="AV1113" s="94">
        <v>310530075.49000001</v>
      </c>
      <c r="AW1113" s="94">
        <v>3265580406.0600004</v>
      </c>
      <c r="AX1113" s="94">
        <v>3265580406.0599999</v>
      </c>
      <c r="AY1113" s="94">
        <v>92378935351.950012</v>
      </c>
      <c r="AZ1113" s="94">
        <v>92378935351.949982</v>
      </c>
      <c r="BE1113" s="94">
        <v>33217965464.280006</v>
      </c>
      <c r="BF1113" s="94">
        <v>33217965464.279999</v>
      </c>
      <c r="BK1113" s="18">
        <f t="shared" si="68"/>
        <v>9630255093.9399986</v>
      </c>
    </row>
    <row r="1114" spans="1:66" x14ac:dyDescent="0.3">
      <c r="C1114" s="96">
        <f>C1113-C1112</f>
        <v>0</v>
      </c>
      <c r="D1114" s="97"/>
      <c r="E1114" s="96">
        <f>E1113-E1112</f>
        <v>0</v>
      </c>
      <c r="F1114" s="96">
        <f>F1113-F1112</f>
        <v>0</v>
      </c>
      <c r="G1114" s="96"/>
      <c r="H1114" s="96"/>
      <c r="I1114" s="96"/>
      <c r="J1114" s="96"/>
      <c r="K1114" s="96">
        <f>K1113-K1112</f>
        <v>-22344744.690000057</v>
      </c>
      <c r="L1114" s="96">
        <f>L1113-L1112</f>
        <v>-22344744.690000057</v>
      </c>
      <c r="M1114" s="96"/>
      <c r="N1114" s="96"/>
      <c r="O1114" s="96"/>
      <c r="P1114" s="96"/>
      <c r="Q1114" s="96"/>
      <c r="R1114" s="96"/>
      <c r="S1114" s="96"/>
      <c r="T1114" s="96"/>
      <c r="U1114" s="96"/>
      <c r="V1114" s="97"/>
      <c r="W1114" s="96"/>
      <c r="X1114" s="96"/>
      <c r="Y1114" s="96"/>
      <c r="Z1114" s="96"/>
      <c r="AA1114" s="96">
        <f>AA1113-AA1112</f>
        <v>0</v>
      </c>
      <c r="AB1114" s="96">
        <f>AB1113-AB1112</f>
        <v>0</v>
      </c>
      <c r="AC1114" s="96"/>
      <c r="AD1114" s="96"/>
      <c r="AE1114" s="97"/>
      <c r="AF1114" s="97"/>
      <c r="AG1114" s="96"/>
      <c r="AH1114" s="96"/>
      <c r="AI1114" s="96"/>
      <c r="AJ1114" s="96"/>
      <c r="AK1114" s="96"/>
      <c r="AL1114" s="96"/>
      <c r="AO1114" s="96"/>
      <c r="AP1114" s="96"/>
      <c r="AQ1114" s="96"/>
      <c r="AR1114" s="96"/>
      <c r="AS1114" s="96"/>
      <c r="AT1114" s="96"/>
      <c r="AU1114" s="96"/>
      <c r="AV1114" s="96"/>
      <c r="AW1114" s="96"/>
      <c r="AX1114" s="96"/>
      <c r="AY1114" s="96"/>
      <c r="AZ1114" s="96"/>
      <c r="BE1114" s="96"/>
      <c r="BF1114" s="96"/>
      <c r="BK1114" s="18"/>
    </row>
  </sheetData>
  <mergeCells count="33">
    <mergeCell ref="AA3:AB3"/>
    <mergeCell ref="AC3:AD3"/>
    <mergeCell ref="A1:BJ1"/>
    <mergeCell ref="A3:A4"/>
    <mergeCell ref="B3:B4"/>
    <mergeCell ref="C3:D3"/>
    <mergeCell ref="E3:F3"/>
    <mergeCell ref="G3:H3"/>
    <mergeCell ref="I3:J3"/>
    <mergeCell ref="K3:L3"/>
    <mergeCell ref="O3:P3"/>
    <mergeCell ref="Q3:R3"/>
    <mergeCell ref="S3:T3"/>
    <mergeCell ref="U3:V3"/>
    <mergeCell ref="M3:N3"/>
    <mergeCell ref="W3:X3"/>
    <mergeCell ref="Y3:Z3"/>
    <mergeCell ref="BI3:BJ3"/>
    <mergeCell ref="AU3:AV3"/>
    <mergeCell ref="AW3:AX3"/>
    <mergeCell ref="BA3:BB3"/>
    <mergeCell ref="BC3:BD3"/>
    <mergeCell ref="AQ3:AR3"/>
    <mergeCell ref="AS3:AT3"/>
    <mergeCell ref="BE3:BF3"/>
    <mergeCell ref="BG3:BH3"/>
    <mergeCell ref="AY3:AZ3"/>
    <mergeCell ref="AE3:AF3"/>
    <mergeCell ref="AG3:AH3"/>
    <mergeCell ref="AI3:AJ3"/>
    <mergeCell ref="AK3:AL3"/>
    <mergeCell ref="AM3:AN3"/>
    <mergeCell ref="AO3:AP3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156"/>
  <sheetViews>
    <sheetView workbookViewId="0">
      <pane xSplit="2" ySplit="4" topLeftCell="BF5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BI148" sqref="BI148"/>
    </sheetView>
  </sheetViews>
  <sheetFormatPr defaultRowHeight="16.5" x14ac:dyDescent="0.3"/>
  <cols>
    <col min="1" max="1" width="13.7109375" style="94" customWidth="1"/>
    <col min="2" max="2" width="47.42578125" style="94" customWidth="1"/>
    <col min="3" max="18" width="16.28515625" style="94" customWidth="1"/>
    <col min="19" max="20" width="16.28515625" style="95" customWidth="1"/>
    <col min="21" max="60" width="16.28515625" style="94" customWidth="1"/>
    <col min="61" max="62" width="18.140625" style="95" customWidth="1"/>
    <col min="63" max="63" width="17.42578125" style="94" customWidth="1"/>
    <col min="64" max="64" width="13.42578125" style="94" customWidth="1"/>
    <col min="65" max="65" width="14.28515625" style="94" customWidth="1"/>
    <col min="66" max="66" width="12.42578125" style="94" customWidth="1"/>
    <col min="67" max="16384" width="9.140625" style="94"/>
  </cols>
  <sheetData>
    <row r="1" spans="1:68" s="1" customFormat="1" x14ac:dyDescent="0.2">
      <c r="A1" s="274" t="s">
        <v>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6"/>
      <c r="T1" s="276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O1" s="98"/>
      <c r="BP1" s="98"/>
    </row>
    <row r="2" spans="1:68" s="1" customFormat="1" x14ac:dyDescent="0.2">
      <c r="A2" s="2" t="s">
        <v>1</v>
      </c>
      <c r="B2" s="3"/>
      <c r="C2" s="4"/>
      <c r="D2" s="4"/>
      <c r="E2" s="6" t="e">
        <f>1086119-#REF!</f>
        <v>#REF!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7"/>
      <c r="T2" s="7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6"/>
      <c r="AZ2" s="5"/>
      <c r="BA2" s="5"/>
      <c r="BB2" s="5"/>
      <c r="BC2" s="5"/>
      <c r="BD2" s="5"/>
      <c r="BE2" s="5"/>
      <c r="BI2" s="7"/>
      <c r="BJ2" s="7" t="s">
        <v>2</v>
      </c>
      <c r="BO2" s="98"/>
      <c r="BP2" s="98"/>
    </row>
    <row r="3" spans="1:68" s="8" customFormat="1" ht="15" x14ac:dyDescent="0.2">
      <c r="A3" s="257" t="s">
        <v>3</v>
      </c>
      <c r="B3" s="257" t="s">
        <v>4</v>
      </c>
      <c r="C3" s="271" t="s">
        <v>5</v>
      </c>
      <c r="D3" s="271"/>
      <c r="E3" s="271" t="s">
        <v>6</v>
      </c>
      <c r="F3" s="271"/>
      <c r="G3" s="271" t="s">
        <v>7</v>
      </c>
      <c r="H3" s="271"/>
      <c r="I3" s="271" t="s">
        <v>8</v>
      </c>
      <c r="J3" s="271"/>
      <c r="K3" s="271" t="s">
        <v>9</v>
      </c>
      <c r="L3" s="271"/>
      <c r="M3" s="271" t="s">
        <v>10</v>
      </c>
      <c r="N3" s="271"/>
      <c r="O3" s="271" t="s">
        <v>11</v>
      </c>
      <c r="P3" s="271"/>
      <c r="Q3" s="271" t="s">
        <v>12</v>
      </c>
      <c r="R3" s="271"/>
      <c r="S3" s="257" t="s">
        <v>13</v>
      </c>
      <c r="T3" s="257"/>
      <c r="U3" s="271" t="s">
        <v>14</v>
      </c>
      <c r="V3" s="271"/>
      <c r="W3" s="271" t="s">
        <v>15</v>
      </c>
      <c r="X3" s="271"/>
      <c r="Y3" s="271" t="s">
        <v>16</v>
      </c>
      <c r="Z3" s="271"/>
      <c r="AA3" s="271" t="s">
        <v>17</v>
      </c>
      <c r="AB3" s="271"/>
      <c r="AC3" s="271" t="s">
        <v>18</v>
      </c>
      <c r="AD3" s="271"/>
      <c r="AE3" s="271" t="s">
        <v>19</v>
      </c>
      <c r="AF3" s="271"/>
      <c r="AG3" s="271" t="s">
        <v>20</v>
      </c>
      <c r="AH3" s="271"/>
      <c r="AI3" s="271" t="s">
        <v>21</v>
      </c>
      <c r="AJ3" s="271"/>
      <c r="AK3" s="271" t="s">
        <v>22</v>
      </c>
      <c r="AL3" s="271"/>
      <c r="AM3" s="271" t="s">
        <v>23</v>
      </c>
      <c r="AN3" s="271"/>
      <c r="AO3" s="271" t="s">
        <v>24</v>
      </c>
      <c r="AP3" s="271"/>
      <c r="AQ3" s="271" t="s">
        <v>25</v>
      </c>
      <c r="AR3" s="271"/>
      <c r="AS3" s="271" t="s">
        <v>26</v>
      </c>
      <c r="AT3" s="271"/>
      <c r="AU3" s="271" t="s">
        <v>27</v>
      </c>
      <c r="AV3" s="271"/>
      <c r="AW3" s="271" t="s">
        <v>28</v>
      </c>
      <c r="AX3" s="271"/>
      <c r="AY3" s="271" t="s">
        <v>29</v>
      </c>
      <c r="AZ3" s="271"/>
      <c r="BA3" s="271" t="s">
        <v>30</v>
      </c>
      <c r="BB3" s="271"/>
      <c r="BC3" s="271" t="s">
        <v>31</v>
      </c>
      <c r="BD3" s="271"/>
      <c r="BE3" s="271" t="s">
        <v>32</v>
      </c>
      <c r="BF3" s="271"/>
      <c r="BG3" s="282" t="s">
        <v>33</v>
      </c>
      <c r="BH3" s="282"/>
      <c r="BI3" s="281" t="s">
        <v>34</v>
      </c>
      <c r="BJ3" s="281"/>
    </row>
    <row r="4" spans="1:68" s="11" customFormat="1" ht="15" x14ac:dyDescent="0.25">
      <c r="A4" s="257"/>
      <c r="B4" s="257"/>
      <c r="C4" s="9" t="s">
        <v>35</v>
      </c>
      <c r="D4" s="10" t="s">
        <v>36</v>
      </c>
      <c r="E4" s="9" t="s">
        <v>35</v>
      </c>
      <c r="F4" s="10" t="s">
        <v>36</v>
      </c>
      <c r="G4" s="9" t="s">
        <v>35</v>
      </c>
      <c r="H4" s="10" t="s">
        <v>36</v>
      </c>
      <c r="I4" s="9" t="s">
        <v>35</v>
      </c>
      <c r="J4" s="10" t="s">
        <v>36</v>
      </c>
      <c r="K4" s="9" t="s">
        <v>35</v>
      </c>
      <c r="L4" s="10" t="s">
        <v>36</v>
      </c>
      <c r="M4" s="9" t="s">
        <v>35</v>
      </c>
      <c r="N4" s="10" t="s">
        <v>36</v>
      </c>
      <c r="O4" s="9" t="s">
        <v>35</v>
      </c>
      <c r="P4" s="10" t="s">
        <v>36</v>
      </c>
      <c r="Q4" s="9" t="s">
        <v>35</v>
      </c>
      <c r="R4" s="10" t="s">
        <v>36</v>
      </c>
      <c r="S4" s="9" t="s">
        <v>35</v>
      </c>
      <c r="T4" s="10" t="s">
        <v>36</v>
      </c>
      <c r="U4" s="9" t="s">
        <v>35</v>
      </c>
      <c r="V4" s="10" t="s">
        <v>36</v>
      </c>
      <c r="W4" s="9" t="s">
        <v>35</v>
      </c>
      <c r="X4" s="10" t="s">
        <v>36</v>
      </c>
      <c r="Y4" s="9" t="s">
        <v>35</v>
      </c>
      <c r="Z4" s="10" t="s">
        <v>36</v>
      </c>
      <c r="AA4" s="9" t="s">
        <v>35</v>
      </c>
      <c r="AB4" s="10" t="s">
        <v>36</v>
      </c>
      <c r="AC4" s="9" t="s">
        <v>35</v>
      </c>
      <c r="AD4" s="10" t="s">
        <v>36</v>
      </c>
      <c r="AE4" s="9" t="s">
        <v>35</v>
      </c>
      <c r="AF4" s="10" t="s">
        <v>36</v>
      </c>
      <c r="AG4" s="9" t="s">
        <v>35</v>
      </c>
      <c r="AH4" s="10" t="s">
        <v>36</v>
      </c>
      <c r="AI4" s="9" t="s">
        <v>35</v>
      </c>
      <c r="AJ4" s="10" t="s">
        <v>36</v>
      </c>
      <c r="AK4" s="9" t="s">
        <v>35</v>
      </c>
      <c r="AL4" s="10" t="s">
        <v>36</v>
      </c>
      <c r="AM4" s="9" t="s">
        <v>35</v>
      </c>
      <c r="AN4" s="10" t="s">
        <v>36</v>
      </c>
      <c r="AO4" s="9" t="s">
        <v>35</v>
      </c>
      <c r="AP4" s="10" t="s">
        <v>36</v>
      </c>
      <c r="AQ4" s="9" t="s">
        <v>35</v>
      </c>
      <c r="AR4" s="10" t="s">
        <v>36</v>
      </c>
      <c r="AS4" s="9" t="s">
        <v>35</v>
      </c>
      <c r="AT4" s="10" t="s">
        <v>36</v>
      </c>
      <c r="AU4" s="9" t="s">
        <v>35</v>
      </c>
      <c r="AV4" s="10" t="s">
        <v>36</v>
      </c>
      <c r="AW4" s="9" t="s">
        <v>35</v>
      </c>
      <c r="AX4" s="10" t="s">
        <v>36</v>
      </c>
      <c r="AY4" s="9" t="s">
        <v>35</v>
      </c>
      <c r="AZ4" s="10" t="s">
        <v>36</v>
      </c>
      <c r="BA4" s="9" t="s">
        <v>35</v>
      </c>
      <c r="BB4" s="10" t="s">
        <v>36</v>
      </c>
      <c r="BC4" s="9" t="s">
        <v>35</v>
      </c>
      <c r="BD4" s="10" t="s">
        <v>36</v>
      </c>
      <c r="BE4" s="9" t="s">
        <v>35</v>
      </c>
      <c r="BF4" s="10" t="s">
        <v>36</v>
      </c>
      <c r="BG4" s="9" t="s">
        <v>35</v>
      </c>
      <c r="BH4" s="10" t="s">
        <v>36</v>
      </c>
      <c r="BI4" s="9" t="s">
        <v>35</v>
      </c>
      <c r="BJ4" s="10" t="s">
        <v>36</v>
      </c>
    </row>
    <row r="5" spans="1:68" x14ac:dyDescent="0.3">
      <c r="A5" s="26">
        <v>74.110699999999994</v>
      </c>
      <c r="B5" s="107" t="s">
        <v>1362</v>
      </c>
      <c r="C5" s="19">
        <v>661611.88</v>
      </c>
      <c r="D5" s="19">
        <v>0</v>
      </c>
      <c r="E5" s="20">
        <v>4637342.83</v>
      </c>
      <c r="F5" s="21">
        <v>0</v>
      </c>
      <c r="G5" s="19">
        <v>2177285.1200000001</v>
      </c>
      <c r="H5" s="19">
        <v>0</v>
      </c>
      <c r="I5" s="19">
        <v>2177285.1200000001</v>
      </c>
      <c r="J5" s="19">
        <v>0</v>
      </c>
      <c r="K5" s="19">
        <v>0</v>
      </c>
      <c r="L5" s="19">
        <v>0</v>
      </c>
      <c r="M5" s="20">
        <v>16953063.459999993</v>
      </c>
      <c r="N5" s="21">
        <v>0</v>
      </c>
      <c r="O5" s="20">
        <v>14864154.120000001</v>
      </c>
      <c r="P5" s="21"/>
      <c r="Q5" s="108">
        <v>0</v>
      </c>
      <c r="R5" s="108">
        <v>0</v>
      </c>
      <c r="S5" s="20">
        <v>5415873.8299999991</v>
      </c>
      <c r="T5" s="24">
        <v>0</v>
      </c>
      <c r="U5" s="19"/>
      <c r="V5" s="19">
        <v>810512.58</v>
      </c>
      <c r="W5" s="20">
        <v>8461976.3600000013</v>
      </c>
      <c r="X5" s="21">
        <v>0</v>
      </c>
      <c r="Y5" s="19">
        <v>13691748.199999999</v>
      </c>
      <c r="Z5" s="19">
        <v>0</v>
      </c>
      <c r="AA5" s="21">
        <v>11568543.41</v>
      </c>
      <c r="AB5" s="21">
        <v>0</v>
      </c>
      <c r="AC5" s="20">
        <v>4795542.5400000019</v>
      </c>
      <c r="AD5" s="21">
        <v>0</v>
      </c>
      <c r="AE5" s="19">
        <v>0</v>
      </c>
      <c r="AF5" s="19">
        <v>442306.5</v>
      </c>
      <c r="AG5" s="20">
        <v>33153.189999999937</v>
      </c>
      <c r="AH5" s="21">
        <v>0</v>
      </c>
      <c r="AI5" s="21">
        <v>73053.38</v>
      </c>
      <c r="AJ5" s="21">
        <v>0</v>
      </c>
      <c r="AK5" s="20">
        <v>213835.53000000003</v>
      </c>
      <c r="AL5" s="21">
        <v>0</v>
      </c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>
        <v>0</v>
      </c>
      <c r="BB5" s="19">
        <v>0</v>
      </c>
      <c r="BC5" s="19"/>
      <c r="BD5" s="19"/>
      <c r="BE5" s="19"/>
      <c r="BF5" s="19"/>
      <c r="BG5" s="16">
        <f t="shared" ref="BG5:BH40" si="0">C5+E5+G5+I5+K5+M5+O5+Q5+S5+U5+W5+Y5+AA5+AC5+AE5+AG5+AI5+AK5+AM5+AO5+AQ5+AS5+AU5+AW5+AY5+BA5+BC5+BE5</f>
        <v>85724468.969999984</v>
      </c>
      <c r="BH5" s="16">
        <f t="shared" si="0"/>
        <v>1252819.08</v>
      </c>
      <c r="BI5" s="104">
        <f t="shared" ref="BI5:BI40" si="1">IF(BG5-BH5&gt;0,BG5-BH5,0)</f>
        <v>84471649.889999986</v>
      </c>
      <c r="BJ5" s="104">
        <f t="shared" ref="BJ5:BJ40" si="2">IF(BH5-BG5&gt;0,BH5-BG5,0)</f>
        <v>0</v>
      </c>
      <c r="BK5" s="105">
        <f t="shared" ref="BK5:BK40" si="3">AA5+AB5</f>
        <v>11568543.41</v>
      </c>
      <c r="BL5" s="106"/>
      <c r="BM5" s="105"/>
      <c r="BN5" s="106"/>
    </row>
    <row r="6" spans="1:68" ht="31.5" x14ac:dyDescent="0.3">
      <c r="A6" s="26">
        <v>74.117699999999999</v>
      </c>
      <c r="B6" s="107" t="s">
        <v>1365</v>
      </c>
      <c r="C6" s="19">
        <v>10614677.550000001</v>
      </c>
      <c r="D6" s="19">
        <v>0</v>
      </c>
      <c r="E6" s="19">
        <v>0</v>
      </c>
      <c r="F6" s="19">
        <v>0</v>
      </c>
      <c r="G6" s="19">
        <v>8518296</v>
      </c>
      <c r="H6" s="19">
        <v>0</v>
      </c>
      <c r="I6" s="19">
        <v>8518296</v>
      </c>
      <c r="J6" s="19">
        <v>0</v>
      </c>
      <c r="K6" s="19">
        <v>5650922</v>
      </c>
      <c r="L6" s="19">
        <v>0</v>
      </c>
      <c r="M6" s="19">
        <v>0</v>
      </c>
      <c r="N6" s="19">
        <v>0</v>
      </c>
      <c r="O6" s="19"/>
      <c r="P6" s="19"/>
      <c r="Q6" s="109">
        <v>7191607</v>
      </c>
      <c r="R6" s="108">
        <v>0</v>
      </c>
      <c r="S6" s="20">
        <v>21692486</v>
      </c>
      <c r="T6" s="24">
        <v>0</v>
      </c>
      <c r="U6" s="19">
        <v>22770380</v>
      </c>
      <c r="V6" s="19"/>
      <c r="W6" s="19">
        <v>0</v>
      </c>
      <c r="X6" s="19">
        <v>0</v>
      </c>
      <c r="Y6" s="19">
        <v>0</v>
      </c>
      <c r="Z6" s="19">
        <v>0</v>
      </c>
      <c r="AA6" s="21">
        <v>4992773</v>
      </c>
      <c r="AB6" s="21">
        <v>0</v>
      </c>
      <c r="AC6" s="20">
        <v>12734491</v>
      </c>
      <c r="AD6" s="21">
        <v>0</v>
      </c>
      <c r="AE6" s="19">
        <v>12296362.100000001</v>
      </c>
      <c r="AF6" s="19">
        <v>0</v>
      </c>
      <c r="AG6" s="20">
        <v>17218191.219999999</v>
      </c>
      <c r="AH6" s="21">
        <v>0</v>
      </c>
      <c r="AI6" s="21">
        <v>25059201</v>
      </c>
      <c r="AJ6" s="21">
        <v>0</v>
      </c>
      <c r="AK6" s="20">
        <v>17195535</v>
      </c>
      <c r="AL6" s="21">
        <v>0</v>
      </c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>
        <v>0</v>
      </c>
      <c r="BB6" s="19">
        <v>0</v>
      </c>
      <c r="BC6" s="19"/>
      <c r="BD6" s="19"/>
      <c r="BE6" s="19"/>
      <c r="BF6" s="19"/>
      <c r="BG6" s="16">
        <f t="shared" si="0"/>
        <v>174453217.87</v>
      </c>
      <c r="BH6" s="16">
        <f t="shared" si="0"/>
        <v>0</v>
      </c>
      <c r="BI6" s="104">
        <f t="shared" si="1"/>
        <v>174453217.87</v>
      </c>
      <c r="BJ6" s="104">
        <f t="shared" si="2"/>
        <v>0</v>
      </c>
      <c r="BK6" s="105">
        <f t="shared" si="3"/>
        <v>4992773</v>
      </c>
      <c r="BL6" s="106"/>
      <c r="BM6" s="105"/>
      <c r="BN6" s="106"/>
    </row>
    <row r="7" spans="1:68" x14ac:dyDescent="0.3">
      <c r="A7" s="26">
        <v>74.190700000000007</v>
      </c>
      <c r="B7" s="107" t="s">
        <v>1367</v>
      </c>
      <c r="C7" s="19"/>
      <c r="D7" s="19"/>
      <c r="E7" s="20">
        <v>5992</v>
      </c>
      <c r="F7" s="21">
        <v>0</v>
      </c>
      <c r="G7" s="19">
        <v>0</v>
      </c>
      <c r="H7" s="19">
        <v>0</v>
      </c>
      <c r="I7" s="19">
        <v>0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/>
      <c r="P7" s="19"/>
      <c r="Q7" s="108">
        <v>0</v>
      </c>
      <c r="R7" s="108">
        <v>0</v>
      </c>
      <c r="S7" s="19">
        <v>0</v>
      </c>
      <c r="T7" s="19">
        <v>0</v>
      </c>
      <c r="U7" s="19"/>
      <c r="V7" s="19"/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>
        <v>0</v>
      </c>
      <c r="BB7" s="19">
        <v>0</v>
      </c>
      <c r="BC7" s="19"/>
      <c r="BD7" s="19"/>
      <c r="BE7" s="19"/>
      <c r="BF7" s="19"/>
      <c r="BG7" s="16">
        <f t="shared" si="0"/>
        <v>5992</v>
      </c>
      <c r="BH7" s="16">
        <f t="shared" si="0"/>
        <v>0</v>
      </c>
      <c r="BI7" s="104">
        <f t="shared" si="1"/>
        <v>5992</v>
      </c>
      <c r="BJ7" s="104">
        <f t="shared" si="2"/>
        <v>0</v>
      </c>
      <c r="BK7" s="105">
        <f t="shared" si="3"/>
        <v>0</v>
      </c>
      <c r="BL7" s="106"/>
      <c r="BM7" s="105"/>
      <c r="BN7" s="106"/>
    </row>
    <row r="8" spans="1:68" x14ac:dyDescent="0.3">
      <c r="A8" s="26">
        <v>74.200699999999998</v>
      </c>
      <c r="B8" s="107" t="s">
        <v>1368</v>
      </c>
      <c r="C8" s="19"/>
      <c r="D8" s="19"/>
      <c r="E8" s="19">
        <v>0</v>
      </c>
      <c r="F8" s="19">
        <v>0</v>
      </c>
      <c r="G8" s="19">
        <v>1367541</v>
      </c>
      <c r="H8" s="19">
        <v>0</v>
      </c>
      <c r="I8" s="19">
        <v>1367541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>
        <v>1117562</v>
      </c>
      <c r="P8" s="21"/>
      <c r="Q8" s="109">
        <v>5100000</v>
      </c>
      <c r="R8" s="108">
        <v>0</v>
      </c>
      <c r="S8" s="20">
        <v>4998479</v>
      </c>
      <c r="T8" s="24">
        <v>0</v>
      </c>
      <c r="U8" s="19">
        <v>1040310</v>
      </c>
      <c r="V8" s="19"/>
      <c r="W8" s="19">
        <v>0</v>
      </c>
      <c r="X8" s="19">
        <v>0</v>
      </c>
      <c r="Y8" s="19">
        <v>298032</v>
      </c>
      <c r="Z8" s="19">
        <v>0</v>
      </c>
      <c r="AA8" s="21">
        <v>1687026</v>
      </c>
      <c r="AB8" s="21">
        <v>0</v>
      </c>
      <c r="AC8" s="19">
        <v>0</v>
      </c>
      <c r="AD8" s="19">
        <v>0</v>
      </c>
      <c r="AE8" s="19">
        <v>5315706</v>
      </c>
      <c r="AF8" s="19">
        <v>0</v>
      </c>
      <c r="AG8" s="20">
        <v>4186218</v>
      </c>
      <c r="AH8" s="21">
        <v>0</v>
      </c>
      <c r="AI8" s="21">
        <v>2452519</v>
      </c>
      <c r="AJ8" s="21">
        <v>0</v>
      </c>
      <c r="AK8" s="19">
        <v>0</v>
      </c>
      <c r="AL8" s="19">
        <v>0</v>
      </c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>
        <v>0</v>
      </c>
      <c r="BB8" s="19">
        <v>0</v>
      </c>
      <c r="BC8" s="19"/>
      <c r="BD8" s="19"/>
      <c r="BE8" s="19"/>
      <c r="BF8" s="19"/>
      <c r="BG8" s="16">
        <f t="shared" si="0"/>
        <v>28930934</v>
      </c>
      <c r="BH8" s="16">
        <f t="shared" si="0"/>
        <v>0</v>
      </c>
      <c r="BI8" s="104">
        <f t="shared" si="1"/>
        <v>28930934</v>
      </c>
      <c r="BJ8" s="104">
        <f t="shared" si="2"/>
        <v>0</v>
      </c>
      <c r="BK8" s="105">
        <f t="shared" si="3"/>
        <v>1687026</v>
      </c>
      <c r="BL8" s="106"/>
      <c r="BM8" s="105"/>
      <c r="BN8" s="106"/>
    </row>
    <row r="9" spans="1:68" x14ac:dyDescent="0.3">
      <c r="A9" s="26">
        <v>74.210699999999989</v>
      </c>
      <c r="B9" s="107" t="s">
        <v>1369</v>
      </c>
      <c r="C9" s="19">
        <v>9284180</v>
      </c>
      <c r="D9" s="19">
        <v>0</v>
      </c>
      <c r="E9" s="19">
        <v>0</v>
      </c>
      <c r="F9" s="19">
        <v>0</v>
      </c>
      <c r="G9" s="19">
        <v>2679750</v>
      </c>
      <c r="H9" s="19">
        <v>0</v>
      </c>
      <c r="I9" s="19">
        <v>2679750</v>
      </c>
      <c r="J9" s="19">
        <v>0</v>
      </c>
      <c r="K9" s="19">
        <v>0</v>
      </c>
      <c r="L9" s="19">
        <v>0</v>
      </c>
      <c r="M9" s="20">
        <v>9618157</v>
      </c>
      <c r="N9" s="21">
        <v>0</v>
      </c>
      <c r="O9" s="19"/>
      <c r="P9" s="19"/>
      <c r="Q9" s="108">
        <v>0</v>
      </c>
      <c r="R9" s="108">
        <v>0</v>
      </c>
      <c r="S9" s="19">
        <v>0</v>
      </c>
      <c r="T9" s="19">
        <v>0</v>
      </c>
      <c r="U9" s="19">
        <v>341922</v>
      </c>
      <c r="V9" s="19"/>
      <c r="W9" s="20">
        <v>2344834</v>
      </c>
      <c r="X9" s="21">
        <v>0</v>
      </c>
      <c r="Y9" s="19">
        <v>0</v>
      </c>
      <c r="Z9" s="19">
        <v>0</v>
      </c>
      <c r="AA9" s="19">
        <v>0</v>
      </c>
      <c r="AB9" s="19">
        <v>0</v>
      </c>
      <c r="AC9" s="20">
        <v>2608658</v>
      </c>
      <c r="AD9" s="21">
        <v>0</v>
      </c>
      <c r="AE9" s="19">
        <v>913753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20">
        <v>1716477</v>
      </c>
      <c r="AL9" s="21">
        <v>0</v>
      </c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>
        <v>0</v>
      </c>
      <c r="BB9" s="19">
        <v>0</v>
      </c>
      <c r="BC9" s="19"/>
      <c r="BD9" s="19"/>
      <c r="BE9" s="19"/>
      <c r="BF9" s="19"/>
      <c r="BG9" s="16">
        <f t="shared" si="0"/>
        <v>32187481</v>
      </c>
      <c r="BH9" s="16">
        <f t="shared" si="0"/>
        <v>0</v>
      </c>
      <c r="BI9" s="104">
        <f t="shared" si="1"/>
        <v>32187481</v>
      </c>
      <c r="BJ9" s="104">
        <f t="shared" si="2"/>
        <v>0</v>
      </c>
      <c r="BK9" s="105">
        <f t="shared" si="3"/>
        <v>0</v>
      </c>
      <c r="BL9" s="106"/>
      <c r="BM9" s="105"/>
      <c r="BN9" s="106"/>
    </row>
    <row r="10" spans="1:68" x14ac:dyDescent="0.3">
      <c r="A10" s="26">
        <v>74.220699999999994</v>
      </c>
      <c r="B10" s="107" t="s">
        <v>1371</v>
      </c>
      <c r="C10" s="19">
        <v>5604656</v>
      </c>
      <c r="D10" s="19">
        <v>0</v>
      </c>
      <c r="E10" s="19">
        <v>499739</v>
      </c>
      <c r="F10" s="19">
        <v>0</v>
      </c>
      <c r="G10" s="19">
        <v>3087594</v>
      </c>
      <c r="H10" s="19">
        <v>0</v>
      </c>
      <c r="I10" s="19">
        <v>3087594</v>
      </c>
      <c r="J10" s="19">
        <v>0</v>
      </c>
      <c r="K10" s="19">
        <v>0</v>
      </c>
      <c r="L10" s="19">
        <v>0</v>
      </c>
      <c r="M10" s="20">
        <v>1772562</v>
      </c>
      <c r="N10" s="21">
        <v>0</v>
      </c>
      <c r="O10" s="19"/>
      <c r="P10" s="19"/>
      <c r="Q10" s="108">
        <v>0</v>
      </c>
      <c r="R10" s="108">
        <v>0</v>
      </c>
      <c r="S10" s="20">
        <v>823875</v>
      </c>
      <c r="T10" s="24">
        <v>0</v>
      </c>
      <c r="U10" s="19">
        <v>1535269</v>
      </c>
      <c r="V10" s="19"/>
      <c r="W10" s="20">
        <v>1601787</v>
      </c>
      <c r="X10" s="21">
        <v>0</v>
      </c>
      <c r="Y10" s="19">
        <v>0</v>
      </c>
      <c r="Z10" s="19">
        <v>0</v>
      </c>
      <c r="AA10" s="19">
        <v>0</v>
      </c>
      <c r="AB10" s="19">
        <v>0</v>
      </c>
      <c r="AC10" s="20">
        <v>749404</v>
      </c>
      <c r="AD10" s="21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>
        <v>0</v>
      </c>
      <c r="BB10" s="19">
        <v>0</v>
      </c>
      <c r="BC10" s="19"/>
      <c r="BD10" s="19"/>
      <c r="BE10" s="19"/>
      <c r="BF10" s="19"/>
      <c r="BG10" s="16">
        <f t="shared" si="0"/>
        <v>18762480</v>
      </c>
      <c r="BH10" s="16">
        <f t="shared" si="0"/>
        <v>0</v>
      </c>
      <c r="BI10" s="104">
        <f t="shared" si="1"/>
        <v>18762480</v>
      </c>
      <c r="BJ10" s="104">
        <f t="shared" si="2"/>
        <v>0</v>
      </c>
      <c r="BK10" s="105">
        <f t="shared" si="3"/>
        <v>0</v>
      </c>
      <c r="BL10" s="106"/>
      <c r="BM10" s="105"/>
      <c r="BN10" s="106"/>
    </row>
    <row r="11" spans="1:68" x14ac:dyDescent="0.3">
      <c r="A11" s="26">
        <v>74.300699999999992</v>
      </c>
      <c r="B11" s="107" t="s">
        <v>1373</v>
      </c>
      <c r="C11" s="19">
        <v>5515076</v>
      </c>
      <c r="D11" s="19">
        <v>0</v>
      </c>
      <c r="E11" s="20">
        <v>2189247</v>
      </c>
      <c r="F11" s="21">
        <v>0</v>
      </c>
      <c r="G11" s="19">
        <v>1969726</v>
      </c>
      <c r="H11" s="19">
        <v>0</v>
      </c>
      <c r="I11" s="19">
        <v>1969726</v>
      </c>
      <c r="J11" s="19">
        <v>0</v>
      </c>
      <c r="K11" s="19">
        <v>0</v>
      </c>
      <c r="L11" s="19">
        <v>0</v>
      </c>
      <c r="M11" s="20">
        <v>597613</v>
      </c>
      <c r="N11" s="21">
        <v>0</v>
      </c>
      <c r="O11" s="20">
        <v>293406</v>
      </c>
      <c r="P11" s="21"/>
      <c r="Q11" s="109">
        <v>3115000</v>
      </c>
      <c r="R11" s="108">
        <v>0</v>
      </c>
      <c r="S11" s="20">
        <v>1475398</v>
      </c>
      <c r="T11" s="24">
        <v>0</v>
      </c>
      <c r="U11" s="19">
        <v>814671</v>
      </c>
      <c r="V11" s="19"/>
      <c r="W11" s="20">
        <v>296608</v>
      </c>
      <c r="X11" s="21">
        <v>0</v>
      </c>
      <c r="Y11" s="19">
        <v>668520</v>
      </c>
      <c r="Z11" s="19">
        <v>0</v>
      </c>
      <c r="AA11" s="21">
        <v>499970</v>
      </c>
      <c r="AB11" s="21">
        <v>0</v>
      </c>
      <c r="AC11" s="20">
        <v>1667751</v>
      </c>
      <c r="AD11" s="21">
        <v>0</v>
      </c>
      <c r="AE11" s="19">
        <v>4516504</v>
      </c>
      <c r="AF11" s="19">
        <v>0</v>
      </c>
      <c r="AG11" s="20">
        <v>3662760</v>
      </c>
      <c r="AH11" s="21">
        <v>0</v>
      </c>
      <c r="AI11" s="21">
        <v>4280732</v>
      </c>
      <c r="AJ11" s="21">
        <v>0</v>
      </c>
      <c r="AK11" s="20">
        <v>1784919</v>
      </c>
      <c r="AL11" s="21">
        <v>0</v>
      </c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>
        <v>0</v>
      </c>
      <c r="BB11" s="19">
        <v>0</v>
      </c>
      <c r="BC11" s="19"/>
      <c r="BD11" s="19"/>
      <c r="BE11" s="19"/>
      <c r="BF11" s="19"/>
      <c r="BG11" s="16">
        <f t="shared" si="0"/>
        <v>35317627</v>
      </c>
      <c r="BH11" s="16">
        <f t="shared" si="0"/>
        <v>0</v>
      </c>
      <c r="BI11" s="104">
        <f t="shared" si="1"/>
        <v>35317627</v>
      </c>
      <c r="BJ11" s="104">
        <f t="shared" si="2"/>
        <v>0</v>
      </c>
      <c r="BK11" s="105">
        <f t="shared" si="3"/>
        <v>499970</v>
      </c>
      <c r="BL11" s="106"/>
      <c r="BM11" s="105"/>
      <c r="BN11" s="106"/>
    </row>
    <row r="12" spans="1:68" x14ac:dyDescent="0.3">
      <c r="A12" s="26">
        <v>74.310699999999997</v>
      </c>
      <c r="B12" s="107" t="s">
        <v>1374</v>
      </c>
      <c r="C12" s="19"/>
      <c r="D12" s="19"/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5950000</v>
      </c>
      <c r="L12" s="19">
        <v>0</v>
      </c>
      <c r="M12" s="20">
        <v>2857061</v>
      </c>
      <c r="N12" s="21">
        <v>0</v>
      </c>
      <c r="O12" s="19"/>
      <c r="P12" s="19"/>
      <c r="Q12" s="108">
        <v>0</v>
      </c>
      <c r="R12" s="108">
        <v>0</v>
      </c>
      <c r="S12" s="19">
        <v>0</v>
      </c>
      <c r="T12" s="19">
        <v>0</v>
      </c>
      <c r="U12" s="19"/>
      <c r="V12" s="19"/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>
        <v>0</v>
      </c>
      <c r="BB12" s="19">
        <v>0</v>
      </c>
      <c r="BC12" s="19"/>
      <c r="BD12" s="19"/>
      <c r="BE12" s="19"/>
      <c r="BF12" s="19"/>
      <c r="BG12" s="16">
        <f t="shared" si="0"/>
        <v>8807061</v>
      </c>
      <c r="BH12" s="16">
        <f t="shared" si="0"/>
        <v>0</v>
      </c>
      <c r="BI12" s="104">
        <f t="shared" si="1"/>
        <v>8807061</v>
      </c>
      <c r="BJ12" s="104">
        <f t="shared" si="2"/>
        <v>0</v>
      </c>
      <c r="BK12" s="105">
        <f t="shared" si="3"/>
        <v>0</v>
      </c>
      <c r="BL12" s="106"/>
      <c r="BM12" s="105"/>
      <c r="BN12" s="106"/>
    </row>
    <row r="13" spans="1:68" x14ac:dyDescent="0.3">
      <c r="A13" s="26">
        <v>74.510599999999997</v>
      </c>
      <c r="B13" s="107" t="s">
        <v>1375</v>
      </c>
      <c r="C13" s="19"/>
      <c r="D13" s="19"/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/>
      <c r="P13" s="19"/>
      <c r="Q13" s="109">
        <v>87674</v>
      </c>
      <c r="R13" s="108">
        <v>0</v>
      </c>
      <c r="S13" s="19">
        <v>0</v>
      </c>
      <c r="T13" s="19">
        <v>0</v>
      </c>
      <c r="U13" s="19"/>
      <c r="V13" s="19"/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>
        <v>0</v>
      </c>
      <c r="BB13" s="19">
        <v>0</v>
      </c>
      <c r="BC13" s="19"/>
      <c r="BD13" s="19"/>
      <c r="BE13" s="19"/>
      <c r="BF13" s="19"/>
      <c r="BG13" s="16">
        <f t="shared" si="0"/>
        <v>87674</v>
      </c>
      <c r="BH13" s="16">
        <f t="shared" si="0"/>
        <v>0</v>
      </c>
      <c r="BI13" s="104">
        <f t="shared" si="1"/>
        <v>87674</v>
      </c>
      <c r="BJ13" s="104">
        <f t="shared" si="2"/>
        <v>0</v>
      </c>
      <c r="BK13" s="105">
        <f t="shared" si="3"/>
        <v>0</v>
      </c>
      <c r="BL13" s="106"/>
      <c r="BM13" s="105"/>
      <c r="BN13" s="106"/>
    </row>
    <row r="14" spans="1:68" x14ac:dyDescent="0.3">
      <c r="A14" s="26">
        <v>74.5107</v>
      </c>
      <c r="B14" s="107" t="s">
        <v>1375</v>
      </c>
      <c r="C14" s="19">
        <v>9065699.7599999998</v>
      </c>
      <c r="D14" s="19">
        <v>0</v>
      </c>
      <c r="E14" s="20">
        <v>5133317.55</v>
      </c>
      <c r="F14" s="21">
        <v>0</v>
      </c>
      <c r="G14" s="19">
        <v>9382865.9200002942</v>
      </c>
      <c r="H14" s="19">
        <v>0</v>
      </c>
      <c r="I14" s="19">
        <v>9382865.9200002942</v>
      </c>
      <c r="J14" s="19">
        <v>0</v>
      </c>
      <c r="K14" s="19">
        <v>3854097.4899999998</v>
      </c>
      <c r="L14" s="19">
        <v>0</v>
      </c>
      <c r="M14" s="20">
        <v>9094473.9500000011</v>
      </c>
      <c r="N14" s="21">
        <v>0</v>
      </c>
      <c r="O14" s="20">
        <v>4896210.21</v>
      </c>
      <c r="P14" s="21"/>
      <c r="Q14" s="109">
        <v>28175975.439999998</v>
      </c>
      <c r="R14" s="108">
        <v>0</v>
      </c>
      <c r="S14" s="20">
        <v>5330288.2600000007</v>
      </c>
      <c r="T14" s="24">
        <v>0</v>
      </c>
      <c r="U14" s="19">
        <v>9347222.4799999986</v>
      </c>
      <c r="V14" s="19"/>
      <c r="W14" s="20">
        <v>10633677.320000002</v>
      </c>
      <c r="X14" s="21">
        <v>0</v>
      </c>
      <c r="Y14" s="19">
        <v>7508256.9299999997</v>
      </c>
      <c r="Z14" s="19">
        <v>0</v>
      </c>
      <c r="AA14" s="21">
        <v>8079659.1999999993</v>
      </c>
      <c r="AB14" s="21">
        <v>0</v>
      </c>
      <c r="AC14" s="20">
        <v>6298254.9100000011</v>
      </c>
      <c r="AD14" s="21">
        <v>0</v>
      </c>
      <c r="AE14" s="19">
        <v>6648359.1499999994</v>
      </c>
      <c r="AF14" s="19">
        <v>0</v>
      </c>
      <c r="AG14" s="20">
        <v>15237359.48</v>
      </c>
      <c r="AH14" s="21">
        <v>0</v>
      </c>
      <c r="AI14" s="21">
        <v>7945091.8099999996</v>
      </c>
      <c r="AJ14" s="21">
        <v>0</v>
      </c>
      <c r="AK14" s="20">
        <v>7078449.9800000004</v>
      </c>
      <c r="AL14" s="21">
        <v>0</v>
      </c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>
        <v>0</v>
      </c>
      <c r="BB14" s="19">
        <v>0</v>
      </c>
      <c r="BC14" s="19"/>
      <c r="BD14" s="19"/>
      <c r="BE14" s="19"/>
      <c r="BF14" s="19"/>
      <c r="BG14" s="16">
        <f t="shared" si="0"/>
        <v>163092125.76000062</v>
      </c>
      <c r="BH14" s="16">
        <f t="shared" si="0"/>
        <v>0</v>
      </c>
      <c r="BI14" s="104">
        <f t="shared" si="1"/>
        <v>163092125.76000062</v>
      </c>
      <c r="BJ14" s="104">
        <f t="shared" si="2"/>
        <v>0</v>
      </c>
      <c r="BK14" s="105">
        <f t="shared" si="3"/>
        <v>8079659.1999999993</v>
      </c>
      <c r="BL14" s="106"/>
      <c r="BM14" s="105"/>
      <c r="BN14" s="106"/>
    </row>
    <row r="15" spans="1:68" x14ac:dyDescent="0.3">
      <c r="A15" s="26">
        <v>74.601699999999994</v>
      </c>
      <c r="B15" s="107" t="s">
        <v>1377</v>
      </c>
      <c r="C15" s="19">
        <v>0</v>
      </c>
      <c r="D15" s="19">
        <v>0</v>
      </c>
      <c r="E15" s="20">
        <v>222490</v>
      </c>
      <c r="F15" s="21">
        <v>0</v>
      </c>
      <c r="G15" s="19">
        <v>44450</v>
      </c>
      <c r="H15" s="19">
        <v>0</v>
      </c>
      <c r="I15" s="19">
        <v>44450</v>
      </c>
      <c r="J15" s="19">
        <v>0</v>
      </c>
      <c r="K15" s="19">
        <v>0</v>
      </c>
      <c r="L15" s="19">
        <v>0</v>
      </c>
      <c r="M15" s="20">
        <v>89012</v>
      </c>
      <c r="N15" s="21">
        <v>0</v>
      </c>
      <c r="O15" s="20">
        <v>9265.34</v>
      </c>
      <c r="P15" s="21"/>
      <c r="Q15" s="109">
        <v>24900</v>
      </c>
      <c r="R15" s="108">
        <v>0</v>
      </c>
      <c r="S15" s="20">
        <v>25000</v>
      </c>
      <c r="T15" s="24">
        <v>0</v>
      </c>
      <c r="U15" s="19">
        <v>43500</v>
      </c>
      <c r="V15" s="19"/>
      <c r="W15" s="20">
        <v>9000</v>
      </c>
      <c r="X15" s="21">
        <v>0</v>
      </c>
      <c r="Y15" s="19">
        <v>49700</v>
      </c>
      <c r="Z15" s="19">
        <v>0</v>
      </c>
      <c r="AA15" s="21">
        <v>12750</v>
      </c>
      <c r="AB15" s="21">
        <v>0</v>
      </c>
      <c r="AC15" s="20">
        <v>35640</v>
      </c>
      <c r="AD15" s="21">
        <v>0</v>
      </c>
      <c r="AE15" s="19">
        <v>85220</v>
      </c>
      <c r="AF15" s="19">
        <v>0</v>
      </c>
      <c r="AG15" s="19">
        <v>0</v>
      </c>
      <c r="AH15" s="19">
        <v>0</v>
      </c>
      <c r="AI15" s="21">
        <v>72810</v>
      </c>
      <c r="AJ15" s="21">
        <v>0</v>
      </c>
      <c r="AK15" s="19">
        <v>0</v>
      </c>
      <c r="AL15" s="19">
        <v>0</v>
      </c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>
        <v>0</v>
      </c>
      <c r="BB15" s="19">
        <v>0</v>
      </c>
      <c r="BC15" s="19"/>
      <c r="BD15" s="19"/>
      <c r="BE15" s="19"/>
      <c r="BF15" s="19"/>
      <c r="BG15" s="16">
        <f t="shared" si="0"/>
        <v>768187.34000000008</v>
      </c>
      <c r="BH15" s="16">
        <f t="shared" si="0"/>
        <v>0</v>
      </c>
      <c r="BI15" s="104">
        <f t="shared" si="1"/>
        <v>768187.34000000008</v>
      </c>
      <c r="BJ15" s="104">
        <f t="shared" si="2"/>
        <v>0</v>
      </c>
      <c r="BK15" s="105">
        <f t="shared" si="3"/>
        <v>12750</v>
      </c>
      <c r="BL15" s="106"/>
      <c r="BM15" s="105"/>
      <c r="BN15" s="106"/>
    </row>
    <row r="16" spans="1:68" x14ac:dyDescent="0.3">
      <c r="A16" s="26">
        <v>74.701699999999988</v>
      </c>
      <c r="B16" s="107" t="s">
        <v>1378</v>
      </c>
      <c r="C16" s="19"/>
      <c r="D16" s="19"/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/>
      <c r="P16" s="19"/>
      <c r="Q16" s="108">
        <v>0</v>
      </c>
      <c r="R16" s="108">
        <v>0</v>
      </c>
      <c r="S16" s="19">
        <v>0</v>
      </c>
      <c r="T16" s="19">
        <v>0</v>
      </c>
      <c r="U16" s="19"/>
      <c r="V16" s="19"/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1298</v>
      </c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>
        <v>0</v>
      </c>
      <c r="BB16" s="19">
        <v>0</v>
      </c>
      <c r="BC16" s="19"/>
      <c r="BD16" s="19"/>
      <c r="BE16" s="19"/>
      <c r="BF16" s="19"/>
      <c r="BG16" s="16">
        <f t="shared" si="0"/>
        <v>1298</v>
      </c>
      <c r="BH16" s="16">
        <f t="shared" si="0"/>
        <v>0</v>
      </c>
      <c r="BI16" s="104">
        <f t="shared" si="1"/>
        <v>1298</v>
      </c>
      <c r="BJ16" s="104">
        <f t="shared" si="2"/>
        <v>0</v>
      </c>
      <c r="BK16" s="105">
        <f t="shared" si="3"/>
        <v>0</v>
      </c>
      <c r="BL16" s="106"/>
      <c r="BM16" s="105"/>
      <c r="BN16" s="106"/>
    </row>
    <row r="17" spans="1:66" x14ac:dyDescent="0.3">
      <c r="A17" s="26">
        <v>74.801699999999997</v>
      </c>
      <c r="B17" s="107" t="s">
        <v>1379</v>
      </c>
      <c r="C17" s="19">
        <v>0</v>
      </c>
      <c r="D17" s="19">
        <v>0</v>
      </c>
      <c r="E17" s="20">
        <v>86891</v>
      </c>
      <c r="F17" s="21">
        <v>0</v>
      </c>
      <c r="G17" s="19">
        <v>0</v>
      </c>
      <c r="H17" s="19">
        <v>0</v>
      </c>
      <c r="I17" s="19">
        <v>0</v>
      </c>
      <c r="J17" s="19">
        <v>0</v>
      </c>
      <c r="K17" s="19">
        <v>2499</v>
      </c>
      <c r="L17" s="19">
        <v>0</v>
      </c>
      <c r="M17" s="19">
        <v>0</v>
      </c>
      <c r="N17" s="19">
        <v>0</v>
      </c>
      <c r="O17" s="19"/>
      <c r="P17" s="19"/>
      <c r="Q17" s="109">
        <v>37979</v>
      </c>
      <c r="R17" s="108">
        <v>0</v>
      </c>
      <c r="S17" s="19">
        <v>0</v>
      </c>
      <c r="T17" s="19">
        <v>0</v>
      </c>
      <c r="U17" s="19"/>
      <c r="V17" s="19"/>
      <c r="W17" s="20">
        <v>5844</v>
      </c>
      <c r="X17" s="21">
        <v>0</v>
      </c>
      <c r="Y17" s="19">
        <v>0</v>
      </c>
      <c r="Z17" s="19">
        <v>0</v>
      </c>
      <c r="AA17" s="19">
        <v>0</v>
      </c>
      <c r="AB17" s="19">
        <v>0</v>
      </c>
      <c r="AC17" s="20">
        <v>20095</v>
      </c>
      <c r="AD17" s="21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/>
      <c r="AN17" s="19"/>
      <c r="AO17" s="19"/>
      <c r="AP17" s="19"/>
      <c r="AQ17" s="20">
        <v>9299</v>
      </c>
      <c r="AR17" s="21">
        <v>0</v>
      </c>
      <c r="AS17" s="19"/>
      <c r="AT17" s="19"/>
      <c r="AU17" s="19"/>
      <c r="AV17" s="19"/>
      <c r="AW17" s="19"/>
      <c r="AX17" s="19"/>
      <c r="AY17" s="19"/>
      <c r="AZ17" s="19"/>
      <c r="BA17" s="19">
        <v>0</v>
      </c>
      <c r="BB17" s="19">
        <v>0</v>
      </c>
      <c r="BC17" s="19"/>
      <c r="BD17" s="19"/>
      <c r="BE17" s="19"/>
      <c r="BF17" s="19"/>
      <c r="BG17" s="16">
        <f t="shared" si="0"/>
        <v>162607</v>
      </c>
      <c r="BH17" s="16">
        <f t="shared" si="0"/>
        <v>0</v>
      </c>
      <c r="BI17" s="104">
        <f t="shared" si="1"/>
        <v>162607</v>
      </c>
      <c r="BJ17" s="104">
        <f t="shared" si="2"/>
        <v>0</v>
      </c>
      <c r="BK17" s="105">
        <f t="shared" si="3"/>
        <v>0</v>
      </c>
      <c r="BL17" s="106"/>
      <c r="BM17" s="105"/>
      <c r="BN17" s="106"/>
    </row>
    <row r="18" spans="1:66" x14ac:dyDescent="0.3">
      <c r="A18" s="26">
        <v>74.802700000000002</v>
      </c>
      <c r="B18" s="107" t="s">
        <v>1380</v>
      </c>
      <c r="C18" s="19"/>
      <c r="D18" s="19"/>
      <c r="E18" s="20">
        <v>361776</v>
      </c>
      <c r="F18" s="21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20">
        <v>30437</v>
      </c>
      <c r="N18" s="21">
        <v>0</v>
      </c>
      <c r="O18" s="19"/>
      <c r="P18" s="19"/>
      <c r="Q18" s="108">
        <v>0</v>
      </c>
      <c r="R18" s="108">
        <v>0</v>
      </c>
      <c r="S18" s="19">
        <v>0</v>
      </c>
      <c r="T18" s="19">
        <v>0</v>
      </c>
      <c r="U18" s="19">
        <v>212537</v>
      </c>
      <c r="V18" s="19"/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21">
        <v>375948</v>
      </c>
      <c r="AJ18" s="21">
        <v>0</v>
      </c>
      <c r="AK18" s="19">
        <v>0</v>
      </c>
      <c r="AL18" s="19">
        <v>0</v>
      </c>
      <c r="AM18" s="19">
        <v>66980</v>
      </c>
      <c r="AN18" s="19"/>
      <c r="AO18" s="19">
        <v>39960</v>
      </c>
      <c r="AP18" s="19"/>
      <c r="AQ18" s="20">
        <v>62814</v>
      </c>
      <c r="AR18" s="21">
        <v>0</v>
      </c>
      <c r="AS18" s="19"/>
      <c r="AT18" s="19"/>
      <c r="AU18" s="19">
        <v>44684</v>
      </c>
      <c r="AV18" s="19">
        <v>0</v>
      </c>
      <c r="AW18" s="19">
        <v>67452</v>
      </c>
      <c r="AX18" s="19"/>
      <c r="AY18" s="19"/>
      <c r="AZ18" s="19"/>
      <c r="BA18" s="19">
        <v>0</v>
      </c>
      <c r="BB18" s="19">
        <v>0</v>
      </c>
      <c r="BC18" s="19"/>
      <c r="BD18" s="19"/>
      <c r="BE18" s="19"/>
      <c r="BF18" s="19"/>
      <c r="BG18" s="16">
        <f t="shared" si="0"/>
        <v>1262588</v>
      </c>
      <c r="BH18" s="16">
        <f t="shared" si="0"/>
        <v>0</v>
      </c>
      <c r="BI18" s="104">
        <f t="shared" si="1"/>
        <v>1262588</v>
      </c>
      <c r="BJ18" s="104">
        <f t="shared" si="2"/>
        <v>0</v>
      </c>
      <c r="BK18" s="105">
        <f t="shared" si="3"/>
        <v>0</v>
      </c>
      <c r="BL18" s="106"/>
      <c r="BM18" s="105"/>
      <c r="BN18" s="106"/>
    </row>
    <row r="19" spans="1:66" x14ac:dyDescent="0.3">
      <c r="A19" s="26">
        <v>75.110699999999994</v>
      </c>
      <c r="B19" s="107" t="s">
        <v>1382</v>
      </c>
      <c r="C19" s="19"/>
      <c r="D19" s="19"/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20">
        <v>1888350</v>
      </c>
      <c r="N19" s="21">
        <v>0</v>
      </c>
      <c r="O19" s="19"/>
      <c r="P19" s="19"/>
      <c r="Q19" s="108">
        <v>0</v>
      </c>
      <c r="R19" s="108">
        <v>0</v>
      </c>
      <c r="S19" s="20">
        <v>1769440</v>
      </c>
      <c r="T19" s="24">
        <v>0</v>
      </c>
      <c r="U19" s="19"/>
      <c r="V19" s="19"/>
      <c r="W19" s="20">
        <v>560810</v>
      </c>
      <c r="X19" s="21">
        <v>0</v>
      </c>
      <c r="Y19" s="19">
        <v>0</v>
      </c>
      <c r="Z19" s="19">
        <v>0</v>
      </c>
      <c r="AA19" s="19">
        <v>0</v>
      </c>
      <c r="AB19" s="19">
        <v>0</v>
      </c>
      <c r="AC19" s="20">
        <v>3297571</v>
      </c>
      <c r="AD19" s="21">
        <v>0</v>
      </c>
      <c r="AE19" s="19">
        <v>0</v>
      </c>
      <c r="AF19" s="19">
        <v>0</v>
      </c>
      <c r="AG19" s="19">
        <v>0</v>
      </c>
      <c r="AH19" s="19">
        <v>0</v>
      </c>
      <c r="AI19" s="21">
        <v>252538</v>
      </c>
      <c r="AJ19" s="21">
        <v>0</v>
      </c>
      <c r="AK19" s="19">
        <v>0</v>
      </c>
      <c r="AL19" s="19">
        <v>0</v>
      </c>
      <c r="AM19" s="19">
        <v>4140479</v>
      </c>
      <c r="AN19" s="19"/>
      <c r="AO19" s="19"/>
      <c r="AP19" s="19"/>
      <c r="AQ19" s="20">
        <v>100500</v>
      </c>
      <c r="AR19" s="21">
        <v>0</v>
      </c>
      <c r="AS19" s="19"/>
      <c r="AT19" s="19"/>
      <c r="AU19" s="19"/>
      <c r="AV19" s="19"/>
      <c r="AW19" s="19"/>
      <c r="AX19" s="19"/>
      <c r="AY19" s="19"/>
      <c r="AZ19" s="19"/>
      <c r="BA19" s="19">
        <v>0</v>
      </c>
      <c r="BB19" s="19">
        <v>0</v>
      </c>
      <c r="BC19" s="19"/>
      <c r="BD19" s="19"/>
      <c r="BE19" s="19"/>
      <c r="BF19" s="19"/>
      <c r="BG19" s="16">
        <f t="shared" si="0"/>
        <v>12009688</v>
      </c>
      <c r="BH19" s="16">
        <f t="shared" si="0"/>
        <v>0</v>
      </c>
      <c r="BI19" s="104">
        <f t="shared" si="1"/>
        <v>12009688</v>
      </c>
      <c r="BJ19" s="104">
        <f t="shared" si="2"/>
        <v>0</v>
      </c>
      <c r="BK19" s="105">
        <f t="shared" si="3"/>
        <v>0</v>
      </c>
      <c r="BL19" s="106"/>
      <c r="BM19" s="105"/>
      <c r="BN19" s="106"/>
    </row>
    <row r="20" spans="1:66" x14ac:dyDescent="0.3">
      <c r="A20" s="26">
        <v>75.114699999999999</v>
      </c>
      <c r="B20" s="107" t="s">
        <v>1363</v>
      </c>
      <c r="C20" s="19">
        <v>4648133</v>
      </c>
      <c r="D20" s="19">
        <v>0</v>
      </c>
      <c r="E20" s="20">
        <v>3152061</v>
      </c>
      <c r="F20" s="21">
        <v>0</v>
      </c>
      <c r="G20" s="19">
        <v>2241490</v>
      </c>
      <c r="H20" s="19">
        <v>0</v>
      </c>
      <c r="I20" s="19">
        <v>2241490</v>
      </c>
      <c r="J20" s="19">
        <v>0</v>
      </c>
      <c r="K20" s="19">
        <v>0</v>
      </c>
      <c r="L20" s="19">
        <v>0</v>
      </c>
      <c r="M20" s="20">
        <v>1160214</v>
      </c>
      <c r="N20" s="21">
        <v>0</v>
      </c>
      <c r="O20" s="20">
        <v>1141215</v>
      </c>
      <c r="P20" s="21"/>
      <c r="Q20" s="109">
        <v>1500930</v>
      </c>
      <c r="R20" s="108">
        <v>0</v>
      </c>
      <c r="S20" s="20">
        <v>1511280</v>
      </c>
      <c r="T20" s="24">
        <v>0</v>
      </c>
      <c r="U20" s="19">
        <v>463920</v>
      </c>
      <c r="V20" s="19"/>
      <c r="W20" s="20">
        <v>2107610</v>
      </c>
      <c r="X20" s="21">
        <v>0</v>
      </c>
      <c r="Y20" s="19">
        <v>0</v>
      </c>
      <c r="Z20" s="19">
        <v>0</v>
      </c>
      <c r="AA20" s="21">
        <v>1308472</v>
      </c>
      <c r="AB20" s="21">
        <v>0</v>
      </c>
      <c r="AC20" s="20">
        <v>1136852</v>
      </c>
      <c r="AD20" s="21">
        <v>0</v>
      </c>
      <c r="AE20" s="19">
        <v>0</v>
      </c>
      <c r="AF20" s="19">
        <v>0</v>
      </c>
      <c r="AG20" s="20">
        <v>804940</v>
      </c>
      <c r="AH20" s="21">
        <v>0</v>
      </c>
      <c r="AI20" s="21">
        <v>2098948</v>
      </c>
      <c r="AJ20" s="21">
        <v>0</v>
      </c>
      <c r="AK20" s="19">
        <v>0</v>
      </c>
      <c r="AL20" s="19">
        <v>0</v>
      </c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>
        <v>0</v>
      </c>
      <c r="BB20" s="19">
        <v>0</v>
      </c>
      <c r="BC20" s="19"/>
      <c r="BD20" s="19"/>
      <c r="BE20" s="19"/>
      <c r="BF20" s="19"/>
      <c r="BG20" s="16">
        <f t="shared" si="0"/>
        <v>25517555</v>
      </c>
      <c r="BH20" s="16">
        <f t="shared" si="0"/>
        <v>0</v>
      </c>
      <c r="BI20" s="104">
        <f t="shared" si="1"/>
        <v>25517555</v>
      </c>
      <c r="BJ20" s="104">
        <f t="shared" si="2"/>
        <v>0</v>
      </c>
      <c r="BK20" s="105">
        <f t="shared" si="3"/>
        <v>1308472</v>
      </c>
      <c r="BL20" s="106"/>
      <c r="BM20" s="105"/>
      <c r="BN20" s="106"/>
    </row>
    <row r="21" spans="1:66" x14ac:dyDescent="0.3">
      <c r="A21" s="26">
        <v>75.11569999999999</v>
      </c>
      <c r="B21" s="107" t="s">
        <v>1384</v>
      </c>
      <c r="C21" s="19">
        <v>136210818</v>
      </c>
      <c r="D21" s="19">
        <v>0</v>
      </c>
      <c r="E21" s="20">
        <v>91211003</v>
      </c>
      <c r="F21" s="21">
        <v>0</v>
      </c>
      <c r="G21" s="19">
        <v>42004259</v>
      </c>
      <c r="H21" s="19">
        <v>0</v>
      </c>
      <c r="I21" s="19">
        <v>42004259</v>
      </c>
      <c r="J21" s="19">
        <v>0</v>
      </c>
      <c r="K21" s="19">
        <v>10718080</v>
      </c>
      <c r="L21" s="19">
        <v>0</v>
      </c>
      <c r="M21" s="20">
        <v>33665992</v>
      </c>
      <c r="N21" s="21">
        <v>0</v>
      </c>
      <c r="O21" s="20">
        <v>35392395</v>
      </c>
      <c r="P21" s="21"/>
      <c r="Q21" s="109">
        <v>49441488</v>
      </c>
      <c r="R21" s="108">
        <v>0</v>
      </c>
      <c r="S21" s="20">
        <v>57189063</v>
      </c>
      <c r="T21" s="24">
        <v>0</v>
      </c>
      <c r="U21" s="19">
        <v>66967714</v>
      </c>
      <c r="V21" s="19"/>
      <c r="W21" s="20">
        <v>30224358</v>
      </c>
      <c r="X21" s="21">
        <v>0</v>
      </c>
      <c r="Y21" s="19">
        <v>20483895</v>
      </c>
      <c r="Z21" s="19">
        <v>0</v>
      </c>
      <c r="AA21" s="21">
        <v>15989844</v>
      </c>
      <c r="AB21" s="21">
        <v>0</v>
      </c>
      <c r="AC21" s="20">
        <v>49922787</v>
      </c>
      <c r="AD21" s="21">
        <v>0</v>
      </c>
      <c r="AE21" s="19">
        <v>28432451</v>
      </c>
      <c r="AF21" s="19">
        <v>0</v>
      </c>
      <c r="AG21" s="20">
        <v>34688928</v>
      </c>
      <c r="AH21" s="21">
        <v>0</v>
      </c>
      <c r="AI21" s="21">
        <v>30893181</v>
      </c>
      <c r="AJ21" s="21">
        <v>0</v>
      </c>
      <c r="AK21" s="20">
        <v>29372130</v>
      </c>
      <c r="AL21" s="21">
        <v>0</v>
      </c>
      <c r="AM21" s="19">
        <v>12021003</v>
      </c>
      <c r="AN21" s="19"/>
      <c r="AO21" s="19">
        <f>10704497+6698</f>
        <v>10711195</v>
      </c>
      <c r="AP21" s="19"/>
      <c r="AQ21" s="20">
        <v>5597954</v>
      </c>
      <c r="AR21" s="21">
        <v>0</v>
      </c>
      <c r="AS21" s="20">
        <v>6710280</v>
      </c>
      <c r="AT21" s="19"/>
      <c r="AU21" s="19">
        <v>11238475</v>
      </c>
      <c r="AV21" s="19">
        <v>0</v>
      </c>
      <c r="AW21" s="19">
        <v>61508573</v>
      </c>
      <c r="AX21" s="19"/>
      <c r="AY21" s="19"/>
      <c r="AZ21" s="19"/>
      <c r="BA21" s="19">
        <v>0</v>
      </c>
      <c r="BB21" s="19">
        <v>0</v>
      </c>
      <c r="BC21" s="19"/>
      <c r="BD21" s="19"/>
      <c r="BE21" s="19"/>
      <c r="BF21" s="19"/>
      <c r="BG21" s="16">
        <f t="shared" si="0"/>
        <v>912600125</v>
      </c>
      <c r="BH21" s="16">
        <f t="shared" si="0"/>
        <v>0</v>
      </c>
      <c r="BI21" s="104">
        <f t="shared" si="1"/>
        <v>912600125</v>
      </c>
      <c r="BJ21" s="104">
        <f t="shared" si="2"/>
        <v>0</v>
      </c>
      <c r="BK21" s="105">
        <f t="shared" si="3"/>
        <v>15989844</v>
      </c>
      <c r="BL21" s="106"/>
      <c r="BM21" s="105"/>
      <c r="BN21" s="106"/>
    </row>
    <row r="22" spans="1:66" x14ac:dyDescent="0.3">
      <c r="A22" s="26">
        <v>75.116699999999994</v>
      </c>
      <c r="B22" s="107" t="s">
        <v>1385</v>
      </c>
      <c r="C22" s="19"/>
      <c r="D22" s="19"/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 t="s">
        <v>73</v>
      </c>
      <c r="N22" s="19" t="s">
        <v>73</v>
      </c>
      <c r="O22" s="19"/>
      <c r="P22" s="19"/>
      <c r="Q22" s="108">
        <v>0</v>
      </c>
      <c r="R22" s="108">
        <v>0</v>
      </c>
      <c r="S22" s="19">
        <v>0</v>
      </c>
      <c r="T22" s="19">
        <v>0</v>
      </c>
      <c r="U22" s="19"/>
      <c r="V22" s="19"/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>
        <v>661779</v>
      </c>
      <c r="AX22" s="19"/>
      <c r="AY22" s="19"/>
      <c r="AZ22" s="19"/>
      <c r="BA22" s="19">
        <v>0</v>
      </c>
      <c r="BB22" s="19">
        <v>0</v>
      </c>
      <c r="BC22" s="19"/>
      <c r="BD22" s="19"/>
      <c r="BE22" s="19"/>
      <c r="BF22" s="19"/>
      <c r="BG22" s="16">
        <f t="shared" si="0"/>
        <v>661779</v>
      </c>
      <c r="BH22" s="16">
        <f t="shared" si="0"/>
        <v>0</v>
      </c>
      <c r="BI22" s="104">
        <f t="shared" si="1"/>
        <v>661779</v>
      </c>
      <c r="BJ22" s="104">
        <f t="shared" si="2"/>
        <v>0</v>
      </c>
      <c r="BK22" s="105">
        <f t="shared" si="3"/>
        <v>0</v>
      </c>
      <c r="BL22" s="106"/>
      <c r="BM22" s="105"/>
      <c r="BN22" s="106"/>
    </row>
    <row r="23" spans="1:66" ht="31.5" x14ac:dyDescent="0.3">
      <c r="A23" s="26">
        <v>75.117699999999999</v>
      </c>
      <c r="B23" s="107" t="s">
        <v>1387</v>
      </c>
      <c r="C23" s="19">
        <v>64500596</v>
      </c>
      <c r="D23" s="19">
        <v>0</v>
      </c>
      <c r="E23" s="20">
        <v>56678982</v>
      </c>
      <c r="F23" s="21">
        <v>0</v>
      </c>
      <c r="G23" s="19">
        <v>53940048</v>
      </c>
      <c r="H23" s="19">
        <v>0</v>
      </c>
      <c r="I23" s="19">
        <v>53940048</v>
      </c>
      <c r="J23" s="19">
        <v>0</v>
      </c>
      <c r="K23" s="19">
        <v>18908625</v>
      </c>
      <c r="L23" s="19">
        <v>0</v>
      </c>
      <c r="M23" s="20">
        <v>51450823</v>
      </c>
      <c r="N23" s="21">
        <v>0</v>
      </c>
      <c r="O23" s="20">
        <v>40215048</v>
      </c>
      <c r="P23" s="21"/>
      <c r="Q23" s="109">
        <v>60569195</v>
      </c>
      <c r="R23" s="108">
        <v>0</v>
      </c>
      <c r="S23" s="20">
        <v>42093262</v>
      </c>
      <c r="T23" s="24">
        <v>0</v>
      </c>
      <c r="U23" s="19">
        <v>47130973</v>
      </c>
      <c r="V23" s="19"/>
      <c r="W23" s="20">
        <v>45638594</v>
      </c>
      <c r="X23" s="21">
        <v>0</v>
      </c>
      <c r="Y23" s="19">
        <v>26459999</v>
      </c>
      <c r="Z23" s="19">
        <v>0</v>
      </c>
      <c r="AA23" s="21">
        <v>22304654</v>
      </c>
      <c r="AB23" s="21">
        <v>0</v>
      </c>
      <c r="AC23" s="20">
        <v>69699271</v>
      </c>
      <c r="AD23" s="21">
        <v>0</v>
      </c>
      <c r="AE23" s="19">
        <v>46132614</v>
      </c>
      <c r="AF23" s="19">
        <v>0</v>
      </c>
      <c r="AG23" s="20">
        <v>62216075</v>
      </c>
      <c r="AH23" s="21">
        <v>0</v>
      </c>
      <c r="AI23" s="21">
        <v>47260625</v>
      </c>
      <c r="AJ23" s="21">
        <v>0</v>
      </c>
      <c r="AK23" s="25">
        <v>41453131</v>
      </c>
      <c r="AL23" s="21">
        <v>0</v>
      </c>
      <c r="AM23" s="19">
        <v>17033778</v>
      </c>
      <c r="AN23" s="19"/>
      <c r="AO23" s="19">
        <v>2122680</v>
      </c>
      <c r="AP23" s="19"/>
      <c r="AQ23" s="20">
        <v>6787300</v>
      </c>
      <c r="AR23" s="21">
        <v>0</v>
      </c>
      <c r="AS23" s="20">
        <v>4664289</v>
      </c>
      <c r="AT23" s="19"/>
      <c r="AU23" s="19">
        <v>3378842</v>
      </c>
      <c r="AV23" s="19">
        <v>0</v>
      </c>
      <c r="AW23" s="19">
        <v>33196106</v>
      </c>
      <c r="AX23" s="19"/>
      <c r="AY23" s="19"/>
      <c r="AZ23" s="19"/>
      <c r="BA23" s="19">
        <v>0</v>
      </c>
      <c r="BB23" s="19">
        <v>0</v>
      </c>
      <c r="BC23" s="19"/>
      <c r="BD23" s="19"/>
      <c r="BE23" s="19"/>
      <c r="BF23" s="19"/>
      <c r="BG23" s="16">
        <f t="shared" si="0"/>
        <v>917775558</v>
      </c>
      <c r="BH23" s="16">
        <f t="shared" si="0"/>
        <v>0</v>
      </c>
      <c r="BI23" s="104">
        <f t="shared" si="1"/>
        <v>917775558</v>
      </c>
      <c r="BJ23" s="104">
        <f t="shared" si="2"/>
        <v>0</v>
      </c>
      <c r="BK23" s="105">
        <f t="shared" si="3"/>
        <v>22304654</v>
      </c>
      <c r="BL23" s="106"/>
      <c r="BM23" s="105"/>
      <c r="BN23" s="106"/>
    </row>
    <row r="24" spans="1:66" ht="31.5" x14ac:dyDescent="0.3">
      <c r="A24" s="26">
        <v>75.118700000000004</v>
      </c>
      <c r="B24" s="107" t="s">
        <v>1388</v>
      </c>
      <c r="C24" s="19"/>
      <c r="D24" s="19"/>
      <c r="E24" s="20">
        <v>0</v>
      </c>
      <c r="F24" s="21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20">
        <v>3410030</v>
      </c>
      <c r="N24" s="21">
        <v>0</v>
      </c>
      <c r="O24" s="19"/>
      <c r="P24" s="19"/>
      <c r="Q24" s="109">
        <v>1253449</v>
      </c>
      <c r="R24" s="108">
        <v>0</v>
      </c>
      <c r="S24" s="19">
        <v>0</v>
      </c>
      <c r="T24" s="19">
        <v>0</v>
      </c>
      <c r="U24" s="19"/>
      <c r="V24" s="19"/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>
        <v>5595589</v>
      </c>
      <c r="AN24" s="19"/>
      <c r="AO24" s="19"/>
      <c r="AP24" s="19"/>
      <c r="AQ24" s="20">
        <v>2904414</v>
      </c>
      <c r="AR24" s="21">
        <v>0</v>
      </c>
      <c r="AS24" s="20">
        <v>2704272</v>
      </c>
      <c r="AT24" s="19"/>
      <c r="AU24" s="19"/>
      <c r="AV24" s="19"/>
      <c r="AW24" s="19">
        <v>288751</v>
      </c>
      <c r="AX24" s="19"/>
      <c r="AY24" s="19"/>
      <c r="AZ24" s="19"/>
      <c r="BA24" s="19">
        <v>0</v>
      </c>
      <c r="BB24" s="19">
        <v>0</v>
      </c>
      <c r="BC24" s="19"/>
      <c r="BD24" s="19"/>
      <c r="BE24" s="19"/>
      <c r="BF24" s="19"/>
      <c r="BG24" s="16">
        <f t="shared" si="0"/>
        <v>16156505</v>
      </c>
      <c r="BH24" s="16">
        <f t="shared" si="0"/>
        <v>0</v>
      </c>
      <c r="BI24" s="104">
        <f t="shared" si="1"/>
        <v>16156505</v>
      </c>
      <c r="BJ24" s="104">
        <f t="shared" si="2"/>
        <v>0</v>
      </c>
      <c r="BK24" s="105">
        <f t="shared" si="3"/>
        <v>0</v>
      </c>
      <c r="BL24" s="106"/>
      <c r="BM24" s="105"/>
      <c r="BN24" s="106"/>
    </row>
    <row r="25" spans="1:66" ht="47.25" x14ac:dyDescent="0.3">
      <c r="A25" s="26">
        <v>75.119699999999995</v>
      </c>
      <c r="B25" s="107" t="s">
        <v>1389</v>
      </c>
      <c r="C25" s="19"/>
      <c r="D25" s="19"/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/>
      <c r="P25" s="19"/>
      <c r="Q25" s="109">
        <v>908626</v>
      </c>
      <c r="R25" s="108">
        <v>0</v>
      </c>
      <c r="S25" s="19">
        <v>0</v>
      </c>
      <c r="T25" s="19">
        <v>0</v>
      </c>
      <c r="U25" s="19"/>
      <c r="V25" s="19"/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379746</v>
      </c>
      <c r="AN25" s="19"/>
      <c r="AO25" s="19"/>
      <c r="AP25" s="19"/>
      <c r="AQ25" s="20">
        <v>469530</v>
      </c>
      <c r="AR25" s="21">
        <v>0</v>
      </c>
      <c r="AS25" s="20">
        <v>785854</v>
      </c>
      <c r="AT25" s="19"/>
      <c r="AU25" s="19"/>
      <c r="AV25" s="19"/>
      <c r="AW25" s="19">
        <v>1233960</v>
      </c>
      <c r="AX25" s="19"/>
      <c r="AY25" s="19"/>
      <c r="AZ25" s="19"/>
      <c r="BA25" s="19">
        <v>0</v>
      </c>
      <c r="BB25" s="19">
        <v>0</v>
      </c>
      <c r="BC25" s="19"/>
      <c r="BD25" s="19"/>
      <c r="BE25" s="19"/>
      <c r="BF25" s="19"/>
      <c r="BG25" s="16">
        <f t="shared" si="0"/>
        <v>3777716</v>
      </c>
      <c r="BH25" s="16">
        <f t="shared" si="0"/>
        <v>0</v>
      </c>
      <c r="BI25" s="104">
        <f t="shared" si="1"/>
        <v>3777716</v>
      </c>
      <c r="BJ25" s="104">
        <f t="shared" si="2"/>
        <v>0</v>
      </c>
      <c r="BK25" s="105">
        <f t="shared" si="3"/>
        <v>0</v>
      </c>
      <c r="BL25" s="106"/>
      <c r="BM25" s="105"/>
      <c r="BN25" s="106"/>
    </row>
    <row r="26" spans="1:66" x14ac:dyDescent="0.3">
      <c r="A26" s="26">
        <v>75.155699999999996</v>
      </c>
      <c r="B26" s="107" t="s">
        <v>1391</v>
      </c>
      <c r="C26" s="19"/>
      <c r="D26" s="19"/>
      <c r="E26" s="20">
        <v>1362158</v>
      </c>
      <c r="F26" s="21">
        <v>0</v>
      </c>
      <c r="G26" s="19">
        <v>696000</v>
      </c>
      <c r="H26" s="19">
        <v>0</v>
      </c>
      <c r="I26" s="19">
        <v>696000</v>
      </c>
      <c r="J26" s="19">
        <v>0</v>
      </c>
      <c r="K26" s="19">
        <v>392581</v>
      </c>
      <c r="L26" s="19">
        <v>0</v>
      </c>
      <c r="M26" s="20">
        <v>1038933</v>
      </c>
      <c r="N26" s="21">
        <v>0</v>
      </c>
      <c r="O26" s="20">
        <v>41952</v>
      </c>
      <c r="P26" s="21"/>
      <c r="Q26" s="108">
        <v>0</v>
      </c>
      <c r="R26" s="108">
        <v>0</v>
      </c>
      <c r="S26" s="20">
        <v>1479000</v>
      </c>
      <c r="T26" s="24">
        <v>0</v>
      </c>
      <c r="U26" s="19">
        <v>1724029</v>
      </c>
      <c r="V26" s="19"/>
      <c r="W26" s="20">
        <v>1371092</v>
      </c>
      <c r="X26" s="21">
        <v>0</v>
      </c>
      <c r="Y26" s="19">
        <v>648000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21">
        <v>359667</v>
      </c>
      <c r="AJ26" s="21">
        <v>0</v>
      </c>
      <c r="AK26" s="19">
        <v>0</v>
      </c>
      <c r="AL26" s="19">
        <v>0</v>
      </c>
      <c r="AM26" s="19">
        <v>119667</v>
      </c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>
        <v>0</v>
      </c>
      <c r="BB26" s="19">
        <v>0</v>
      </c>
      <c r="BC26" s="19"/>
      <c r="BD26" s="19"/>
      <c r="BE26" s="19"/>
      <c r="BF26" s="19"/>
      <c r="BG26" s="16">
        <f t="shared" si="0"/>
        <v>9929079</v>
      </c>
      <c r="BH26" s="16">
        <f t="shared" si="0"/>
        <v>0</v>
      </c>
      <c r="BI26" s="104">
        <f t="shared" si="1"/>
        <v>9929079</v>
      </c>
      <c r="BJ26" s="104">
        <f t="shared" si="2"/>
        <v>0</v>
      </c>
      <c r="BK26" s="105">
        <f t="shared" si="3"/>
        <v>0</v>
      </c>
      <c r="BL26" s="106"/>
      <c r="BM26" s="105"/>
      <c r="BN26" s="106"/>
    </row>
    <row r="27" spans="1:66" x14ac:dyDescent="0.3">
      <c r="A27" s="26">
        <v>75.156700000000001</v>
      </c>
      <c r="B27" s="107" t="s">
        <v>1392</v>
      </c>
      <c r="C27" s="19"/>
      <c r="D27" s="19"/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20">
        <v>180000</v>
      </c>
      <c r="N27" s="21">
        <v>0</v>
      </c>
      <c r="O27" s="20">
        <v>348000</v>
      </c>
      <c r="P27" s="21"/>
      <c r="Q27" s="109">
        <v>288000</v>
      </c>
      <c r="R27" s="108">
        <v>0</v>
      </c>
      <c r="S27" s="19">
        <v>0</v>
      </c>
      <c r="T27" s="19">
        <v>0</v>
      </c>
      <c r="U27" s="19"/>
      <c r="V27" s="19"/>
      <c r="W27" s="19">
        <v>0</v>
      </c>
      <c r="X27" s="19">
        <v>0</v>
      </c>
      <c r="Y27" s="19">
        <v>0</v>
      </c>
      <c r="Z27" s="19">
        <v>0</v>
      </c>
      <c r="AA27" s="21">
        <v>162000</v>
      </c>
      <c r="AB27" s="21">
        <v>0</v>
      </c>
      <c r="AC27" s="20">
        <v>2397274</v>
      </c>
      <c r="AD27" s="21">
        <v>0</v>
      </c>
      <c r="AE27" s="19">
        <v>1074643</v>
      </c>
      <c r="AF27" s="19">
        <v>0</v>
      </c>
      <c r="AG27" s="20">
        <v>2046097</v>
      </c>
      <c r="AH27" s="21">
        <v>0</v>
      </c>
      <c r="AI27" s="21">
        <v>1157400</v>
      </c>
      <c r="AJ27" s="21">
        <v>0</v>
      </c>
      <c r="AK27" s="20">
        <v>459000</v>
      </c>
      <c r="AL27" s="21">
        <v>0</v>
      </c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>
        <v>0</v>
      </c>
      <c r="BB27" s="19">
        <v>0</v>
      </c>
      <c r="BC27" s="19"/>
      <c r="BD27" s="19"/>
      <c r="BE27" s="19"/>
      <c r="BF27" s="19"/>
      <c r="BG27" s="16">
        <f t="shared" si="0"/>
        <v>8112414</v>
      </c>
      <c r="BH27" s="16">
        <f t="shared" si="0"/>
        <v>0</v>
      </c>
      <c r="BI27" s="104">
        <f t="shared" si="1"/>
        <v>8112414</v>
      </c>
      <c r="BJ27" s="104">
        <f t="shared" si="2"/>
        <v>0</v>
      </c>
      <c r="BK27" s="105">
        <f t="shared" si="3"/>
        <v>162000</v>
      </c>
      <c r="BL27" s="106"/>
      <c r="BM27" s="105"/>
      <c r="BN27" s="106"/>
    </row>
    <row r="28" spans="1:66" ht="31.5" x14ac:dyDescent="0.3">
      <c r="A28" s="26">
        <v>75.157700000000006</v>
      </c>
      <c r="B28" s="107" t="s">
        <v>1393</v>
      </c>
      <c r="C28" s="19">
        <v>17185313</v>
      </c>
      <c r="D28" s="19">
        <v>0</v>
      </c>
      <c r="E28" s="20">
        <v>15273246</v>
      </c>
      <c r="F28" s="21">
        <v>0</v>
      </c>
      <c r="G28" s="19">
        <v>23304095</v>
      </c>
      <c r="H28" s="19">
        <v>0</v>
      </c>
      <c r="I28" s="19">
        <v>23304095</v>
      </c>
      <c r="J28" s="19">
        <v>0</v>
      </c>
      <c r="K28" s="19">
        <v>7027756</v>
      </c>
      <c r="L28" s="19">
        <v>0</v>
      </c>
      <c r="M28" s="20">
        <v>19673376</v>
      </c>
      <c r="N28" s="21">
        <v>0</v>
      </c>
      <c r="O28" s="20">
        <v>15115769</v>
      </c>
      <c r="P28" s="21"/>
      <c r="Q28" s="109">
        <v>22655676</v>
      </c>
      <c r="R28" s="108">
        <v>0</v>
      </c>
      <c r="S28" s="20">
        <v>15787584</v>
      </c>
      <c r="T28" s="24">
        <v>0</v>
      </c>
      <c r="U28" s="19">
        <v>24023797</v>
      </c>
      <c r="V28" s="19"/>
      <c r="W28" s="20">
        <v>15683216</v>
      </c>
      <c r="X28" s="21">
        <v>0</v>
      </c>
      <c r="Y28" s="19">
        <v>8744267</v>
      </c>
      <c r="Z28" s="19">
        <v>0</v>
      </c>
      <c r="AA28" s="21">
        <v>8415548</v>
      </c>
      <c r="AB28" s="21">
        <v>0</v>
      </c>
      <c r="AC28" s="20">
        <v>15474917</v>
      </c>
      <c r="AD28" s="21">
        <v>0</v>
      </c>
      <c r="AE28" s="19">
        <v>15788509</v>
      </c>
      <c r="AF28" s="19">
        <v>0</v>
      </c>
      <c r="AG28" s="20">
        <v>19608308</v>
      </c>
      <c r="AH28" s="21">
        <v>0</v>
      </c>
      <c r="AI28" s="21">
        <v>13659364</v>
      </c>
      <c r="AJ28" s="21">
        <v>0</v>
      </c>
      <c r="AK28" s="20">
        <v>12677784</v>
      </c>
      <c r="AL28" s="21">
        <v>0</v>
      </c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>
        <v>0</v>
      </c>
      <c r="BB28" s="19">
        <v>0</v>
      </c>
      <c r="BC28" s="19"/>
      <c r="BD28" s="19"/>
      <c r="BE28" s="19"/>
      <c r="BF28" s="19"/>
      <c r="BG28" s="16">
        <f t="shared" si="0"/>
        <v>293402620</v>
      </c>
      <c r="BH28" s="16">
        <f t="shared" si="0"/>
        <v>0</v>
      </c>
      <c r="BI28" s="104">
        <f t="shared" si="1"/>
        <v>293402620</v>
      </c>
      <c r="BJ28" s="104">
        <f t="shared" si="2"/>
        <v>0</v>
      </c>
      <c r="BK28" s="105">
        <f t="shared" si="3"/>
        <v>8415548</v>
      </c>
      <c r="BL28" s="106"/>
      <c r="BM28" s="105"/>
      <c r="BN28" s="106"/>
    </row>
    <row r="29" spans="1:66" x14ac:dyDescent="0.3">
      <c r="A29" s="26">
        <v>75.170699999999997</v>
      </c>
      <c r="B29" s="107" t="s">
        <v>1394</v>
      </c>
      <c r="C29" s="19">
        <v>97308</v>
      </c>
      <c r="D29" s="19">
        <v>0</v>
      </c>
      <c r="E29" s="20">
        <v>182651</v>
      </c>
      <c r="F29" s="21">
        <v>0</v>
      </c>
      <c r="G29" s="19">
        <v>99406</v>
      </c>
      <c r="H29" s="19">
        <v>0</v>
      </c>
      <c r="I29" s="19">
        <v>99406</v>
      </c>
      <c r="J29" s="19">
        <v>0</v>
      </c>
      <c r="K29" s="19">
        <v>22366</v>
      </c>
      <c r="L29" s="19">
        <v>0</v>
      </c>
      <c r="M29" s="19">
        <v>0</v>
      </c>
      <c r="N29" s="19">
        <v>0</v>
      </c>
      <c r="O29" s="19"/>
      <c r="P29" s="19"/>
      <c r="Q29" s="108">
        <v>0</v>
      </c>
      <c r="R29" s="108">
        <v>0</v>
      </c>
      <c r="S29" s="20">
        <v>227383</v>
      </c>
      <c r="T29" s="24">
        <v>0</v>
      </c>
      <c r="U29" s="19"/>
      <c r="V29" s="19"/>
      <c r="W29" s="20">
        <v>228137</v>
      </c>
      <c r="X29" s="21">
        <v>0</v>
      </c>
      <c r="Y29" s="19">
        <v>488674</v>
      </c>
      <c r="Z29" s="19">
        <v>0</v>
      </c>
      <c r="AA29" s="19">
        <v>0</v>
      </c>
      <c r="AB29" s="19">
        <v>0</v>
      </c>
      <c r="AC29" s="20">
        <v>253204</v>
      </c>
      <c r="AD29" s="21">
        <v>0</v>
      </c>
      <c r="AE29" s="19">
        <v>340561</v>
      </c>
      <c r="AF29" s="19">
        <v>0</v>
      </c>
      <c r="AG29" s="20">
        <v>756781</v>
      </c>
      <c r="AH29" s="21">
        <v>0</v>
      </c>
      <c r="AI29" s="21">
        <v>85951</v>
      </c>
      <c r="AJ29" s="21">
        <v>0</v>
      </c>
      <c r="AK29" s="19">
        <v>0</v>
      </c>
      <c r="AL29" s="19">
        <v>0</v>
      </c>
      <c r="AM29" s="19"/>
      <c r="AN29" s="19"/>
      <c r="AO29" s="19"/>
      <c r="AP29" s="19"/>
      <c r="AQ29" s="19"/>
      <c r="AR29" s="19"/>
      <c r="AS29" s="19"/>
      <c r="AT29" s="19"/>
      <c r="AU29" s="19">
        <v>37402</v>
      </c>
      <c r="AV29" s="19">
        <v>0</v>
      </c>
      <c r="AW29" s="19"/>
      <c r="AX29" s="19"/>
      <c r="AY29" s="19"/>
      <c r="AZ29" s="19"/>
      <c r="BA29" s="19">
        <v>0</v>
      </c>
      <c r="BB29" s="19">
        <v>0</v>
      </c>
      <c r="BC29" s="19"/>
      <c r="BD29" s="19"/>
      <c r="BE29" s="19"/>
      <c r="BF29" s="19"/>
      <c r="BG29" s="16">
        <f t="shared" si="0"/>
        <v>2919230</v>
      </c>
      <c r="BH29" s="16">
        <f t="shared" si="0"/>
        <v>0</v>
      </c>
      <c r="BI29" s="104">
        <f t="shared" si="1"/>
        <v>2919230</v>
      </c>
      <c r="BJ29" s="104">
        <f t="shared" si="2"/>
        <v>0</v>
      </c>
      <c r="BK29" s="105">
        <f t="shared" si="3"/>
        <v>0</v>
      </c>
      <c r="BL29" s="106"/>
      <c r="BM29" s="105"/>
      <c r="BN29" s="106"/>
    </row>
    <row r="30" spans="1:66" ht="31.5" x14ac:dyDescent="0.3">
      <c r="A30" s="26">
        <v>75.180700000000002</v>
      </c>
      <c r="B30" s="107" t="s">
        <v>1398</v>
      </c>
      <c r="C30" s="19"/>
      <c r="D30" s="19"/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20">
        <v>713011</v>
      </c>
      <c r="N30" s="21">
        <v>0</v>
      </c>
      <c r="O30" s="19"/>
      <c r="P30" s="19"/>
      <c r="Q30" s="108">
        <v>0</v>
      </c>
      <c r="R30" s="108">
        <v>0</v>
      </c>
      <c r="S30" s="20">
        <v>800675</v>
      </c>
      <c r="T30" s="24">
        <v>0</v>
      </c>
      <c r="U30" s="19"/>
      <c r="V30" s="19"/>
      <c r="W30" s="20">
        <v>253768</v>
      </c>
      <c r="X30" s="21">
        <v>0</v>
      </c>
      <c r="Y30" s="19">
        <v>0</v>
      </c>
      <c r="Z30" s="19">
        <v>0</v>
      </c>
      <c r="AA30" s="19">
        <v>0</v>
      </c>
      <c r="AB30" s="19">
        <v>0</v>
      </c>
      <c r="AC30" s="20">
        <v>1236117</v>
      </c>
      <c r="AD30" s="21">
        <v>0</v>
      </c>
      <c r="AE30" s="19">
        <v>0</v>
      </c>
      <c r="AF30" s="19">
        <v>0</v>
      </c>
      <c r="AG30" s="19">
        <v>0</v>
      </c>
      <c r="AH30" s="19">
        <v>0</v>
      </c>
      <c r="AI30" s="21">
        <v>114274</v>
      </c>
      <c r="AJ30" s="21">
        <v>0</v>
      </c>
      <c r="AK30" s="19">
        <v>0</v>
      </c>
      <c r="AL30" s="19">
        <v>0</v>
      </c>
      <c r="AM30" s="19">
        <v>1835881</v>
      </c>
      <c r="AN30" s="19"/>
      <c r="AO30" s="19"/>
      <c r="AP30" s="19"/>
      <c r="AQ30" s="20">
        <v>45476</v>
      </c>
      <c r="AR30" s="21">
        <v>0</v>
      </c>
      <c r="AS30" s="19"/>
      <c r="AT30" s="19"/>
      <c r="AU30" s="19"/>
      <c r="AV30" s="19"/>
      <c r="AW30" s="19"/>
      <c r="AX30" s="19"/>
      <c r="AY30" s="19"/>
      <c r="AZ30" s="19"/>
      <c r="BA30" s="19">
        <v>0</v>
      </c>
      <c r="BB30" s="19">
        <v>0</v>
      </c>
      <c r="BC30" s="19"/>
      <c r="BD30" s="19"/>
      <c r="BE30" s="19"/>
      <c r="BF30" s="19"/>
      <c r="BG30" s="16">
        <f t="shared" si="0"/>
        <v>4999202</v>
      </c>
      <c r="BH30" s="16">
        <f t="shared" si="0"/>
        <v>0</v>
      </c>
      <c r="BI30" s="104">
        <f t="shared" si="1"/>
        <v>4999202</v>
      </c>
      <c r="BJ30" s="104">
        <f t="shared" si="2"/>
        <v>0</v>
      </c>
      <c r="BK30" s="105">
        <f t="shared" si="3"/>
        <v>0</v>
      </c>
      <c r="BL30" s="106"/>
      <c r="BM30" s="105"/>
      <c r="BN30" s="106"/>
    </row>
    <row r="31" spans="1:66" x14ac:dyDescent="0.3">
      <c r="A31" s="26">
        <v>75.184700000000007</v>
      </c>
      <c r="B31" s="107" t="s">
        <v>1401</v>
      </c>
      <c r="C31" s="19">
        <v>1762388</v>
      </c>
      <c r="D31" s="19">
        <v>0</v>
      </c>
      <c r="E31" s="20">
        <v>1180848</v>
      </c>
      <c r="F31" s="21">
        <v>0</v>
      </c>
      <c r="G31" s="19">
        <v>842933</v>
      </c>
      <c r="H31" s="19">
        <v>0</v>
      </c>
      <c r="I31" s="19">
        <v>842933</v>
      </c>
      <c r="J31" s="19">
        <v>0</v>
      </c>
      <c r="K31" s="19">
        <v>0</v>
      </c>
      <c r="L31" s="19">
        <v>0</v>
      </c>
      <c r="M31" s="20">
        <v>435809</v>
      </c>
      <c r="N31" s="21">
        <v>0</v>
      </c>
      <c r="O31" s="20">
        <v>380208</v>
      </c>
      <c r="P31" s="21"/>
      <c r="Q31" s="109">
        <v>679171</v>
      </c>
      <c r="R31" s="108">
        <v>0</v>
      </c>
      <c r="S31" s="20">
        <v>683861</v>
      </c>
      <c r="T31" s="24">
        <v>0</v>
      </c>
      <c r="U31" s="19">
        <v>190512</v>
      </c>
      <c r="V31" s="19"/>
      <c r="W31" s="20">
        <v>953683</v>
      </c>
      <c r="X31" s="21">
        <v>0</v>
      </c>
      <c r="Y31" s="19">
        <v>0</v>
      </c>
      <c r="Z31" s="19">
        <v>0</v>
      </c>
      <c r="AA31" s="21">
        <v>591997</v>
      </c>
      <c r="AB31" s="21">
        <v>0</v>
      </c>
      <c r="AC31" s="20">
        <v>373213</v>
      </c>
      <c r="AD31" s="21">
        <v>0</v>
      </c>
      <c r="AE31" s="19">
        <v>0</v>
      </c>
      <c r="AF31" s="19">
        <v>0</v>
      </c>
      <c r="AG31" s="20">
        <v>364232</v>
      </c>
      <c r="AH31" s="21">
        <v>0</v>
      </c>
      <c r="AI31" s="21">
        <v>791311</v>
      </c>
      <c r="AJ31" s="21">
        <v>0</v>
      </c>
      <c r="AK31" s="19">
        <v>0</v>
      </c>
      <c r="AL31" s="19">
        <v>0</v>
      </c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>
        <v>0</v>
      </c>
      <c r="BB31" s="19">
        <v>0</v>
      </c>
      <c r="BC31" s="19"/>
      <c r="BD31" s="19"/>
      <c r="BE31" s="19"/>
      <c r="BF31" s="19"/>
      <c r="BG31" s="16">
        <f t="shared" si="0"/>
        <v>10073099</v>
      </c>
      <c r="BH31" s="16">
        <f t="shared" si="0"/>
        <v>0</v>
      </c>
      <c r="BI31" s="104">
        <f t="shared" si="1"/>
        <v>10073099</v>
      </c>
      <c r="BJ31" s="104">
        <f t="shared" si="2"/>
        <v>0</v>
      </c>
      <c r="BK31" s="105">
        <f t="shared" si="3"/>
        <v>591997</v>
      </c>
      <c r="BL31" s="106"/>
      <c r="BM31" s="105"/>
      <c r="BN31" s="106"/>
    </row>
    <row r="32" spans="1:66" x14ac:dyDescent="0.3">
      <c r="A32" s="26">
        <v>75.185699999999997</v>
      </c>
      <c r="B32" s="107" t="s">
        <v>1402</v>
      </c>
      <c r="C32" s="19">
        <v>61763471</v>
      </c>
      <c r="D32" s="19">
        <v>0</v>
      </c>
      <c r="E32" s="20">
        <v>45568466</v>
      </c>
      <c r="F32" s="21">
        <v>0</v>
      </c>
      <c r="G32" s="19">
        <v>19215867</v>
      </c>
      <c r="H32" s="19">
        <v>0</v>
      </c>
      <c r="I32" s="19">
        <v>19215867</v>
      </c>
      <c r="J32" s="19">
        <v>0</v>
      </c>
      <c r="K32" s="19">
        <v>4835537</v>
      </c>
      <c r="L32" s="19">
        <v>0</v>
      </c>
      <c r="M32" s="20">
        <v>15561032</v>
      </c>
      <c r="N32" s="21">
        <v>0</v>
      </c>
      <c r="O32" s="20">
        <v>16136100</v>
      </c>
      <c r="P32" s="21"/>
      <c r="Q32" s="109">
        <v>22381888</v>
      </c>
      <c r="R32" s="108">
        <v>0</v>
      </c>
      <c r="S32" s="20">
        <v>25921052</v>
      </c>
      <c r="T32" s="24">
        <v>0</v>
      </c>
      <c r="U32" s="19">
        <v>31812367</v>
      </c>
      <c r="V32" s="19"/>
      <c r="W32" s="20">
        <v>13655344</v>
      </c>
      <c r="X32" s="21">
        <v>0</v>
      </c>
      <c r="Y32" s="19">
        <v>9377377</v>
      </c>
      <c r="Z32" s="19">
        <v>0</v>
      </c>
      <c r="AA32" s="21">
        <v>7234112</v>
      </c>
      <c r="AB32" s="21">
        <v>0</v>
      </c>
      <c r="AC32" s="20">
        <v>23052420</v>
      </c>
      <c r="AD32" s="21">
        <v>0</v>
      </c>
      <c r="AE32" s="19">
        <v>12889954</v>
      </c>
      <c r="AF32" s="19">
        <v>0</v>
      </c>
      <c r="AG32" s="20">
        <v>15787563</v>
      </c>
      <c r="AH32" s="21">
        <v>0</v>
      </c>
      <c r="AI32" s="21">
        <v>14132557</v>
      </c>
      <c r="AJ32" s="21">
        <v>0</v>
      </c>
      <c r="AK32" s="25">
        <v>13305463</v>
      </c>
      <c r="AL32" s="21">
        <v>0</v>
      </c>
      <c r="AM32" s="19">
        <v>5431823</v>
      </c>
      <c r="AN32" s="19"/>
      <c r="AO32" s="19">
        <f>3724649+5139+1455459</f>
        <v>5185247</v>
      </c>
      <c r="AP32" s="19"/>
      <c r="AQ32" s="20">
        <v>2533077</v>
      </c>
      <c r="AR32" s="21">
        <v>0</v>
      </c>
      <c r="AS32" s="20">
        <v>3036410</v>
      </c>
      <c r="AT32" s="19"/>
      <c r="AU32" s="19">
        <v>5082867</v>
      </c>
      <c r="AV32" s="19">
        <v>0</v>
      </c>
      <c r="AW32" s="19">
        <v>27748015</v>
      </c>
      <c r="AX32" s="19"/>
      <c r="AY32" s="19"/>
      <c r="AZ32" s="19"/>
      <c r="BA32" s="19">
        <v>0</v>
      </c>
      <c r="BB32" s="19">
        <v>0</v>
      </c>
      <c r="BC32" s="19"/>
      <c r="BD32" s="19"/>
      <c r="BE32" s="19"/>
      <c r="BF32" s="19"/>
      <c r="BG32" s="16">
        <f t="shared" si="0"/>
        <v>420863876</v>
      </c>
      <c r="BH32" s="16">
        <f t="shared" si="0"/>
        <v>0</v>
      </c>
      <c r="BI32" s="104">
        <f t="shared" si="1"/>
        <v>420863876</v>
      </c>
      <c r="BJ32" s="104">
        <f t="shared" si="2"/>
        <v>0</v>
      </c>
      <c r="BK32" s="105">
        <f t="shared" si="3"/>
        <v>7234112</v>
      </c>
      <c r="BL32" s="106"/>
      <c r="BM32" s="105"/>
      <c r="BN32" s="106"/>
    </row>
    <row r="33" spans="1:66" x14ac:dyDescent="0.3">
      <c r="A33" s="26">
        <v>75.186700000000002</v>
      </c>
      <c r="B33" s="107" t="s">
        <v>1403</v>
      </c>
      <c r="C33" s="19"/>
      <c r="D33" s="19"/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 t="s">
        <v>73</v>
      </c>
      <c r="N33" s="19" t="s">
        <v>73</v>
      </c>
      <c r="O33" s="19"/>
      <c r="P33" s="19"/>
      <c r="Q33" s="108">
        <v>0</v>
      </c>
      <c r="R33" s="108">
        <v>0</v>
      </c>
      <c r="S33" s="19">
        <v>0</v>
      </c>
      <c r="T33" s="19">
        <v>0</v>
      </c>
      <c r="U33" s="19"/>
      <c r="V33" s="19"/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>
        <v>302788</v>
      </c>
      <c r="AX33" s="19"/>
      <c r="AY33" s="19"/>
      <c r="AZ33" s="19"/>
      <c r="BA33" s="19">
        <v>0</v>
      </c>
      <c r="BB33" s="19">
        <v>0</v>
      </c>
      <c r="BC33" s="19"/>
      <c r="BD33" s="19"/>
      <c r="BE33" s="19"/>
      <c r="BF33" s="19"/>
      <c r="BG33" s="16">
        <f t="shared" si="0"/>
        <v>302788</v>
      </c>
      <c r="BH33" s="16">
        <f t="shared" si="0"/>
        <v>0</v>
      </c>
      <c r="BI33" s="104">
        <f t="shared" si="1"/>
        <v>302788</v>
      </c>
      <c r="BJ33" s="104">
        <f t="shared" si="2"/>
        <v>0</v>
      </c>
      <c r="BK33" s="105">
        <f t="shared" si="3"/>
        <v>0</v>
      </c>
      <c r="BL33" s="106"/>
      <c r="BM33" s="105"/>
      <c r="BN33" s="106"/>
    </row>
    <row r="34" spans="1:66" ht="31.5" x14ac:dyDescent="0.3">
      <c r="A34" s="26">
        <v>75.187700000000007</v>
      </c>
      <c r="B34" s="107" t="s">
        <v>1405</v>
      </c>
      <c r="C34" s="19">
        <v>29268357</v>
      </c>
      <c r="D34" s="19">
        <v>0</v>
      </c>
      <c r="E34" s="20">
        <v>29463725</v>
      </c>
      <c r="F34" s="21">
        <v>0</v>
      </c>
      <c r="G34" s="19">
        <v>24489862</v>
      </c>
      <c r="H34" s="19">
        <v>0</v>
      </c>
      <c r="I34" s="19">
        <v>24489862</v>
      </c>
      <c r="J34" s="19">
        <v>0</v>
      </c>
      <c r="K34" s="19">
        <v>8817945</v>
      </c>
      <c r="L34" s="19">
        <v>0</v>
      </c>
      <c r="M34" s="20">
        <v>23438961</v>
      </c>
      <c r="N34" s="21">
        <v>0</v>
      </c>
      <c r="O34" s="20">
        <v>18417898</v>
      </c>
      <c r="P34" s="21"/>
      <c r="Q34" s="109">
        <v>27643174</v>
      </c>
      <c r="R34" s="108">
        <v>0</v>
      </c>
      <c r="S34" s="20">
        <v>19459112</v>
      </c>
      <c r="T34" s="24">
        <v>0</v>
      </c>
      <c r="U34" s="19">
        <v>22851071</v>
      </c>
      <c r="V34" s="19"/>
      <c r="W34" s="20">
        <v>21461588</v>
      </c>
      <c r="X34" s="21">
        <v>0</v>
      </c>
      <c r="Y34" s="19">
        <v>12026416</v>
      </c>
      <c r="Z34" s="19">
        <v>0</v>
      </c>
      <c r="AA34" s="21">
        <v>10219502</v>
      </c>
      <c r="AB34" s="21">
        <v>0</v>
      </c>
      <c r="AC34" s="20">
        <v>32812193</v>
      </c>
      <c r="AD34" s="21">
        <v>0</v>
      </c>
      <c r="AE34" s="19">
        <v>20402287</v>
      </c>
      <c r="AF34" s="19">
        <v>0</v>
      </c>
      <c r="AG34" s="20">
        <v>29365961</v>
      </c>
      <c r="AH34" s="21">
        <v>0</v>
      </c>
      <c r="AI34" s="21">
        <v>21987223</v>
      </c>
      <c r="AJ34" s="21">
        <v>0</v>
      </c>
      <c r="AK34" s="25">
        <v>19019228</v>
      </c>
      <c r="AL34" s="21">
        <v>0</v>
      </c>
      <c r="AM34" s="19">
        <v>7665160</v>
      </c>
      <c r="AN34" s="19"/>
      <c r="AO34" s="19">
        <v>1007471</v>
      </c>
      <c r="AP34" s="19"/>
      <c r="AQ34" s="20">
        <v>3071258</v>
      </c>
      <c r="AR34" s="21">
        <v>0</v>
      </c>
      <c r="AS34" s="20">
        <v>2109823</v>
      </c>
      <c r="AT34" s="19"/>
      <c r="AU34" s="19">
        <v>1528937</v>
      </c>
      <c r="AV34" s="19">
        <v>0</v>
      </c>
      <c r="AW34" s="19">
        <v>14961084</v>
      </c>
      <c r="AX34" s="19"/>
      <c r="AY34" s="19"/>
      <c r="AZ34" s="19"/>
      <c r="BA34" s="19">
        <v>0</v>
      </c>
      <c r="BB34" s="19">
        <v>0</v>
      </c>
      <c r="BC34" s="19"/>
      <c r="BD34" s="19"/>
      <c r="BE34" s="19"/>
      <c r="BF34" s="19"/>
      <c r="BG34" s="16">
        <f t="shared" si="0"/>
        <v>425978098</v>
      </c>
      <c r="BH34" s="16">
        <f t="shared" si="0"/>
        <v>0</v>
      </c>
      <c r="BI34" s="104">
        <f t="shared" si="1"/>
        <v>425978098</v>
      </c>
      <c r="BJ34" s="104">
        <f t="shared" si="2"/>
        <v>0</v>
      </c>
      <c r="BK34" s="105">
        <f t="shared" si="3"/>
        <v>10219502</v>
      </c>
      <c r="BL34" s="106"/>
      <c r="BM34" s="105"/>
      <c r="BN34" s="106"/>
    </row>
    <row r="35" spans="1:66" x14ac:dyDescent="0.3">
      <c r="A35" s="26">
        <v>75.214699999999993</v>
      </c>
      <c r="B35" s="107" t="s">
        <v>1407</v>
      </c>
      <c r="C35" s="19"/>
      <c r="D35" s="19"/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>
        <v>20174</v>
      </c>
      <c r="P35" s="21"/>
      <c r="Q35" s="108">
        <v>0</v>
      </c>
      <c r="R35" s="108">
        <v>0</v>
      </c>
      <c r="S35" s="19">
        <v>0</v>
      </c>
      <c r="T35" s="19">
        <v>0</v>
      </c>
      <c r="U35" s="19"/>
      <c r="V35" s="19"/>
      <c r="W35" s="19">
        <v>0</v>
      </c>
      <c r="X35" s="19">
        <v>0</v>
      </c>
      <c r="Y35" s="19">
        <v>159717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>
        <v>0</v>
      </c>
      <c r="BB35" s="19">
        <v>0</v>
      </c>
      <c r="BC35" s="19"/>
      <c r="BD35" s="19"/>
      <c r="BE35" s="19"/>
      <c r="BF35" s="19"/>
      <c r="BG35" s="16">
        <f t="shared" si="0"/>
        <v>179891</v>
      </c>
      <c r="BH35" s="16">
        <f t="shared" si="0"/>
        <v>0</v>
      </c>
      <c r="BI35" s="104">
        <f t="shared" si="1"/>
        <v>179891</v>
      </c>
      <c r="BJ35" s="104">
        <f t="shared" si="2"/>
        <v>0</v>
      </c>
      <c r="BK35" s="105">
        <f t="shared" si="3"/>
        <v>0</v>
      </c>
      <c r="BL35" s="106"/>
      <c r="BM35" s="105"/>
      <c r="BN35" s="106"/>
    </row>
    <row r="36" spans="1:66" ht="31.5" x14ac:dyDescent="0.3">
      <c r="A36" s="26">
        <v>75.215699999999998</v>
      </c>
      <c r="B36" s="107" t="s">
        <v>1408</v>
      </c>
      <c r="C36" s="19">
        <v>5402387</v>
      </c>
      <c r="D36" s="19">
        <v>0</v>
      </c>
      <c r="E36" s="20">
        <v>7567663</v>
      </c>
      <c r="F36" s="21">
        <v>0</v>
      </c>
      <c r="G36" s="19">
        <v>1570529</v>
      </c>
      <c r="H36" s="19">
        <v>0</v>
      </c>
      <c r="I36" s="19">
        <v>1570529</v>
      </c>
      <c r="J36" s="19">
        <v>0</v>
      </c>
      <c r="K36" s="19">
        <v>2295863</v>
      </c>
      <c r="L36" s="19">
        <v>0</v>
      </c>
      <c r="M36" s="20">
        <v>1006198</v>
      </c>
      <c r="N36" s="21">
        <v>0</v>
      </c>
      <c r="O36" s="20">
        <v>491385</v>
      </c>
      <c r="P36" s="21"/>
      <c r="Q36" s="109">
        <v>2033679</v>
      </c>
      <c r="R36" s="108">
        <v>0</v>
      </c>
      <c r="S36" s="20">
        <v>1680781</v>
      </c>
      <c r="T36" s="24">
        <v>0</v>
      </c>
      <c r="U36" s="19">
        <v>2370037</v>
      </c>
      <c r="V36" s="19"/>
      <c r="W36" s="20">
        <v>1015987</v>
      </c>
      <c r="X36" s="21">
        <v>0</v>
      </c>
      <c r="Y36" s="19">
        <v>138115</v>
      </c>
      <c r="Z36" s="19">
        <v>0</v>
      </c>
      <c r="AA36" s="21">
        <v>931146</v>
      </c>
      <c r="AB36" s="21">
        <v>0</v>
      </c>
      <c r="AC36" s="20">
        <v>1884999</v>
      </c>
      <c r="AD36" s="21">
        <v>0</v>
      </c>
      <c r="AE36" s="19">
        <v>2681060</v>
      </c>
      <c r="AF36" s="19">
        <v>0</v>
      </c>
      <c r="AG36" s="19">
        <v>0</v>
      </c>
      <c r="AH36" s="19">
        <v>0</v>
      </c>
      <c r="AI36" s="21">
        <v>937166</v>
      </c>
      <c r="AJ36" s="21">
        <v>0</v>
      </c>
      <c r="AK36" s="19">
        <v>0</v>
      </c>
      <c r="AL36" s="19">
        <v>0</v>
      </c>
      <c r="AM36" s="19"/>
      <c r="AN36" s="19"/>
      <c r="AO36" s="19">
        <v>31486</v>
      </c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>
        <v>0</v>
      </c>
      <c r="BB36" s="19">
        <v>0</v>
      </c>
      <c r="BC36" s="19"/>
      <c r="BD36" s="19"/>
      <c r="BE36" s="19"/>
      <c r="BF36" s="19"/>
      <c r="BG36" s="16">
        <f t="shared" si="0"/>
        <v>33609010</v>
      </c>
      <c r="BH36" s="16">
        <f t="shared" si="0"/>
        <v>0</v>
      </c>
      <c r="BI36" s="104">
        <f t="shared" si="1"/>
        <v>33609010</v>
      </c>
      <c r="BJ36" s="104">
        <f t="shared" si="2"/>
        <v>0</v>
      </c>
      <c r="BK36" s="105">
        <f t="shared" si="3"/>
        <v>931146</v>
      </c>
      <c r="BL36" s="106"/>
      <c r="BM36" s="105"/>
      <c r="BN36" s="106"/>
    </row>
    <row r="37" spans="1:66" ht="31.5" x14ac:dyDescent="0.3">
      <c r="A37" s="26">
        <v>75.217699999999994</v>
      </c>
      <c r="B37" s="107" t="s">
        <v>1409</v>
      </c>
      <c r="C37" s="19">
        <v>3698897</v>
      </c>
      <c r="D37" s="19">
        <v>0</v>
      </c>
      <c r="E37" s="19">
        <v>0</v>
      </c>
      <c r="F37" s="19">
        <v>0</v>
      </c>
      <c r="G37" s="19">
        <v>1907784</v>
      </c>
      <c r="H37" s="19">
        <v>0</v>
      </c>
      <c r="I37" s="19">
        <v>1907784</v>
      </c>
      <c r="J37" s="19">
        <v>0</v>
      </c>
      <c r="K37" s="19">
        <v>0</v>
      </c>
      <c r="L37" s="19">
        <v>0</v>
      </c>
      <c r="M37" s="20">
        <v>1674929</v>
      </c>
      <c r="N37" s="21">
        <v>0</v>
      </c>
      <c r="O37" s="20">
        <v>1031321</v>
      </c>
      <c r="P37" s="21"/>
      <c r="Q37" s="109">
        <v>3173651</v>
      </c>
      <c r="R37" s="108">
        <v>0</v>
      </c>
      <c r="S37" s="20">
        <v>1025854</v>
      </c>
      <c r="T37" s="24">
        <v>0</v>
      </c>
      <c r="U37" s="19">
        <v>1231</v>
      </c>
      <c r="V37" s="19"/>
      <c r="W37" s="19">
        <v>0</v>
      </c>
      <c r="X37" s="19">
        <v>0</v>
      </c>
      <c r="Y37" s="19">
        <v>500088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21">
        <v>1412582</v>
      </c>
      <c r="AJ37" s="21">
        <v>0</v>
      </c>
      <c r="AK37" s="19">
        <v>0</v>
      </c>
      <c r="AL37" s="19">
        <v>0</v>
      </c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>
        <v>0</v>
      </c>
      <c r="BB37" s="19">
        <v>0</v>
      </c>
      <c r="BC37" s="19"/>
      <c r="BD37" s="19"/>
      <c r="BE37" s="19"/>
      <c r="BF37" s="19"/>
      <c r="BG37" s="16">
        <f t="shared" si="0"/>
        <v>16334121</v>
      </c>
      <c r="BH37" s="16">
        <f t="shared" si="0"/>
        <v>0</v>
      </c>
      <c r="BI37" s="104">
        <f t="shared" si="1"/>
        <v>16334121</v>
      </c>
      <c r="BJ37" s="104">
        <f t="shared" si="2"/>
        <v>0</v>
      </c>
      <c r="BK37" s="105">
        <f t="shared" si="3"/>
        <v>0</v>
      </c>
      <c r="BL37" s="106"/>
      <c r="BM37" s="105"/>
      <c r="BN37" s="106"/>
    </row>
    <row r="38" spans="1:66" x14ac:dyDescent="0.3">
      <c r="A38" s="26">
        <v>75.220699999999994</v>
      </c>
      <c r="B38" s="107" t="s">
        <v>1410</v>
      </c>
      <c r="C38" s="19"/>
      <c r="D38" s="19"/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/>
      <c r="P38" s="19"/>
      <c r="Q38" s="108">
        <v>0</v>
      </c>
      <c r="R38" s="108">
        <v>0</v>
      </c>
      <c r="S38" s="19">
        <v>0</v>
      </c>
      <c r="T38" s="19">
        <v>0</v>
      </c>
      <c r="U38" s="19"/>
      <c r="V38" s="19"/>
      <c r="W38" s="19">
        <v>0</v>
      </c>
      <c r="X38" s="19">
        <v>0</v>
      </c>
      <c r="Y38" s="19">
        <v>319122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>
        <v>0</v>
      </c>
      <c r="BB38" s="19">
        <v>0</v>
      </c>
      <c r="BC38" s="19"/>
      <c r="BD38" s="19"/>
      <c r="BE38" s="19"/>
      <c r="BF38" s="19"/>
      <c r="BG38" s="16">
        <f t="shared" si="0"/>
        <v>319122</v>
      </c>
      <c r="BH38" s="16">
        <f t="shared" si="0"/>
        <v>0</v>
      </c>
      <c r="BI38" s="104">
        <f t="shared" si="1"/>
        <v>319122</v>
      </c>
      <c r="BJ38" s="104">
        <f t="shared" si="2"/>
        <v>0</v>
      </c>
      <c r="BK38" s="105">
        <f t="shared" si="3"/>
        <v>0</v>
      </c>
      <c r="BL38" s="106"/>
      <c r="BM38" s="105"/>
      <c r="BN38" s="106"/>
    </row>
    <row r="39" spans="1:66" x14ac:dyDescent="0.3">
      <c r="A39" s="26">
        <v>75.310699999999997</v>
      </c>
      <c r="B39" s="107" t="s">
        <v>1411</v>
      </c>
      <c r="C39" s="19"/>
      <c r="D39" s="19"/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20">
        <v>218969</v>
      </c>
      <c r="N39" s="21">
        <v>0</v>
      </c>
      <c r="O39" s="19"/>
      <c r="P39" s="19"/>
      <c r="Q39" s="108">
        <v>0</v>
      </c>
      <c r="R39" s="108">
        <v>0</v>
      </c>
      <c r="S39" s="20">
        <v>96810</v>
      </c>
      <c r="T39" s="24">
        <v>0</v>
      </c>
      <c r="U39" s="19"/>
      <c r="V39" s="19"/>
      <c r="W39" s="20">
        <v>19410</v>
      </c>
      <c r="X39" s="21">
        <v>0</v>
      </c>
      <c r="Y39" s="19">
        <v>0</v>
      </c>
      <c r="Z39" s="19">
        <v>0</v>
      </c>
      <c r="AA39" s="19">
        <v>0</v>
      </c>
      <c r="AB39" s="19">
        <v>0</v>
      </c>
      <c r="AC39" s="20">
        <v>381877</v>
      </c>
      <c r="AD39" s="21">
        <v>0</v>
      </c>
      <c r="AE39" s="19">
        <v>0</v>
      </c>
      <c r="AF39" s="19">
        <v>0</v>
      </c>
      <c r="AG39" s="19">
        <v>0</v>
      </c>
      <c r="AH39" s="19">
        <v>0</v>
      </c>
      <c r="AI39" s="21">
        <v>13299</v>
      </c>
      <c r="AJ39" s="21">
        <v>0</v>
      </c>
      <c r="AK39" s="19">
        <v>0</v>
      </c>
      <c r="AL39" s="19">
        <v>0</v>
      </c>
      <c r="AM39" s="19">
        <v>265167</v>
      </c>
      <c r="AN39" s="19"/>
      <c r="AO39" s="19"/>
      <c r="AP39" s="19"/>
      <c r="AQ39" s="19">
        <v>0</v>
      </c>
      <c r="AR39" s="19">
        <v>0</v>
      </c>
      <c r="AS39" s="19"/>
      <c r="AT39" s="19"/>
      <c r="AU39" s="19"/>
      <c r="AV39" s="19"/>
      <c r="AW39" s="19"/>
      <c r="AX39" s="19"/>
      <c r="AY39" s="19"/>
      <c r="AZ39" s="19"/>
      <c r="BA39" s="19">
        <v>0</v>
      </c>
      <c r="BB39" s="19">
        <v>0</v>
      </c>
      <c r="BC39" s="19"/>
      <c r="BD39" s="19"/>
      <c r="BE39" s="19"/>
      <c r="BF39" s="19"/>
      <c r="BG39" s="16">
        <f t="shared" si="0"/>
        <v>995532</v>
      </c>
      <c r="BH39" s="16">
        <f t="shared" si="0"/>
        <v>0</v>
      </c>
      <c r="BI39" s="104">
        <f t="shared" si="1"/>
        <v>995532</v>
      </c>
      <c r="BJ39" s="104">
        <f t="shared" si="2"/>
        <v>0</v>
      </c>
      <c r="BK39" s="105">
        <f t="shared" si="3"/>
        <v>0</v>
      </c>
      <c r="BL39" s="106"/>
      <c r="BM39" s="105"/>
      <c r="BN39" s="106"/>
    </row>
    <row r="40" spans="1:66" x14ac:dyDescent="0.3">
      <c r="A40" s="26">
        <v>75.314699999999988</v>
      </c>
      <c r="B40" s="107" t="s">
        <v>1412</v>
      </c>
      <c r="C40" s="19">
        <v>496208</v>
      </c>
      <c r="D40" s="19">
        <v>0</v>
      </c>
      <c r="E40" s="20">
        <v>387289</v>
      </c>
      <c r="F40" s="21">
        <v>0</v>
      </c>
      <c r="G40" s="19">
        <v>369591</v>
      </c>
      <c r="H40" s="19">
        <v>0</v>
      </c>
      <c r="I40" s="19">
        <v>369591</v>
      </c>
      <c r="J40" s="19">
        <v>0</v>
      </c>
      <c r="K40" s="19">
        <v>0</v>
      </c>
      <c r="L40" s="19">
        <v>0</v>
      </c>
      <c r="M40" s="20">
        <v>135834</v>
      </c>
      <c r="N40" s="21">
        <v>0</v>
      </c>
      <c r="O40" s="20">
        <v>133464</v>
      </c>
      <c r="P40" s="21"/>
      <c r="Q40" s="109">
        <v>85956</v>
      </c>
      <c r="R40" s="108">
        <v>0</v>
      </c>
      <c r="S40" s="20">
        <v>86657</v>
      </c>
      <c r="T40" s="24">
        <v>0</v>
      </c>
      <c r="U40" s="19">
        <v>48899</v>
      </c>
      <c r="V40" s="19"/>
      <c r="W40" s="20">
        <v>64086</v>
      </c>
      <c r="X40" s="21">
        <v>0</v>
      </c>
      <c r="Y40" s="19">
        <v>0</v>
      </c>
      <c r="Z40" s="19">
        <v>0</v>
      </c>
      <c r="AA40" s="21">
        <v>71173</v>
      </c>
      <c r="AB40" s="21">
        <v>0</v>
      </c>
      <c r="AC40" s="20">
        <v>185348</v>
      </c>
      <c r="AD40" s="21">
        <v>0</v>
      </c>
      <c r="AE40" s="19">
        <v>0</v>
      </c>
      <c r="AF40" s="19">
        <v>0</v>
      </c>
      <c r="AG40" s="20">
        <v>27077</v>
      </c>
      <c r="AH40" s="21">
        <v>0</v>
      </c>
      <c r="AI40" s="21">
        <v>278552</v>
      </c>
      <c r="AJ40" s="21">
        <v>0</v>
      </c>
      <c r="AK40" s="19">
        <v>0</v>
      </c>
      <c r="AL40" s="19">
        <v>0</v>
      </c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>
        <v>0</v>
      </c>
      <c r="BB40" s="19">
        <v>0</v>
      </c>
      <c r="BC40" s="19"/>
      <c r="BD40" s="19"/>
      <c r="BE40" s="19"/>
      <c r="BF40" s="19"/>
      <c r="BG40" s="16">
        <f t="shared" si="0"/>
        <v>2739725</v>
      </c>
      <c r="BH40" s="16">
        <f t="shared" si="0"/>
        <v>0</v>
      </c>
      <c r="BI40" s="104">
        <f t="shared" si="1"/>
        <v>2739725</v>
      </c>
      <c r="BJ40" s="104">
        <f t="shared" si="2"/>
        <v>0</v>
      </c>
      <c r="BK40" s="105">
        <f t="shared" si="3"/>
        <v>71173</v>
      </c>
      <c r="BL40" s="106"/>
      <c r="BM40" s="105"/>
      <c r="BN40" s="106"/>
    </row>
    <row r="41" spans="1:66" x14ac:dyDescent="0.3">
      <c r="A41" s="26">
        <v>75.315699999999993</v>
      </c>
      <c r="B41" s="107" t="s">
        <v>1413</v>
      </c>
      <c r="C41" s="19">
        <v>1505838</v>
      </c>
      <c r="D41" s="19">
        <v>0</v>
      </c>
      <c r="E41" s="20">
        <v>1415573</v>
      </c>
      <c r="F41" s="21">
        <v>0</v>
      </c>
      <c r="G41" s="19">
        <v>2710815</v>
      </c>
      <c r="H41" s="19">
        <v>0</v>
      </c>
      <c r="I41" s="19">
        <v>2710815</v>
      </c>
      <c r="J41" s="19">
        <v>0</v>
      </c>
      <c r="K41" s="19">
        <v>1191342</v>
      </c>
      <c r="L41" s="19">
        <v>0</v>
      </c>
      <c r="M41" s="20">
        <v>1968019</v>
      </c>
      <c r="N41" s="21">
        <v>0</v>
      </c>
      <c r="O41" s="20">
        <v>1978177</v>
      </c>
      <c r="P41" s="21"/>
      <c r="Q41" s="109">
        <v>2836898</v>
      </c>
      <c r="R41" s="108">
        <v>0</v>
      </c>
      <c r="S41" s="20">
        <v>3244432</v>
      </c>
      <c r="T41" s="24">
        <v>0</v>
      </c>
      <c r="U41" s="19">
        <v>2554111</v>
      </c>
      <c r="V41" s="19"/>
      <c r="W41" s="20">
        <v>1492907</v>
      </c>
      <c r="X41" s="21">
        <v>0</v>
      </c>
      <c r="Y41" s="19">
        <v>1195678</v>
      </c>
      <c r="Z41" s="19">
        <v>0</v>
      </c>
      <c r="AA41" s="21">
        <v>891965</v>
      </c>
      <c r="AB41" s="21">
        <v>0</v>
      </c>
      <c r="AC41" s="20">
        <v>2448422</v>
      </c>
      <c r="AD41" s="21">
        <v>0</v>
      </c>
      <c r="AE41" s="19">
        <v>1613353</v>
      </c>
      <c r="AF41" s="19">
        <v>0</v>
      </c>
      <c r="AG41" s="20">
        <v>2317574</v>
      </c>
      <c r="AH41" s="21">
        <v>0</v>
      </c>
      <c r="AI41" s="21">
        <v>1621060</v>
      </c>
      <c r="AJ41" s="21">
        <v>0</v>
      </c>
      <c r="AK41" s="25">
        <v>1677642</v>
      </c>
      <c r="AL41" s="21">
        <v>0</v>
      </c>
      <c r="AM41" s="19">
        <v>736133</v>
      </c>
      <c r="AN41" s="19"/>
      <c r="AO41" s="19">
        <v>335671</v>
      </c>
      <c r="AP41" s="19"/>
      <c r="AQ41" s="20">
        <v>300624</v>
      </c>
      <c r="AR41" s="21">
        <v>0</v>
      </c>
      <c r="AS41" s="20">
        <v>384814</v>
      </c>
      <c r="AT41" s="19"/>
      <c r="AU41" s="19">
        <v>630063</v>
      </c>
      <c r="AV41" s="19">
        <v>0</v>
      </c>
      <c r="AW41" s="19">
        <v>3700720</v>
      </c>
      <c r="AX41" s="19"/>
      <c r="AY41" s="19"/>
      <c r="AZ41" s="19"/>
      <c r="BA41" s="19">
        <v>0</v>
      </c>
      <c r="BB41" s="19">
        <v>0</v>
      </c>
      <c r="BC41" s="19"/>
      <c r="BD41" s="19"/>
      <c r="BE41" s="19"/>
      <c r="BF41" s="19"/>
      <c r="BG41" s="16">
        <f t="shared" ref="BG41:BH89" si="4">C41+E41+G41+I41+K41+M41+O41+Q41+S41+U41+W41+Y41+AA41+AC41+AE41+AG41+AI41+AK41+AM41+AO41+AQ41+AS41+AU41+AW41+AY41+BA41+BC41+BE41</f>
        <v>41462646</v>
      </c>
      <c r="BH41" s="16">
        <f t="shared" si="4"/>
        <v>0</v>
      </c>
      <c r="BI41" s="104">
        <f t="shared" ref="BI41:BI89" si="5">IF(BG41-BH41&gt;0,BG41-BH41,0)</f>
        <v>41462646</v>
      </c>
      <c r="BJ41" s="104">
        <f t="shared" ref="BJ41:BJ89" si="6">IF(BH41-BG41&gt;0,BH41-BG41,0)</f>
        <v>0</v>
      </c>
      <c r="BK41" s="105">
        <f t="shared" ref="BK41:BK89" si="7">AA41+AB41</f>
        <v>891965</v>
      </c>
      <c r="BL41" s="106"/>
      <c r="BM41" s="105"/>
      <c r="BN41" s="106"/>
    </row>
    <row r="42" spans="1:66" ht="31.5" x14ac:dyDescent="0.3">
      <c r="A42" s="26">
        <v>75.316699999999997</v>
      </c>
      <c r="B42" s="107" t="s">
        <v>1414</v>
      </c>
      <c r="C42" s="19"/>
      <c r="D42" s="19"/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 t="s">
        <v>73</v>
      </c>
      <c r="N42" s="19" t="s">
        <v>73</v>
      </c>
      <c r="O42" s="19"/>
      <c r="P42" s="19"/>
      <c r="Q42" s="108">
        <v>0</v>
      </c>
      <c r="R42" s="108">
        <v>0</v>
      </c>
      <c r="S42" s="19">
        <v>0</v>
      </c>
      <c r="T42" s="19">
        <v>0</v>
      </c>
      <c r="U42" s="19"/>
      <c r="V42" s="19"/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>
        <v>52723</v>
      </c>
      <c r="AX42" s="19"/>
      <c r="AY42" s="19"/>
      <c r="AZ42" s="19"/>
      <c r="BA42" s="19">
        <v>0</v>
      </c>
      <c r="BB42" s="19">
        <v>0</v>
      </c>
      <c r="BC42" s="19"/>
      <c r="BD42" s="19"/>
      <c r="BE42" s="19"/>
      <c r="BF42" s="19"/>
      <c r="BG42" s="16">
        <f t="shared" si="4"/>
        <v>52723</v>
      </c>
      <c r="BH42" s="16">
        <f t="shared" si="4"/>
        <v>0</v>
      </c>
      <c r="BI42" s="104">
        <f t="shared" si="5"/>
        <v>52723</v>
      </c>
      <c r="BJ42" s="104">
        <f t="shared" si="6"/>
        <v>0</v>
      </c>
      <c r="BK42" s="105">
        <f t="shared" si="7"/>
        <v>0</v>
      </c>
      <c r="BL42" s="106"/>
      <c r="BM42" s="105"/>
      <c r="BN42" s="106"/>
    </row>
    <row r="43" spans="1:66" ht="47.25" x14ac:dyDescent="0.3">
      <c r="A43" s="26">
        <v>75.317700000000002</v>
      </c>
      <c r="B43" s="107" t="s">
        <v>1416</v>
      </c>
      <c r="C43" s="19">
        <v>1330741</v>
      </c>
      <c r="D43" s="19">
        <v>0</v>
      </c>
      <c r="E43" s="20">
        <v>2535481</v>
      </c>
      <c r="F43" s="21">
        <v>0</v>
      </c>
      <c r="G43" s="19">
        <v>3881268</v>
      </c>
      <c r="H43" s="19">
        <v>0</v>
      </c>
      <c r="I43" s="19">
        <v>3881268</v>
      </c>
      <c r="J43" s="19">
        <v>0</v>
      </c>
      <c r="K43" s="19">
        <v>2399042</v>
      </c>
      <c r="L43" s="19">
        <v>0</v>
      </c>
      <c r="M43" s="20">
        <v>3473489</v>
      </c>
      <c r="N43" s="21">
        <v>0</v>
      </c>
      <c r="O43" s="20">
        <v>3154163</v>
      </c>
      <c r="P43" s="21"/>
      <c r="Q43" s="109">
        <v>4435356</v>
      </c>
      <c r="R43" s="108">
        <v>0</v>
      </c>
      <c r="S43" s="20">
        <v>4040958</v>
      </c>
      <c r="T43" s="24">
        <v>0</v>
      </c>
      <c r="U43" s="19">
        <v>4317413</v>
      </c>
      <c r="V43" s="19"/>
      <c r="W43" s="20">
        <v>4613321</v>
      </c>
      <c r="X43" s="21">
        <v>0</v>
      </c>
      <c r="Y43" s="19">
        <v>3019697</v>
      </c>
      <c r="Z43" s="19">
        <v>0</v>
      </c>
      <c r="AA43" s="21">
        <v>1746261</v>
      </c>
      <c r="AB43" s="21">
        <v>0</v>
      </c>
      <c r="AC43" s="20">
        <v>8047836</v>
      </c>
      <c r="AD43" s="21">
        <v>0</v>
      </c>
      <c r="AE43" s="19">
        <v>4300761</v>
      </c>
      <c r="AF43" s="19">
        <v>0</v>
      </c>
      <c r="AG43" s="20">
        <v>7609460</v>
      </c>
      <c r="AH43" s="21">
        <v>0</v>
      </c>
      <c r="AI43" s="21">
        <v>4602976</v>
      </c>
      <c r="AJ43" s="21">
        <v>0</v>
      </c>
      <c r="AK43" s="25">
        <v>3408524</v>
      </c>
      <c r="AL43" s="21">
        <v>0</v>
      </c>
      <c r="AM43" s="19">
        <v>1037156</v>
      </c>
      <c r="AN43" s="19"/>
      <c r="AO43" s="19">
        <f>361177-288812</f>
        <v>72365</v>
      </c>
      <c r="AP43" s="19"/>
      <c r="AQ43" s="20">
        <v>390727</v>
      </c>
      <c r="AR43" s="21">
        <v>0</v>
      </c>
      <c r="AS43" s="20">
        <v>267240</v>
      </c>
      <c r="AT43" s="19"/>
      <c r="AU43" s="19">
        <v>205131</v>
      </c>
      <c r="AV43" s="19">
        <v>0</v>
      </c>
      <c r="AW43" s="19">
        <v>2134193</v>
      </c>
      <c r="AX43" s="19"/>
      <c r="AY43" s="19"/>
      <c r="AZ43" s="19"/>
      <c r="BA43" s="19">
        <v>0</v>
      </c>
      <c r="BB43" s="19">
        <v>0</v>
      </c>
      <c r="BC43" s="19"/>
      <c r="BD43" s="19"/>
      <c r="BE43" s="19"/>
      <c r="BF43" s="19"/>
      <c r="BG43" s="16">
        <f t="shared" si="4"/>
        <v>74904827</v>
      </c>
      <c r="BH43" s="16">
        <f t="shared" si="4"/>
        <v>0</v>
      </c>
      <c r="BI43" s="104">
        <f t="shared" si="5"/>
        <v>74904827</v>
      </c>
      <c r="BJ43" s="104">
        <f t="shared" si="6"/>
        <v>0</v>
      </c>
      <c r="BK43" s="105">
        <f t="shared" si="7"/>
        <v>1746261</v>
      </c>
      <c r="BL43" s="106"/>
      <c r="BM43" s="105"/>
      <c r="BN43" s="106"/>
    </row>
    <row r="44" spans="1:66" ht="31.5" x14ac:dyDescent="0.3">
      <c r="A44" s="26">
        <v>75.318700000000007</v>
      </c>
      <c r="B44" s="107" t="s">
        <v>1417</v>
      </c>
      <c r="C44" s="19"/>
      <c r="D44" s="19"/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20">
        <v>124970</v>
      </c>
      <c r="N44" s="21">
        <v>0</v>
      </c>
      <c r="O44" s="19"/>
      <c r="P44" s="19"/>
      <c r="Q44" s="109">
        <v>126229</v>
      </c>
      <c r="R44" s="108">
        <v>0</v>
      </c>
      <c r="S44" s="19">
        <v>0</v>
      </c>
      <c r="T44" s="19">
        <v>0</v>
      </c>
      <c r="U44" s="19"/>
      <c r="V44" s="19"/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367464</v>
      </c>
      <c r="AN44" s="19"/>
      <c r="AO44" s="19"/>
      <c r="AP44" s="19"/>
      <c r="AQ44" s="20">
        <v>107666</v>
      </c>
      <c r="AR44" s="21">
        <v>0</v>
      </c>
      <c r="AS44" s="20">
        <v>96463</v>
      </c>
      <c r="AT44" s="19"/>
      <c r="AU44" s="19"/>
      <c r="AV44" s="19"/>
      <c r="AW44" s="19">
        <v>71932</v>
      </c>
      <c r="AX44" s="19"/>
      <c r="AY44" s="19"/>
      <c r="AZ44" s="19"/>
      <c r="BA44" s="19">
        <v>0</v>
      </c>
      <c r="BB44" s="19">
        <v>0</v>
      </c>
      <c r="BC44" s="19"/>
      <c r="BD44" s="19"/>
      <c r="BE44" s="19"/>
      <c r="BF44" s="19"/>
      <c r="BG44" s="16">
        <f t="shared" si="4"/>
        <v>894724</v>
      </c>
      <c r="BH44" s="16">
        <f t="shared" si="4"/>
        <v>0</v>
      </c>
      <c r="BI44" s="104">
        <f t="shared" si="5"/>
        <v>894724</v>
      </c>
      <c r="BJ44" s="104">
        <f t="shared" si="6"/>
        <v>0</v>
      </c>
      <c r="BK44" s="105">
        <f t="shared" si="7"/>
        <v>0</v>
      </c>
      <c r="BL44" s="106"/>
      <c r="BM44" s="105"/>
      <c r="BN44" s="106"/>
    </row>
    <row r="45" spans="1:66" ht="47.25" x14ac:dyDescent="0.3">
      <c r="A45" s="26">
        <v>75.319699999999997</v>
      </c>
      <c r="B45" s="107" t="s">
        <v>1418</v>
      </c>
      <c r="C45" s="19"/>
      <c r="D45" s="19"/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/>
      <c r="P45" s="19"/>
      <c r="Q45" s="109">
        <v>68222</v>
      </c>
      <c r="R45" s="108">
        <v>0</v>
      </c>
      <c r="S45" s="19">
        <v>0</v>
      </c>
      <c r="T45" s="19">
        <v>0</v>
      </c>
      <c r="U45" s="19"/>
      <c r="V45" s="19"/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20052</v>
      </c>
      <c r="AN45" s="19"/>
      <c r="AO45" s="19"/>
      <c r="AP45" s="19"/>
      <c r="AQ45" s="20">
        <v>20478</v>
      </c>
      <c r="AR45" s="21">
        <v>0</v>
      </c>
      <c r="AS45" s="20">
        <v>31765</v>
      </c>
      <c r="AT45" s="19"/>
      <c r="AU45" s="19"/>
      <c r="AV45" s="19"/>
      <c r="AW45" s="19">
        <v>80781</v>
      </c>
      <c r="AX45" s="19"/>
      <c r="AY45" s="19"/>
      <c r="AZ45" s="19"/>
      <c r="BA45" s="19">
        <v>0</v>
      </c>
      <c r="BB45" s="19">
        <v>0</v>
      </c>
      <c r="BC45" s="19"/>
      <c r="BD45" s="19"/>
      <c r="BE45" s="19"/>
      <c r="BF45" s="19"/>
      <c r="BG45" s="16">
        <f t="shared" si="4"/>
        <v>221298</v>
      </c>
      <c r="BH45" s="16">
        <f t="shared" si="4"/>
        <v>0</v>
      </c>
      <c r="BI45" s="104">
        <f t="shared" si="5"/>
        <v>221298</v>
      </c>
      <c r="BJ45" s="104">
        <f t="shared" si="6"/>
        <v>0</v>
      </c>
      <c r="BK45" s="105">
        <f t="shared" si="7"/>
        <v>0</v>
      </c>
      <c r="BL45" s="106"/>
      <c r="BM45" s="105"/>
      <c r="BN45" s="106"/>
    </row>
    <row r="46" spans="1:66" ht="31.5" x14ac:dyDescent="0.3">
      <c r="A46" s="26">
        <v>75.408699999999996</v>
      </c>
      <c r="B46" s="107" t="s">
        <v>1419</v>
      </c>
      <c r="C46" s="19"/>
      <c r="D46" s="19"/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20">
        <v>267965</v>
      </c>
      <c r="N46" s="21">
        <v>0</v>
      </c>
      <c r="O46" s="19"/>
      <c r="P46" s="19"/>
      <c r="Q46" s="109">
        <v>84890</v>
      </c>
      <c r="R46" s="108">
        <v>0</v>
      </c>
      <c r="S46" s="19">
        <v>0</v>
      </c>
      <c r="T46" s="19">
        <v>0</v>
      </c>
      <c r="U46" s="19"/>
      <c r="V46" s="19"/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/>
      <c r="AN46" s="19"/>
      <c r="AO46" s="19"/>
      <c r="AP46" s="19"/>
      <c r="AQ46" s="20">
        <v>226501</v>
      </c>
      <c r="AR46" s="21">
        <v>0</v>
      </c>
      <c r="AS46" s="19"/>
      <c r="AT46" s="19"/>
      <c r="AU46" s="19"/>
      <c r="AV46" s="19"/>
      <c r="AW46" s="19"/>
      <c r="AX46" s="19"/>
      <c r="AY46" s="19"/>
      <c r="AZ46" s="19"/>
      <c r="BA46" s="19">
        <v>0</v>
      </c>
      <c r="BB46" s="19">
        <v>0</v>
      </c>
      <c r="BC46" s="19"/>
      <c r="BD46" s="19"/>
      <c r="BE46" s="19"/>
      <c r="BF46" s="19"/>
      <c r="BG46" s="16">
        <f t="shared" si="4"/>
        <v>579356</v>
      </c>
      <c r="BH46" s="16">
        <f t="shared" si="4"/>
        <v>0</v>
      </c>
      <c r="BI46" s="104">
        <f t="shared" si="5"/>
        <v>579356</v>
      </c>
      <c r="BJ46" s="104">
        <f t="shared" si="6"/>
        <v>0</v>
      </c>
      <c r="BK46" s="105">
        <f t="shared" si="7"/>
        <v>0</v>
      </c>
      <c r="BL46" s="106"/>
      <c r="BM46" s="105"/>
      <c r="BN46" s="106"/>
    </row>
    <row r="47" spans="1:66" ht="31.5" x14ac:dyDescent="0.3">
      <c r="A47" s="26">
        <v>75.409700000000001</v>
      </c>
      <c r="B47" s="107" t="s">
        <v>1420</v>
      </c>
      <c r="C47" s="19"/>
      <c r="D47" s="19"/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/>
      <c r="P47" s="19"/>
      <c r="Q47" s="109">
        <v>94823</v>
      </c>
      <c r="R47" s="108">
        <v>0</v>
      </c>
      <c r="S47" s="19">
        <v>0</v>
      </c>
      <c r="T47" s="19">
        <v>0</v>
      </c>
      <c r="U47" s="19"/>
      <c r="V47" s="19"/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>
        <v>0</v>
      </c>
      <c r="AM47" s="19">
        <v>938769</v>
      </c>
      <c r="AN47" s="19"/>
      <c r="AO47" s="19"/>
      <c r="AP47" s="19"/>
      <c r="AQ47" s="20">
        <v>47476</v>
      </c>
      <c r="AR47" s="21">
        <v>0</v>
      </c>
      <c r="AS47" s="20">
        <v>351913</v>
      </c>
      <c r="AT47" s="19"/>
      <c r="AU47" s="19"/>
      <c r="AV47" s="19"/>
      <c r="AW47" s="19">
        <v>1200</v>
      </c>
      <c r="AX47" s="19"/>
      <c r="AY47" s="19"/>
      <c r="AZ47" s="19"/>
      <c r="BA47" s="19">
        <v>0</v>
      </c>
      <c r="BB47" s="19">
        <v>0</v>
      </c>
      <c r="BC47" s="19"/>
      <c r="BD47" s="19"/>
      <c r="BE47" s="19"/>
      <c r="BF47" s="19"/>
      <c r="BG47" s="16">
        <f t="shared" si="4"/>
        <v>1434181</v>
      </c>
      <c r="BH47" s="16">
        <f t="shared" si="4"/>
        <v>0</v>
      </c>
      <c r="BI47" s="104">
        <f t="shared" si="5"/>
        <v>1434181</v>
      </c>
      <c r="BJ47" s="104">
        <f t="shared" si="6"/>
        <v>0</v>
      </c>
      <c r="BK47" s="105">
        <f t="shared" si="7"/>
        <v>0</v>
      </c>
      <c r="BL47" s="106"/>
      <c r="BM47" s="105"/>
      <c r="BN47" s="106"/>
    </row>
    <row r="48" spans="1:66" x14ac:dyDescent="0.3">
      <c r="A48" s="26">
        <v>75.410699999999991</v>
      </c>
      <c r="B48" s="107" t="s">
        <v>1422</v>
      </c>
      <c r="C48" s="19"/>
      <c r="D48" s="19"/>
      <c r="E48" s="20">
        <v>114400</v>
      </c>
      <c r="F48" s="21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20">
        <v>29636</v>
      </c>
      <c r="N48" s="21">
        <v>0</v>
      </c>
      <c r="O48" s="19"/>
      <c r="P48" s="19"/>
      <c r="Q48" s="108">
        <v>0</v>
      </c>
      <c r="R48" s="108">
        <v>0</v>
      </c>
      <c r="S48" s="20">
        <v>36558</v>
      </c>
      <c r="T48" s="24">
        <v>0</v>
      </c>
      <c r="U48" s="19"/>
      <c r="V48" s="19"/>
      <c r="W48" s="20">
        <v>22931</v>
      </c>
      <c r="X48" s="21">
        <v>0</v>
      </c>
      <c r="Y48" s="19">
        <v>0</v>
      </c>
      <c r="Z48" s="19">
        <v>0</v>
      </c>
      <c r="AA48" s="19">
        <v>0</v>
      </c>
      <c r="AB48" s="19">
        <v>0</v>
      </c>
      <c r="AC48" s="20">
        <v>127062</v>
      </c>
      <c r="AD48" s="21">
        <v>0</v>
      </c>
      <c r="AE48" s="19">
        <v>0</v>
      </c>
      <c r="AF48" s="19">
        <v>0</v>
      </c>
      <c r="AG48" s="19">
        <v>0</v>
      </c>
      <c r="AH48" s="19">
        <v>0</v>
      </c>
      <c r="AI48" s="21">
        <v>8500</v>
      </c>
      <c r="AJ48" s="21">
        <v>0</v>
      </c>
      <c r="AK48" s="19">
        <v>0</v>
      </c>
      <c r="AL48" s="19">
        <v>0</v>
      </c>
      <c r="AM48" s="19">
        <v>128957</v>
      </c>
      <c r="AN48" s="19"/>
      <c r="AO48" s="19"/>
      <c r="AP48" s="19"/>
      <c r="AQ48" s="20">
        <v>2640</v>
      </c>
      <c r="AR48" s="21">
        <v>0</v>
      </c>
      <c r="AS48" s="19"/>
      <c r="AT48" s="19"/>
      <c r="AU48" s="19"/>
      <c r="AV48" s="19"/>
      <c r="AW48" s="19"/>
      <c r="AX48" s="19"/>
      <c r="AY48" s="19"/>
      <c r="AZ48" s="19"/>
      <c r="BA48" s="19">
        <v>0</v>
      </c>
      <c r="BB48" s="19">
        <v>0</v>
      </c>
      <c r="BC48" s="19"/>
      <c r="BD48" s="19"/>
      <c r="BE48" s="19"/>
      <c r="BF48" s="19"/>
      <c r="BG48" s="16">
        <f t="shared" si="4"/>
        <v>470684</v>
      </c>
      <c r="BH48" s="16">
        <f t="shared" si="4"/>
        <v>0</v>
      </c>
      <c r="BI48" s="104">
        <f t="shared" si="5"/>
        <v>470684</v>
      </c>
      <c r="BJ48" s="104">
        <f t="shared" si="6"/>
        <v>0</v>
      </c>
      <c r="BK48" s="105">
        <f t="shared" si="7"/>
        <v>0</v>
      </c>
      <c r="BL48" s="106"/>
      <c r="BM48" s="105"/>
      <c r="BN48" s="106"/>
    </row>
    <row r="49" spans="1:66" ht="47.25" x14ac:dyDescent="0.3">
      <c r="A49" s="12">
        <v>75.411699999999996</v>
      </c>
      <c r="B49" s="107" t="s">
        <v>1423</v>
      </c>
      <c r="C49" s="19">
        <v>2737627</v>
      </c>
      <c r="D49" s="19">
        <v>0</v>
      </c>
      <c r="E49" s="20">
        <v>1621018</v>
      </c>
      <c r="F49" s="21">
        <v>0</v>
      </c>
      <c r="G49" s="19">
        <v>1748394</v>
      </c>
      <c r="H49" s="19">
        <v>0</v>
      </c>
      <c r="I49" s="19">
        <v>1748394</v>
      </c>
      <c r="J49" s="19">
        <v>0</v>
      </c>
      <c r="K49" s="19">
        <v>315244</v>
      </c>
      <c r="L49" s="19">
        <v>0</v>
      </c>
      <c r="M49" s="20">
        <v>1531176</v>
      </c>
      <c r="N49" s="21">
        <v>0</v>
      </c>
      <c r="O49" s="20">
        <v>1178425</v>
      </c>
      <c r="P49" s="21"/>
      <c r="Q49" s="109">
        <v>1823363</v>
      </c>
      <c r="R49" s="108">
        <v>0</v>
      </c>
      <c r="S49" s="20">
        <v>1015364</v>
      </c>
      <c r="T49" s="24">
        <v>0</v>
      </c>
      <c r="U49" s="19">
        <v>798658</v>
      </c>
      <c r="V49" s="19"/>
      <c r="W49" s="20">
        <v>936365</v>
      </c>
      <c r="X49" s="21">
        <v>0</v>
      </c>
      <c r="Y49" s="19">
        <v>424735</v>
      </c>
      <c r="Z49" s="19">
        <v>0</v>
      </c>
      <c r="AA49" s="21">
        <v>634609</v>
      </c>
      <c r="AB49" s="21">
        <v>0</v>
      </c>
      <c r="AC49" s="20">
        <v>1767542</v>
      </c>
      <c r="AD49" s="21">
        <v>0</v>
      </c>
      <c r="AE49" s="19">
        <v>1488225</v>
      </c>
      <c r="AF49" s="19">
        <v>0</v>
      </c>
      <c r="AG49" s="20">
        <v>3049448</v>
      </c>
      <c r="AH49" s="21">
        <v>0</v>
      </c>
      <c r="AI49" s="21">
        <v>1413543</v>
      </c>
      <c r="AJ49" s="21">
        <v>0</v>
      </c>
      <c r="AK49" s="20">
        <v>2577872</v>
      </c>
      <c r="AL49" s="21">
        <v>0</v>
      </c>
      <c r="AM49" s="19">
        <v>977050</v>
      </c>
      <c r="AN49" s="19"/>
      <c r="AO49" s="19"/>
      <c r="AP49" s="19"/>
      <c r="AQ49" s="20">
        <v>69257</v>
      </c>
      <c r="AR49" s="21">
        <v>0</v>
      </c>
      <c r="AS49" s="20">
        <v>48658</v>
      </c>
      <c r="AT49" s="19"/>
      <c r="AU49" s="19">
        <v>3896</v>
      </c>
      <c r="AV49" s="19">
        <v>0</v>
      </c>
      <c r="AW49" s="19">
        <v>392742</v>
      </c>
      <c r="AX49" s="19"/>
      <c r="AY49" s="19"/>
      <c r="AZ49" s="19"/>
      <c r="BA49" s="19">
        <v>0</v>
      </c>
      <c r="BB49" s="19">
        <v>0</v>
      </c>
      <c r="BC49" s="19"/>
      <c r="BD49" s="19"/>
      <c r="BE49" s="19"/>
      <c r="BF49" s="19"/>
      <c r="BG49" s="16">
        <f t="shared" si="4"/>
        <v>28301605</v>
      </c>
      <c r="BH49" s="16">
        <f t="shared" si="4"/>
        <v>0</v>
      </c>
      <c r="BI49" s="104">
        <f t="shared" si="5"/>
        <v>28301605</v>
      </c>
      <c r="BJ49" s="104">
        <f t="shared" si="6"/>
        <v>0</v>
      </c>
      <c r="BK49" s="105">
        <f t="shared" si="7"/>
        <v>634609</v>
      </c>
      <c r="BL49" s="106"/>
      <c r="BM49" s="105"/>
      <c r="BN49" s="106"/>
    </row>
    <row r="50" spans="1:66" x14ac:dyDescent="0.3">
      <c r="A50" s="26">
        <v>75.414699999999996</v>
      </c>
      <c r="B50" s="107" t="s">
        <v>1424</v>
      </c>
      <c r="C50" s="19">
        <v>11601</v>
      </c>
      <c r="D50" s="19">
        <v>0</v>
      </c>
      <c r="E50" s="19">
        <v>0</v>
      </c>
      <c r="F50" s="19">
        <v>0</v>
      </c>
      <c r="G50" s="19">
        <v>63264</v>
      </c>
      <c r="H50" s="19">
        <v>0</v>
      </c>
      <c r="I50" s="19">
        <v>63264</v>
      </c>
      <c r="J50" s="19">
        <v>0</v>
      </c>
      <c r="K50" s="19">
        <v>0</v>
      </c>
      <c r="L50" s="19">
        <v>0</v>
      </c>
      <c r="M50" s="20">
        <v>12541</v>
      </c>
      <c r="N50" s="21">
        <v>0</v>
      </c>
      <c r="O50" s="20">
        <v>61941</v>
      </c>
      <c r="P50" s="21"/>
      <c r="Q50" s="109">
        <v>20100</v>
      </c>
      <c r="R50" s="108">
        <v>0</v>
      </c>
      <c r="S50" s="20">
        <v>6540</v>
      </c>
      <c r="T50" s="24">
        <v>0</v>
      </c>
      <c r="U50" s="19">
        <v>1500</v>
      </c>
      <c r="V50" s="19"/>
      <c r="W50" s="20">
        <v>25505</v>
      </c>
      <c r="X50" s="21">
        <v>0</v>
      </c>
      <c r="Y50" s="19">
        <v>0</v>
      </c>
      <c r="Z50" s="19">
        <v>0</v>
      </c>
      <c r="AA50" s="21">
        <v>2303</v>
      </c>
      <c r="AB50" s="21">
        <v>0</v>
      </c>
      <c r="AC50" s="20">
        <v>7957</v>
      </c>
      <c r="AD50" s="21">
        <v>0</v>
      </c>
      <c r="AE50" s="19">
        <v>0</v>
      </c>
      <c r="AF50" s="19">
        <v>0</v>
      </c>
      <c r="AG50" s="20">
        <v>2100</v>
      </c>
      <c r="AH50" s="21">
        <v>0</v>
      </c>
      <c r="AI50" s="21">
        <v>61990</v>
      </c>
      <c r="AJ50" s="21">
        <v>0</v>
      </c>
      <c r="AK50" s="19">
        <v>0</v>
      </c>
      <c r="AL50" s="19">
        <v>0</v>
      </c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>
        <v>0</v>
      </c>
      <c r="BB50" s="19">
        <v>0</v>
      </c>
      <c r="BC50" s="19"/>
      <c r="BD50" s="19"/>
      <c r="BE50" s="19"/>
      <c r="BF50" s="19"/>
      <c r="BG50" s="16">
        <f t="shared" si="4"/>
        <v>340606</v>
      </c>
      <c r="BH50" s="16">
        <f t="shared" si="4"/>
        <v>0</v>
      </c>
      <c r="BI50" s="104">
        <f t="shared" si="5"/>
        <v>340606</v>
      </c>
      <c r="BJ50" s="104">
        <f t="shared" si="6"/>
        <v>0</v>
      </c>
      <c r="BK50" s="105">
        <f t="shared" si="7"/>
        <v>2303</v>
      </c>
      <c r="BL50" s="106"/>
      <c r="BM50" s="105"/>
      <c r="BN50" s="106"/>
    </row>
    <row r="51" spans="1:66" ht="31.5" x14ac:dyDescent="0.3">
      <c r="A51" s="26">
        <v>75.415700000000001</v>
      </c>
      <c r="B51" s="107" t="s">
        <v>1425</v>
      </c>
      <c r="C51" s="19">
        <v>2489563</v>
      </c>
      <c r="D51" s="19">
        <v>0</v>
      </c>
      <c r="E51" s="20">
        <v>4999714</v>
      </c>
      <c r="F51" s="21">
        <v>0</v>
      </c>
      <c r="G51" s="19">
        <v>157227</v>
      </c>
      <c r="H51" s="19">
        <v>0</v>
      </c>
      <c r="I51" s="19">
        <v>157227</v>
      </c>
      <c r="J51" s="19">
        <v>0</v>
      </c>
      <c r="K51" s="19">
        <v>573080</v>
      </c>
      <c r="L51" s="19">
        <v>0</v>
      </c>
      <c r="M51" s="20">
        <v>585597</v>
      </c>
      <c r="N51" s="21">
        <v>0</v>
      </c>
      <c r="O51" s="20">
        <v>943516</v>
      </c>
      <c r="P51" s="21"/>
      <c r="Q51" s="109">
        <v>941202</v>
      </c>
      <c r="R51" s="108">
        <v>0</v>
      </c>
      <c r="S51" s="20">
        <v>1017079</v>
      </c>
      <c r="T51" s="24">
        <v>0</v>
      </c>
      <c r="U51" s="19">
        <v>2210744</v>
      </c>
      <c r="V51" s="19"/>
      <c r="W51" s="20">
        <v>731354</v>
      </c>
      <c r="X51" s="21">
        <v>0</v>
      </c>
      <c r="Y51" s="19">
        <v>579318</v>
      </c>
      <c r="Z51" s="19">
        <v>0</v>
      </c>
      <c r="AA51" s="21">
        <v>630715</v>
      </c>
      <c r="AB51" s="21">
        <v>0</v>
      </c>
      <c r="AC51" s="20">
        <v>1257945</v>
      </c>
      <c r="AD51" s="21">
        <v>0</v>
      </c>
      <c r="AE51" s="19">
        <v>841379</v>
      </c>
      <c r="AF51" s="19">
        <v>0</v>
      </c>
      <c r="AG51" s="20">
        <v>1796409</v>
      </c>
      <c r="AH51" s="21">
        <v>0</v>
      </c>
      <c r="AI51" s="21">
        <v>921516</v>
      </c>
      <c r="AJ51" s="21">
        <v>0</v>
      </c>
      <c r="AK51" s="20">
        <v>1138362</v>
      </c>
      <c r="AL51" s="21">
        <v>0</v>
      </c>
      <c r="AM51" s="19">
        <v>100245</v>
      </c>
      <c r="AN51" s="19"/>
      <c r="AO51" s="19">
        <v>125947</v>
      </c>
      <c r="AP51" s="19"/>
      <c r="AQ51" s="20">
        <v>31849</v>
      </c>
      <c r="AR51" s="21">
        <v>0</v>
      </c>
      <c r="AS51" s="20">
        <v>72107</v>
      </c>
      <c r="AT51" s="19"/>
      <c r="AU51" s="19">
        <v>77423</v>
      </c>
      <c r="AV51" s="19">
        <v>0</v>
      </c>
      <c r="AW51" s="19">
        <v>969687</v>
      </c>
      <c r="AX51" s="19"/>
      <c r="AY51" s="19"/>
      <c r="AZ51" s="19"/>
      <c r="BA51" s="19">
        <v>0</v>
      </c>
      <c r="BB51" s="19">
        <v>0</v>
      </c>
      <c r="BC51" s="19"/>
      <c r="BD51" s="19"/>
      <c r="BE51" s="19"/>
      <c r="BF51" s="19"/>
      <c r="BG51" s="16">
        <f t="shared" si="4"/>
        <v>23349205</v>
      </c>
      <c r="BH51" s="16">
        <f t="shared" si="4"/>
        <v>0</v>
      </c>
      <c r="BI51" s="104">
        <f t="shared" si="5"/>
        <v>23349205</v>
      </c>
      <c r="BJ51" s="104">
        <f t="shared" si="6"/>
        <v>0</v>
      </c>
      <c r="BK51" s="105">
        <f t="shared" si="7"/>
        <v>630715</v>
      </c>
      <c r="BL51" s="106"/>
      <c r="BM51" s="105"/>
      <c r="BN51" s="106"/>
    </row>
    <row r="52" spans="1:66" x14ac:dyDescent="0.3">
      <c r="A52" s="26">
        <v>75.416699999999992</v>
      </c>
      <c r="B52" s="107" t="s">
        <v>1426</v>
      </c>
      <c r="C52" s="19"/>
      <c r="D52" s="19"/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20">
        <v>219426</v>
      </c>
      <c r="N52" s="21">
        <v>0</v>
      </c>
      <c r="O52" s="19"/>
      <c r="P52" s="19"/>
      <c r="Q52" s="109">
        <v>58209</v>
      </c>
      <c r="R52" s="108">
        <v>0</v>
      </c>
      <c r="S52" s="20">
        <v>214709</v>
      </c>
      <c r="T52" s="24">
        <v>0</v>
      </c>
      <c r="U52" s="19"/>
      <c r="V52" s="19"/>
      <c r="W52" s="20">
        <v>65169</v>
      </c>
      <c r="X52" s="21">
        <v>0</v>
      </c>
      <c r="Y52" s="19">
        <v>0</v>
      </c>
      <c r="Z52" s="19">
        <v>0</v>
      </c>
      <c r="AA52" s="19">
        <v>0</v>
      </c>
      <c r="AB52" s="19">
        <v>0</v>
      </c>
      <c r="AC52" s="20">
        <v>476104</v>
      </c>
      <c r="AD52" s="21">
        <v>0</v>
      </c>
      <c r="AE52" s="19">
        <v>0</v>
      </c>
      <c r="AF52" s="19">
        <v>0</v>
      </c>
      <c r="AG52" s="19">
        <v>0</v>
      </c>
      <c r="AH52" s="19">
        <v>0</v>
      </c>
      <c r="AI52" s="21">
        <v>30947</v>
      </c>
      <c r="AJ52" s="21">
        <v>0</v>
      </c>
      <c r="AK52" s="19">
        <v>0</v>
      </c>
      <c r="AL52" s="19">
        <v>0</v>
      </c>
      <c r="AM52" s="19">
        <v>949454</v>
      </c>
      <c r="AN52" s="19"/>
      <c r="AO52" s="19"/>
      <c r="AP52" s="19"/>
      <c r="AQ52" s="20">
        <v>10050</v>
      </c>
      <c r="AR52" s="21">
        <v>0</v>
      </c>
      <c r="AS52" s="19"/>
      <c r="AT52" s="19"/>
      <c r="AU52" s="19"/>
      <c r="AV52" s="19"/>
      <c r="AW52" s="19"/>
      <c r="AX52" s="19"/>
      <c r="AY52" s="19"/>
      <c r="AZ52" s="19"/>
      <c r="BA52" s="19">
        <v>0</v>
      </c>
      <c r="BB52" s="19">
        <v>0</v>
      </c>
      <c r="BC52" s="19"/>
      <c r="BD52" s="19"/>
      <c r="BE52" s="19"/>
      <c r="BF52" s="19"/>
      <c r="BG52" s="16">
        <f t="shared" si="4"/>
        <v>2024068</v>
      </c>
      <c r="BH52" s="16">
        <f t="shared" si="4"/>
        <v>0</v>
      </c>
      <c r="BI52" s="104">
        <f t="shared" si="5"/>
        <v>2024068</v>
      </c>
      <c r="BJ52" s="104">
        <f t="shared" si="6"/>
        <v>0</v>
      </c>
      <c r="BK52" s="105">
        <f t="shared" si="7"/>
        <v>0</v>
      </c>
      <c r="BL52" s="106"/>
      <c r="BM52" s="105"/>
      <c r="BN52" s="106"/>
    </row>
    <row r="53" spans="1:66" x14ac:dyDescent="0.3">
      <c r="A53" s="26">
        <v>75.417699999999996</v>
      </c>
      <c r="B53" s="107" t="s">
        <v>1427</v>
      </c>
      <c r="C53" s="19">
        <v>30631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/>
      <c r="P53" s="19"/>
      <c r="Q53" s="108">
        <v>0</v>
      </c>
      <c r="R53" s="108">
        <v>0</v>
      </c>
      <c r="S53" s="19">
        <v>0</v>
      </c>
      <c r="T53" s="19">
        <v>0</v>
      </c>
      <c r="U53" s="19"/>
      <c r="V53" s="19"/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>
        <v>0</v>
      </c>
      <c r="BB53" s="19">
        <v>0</v>
      </c>
      <c r="BC53" s="19"/>
      <c r="BD53" s="19"/>
      <c r="BE53" s="19"/>
      <c r="BF53" s="19"/>
      <c r="BG53" s="16">
        <f t="shared" si="4"/>
        <v>30631</v>
      </c>
      <c r="BH53" s="16">
        <f t="shared" si="4"/>
        <v>0</v>
      </c>
      <c r="BI53" s="104">
        <f t="shared" si="5"/>
        <v>30631</v>
      </c>
      <c r="BJ53" s="104">
        <f t="shared" si="6"/>
        <v>0</v>
      </c>
      <c r="BK53" s="105">
        <f t="shared" si="7"/>
        <v>0</v>
      </c>
      <c r="BL53" s="106"/>
      <c r="BM53" s="105"/>
      <c r="BN53" s="106"/>
    </row>
    <row r="54" spans="1:66" ht="31.5" x14ac:dyDescent="0.3">
      <c r="A54" s="26">
        <v>75.418700000000001</v>
      </c>
      <c r="B54" s="107" t="s">
        <v>1428</v>
      </c>
      <c r="C54" s="19"/>
      <c r="D54" s="19"/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 t="s">
        <v>73</v>
      </c>
      <c r="N54" s="19" t="s">
        <v>73</v>
      </c>
      <c r="O54" s="19"/>
      <c r="P54" s="19"/>
      <c r="Q54" s="108">
        <v>0</v>
      </c>
      <c r="R54" s="108">
        <v>0</v>
      </c>
      <c r="S54" s="19">
        <v>0</v>
      </c>
      <c r="T54" s="19">
        <v>0</v>
      </c>
      <c r="U54" s="19"/>
      <c r="V54" s="19"/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>
        <v>157545</v>
      </c>
      <c r="AX54" s="19"/>
      <c r="AY54" s="19"/>
      <c r="AZ54" s="19"/>
      <c r="BA54" s="19">
        <v>0</v>
      </c>
      <c r="BB54" s="19">
        <v>0</v>
      </c>
      <c r="BC54" s="19"/>
      <c r="BD54" s="19"/>
      <c r="BE54" s="19"/>
      <c r="BF54" s="19"/>
      <c r="BG54" s="16">
        <f t="shared" si="4"/>
        <v>157545</v>
      </c>
      <c r="BH54" s="16">
        <f t="shared" si="4"/>
        <v>0</v>
      </c>
      <c r="BI54" s="104">
        <f t="shared" si="5"/>
        <v>157545</v>
      </c>
      <c r="BJ54" s="104">
        <f t="shared" si="6"/>
        <v>0</v>
      </c>
      <c r="BK54" s="105">
        <f t="shared" si="7"/>
        <v>0</v>
      </c>
      <c r="BL54" s="106"/>
      <c r="BM54" s="105"/>
      <c r="BN54" s="106"/>
    </row>
    <row r="55" spans="1:66" x14ac:dyDescent="0.3">
      <c r="A55" s="26">
        <v>75.419699999999992</v>
      </c>
      <c r="B55" s="107" t="s">
        <v>1429</v>
      </c>
      <c r="C55" s="19">
        <v>1033456</v>
      </c>
      <c r="D55" s="19">
        <v>0</v>
      </c>
      <c r="E55" s="20">
        <v>166262</v>
      </c>
      <c r="F55" s="21">
        <v>0</v>
      </c>
      <c r="G55" s="19">
        <v>281393</v>
      </c>
      <c r="H55" s="19">
        <v>0</v>
      </c>
      <c r="I55" s="19">
        <v>281393</v>
      </c>
      <c r="J55" s="19">
        <v>0</v>
      </c>
      <c r="K55" s="19">
        <v>0</v>
      </c>
      <c r="L55" s="19">
        <v>0</v>
      </c>
      <c r="M55" s="20">
        <v>127458</v>
      </c>
      <c r="N55" s="21">
        <v>0</v>
      </c>
      <c r="O55" s="20">
        <v>137808</v>
      </c>
      <c r="P55" s="21"/>
      <c r="Q55" s="109">
        <v>174416</v>
      </c>
      <c r="R55" s="108">
        <v>0</v>
      </c>
      <c r="S55" s="20">
        <v>175608</v>
      </c>
      <c r="T55" s="24">
        <v>0</v>
      </c>
      <c r="U55" s="19">
        <v>53904</v>
      </c>
      <c r="V55" s="19"/>
      <c r="W55" s="20">
        <v>244907</v>
      </c>
      <c r="X55" s="21">
        <v>0</v>
      </c>
      <c r="Y55" s="19">
        <v>0</v>
      </c>
      <c r="Z55" s="19">
        <v>0</v>
      </c>
      <c r="AA55" s="21">
        <v>154281</v>
      </c>
      <c r="AB55" s="21">
        <v>0</v>
      </c>
      <c r="AC55" s="20">
        <v>157031</v>
      </c>
      <c r="AD55" s="21">
        <v>0</v>
      </c>
      <c r="AE55" s="19">
        <v>0</v>
      </c>
      <c r="AF55" s="19">
        <v>0</v>
      </c>
      <c r="AG55" s="20">
        <v>94051</v>
      </c>
      <c r="AH55" s="21">
        <v>0</v>
      </c>
      <c r="AI55" s="21">
        <v>243914</v>
      </c>
      <c r="AJ55" s="21">
        <v>0</v>
      </c>
      <c r="AK55" s="19">
        <v>0</v>
      </c>
      <c r="AL55" s="19">
        <v>0</v>
      </c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>
        <v>0</v>
      </c>
      <c r="BB55" s="19">
        <v>0</v>
      </c>
      <c r="BC55" s="19"/>
      <c r="BD55" s="19"/>
      <c r="BE55" s="19"/>
      <c r="BF55" s="19"/>
      <c r="BG55" s="16">
        <f t="shared" si="4"/>
        <v>3325882</v>
      </c>
      <c r="BH55" s="16">
        <f t="shared" si="4"/>
        <v>0</v>
      </c>
      <c r="BI55" s="104">
        <f t="shared" si="5"/>
        <v>3325882</v>
      </c>
      <c r="BJ55" s="104">
        <f t="shared" si="6"/>
        <v>0</v>
      </c>
      <c r="BK55" s="105">
        <f t="shared" si="7"/>
        <v>154281</v>
      </c>
      <c r="BL55" s="106"/>
      <c r="BM55" s="105"/>
      <c r="BN55" s="106"/>
    </row>
    <row r="56" spans="1:66" x14ac:dyDescent="0.3">
      <c r="A56" s="134">
        <v>75.420699999999997</v>
      </c>
      <c r="B56" s="107" t="s">
        <v>1430</v>
      </c>
      <c r="C56" s="19">
        <v>31680288</v>
      </c>
      <c r="D56" s="19">
        <v>0</v>
      </c>
      <c r="E56" s="20">
        <v>18038882</v>
      </c>
      <c r="F56" s="21">
        <v>0</v>
      </c>
      <c r="G56" s="19">
        <v>4881605</v>
      </c>
      <c r="H56" s="19">
        <v>0</v>
      </c>
      <c r="I56" s="19">
        <v>4881605</v>
      </c>
      <c r="J56" s="19">
        <v>0</v>
      </c>
      <c r="K56" s="19">
        <v>1314828</v>
      </c>
      <c r="L56" s="19">
        <v>0</v>
      </c>
      <c r="M56" s="20">
        <v>3922697</v>
      </c>
      <c r="N56" s="21">
        <v>0</v>
      </c>
      <c r="O56" s="20">
        <v>4143168</v>
      </c>
      <c r="P56" s="21"/>
      <c r="Q56" s="109">
        <v>5761599</v>
      </c>
      <c r="R56" s="108">
        <v>0</v>
      </c>
      <c r="S56" s="20">
        <v>6647689</v>
      </c>
      <c r="T56" s="24">
        <v>0</v>
      </c>
      <c r="U56" s="19">
        <v>6994877</v>
      </c>
      <c r="V56" s="19"/>
      <c r="W56" s="20">
        <v>3790350</v>
      </c>
      <c r="X56" s="21">
        <v>0</v>
      </c>
      <c r="Y56" s="19">
        <v>2330467</v>
      </c>
      <c r="Z56" s="19">
        <v>0</v>
      </c>
      <c r="AA56" s="21">
        <v>1856453</v>
      </c>
      <c r="AB56" s="21">
        <v>0</v>
      </c>
      <c r="AC56" s="20">
        <v>5463533</v>
      </c>
      <c r="AD56" s="21">
        <v>0</v>
      </c>
      <c r="AE56" s="19">
        <v>3190703</v>
      </c>
      <c r="AF56" s="19">
        <v>0</v>
      </c>
      <c r="AG56" s="20">
        <v>4037706</v>
      </c>
      <c r="AH56" s="21">
        <v>0</v>
      </c>
      <c r="AI56" s="21">
        <v>3333479</v>
      </c>
      <c r="AJ56" s="21">
        <v>0</v>
      </c>
      <c r="AK56" s="20">
        <v>3416829</v>
      </c>
      <c r="AL56" s="21">
        <v>0</v>
      </c>
      <c r="AM56" s="19">
        <v>2799191</v>
      </c>
      <c r="AN56" s="19"/>
      <c r="AO56" s="19">
        <f>2487000+1891</f>
        <v>2488891</v>
      </c>
      <c r="AP56" s="19"/>
      <c r="AQ56" s="20">
        <v>657289</v>
      </c>
      <c r="AR56" s="21">
        <v>0</v>
      </c>
      <c r="AS56" s="20">
        <v>758420</v>
      </c>
      <c r="AT56" s="19"/>
      <c r="AU56" s="19">
        <v>2604145</v>
      </c>
      <c r="AV56" s="19">
        <v>0</v>
      </c>
      <c r="AW56" s="19">
        <v>14151377</v>
      </c>
      <c r="AX56" s="19"/>
      <c r="AY56" s="19"/>
      <c r="AZ56" s="19"/>
      <c r="BA56" s="19">
        <v>0</v>
      </c>
      <c r="BB56" s="19">
        <v>0</v>
      </c>
      <c r="BC56" s="19"/>
      <c r="BD56" s="19"/>
      <c r="BE56" s="19"/>
      <c r="BF56" s="19"/>
      <c r="BG56" s="16">
        <f t="shared" si="4"/>
        <v>139146071</v>
      </c>
      <c r="BH56" s="16">
        <f t="shared" si="4"/>
        <v>0</v>
      </c>
      <c r="BI56" s="104">
        <f t="shared" si="5"/>
        <v>139146071</v>
      </c>
      <c r="BJ56" s="104">
        <f t="shared" si="6"/>
        <v>0</v>
      </c>
      <c r="BK56" s="105">
        <f t="shared" si="7"/>
        <v>1856453</v>
      </c>
      <c r="BL56" s="106"/>
      <c r="BM56" s="105"/>
      <c r="BN56" s="106"/>
    </row>
    <row r="57" spans="1:66" x14ac:dyDescent="0.3">
      <c r="A57" s="26">
        <v>75.421700000000001</v>
      </c>
      <c r="B57" s="107" t="s">
        <v>1431</v>
      </c>
      <c r="C57" s="19"/>
      <c r="D57" s="19"/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/>
      <c r="P57" s="19"/>
      <c r="Q57" s="108">
        <v>0</v>
      </c>
      <c r="R57" s="108">
        <v>0</v>
      </c>
      <c r="S57" s="19">
        <v>0</v>
      </c>
      <c r="T57" s="19">
        <v>0</v>
      </c>
      <c r="U57" s="19"/>
      <c r="V57" s="19"/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>
        <v>0</v>
      </c>
      <c r="AM57" s="19">
        <v>35286</v>
      </c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>
        <v>0</v>
      </c>
      <c r="BB57" s="19">
        <v>0</v>
      </c>
      <c r="BC57" s="19"/>
      <c r="BD57" s="19"/>
      <c r="BE57" s="19"/>
      <c r="BF57" s="19"/>
      <c r="BG57" s="16">
        <f t="shared" si="4"/>
        <v>35286</v>
      </c>
      <c r="BH57" s="16">
        <f t="shared" si="4"/>
        <v>0</v>
      </c>
      <c r="BI57" s="104">
        <f t="shared" si="5"/>
        <v>35286</v>
      </c>
      <c r="BJ57" s="104">
        <f t="shared" si="6"/>
        <v>0</v>
      </c>
      <c r="BK57" s="105">
        <f t="shared" si="7"/>
        <v>0</v>
      </c>
      <c r="BL57" s="106"/>
      <c r="BM57" s="105"/>
      <c r="BN57" s="106"/>
    </row>
    <row r="58" spans="1:66" ht="31.5" x14ac:dyDescent="0.3">
      <c r="A58" s="26">
        <v>75.422700000000006</v>
      </c>
      <c r="B58" s="107" t="s">
        <v>1432</v>
      </c>
      <c r="C58" s="19"/>
      <c r="D58" s="19"/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 t="s">
        <v>73</v>
      </c>
      <c r="N58" s="19" t="s">
        <v>73</v>
      </c>
      <c r="O58" s="19"/>
      <c r="P58" s="19"/>
      <c r="Q58" s="108">
        <v>0</v>
      </c>
      <c r="R58" s="108">
        <v>0</v>
      </c>
      <c r="S58" s="19">
        <v>0</v>
      </c>
      <c r="T58" s="19">
        <v>0</v>
      </c>
      <c r="U58" s="19"/>
      <c r="V58" s="19"/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>
        <v>15666</v>
      </c>
      <c r="AX58" s="19"/>
      <c r="AY58" s="19"/>
      <c r="AZ58" s="19"/>
      <c r="BA58" s="19">
        <v>0</v>
      </c>
      <c r="BB58" s="19">
        <v>0</v>
      </c>
      <c r="BC58" s="19"/>
      <c r="BD58" s="19"/>
      <c r="BE58" s="19"/>
      <c r="BF58" s="19"/>
      <c r="BG58" s="16">
        <f t="shared" si="4"/>
        <v>15666</v>
      </c>
      <c r="BH58" s="16">
        <f t="shared" si="4"/>
        <v>0</v>
      </c>
      <c r="BI58" s="104">
        <f t="shared" si="5"/>
        <v>15666</v>
      </c>
      <c r="BJ58" s="104">
        <f t="shared" si="6"/>
        <v>0</v>
      </c>
      <c r="BK58" s="105">
        <f t="shared" si="7"/>
        <v>0</v>
      </c>
      <c r="BL58" s="106"/>
      <c r="BM58" s="105"/>
      <c r="BN58" s="106"/>
    </row>
    <row r="59" spans="1:66" x14ac:dyDescent="0.3">
      <c r="A59" s="26">
        <v>75.423699999999997</v>
      </c>
      <c r="B59" s="107" t="s">
        <v>1433</v>
      </c>
      <c r="C59" s="19"/>
      <c r="D59" s="19"/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/>
      <c r="P59" s="19"/>
      <c r="Q59" s="108">
        <v>0</v>
      </c>
      <c r="R59" s="108">
        <v>0</v>
      </c>
      <c r="S59" s="19">
        <v>0</v>
      </c>
      <c r="T59" s="19">
        <v>0</v>
      </c>
      <c r="U59" s="19"/>
      <c r="V59" s="19"/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>
        <v>0</v>
      </c>
      <c r="BB59" s="19">
        <v>0</v>
      </c>
      <c r="BC59" s="19"/>
      <c r="BD59" s="19"/>
      <c r="BE59" s="19"/>
      <c r="BF59" s="19"/>
      <c r="BG59" s="16">
        <f t="shared" si="4"/>
        <v>0</v>
      </c>
      <c r="BH59" s="16">
        <f t="shared" si="4"/>
        <v>0</v>
      </c>
      <c r="BI59" s="104">
        <f t="shared" si="5"/>
        <v>0</v>
      </c>
      <c r="BJ59" s="104">
        <f t="shared" si="6"/>
        <v>0</v>
      </c>
      <c r="BK59" s="105">
        <f t="shared" si="7"/>
        <v>0</v>
      </c>
      <c r="BL59" s="106"/>
      <c r="BM59" s="105"/>
      <c r="BN59" s="106"/>
    </row>
    <row r="60" spans="1:66" x14ac:dyDescent="0.3">
      <c r="A60" s="26">
        <v>75.424700000000001</v>
      </c>
      <c r="B60" s="107" t="s">
        <v>1434</v>
      </c>
      <c r="C60" s="19">
        <v>30000</v>
      </c>
      <c r="D60" s="19">
        <v>0</v>
      </c>
      <c r="E60" s="20">
        <v>22500</v>
      </c>
      <c r="F60" s="21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/>
      <c r="P60" s="19"/>
      <c r="Q60" s="108">
        <v>0</v>
      </c>
      <c r="R60" s="108">
        <v>0</v>
      </c>
      <c r="S60" s="19">
        <v>0</v>
      </c>
      <c r="T60" s="19">
        <v>0</v>
      </c>
      <c r="U60" s="19"/>
      <c r="V60" s="19"/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>
        <v>0</v>
      </c>
      <c r="BB60" s="19">
        <v>0</v>
      </c>
      <c r="BC60" s="19"/>
      <c r="BD60" s="19"/>
      <c r="BE60" s="19"/>
      <c r="BF60" s="19"/>
      <c r="BG60" s="16">
        <f t="shared" si="4"/>
        <v>52500</v>
      </c>
      <c r="BH60" s="16">
        <f t="shared" si="4"/>
        <v>0</v>
      </c>
      <c r="BI60" s="104">
        <f t="shared" si="5"/>
        <v>52500</v>
      </c>
      <c r="BJ60" s="104">
        <f t="shared" si="6"/>
        <v>0</v>
      </c>
      <c r="BK60" s="105">
        <f t="shared" si="7"/>
        <v>0</v>
      </c>
      <c r="BL60" s="106"/>
      <c r="BM60" s="105"/>
      <c r="BN60" s="106"/>
    </row>
    <row r="61" spans="1:66" x14ac:dyDescent="0.3">
      <c r="A61" s="26">
        <v>75.425699999999992</v>
      </c>
      <c r="B61" s="107" t="s">
        <v>1435</v>
      </c>
      <c r="C61" s="19">
        <v>1215773</v>
      </c>
      <c r="D61" s="19">
        <v>0</v>
      </c>
      <c r="E61" s="20">
        <v>966856</v>
      </c>
      <c r="F61" s="21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/>
      <c r="P61" s="19"/>
      <c r="Q61" s="108">
        <v>0</v>
      </c>
      <c r="R61" s="108">
        <v>0</v>
      </c>
      <c r="S61" s="19">
        <v>0</v>
      </c>
      <c r="T61" s="19">
        <v>0</v>
      </c>
      <c r="U61" s="19"/>
      <c r="V61" s="19"/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>
        <v>89095</v>
      </c>
      <c r="AN61" s="19"/>
      <c r="AO61" s="19">
        <v>82856</v>
      </c>
      <c r="AP61" s="19"/>
      <c r="AQ61" s="19"/>
      <c r="AR61" s="19"/>
      <c r="AS61" s="19"/>
      <c r="AT61" s="19"/>
      <c r="AU61" s="19">
        <v>66338</v>
      </c>
      <c r="AV61" s="19">
        <v>0</v>
      </c>
      <c r="AW61" s="19">
        <v>384555</v>
      </c>
      <c r="AX61" s="19"/>
      <c r="AY61" s="19"/>
      <c r="AZ61" s="19"/>
      <c r="BA61" s="19">
        <v>0</v>
      </c>
      <c r="BB61" s="19">
        <v>0</v>
      </c>
      <c r="BC61" s="19"/>
      <c r="BD61" s="19"/>
      <c r="BE61" s="19"/>
      <c r="BF61" s="19"/>
      <c r="BG61" s="16">
        <f t="shared" si="4"/>
        <v>2805473</v>
      </c>
      <c r="BH61" s="16">
        <f t="shared" si="4"/>
        <v>0</v>
      </c>
      <c r="BI61" s="104">
        <f t="shared" si="5"/>
        <v>2805473</v>
      </c>
      <c r="BJ61" s="104">
        <f t="shared" si="6"/>
        <v>0</v>
      </c>
      <c r="BK61" s="105">
        <f t="shared" si="7"/>
        <v>0</v>
      </c>
      <c r="BL61" s="106"/>
      <c r="BM61" s="105"/>
      <c r="BN61" s="106"/>
    </row>
    <row r="62" spans="1:66" ht="47.25" x14ac:dyDescent="0.3">
      <c r="A62" s="26">
        <v>75.426699999999997</v>
      </c>
      <c r="B62" s="107" t="s">
        <v>1437</v>
      </c>
      <c r="C62" s="19">
        <v>14991476</v>
      </c>
      <c r="D62" s="19">
        <v>0</v>
      </c>
      <c r="E62" s="20">
        <v>13950111</v>
      </c>
      <c r="F62" s="21">
        <v>0</v>
      </c>
      <c r="G62" s="19">
        <v>6324388</v>
      </c>
      <c r="H62" s="19">
        <v>0</v>
      </c>
      <c r="I62" s="19">
        <v>6324388</v>
      </c>
      <c r="J62" s="19">
        <v>0</v>
      </c>
      <c r="K62" s="19">
        <v>2308759</v>
      </c>
      <c r="L62" s="19">
        <v>0</v>
      </c>
      <c r="M62" s="20">
        <v>6049274</v>
      </c>
      <c r="N62" s="21">
        <v>0</v>
      </c>
      <c r="O62" s="20">
        <v>4649777</v>
      </c>
      <c r="P62" s="21"/>
      <c r="Q62" s="109">
        <v>6986380</v>
      </c>
      <c r="R62" s="108">
        <v>0</v>
      </c>
      <c r="S62" s="20">
        <v>5051026</v>
      </c>
      <c r="T62" s="24">
        <v>0</v>
      </c>
      <c r="U62" s="19">
        <v>5717337</v>
      </c>
      <c r="V62" s="19"/>
      <c r="W62" s="20">
        <v>5454127</v>
      </c>
      <c r="X62" s="21">
        <v>0</v>
      </c>
      <c r="Y62" s="19">
        <v>3484437</v>
      </c>
      <c r="Z62" s="19">
        <v>0</v>
      </c>
      <c r="AA62" s="21">
        <v>2603192</v>
      </c>
      <c r="AB62" s="21">
        <v>0</v>
      </c>
      <c r="AC62" s="20">
        <v>8237186</v>
      </c>
      <c r="AD62" s="21">
        <v>0</v>
      </c>
      <c r="AE62" s="19">
        <v>5004886</v>
      </c>
      <c r="AF62" s="19">
        <v>0</v>
      </c>
      <c r="AG62" s="20">
        <v>7500712</v>
      </c>
      <c r="AH62" s="21">
        <v>0</v>
      </c>
      <c r="AI62" s="21">
        <v>5203946</v>
      </c>
      <c r="AJ62" s="21">
        <v>0</v>
      </c>
      <c r="AK62" s="25">
        <v>4856152</v>
      </c>
      <c r="AL62" s="21">
        <v>0</v>
      </c>
      <c r="AM62" s="19">
        <v>3944563</v>
      </c>
      <c r="AN62" s="19"/>
      <c r="AO62" s="19">
        <v>493322</v>
      </c>
      <c r="AP62" s="19"/>
      <c r="AQ62" s="20">
        <v>913538</v>
      </c>
      <c r="AR62" s="21">
        <v>0</v>
      </c>
      <c r="AS62" s="20">
        <v>540676</v>
      </c>
      <c r="AT62" s="19"/>
      <c r="AU62" s="19">
        <v>777023</v>
      </c>
      <c r="AV62" s="19">
        <v>0</v>
      </c>
      <c r="AW62" s="19">
        <v>7653038</v>
      </c>
      <c r="AX62" s="19"/>
      <c r="AY62" s="19"/>
      <c r="AZ62" s="19"/>
      <c r="BA62" s="19">
        <v>0</v>
      </c>
      <c r="BB62" s="19">
        <v>0</v>
      </c>
      <c r="BC62" s="19"/>
      <c r="BD62" s="19"/>
      <c r="BE62" s="19"/>
      <c r="BF62" s="19"/>
      <c r="BG62" s="16">
        <f t="shared" si="4"/>
        <v>129019714</v>
      </c>
      <c r="BH62" s="16">
        <f t="shared" si="4"/>
        <v>0</v>
      </c>
      <c r="BI62" s="104">
        <f t="shared" si="5"/>
        <v>129019714</v>
      </c>
      <c r="BJ62" s="104">
        <f t="shared" si="6"/>
        <v>0</v>
      </c>
      <c r="BK62" s="105">
        <f t="shared" si="7"/>
        <v>2603192</v>
      </c>
      <c r="BL62" s="106"/>
      <c r="BM62" s="105"/>
      <c r="BN62" s="106"/>
    </row>
    <row r="63" spans="1:66" ht="47.25" x14ac:dyDescent="0.3">
      <c r="A63" s="26">
        <v>75.427700000000002</v>
      </c>
      <c r="B63" s="107" t="s">
        <v>1438</v>
      </c>
      <c r="C63" s="19">
        <v>996510</v>
      </c>
      <c r="D63" s="19">
        <v>0</v>
      </c>
      <c r="E63" s="20">
        <v>842209</v>
      </c>
      <c r="F63" s="21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/>
      <c r="P63" s="19"/>
      <c r="Q63" s="108">
        <v>0</v>
      </c>
      <c r="R63" s="108">
        <v>0</v>
      </c>
      <c r="S63" s="19">
        <v>0</v>
      </c>
      <c r="T63" s="19">
        <v>0</v>
      </c>
      <c r="U63" s="19"/>
      <c r="V63" s="19"/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9">
        <v>0</v>
      </c>
      <c r="AL63" s="19">
        <v>0</v>
      </c>
      <c r="AM63" s="19">
        <v>181101</v>
      </c>
      <c r="AN63" s="19"/>
      <c r="AO63" s="19">
        <v>24400</v>
      </c>
      <c r="AP63" s="19"/>
      <c r="AQ63" s="19"/>
      <c r="AR63" s="19"/>
      <c r="AS63" s="19"/>
      <c r="AT63" s="19"/>
      <c r="AU63" s="19">
        <v>31325</v>
      </c>
      <c r="AV63" s="19">
        <v>0</v>
      </c>
      <c r="AW63" s="19">
        <v>303618</v>
      </c>
      <c r="AX63" s="19"/>
      <c r="AY63" s="19"/>
      <c r="AZ63" s="19"/>
      <c r="BA63" s="19">
        <v>0</v>
      </c>
      <c r="BB63" s="19">
        <v>0</v>
      </c>
      <c r="BC63" s="19"/>
      <c r="BD63" s="19"/>
      <c r="BE63" s="19"/>
      <c r="BF63" s="19"/>
      <c r="BG63" s="16">
        <f t="shared" si="4"/>
        <v>2379163</v>
      </c>
      <c r="BH63" s="16">
        <f t="shared" si="4"/>
        <v>0</v>
      </c>
      <c r="BI63" s="104">
        <f t="shared" si="5"/>
        <v>2379163</v>
      </c>
      <c r="BJ63" s="104">
        <f t="shared" si="6"/>
        <v>0</v>
      </c>
      <c r="BK63" s="105">
        <f t="shared" si="7"/>
        <v>0</v>
      </c>
      <c r="BL63" s="106"/>
      <c r="BM63" s="105"/>
      <c r="BN63" s="106"/>
    </row>
    <row r="64" spans="1:66" ht="31.5" x14ac:dyDescent="0.3">
      <c r="A64" s="26">
        <v>75.428700000000006</v>
      </c>
      <c r="B64" s="107" t="s">
        <v>1439</v>
      </c>
      <c r="C64" s="19"/>
      <c r="D64" s="19"/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20">
        <v>231443</v>
      </c>
      <c r="N64" s="21">
        <v>0</v>
      </c>
      <c r="O64" s="19"/>
      <c r="P64" s="19"/>
      <c r="Q64" s="109">
        <v>106278</v>
      </c>
      <c r="R64" s="108">
        <v>0</v>
      </c>
      <c r="S64" s="19">
        <v>0</v>
      </c>
      <c r="T64" s="19">
        <v>0</v>
      </c>
      <c r="U64" s="19"/>
      <c r="V64" s="19"/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>
        <v>979779</v>
      </c>
      <c r="AN64" s="19"/>
      <c r="AO64" s="19"/>
      <c r="AP64" s="19"/>
      <c r="AQ64" s="20">
        <v>232354</v>
      </c>
      <c r="AR64" s="21">
        <v>0</v>
      </c>
      <c r="AS64" s="20">
        <v>216342</v>
      </c>
      <c r="AT64" s="19"/>
      <c r="AU64" s="19"/>
      <c r="AV64" s="19"/>
      <c r="AW64" s="19">
        <v>35563</v>
      </c>
      <c r="AX64" s="19"/>
      <c r="AY64" s="19"/>
      <c r="AZ64" s="19"/>
      <c r="BA64" s="19">
        <v>0</v>
      </c>
      <c r="BB64" s="19">
        <v>0</v>
      </c>
      <c r="BC64" s="19"/>
      <c r="BD64" s="19"/>
      <c r="BE64" s="19"/>
      <c r="BF64" s="19"/>
      <c r="BG64" s="16">
        <f t="shared" si="4"/>
        <v>1801759</v>
      </c>
      <c r="BH64" s="16">
        <f t="shared" si="4"/>
        <v>0</v>
      </c>
      <c r="BI64" s="104">
        <f t="shared" si="5"/>
        <v>1801759</v>
      </c>
      <c r="BJ64" s="104">
        <f t="shared" si="6"/>
        <v>0</v>
      </c>
      <c r="BK64" s="105">
        <f t="shared" si="7"/>
        <v>0</v>
      </c>
      <c r="BL64" s="106"/>
      <c r="BM64" s="105"/>
      <c r="BN64" s="106"/>
    </row>
    <row r="65" spans="1:66" ht="31.5" x14ac:dyDescent="0.3">
      <c r="A65" s="26">
        <v>75.429699999999997</v>
      </c>
      <c r="B65" s="107" t="s">
        <v>1440</v>
      </c>
      <c r="C65" s="19"/>
      <c r="D65" s="19"/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/>
      <c r="P65" s="19"/>
      <c r="Q65" s="108">
        <v>0</v>
      </c>
      <c r="R65" s="108">
        <v>0</v>
      </c>
      <c r="S65" s="19">
        <v>0</v>
      </c>
      <c r="T65" s="19">
        <v>0</v>
      </c>
      <c r="U65" s="19"/>
      <c r="V65" s="19"/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>
        <v>68068</v>
      </c>
      <c r="AN65" s="19"/>
      <c r="AO65" s="19"/>
      <c r="AP65" s="19"/>
      <c r="AQ65" s="19"/>
      <c r="AR65" s="19"/>
      <c r="AS65" s="19"/>
      <c r="AT65" s="19"/>
      <c r="AU65" s="19"/>
      <c r="AV65" s="19"/>
      <c r="AW65" s="19">
        <v>174884</v>
      </c>
      <c r="AX65" s="19"/>
      <c r="AY65" s="19"/>
      <c r="AZ65" s="19"/>
      <c r="BA65" s="19">
        <v>0</v>
      </c>
      <c r="BB65" s="19">
        <v>0</v>
      </c>
      <c r="BC65" s="19"/>
      <c r="BD65" s="19"/>
      <c r="BE65" s="19"/>
      <c r="BF65" s="19"/>
      <c r="BG65" s="16">
        <f t="shared" si="4"/>
        <v>242952</v>
      </c>
      <c r="BH65" s="16">
        <f t="shared" si="4"/>
        <v>0</v>
      </c>
      <c r="BI65" s="104">
        <f t="shared" si="5"/>
        <v>242952</v>
      </c>
      <c r="BJ65" s="104">
        <f t="shared" si="6"/>
        <v>0</v>
      </c>
      <c r="BK65" s="105">
        <f t="shared" si="7"/>
        <v>0</v>
      </c>
      <c r="BL65" s="106"/>
      <c r="BM65" s="105"/>
      <c r="BN65" s="106"/>
    </row>
    <row r="66" spans="1:66" ht="47.25" x14ac:dyDescent="0.3">
      <c r="A66" s="26">
        <v>75.430700000000002</v>
      </c>
      <c r="B66" s="107" t="s">
        <v>1441</v>
      </c>
      <c r="C66" s="19"/>
      <c r="D66" s="19"/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/>
      <c r="P66" s="19"/>
      <c r="Q66" s="109">
        <v>74822</v>
      </c>
      <c r="R66" s="108">
        <v>0</v>
      </c>
      <c r="S66" s="19">
        <v>0</v>
      </c>
      <c r="T66" s="19">
        <v>0</v>
      </c>
      <c r="U66" s="19"/>
      <c r="V66" s="19"/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 s="19"/>
      <c r="AN66" s="19"/>
      <c r="AO66" s="19"/>
      <c r="AP66" s="19"/>
      <c r="AQ66" s="20">
        <v>9926</v>
      </c>
      <c r="AR66" s="21">
        <v>0</v>
      </c>
      <c r="AS66" s="20">
        <v>62876</v>
      </c>
      <c r="AT66" s="19"/>
      <c r="AU66" s="19"/>
      <c r="AV66" s="19"/>
      <c r="AW66" s="19">
        <v>660</v>
      </c>
      <c r="AX66" s="19"/>
      <c r="AY66" s="19"/>
      <c r="AZ66" s="19"/>
      <c r="BA66" s="19">
        <v>0</v>
      </c>
      <c r="BB66" s="19">
        <v>0</v>
      </c>
      <c r="BC66" s="19"/>
      <c r="BD66" s="19"/>
      <c r="BE66" s="19"/>
      <c r="BF66" s="19"/>
      <c r="BG66" s="16">
        <f t="shared" si="4"/>
        <v>148284</v>
      </c>
      <c r="BH66" s="16">
        <f t="shared" si="4"/>
        <v>0</v>
      </c>
      <c r="BI66" s="104">
        <f t="shared" si="5"/>
        <v>148284</v>
      </c>
      <c r="BJ66" s="104">
        <f t="shared" si="6"/>
        <v>0</v>
      </c>
      <c r="BK66" s="105">
        <f t="shared" si="7"/>
        <v>0</v>
      </c>
      <c r="BL66" s="106"/>
      <c r="BM66" s="105"/>
      <c r="BN66" s="106"/>
    </row>
    <row r="67" spans="1:66" ht="63" x14ac:dyDescent="0.3">
      <c r="A67" s="26">
        <v>75.431700000000006</v>
      </c>
      <c r="B67" s="107" t="s">
        <v>1442</v>
      </c>
      <c r="C67" s="19"/>
      <c r="D67" s="19"/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/>
      <c r="P67" s="19"/>
      <c r="Q67" s="108">
        <v>0</v>
      </c>
      <c r="R67" s="108">
        <v>0</v>
      </c>
      <c r="S67" s="19">
        <v>0</v>
      </c>
      <c r="T67" s="19">
        <v>0</v>
      </c>
      <c r="U67" s="19"/>
      <c r="V67" s="19"/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9">
        <v>0</v>
      </c>
      <c r="AL67" s="19">
        <v>0</v>
      </c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>
        <v>6585</v>
      </c>
      <c r="AX67" s="19"/>
      <c r="AY67" s="19"/>
      <c r="AZ67" s="19"/>
      <c r="BA67" s="19">
        <v>0</v>
      </c>
      <c r="BB67" s="19">
        <v>0</v>
      </c>
      <c r="BC67" s="19"/>
      <c r="BD67" s="19"/>
      <c r="BE67" s="19"/>
      <c r="BF67" s="19"/>
      <c r="BG67" s="16">
        <f t="shared" si="4"/>
        <v>6585</v>
      </c>
      <c r="BH67" s="16">
        <f t="shared" si="4"/>
        <v>0</v>
      </c>
      <c r="BI67" s="104">
        <f t="shared" si="5"/>
        <v>6585</v>
      </c>
      <c r="BJ67" s="104">
        <f t="shared" si="6"/>
        <v>0</v>
      </c>
      <c r="BK67" s="105">
        <f t="shared" si="7"/>
        <v>0</v>
      </c>
      <c r="BL67" s="106"/>
      <c r="BM67" s="105"/>
      <c r="BN67" s="106"/>
    </row>
    <row r="68" spans="1:66" x14ac:dyDescent="0.3">
      <c r="A68" s="26">
        <v>75.5107</v>
      </c>
      <c r="B68" s="107" t="s">
        <v>1444</v>
      </c>
      <c r="C68" s="19"/>
      <c r="D68" s="19"/>
      <c r="E68" s="20">
        <v>112000</v>
      </c>
      <c r="F68" s="21">
        <v>0</v>
      </c>
      <c r="G68" s="19">
        <v>1346915</v>
      </c>
      <c r="H68" s="19">
        <v>0</v>
      </c>
      <c r="I68" s="19">
        <v>1346915</v>
      </c>
      <c r="J68" s="19">
        <v>0</v>
      </c>
      <c r="K68" s="19">
        <v>0</v>
      </c>
      <c r="L68" s="19">
        <v>0</v>
      </c>
      <c r="M68" s="20">
        <v>798000</v>
      </c>
      <c r="N68" s="21">
        <v>0</v>
      </c>
      <c r="O68" s="19"/>
      <c r="P68" s="19"/>
      <c r="Q68" s="109">
        <v>1526000</v>
      </c>
      <c r="R68" s="108">
        <v>0</v>
      </c>
      <c r="S68" s="19">
        <v>0</v>
      </c>
      <c r="T68" s="19">
        <v>0</v>
      </c>
      <c r="U68" s="19"/>
      <c r="V68" s="19"/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>
        <v>670355</v>
      </c>
      <c r="AD68" s="21">
        <v>0</v>
      </c>
      <c r="AE68" s="19">
        <v>21000</v>
      </c>
      <c r="AF68" s="19">
        <v>0</v>
      </c>
      <c r="AG68" s="20">
        <v>1140201</v>
      </c>
      <c r="AH68" s="21">
        <v>0</v>
      </c>
      <c r="AI68" s="19">
        <v>0</v>
      </c>
      <c r="AJ68" s="19">
        <v>0</v>
      </c>
      <c r="AK68" s="19">
        <v>0</v>
      </c>
      <c r="AL68" s="19">
        <v>0</v>
      </c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>
        <v>0</v>
      </c>
      <c r="BB68" s="19">
        <v>0</v>
      </c>
      <c r="BC68" s="19"/>
      <c r="BD68" s="19"/>
      <c r="BE68" s="19"/>
      <c r="BF68" s="19"/>
      <c r="BG68" s="16">
        <f t="shared" si="4"/>
        <v>6961386</v>
      </c>
      <c r="BH68" s="16">
        <f t="shared" si="4"/>
        <v>0</v>
      </c>
      <c r="BI68" s="104">
        <f t="shared" si="5"/>
        <v>6961386</v>
      </c>
      <c r="BJ68" s="104">
        <f t="shared" si="6"/>
        <v>0</v>
      </c>
      <c r="BK68" s="105">
        <f t="shared" si="7"/>
        <v>0</v>
      </c>
      <c r="BL68" s="106"/>
      <c r="BM68" s="105"/>
      <c r="BN68" s="106"/>
    </row>
    <row r="69" spans="1:66" x14ac:dyDescent="0.3">
      <c r="A69" s="26">
        <v>75.520700000000005</v>
      </c>
      <c r="B69" s="107" t="s">
        <v>1445</v>
      </c>
      <c r="C69" s="19">
        <v>1001000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766261</v>
      </c>
      <c r="L69" s="19">
        <v>0</v>
      </c>
      <c r="M69" s="19">
        <v>0</v>
      </c>
      <c r="N69" s="19">
        <v>0</v>
      </c>
      <c r="O69" s="20">
        <v>511000</v>
      </c>
      <c r="P69" s="21"/>
      <c r="Q69" s="108">
        <v>0</v>
      </c>
      <c r="R69" s="108">
        <v>0</v>
      </c>
      <c r="S69" s="20">
        <v>646263</v>
      </c>
      <c r="T69" s="24">
        <v>0</v>
      </c>
      <c r="U69" s="19">
        <v>960177</v>
      </c>
      <c r="V69" s="19"/>
      <c r="W69" s="20">
        <v>25000</v>
      </c>
      <c r="X69" s="21">
        <v>0</v>
      </c>
      <c r="Y69" s="19">
        <v>322000</v>
      </c>
      <c r="Z69" s="19">
        <v>0</v>
      </c>
      <c r="AA69" s="21">
        <v>282744</v>
      </c>
      <c r="AB69" s="21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21">
        <v>525000</v>
      </c>
      <c r="AJ69" s="21">
        <v>0</v>
      </c>
      <c r="AK69" s="20">
        <v>408398</v>
      </c>
      <c r="AL69" s="21">
        <v>0</v>
      </c>
      <c r="AM69" s="19">
        <v>6981</v>
      </c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>
        <v>0</v>
      </c>
      <c r="BB69" s="19">
        <v>0</v>
      </c>
      <c r="BC69" s="19"/>
      <c r="BD69" s="19"/>
      <c r="BE69" s="19"/>
      <c r="BF69" s="19"/>
      <c r="BG69" s="16">
        <f t="shared" si="4"/>
        <v>5454824</v>
      </c>
      <c r="BH69" s="16">
        <f t="shared" si="4"/>
        <v>0</v>
      </c>
      <c r="BI69" s="104">
        <f t="shared" si="5"/>
        <v>5454824</v>
      </c>
      <c r="BJ69" s="104">
        <f t="shared" si="6"/>
        <v>0</v>
      </c>
      <c r="BK69" s="105">
        <f t="shared" si="7"/>
        <v>282744</v>
      </c>
      <c r="BL69" s="106"/>
      <c r="BM69" s="105"/>
      <c r="BN69" s="106"/>
    </row>
    <row r="70" spans="1:66" x14ac:dyDescent="0.3">
      <c r="A70" s="26">
        <v>75.530699999999996</v>
      </c>
      <c r="B70" s="107" t="s">
        <v>1446</v>
      </c>
      <c r="C70" s="19">
        <v>3343639</v>
      </c>
      <c r="D70" s="19">
        <v>0</v>
      </c>
      <c r="E70" s="20">
        <v>2464000</v>
      </c>
      <c r="F70" s="21">
        <v>0</v>
      </c>
      <c r="G70" s="19">
        <v>1719998</v>
      </c>
      <c r="H70" s="19">
        <v>0</v>
      </c>
      <c r="I70" s="19">
        <v>1719998</v>
      </c>
      <c r="J70" s="19">
        <v>0</v>
      </c>
      <c r="K70" s="19">
        <v>1408841</v>
      </c>
      <c r="L70" s="19">
        <v>0</v>
      </c>
      <c r="M70" s="20">
        <v>2164166</v>
      </c>
      <c r="N70" s="21">
        <v>0</v>
      </c>
      <c r="O70" s="20">
        <v>1722000</v>
      </c>
      <c r="P70" s="21"/>
      <c r="Q70" s="109">
        <v>4175500</v>
      </c>
      <c r="R70" s="108">
        <v>0</v>
      </c>
      <c r="S70" s="20">
        <v>1907035</v>
      </c>
      <c r="T70" s="24">
        <v>0</v>
      </c>
      <c r="U70" s="19">
        <v>2311368</v>
      </c>
      <c r="V70" s="19"/>
      <c r="W70" s="20">
        <v>2234343</v>
      </c>
      <c r="X70" s="21">
        <v>0</v>
      </c>
      <c r="Y70" s="19">
        <v>1039483</v>
      </c>
      <c r="Z70" s="19">
        <v>0</v>
      </c>
      <c r="AA70" s="21">
        <v>881132</v>
      </c>
      <c r="AB70" s="21">
        <v>0</v>
      </c>
      <c r="AC70" s="20">
        <v>2609161</v>
      </c>
      <c r="AD70" s="21">
        <v>0</v>
      </c>
      <c r="AE70" s="19">
        <v>2310000</v>
      </c>
      <c r="AF70" s="19">
        <v>0</v>
      </c>
      <c r="AG70" s="20">
        <v>1660745</v>
      </c>
      <c r="AH70" s="21">
        <v>0</v>
      </c>
      <c r="AI70" s="21">
        <v>1752917</v>
      </c>
      <c r="AJ70" s="21">
        <v>0</v>
      </c>
      <c r="AK70" s="20">
        <v>1693635</v>
      </c>
      <c r="AL70" s="21">
        <v>0</v>
      </c>
      <c r="AM70" s="19">
        <v>536969</v>
      </c>
      <c r="AN70" s="19"/>
      <c r="AO70" s="19">
        <v>161000</v>
      </c>
      <c r="AP70" s="19"/>
      <c r="AQ70" s="20">
        <v>200870</v>
      </c>
      <c r="AR70" s="21">
        <v>0</v>
      </c>
      <c r="AS70" s="20">
        <v>195558</v>
      </c>
      <c r="AT70" s="19"/>
      <c r="AU70" s="19">
        <v>138522</v>
      </c>
      <c r="AV70" s="19">
        <v>0</v>
      </c>
      <c r="AW70" s="19">
        <v>1028768</v>
      </c>
      <c r="AX70" s="19"/>
      <c r="AY70" s="19"/>
      <c r="AZ70" s="19"/>
      <c r="BA70" s="19">
        <v>0</v>
      </c>
      <c r="BB70" s="19">
        <v>0</v>
      </c>
      <c r="BC70" s="19"/>
      <c r="BD70" s="19"/>
      <c r="BE70" s="19"/>
      <c r="BF70" s="19"/>
      <c r="BG70" s="16">
        <f t="shared" si="4"/>
        <v>39379648</v>
      </c>
      <c r="BH70" s="16">
        <f t="shared" si="4"/>
        <v>0</v>
      </c>
      <c r="BI70" s="104">
        <f t="shared" si="5"/>
        <v>39379648</v>
      </c>
      <c r="BJ70" s="104">
        <f t="shared" si="6"/>
        <v>0</v>
      </c>
      <c r="BK70" s="105">
        <f t="shared" si="7"/>
        <v>881132</v>
      </c>
      <c r="BL70" s="106"/>
      <c r="BM70" s="105"/>
      <c r="BN70" s="106"/>
    </row>
    <row r="71" spans="1:66" x14ac:dyDescent="0.3">
      <c r="A71" s="135">
        <v>75.611699999999999</v>
      </c>
      <c r="B71" s="107" t="s">
        <v>1447</v>
      </c>
      <c r="C71" s="19">
        <v>2690755</v>
      </c>
      <c r="D71" s="19">
        <v>0</v>
      </c>
      <c r="E71" s="20">
        <v>1392876</v>
      </c>
      <c r="F71" s="21">
        <v>0</v>
      </c>
      <c r="G71" s="19">
        <v>1593837</v>
      </c>
      <c r="H71" s="19">
        <v>0</v>
      </c>
      <c r="I71" s="19">
        <v>1593837</v>
      </c>
      <c r="J71" s="19">
        <v>0</v>
      </c>
      <c r="K71" s="19">
        <v>639851</v>
      </c>
      <c r="L71" s="19">
        <v>0</v>
      </c>
      <c r="M71" s="20">
        <v>1776058</v>
      </c>
      <c r="N71" s="21">
        <v>0</v>
      </c>
      <c r="O71" s="20">
        <v>255380</v>
      </c>
      <c r="P71" s="21"/>
      <c r="Q71" s="109">
        <v>1751799</v>
      </c>
      <c r="R71" s="108">
        <v>0</v>
      </c>
      <c r="S71" s="20">
        <v>626114</v>
      </c>
      <c r="T71" s="24">
        <v>0</v>
      </c>
      <c r="U71" s="19">
        <v>1516500</v>
      </c>
      <c r="V71" s="19"/>
      <c r="W71" s="20">
        <v>813413</v>
      </c>
      <c r="X71" s="21">
        <v>0</v>
      </c>
      <c r="Y71" s="19">
        <v>1169354</v>
      </c>
      <c r="Z71" s="19">
        <v>0</v>
      </c>
      <c r="AA71" s="21">
        <v>1128005</v>
      </c>
      <c r="AB71" s="21">
        <v>0</v>
      </c>
      <c r="AC71" s="20">
        <v>1481137</v>
      </c>
      <c r="AD71" s="21">
        <v>0</v>
      </c>
      <c r="AE71" s="19">
        <v>2804738</v>
      </c>
      <c r="AF71" s="19">
        <v>0</v>
      </c>
      <c r="AG71" s="20">
        <v>621313</v>
      </c>
      <c r="AH71" s="21">
        <v>0</v>
      </c>
      <c r="AI71" s="21">
        <v>1163952</v>
      </c>
      <c r="AJ71" s="21">
        <v>0</v>
      </c>
      <c r="AK71" s="20">
        <v>1171620</v>
      </c>
      <c r="AL71" s="21">
        <v>0</v>
      </c>
      <c r="AM71" s="19">
        <v>202593</v>
      </c>
      <c r="AN71" s="19"/>
      <c r="AO71" s="19"/>
      <c r="AP71" s="19"/>
      <c r="AQ71" s="20">
        <v>321159</v>
      </c>
      <c r="AR71" s="21">
        <v>0</v>
      </c>
      <c r="AS71" s="20">
        <v>1566</v>
      </c>
      <c r="AT71" s="19"/>
      <c r="AU71" s="19">
        <v>20526</v>
      </c>
      <c r="AV71" s="19">
        <v>0</v>
      </c>
      <c r="AW71" s="19">
        <v>548162</v>
      </c>
      <c r="AX71" s="19"/>
      <c r="AY71" s="19"/>
      <c r="AZ71" s="19"/>
      <c r="BA71" s="19">
        <v>0</v>
      </c>
      <c r="BB71" s="19">
        <v>0</v>
      </c>
      <c r="BC71" s="19"/>
      <c r="BD71" s="19"/>
      <c r="BE71" s="19"/>
      <c r="BF71" s="19"/>
      <c r="BG71" s="16">
        <f t="shared" si="4"/>
        <v>25284545</v>
      </c>
      <c r="BH71" s="16">
        <f t="shared" si="4"/>
        <v>0</v>
      </c>
      <c r="BI71" s="104">
        <f t="shared" si="5"/>
        <v>25284545</v>
      </c>
      <c r="BJ71" s="104">
        <f t="shared" si="6"/>
        <v>0</v>
      </c>
      <c r="BK71" s="105">
        <f t="shared" si="7"/>
        <v>1128005</v>
      </c>
      <c r="BL71" s="106"/>
      <c r="BM71" s="105"/>
      <c r="BN71" s="106"/>
    </row>
    <row r="72" spans="1:66" ht="31.5" x14ac:dyDescent="0.3">
      <c r="A72" s="26">
        <v>75.615700000000004</v>
      </c>
      <c r="B72" s="107" t="s">
        <v>1449</v>
      </c>
      <c r="C72" s="19"/>
      <c r="D72" s="19"/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 t="s">
        <v>73</v>
      </c>
      <c r="N72" s="19" t="s">
        <v>73</v>
      </c>
      <c r="O72" s="19"/>
      <c r="P72" s="19"/>
      <c r="Q72" s="108">
        <v>0</v>
      </c>
      <c r="R72" s="108">
        <v>0</v>
      </c>
      <c r="S72" s="19">
        <v>0</v>
      </c>
      <c r="T72" s="19">
        <v>0</v>
      </c>
      <c r="U72" s="19"/>
      <c r="V72" s="19"/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/>
      <c r="AL72" s="19"/>
      <c r="AM72" s="19">
        <v>320163</v>
      </c>
      <c r="AN72" s="19"/>
      <c r="AO72" s="19"/>
      <c r="AP72" s="19"/>
      <c r="AQ72" s="20">
        <v>428218</v>
      </c>
      <c r="AR72" s="21">
        <v>0</v>
      </c>
      <c r="AS72" s="20">
        <v>123881</v>
      </c>
      <c r="AT72" s="19"/>
      <c r="AU72" s="19"/>
      <c r="AV72" s="19"/>
      <c r="AW72" s="19"/>
      <c r="AX72" s="19"/>
      <c r="AY72" s="19"/>
      <c r="AZ72" s="19"/>
      <c r="BA72" s="19">
        <v>0</v>
      </c>
      <c r="BB72" s="19">
        <v>0</v>
      </c>
      <c r="BC72" s="19"/>
      <c r="BD72" s="19"/>
      <c r="BE72" s="19"/>
      <c r="BF72" s="19"/>
      <c r="BG72" s="16">
        <f t="shared" si="4"/>
        <v>872262</v>
      </c>
      <c r="BH72" s="16">
        <f t="shared" si="4"/>
        <v>0</v>
      </c>
      <c r="BI72" s="104">
        <f t="shared" si="5"/>
        <v>872262</v>
      </c>
      <c r="BJ72" s="104">
        <f t="shared" si="6"/>
        <v>0</v>
      </c>
      <c r="BK72" s="105">
        <f t="shared" si="7"/>
        <v>0</v>
      </c>
      <c r="BL72" s="106"/>
      <c r="BM72" s="105"/>
      <c r="BN72" s="106"/>
    </row>
    <row r="73" spans="1:66" ht="47.25" x14ac:dyDescent="0.3">
      <c r="A73" s="26">
        <v>75.616699999999994</v>
      </c>
      <c r="B73" s="107" t="s">
        <v>1451</v>
      </c>
      <c r="C73" s="19">
        <v>9320871</v>
      </c>
      <c r="D73" s="19">
        <v>0</v>
      </c>
      <c r="E73" s="20">
        <v>6747480</v>
      </c>
      <c r="F73" s="21">
        <v>0</v>
      </c>
      <c r="G73" s="19">
        <v>2446702</v>
      </c>
      <c r="H73" s="19">
        <v>0</v>
      </c>
      <c r="I73" s="19">
        <v>2446702</v>
      </c>
      <c r="J73" s="19">
        <v>0</v>
      </c>
      <c r="K73" s="19">
        <v>1398372</v>
      </c>
      <c r="L73" s="19">
        <v>0</v>
      </c>
      <c r="M73" s="20">
        <v>3409901</v>
      </c>
      <c r="N73" s="21">
        <v>0</v>
      </c>
      <c r="O73" s="20">
        <v>2628635</v>
      </c>
      <c r="P73" s="21"/>
      <c r="Q73" s="109">
        <v>6002651</v>
      </c>
      <c r="R73" s="108">
        <v>0</v>
      </c>
      <c r="S73" s="20">
        <v>3213327</v>
      </c>
      <c r="T73" s="24">
        <v>0</v>
      </c>
      <c r="U73" s="19">
        <v>2420769</v>
      </c>
      <c r="V73" s="19"/>
      <c r="W73" s="20">
        <v>2729172</v>
      </c>
      <c r="X73" s="21">
        <v>0</v>
      </c>
      <c r="Y73" s="19">
        <v>2056884</v>
      </c>
      <c r="Z73" s="19">
        <v>0</v>
      </c>
      <c r="AA73" s="21">
        <v>1451010</v>
      </c>
      <c r="AB73" s="21">
        <v>0</v>
      </c>
      <c r="AC73" s="20">
        <v>4262167</v>
      </c>
      <c r="AD73" s="21">
        <v>0</v>
      </c>
      <c r="AE73" s="19">
        <v>2130512</v>
      </c>
      <c r="AF73" s="19">
        <v>0</v>
      </c>
      <c r="AG73" s="20">
        <v>2993044</v>
      </c>
      <c r="AH73" s="21">
        <v>0</v>
      </c>
      <c r="AI73" s="21">
        <v>3861875</v>
      </c>
      <c r="AJ73" s="21">
        <v>0</v>
      </c>
      <c r="AK73" s="20">
        <v>3363423</v>
      </c>
      <c r="AL73" s="21">
        <v>0</v>
      </c>
      <c r="AM73" s="19">
        <v>1016938</v>
      </c>
      <c r="AN73" s="19"/>
      <c r="AO73" s="19">
        <v>62366</v>
      </c>
      <c r="AP73" s="19"/>
      <c r="AQ73" s="20">
        <v>361124</v>
      </c>
      <c r="AR73" s="21">
        <v>0</v>
      </c>
      <c r="AS73" s="20">
        <v>299669</v>
      </c>
      <c r="AT73" s="19"/>
      <c r="AU73" s="19">
        <v>219115</v>
      </c>
      <c r="AV73" s="19">
        <v>0</v>
      </c>
      <c r="AW73" s="19">
        <v>1301256</v>
      </c>
      <c r="AX73" s="19"/>
      <c r="AY73" s="19"/>
      <c r="AZ73" s="19"/>
      <c r="BA73" s="19">
        <v>0</v>
      </c>
      <c r="BB73" s="19">
        <v>0</v>
      </c>
      <c r="BC73" s="19"/>
      <c r="BD73" s="19"/>
      <c r="BE73" s="19"/>
      <c r="BF73" s="19"/>
      <c r="BG73" s="16">
        <f t="shared" si="4"/>
        <v>66143965</v>
      </c>
      <c r="BH73" s="16">
        <f t="shared" si="4"/>
        <v>0</v>
      </c>
      <c r="BI73" s="104">
        <f t="shared" si="5"/>
        <v>66143965</v>
      </c>
      <c r="BJ73" s="104">
        <f t="shared" si="6"/>
        <v>0</v>
      </c>
      <c r="BK73" s="105">
        <f t="shared" si="7"/>
        <v>1451010</v>
      </c>
      <c r="BL73" s="106"/>
      <c r="BM73" s="105"/>
      <c r="BN73" s="106"/>
    </row>
    <row r="74" spans="1:66" x14ac:dyDescent="0.3">
      <c r="A74" s="26">
        <v>75.617699999999999</v>
      </c>
      <c r="B74" s="107" t="s">
        <v>1452</v>
      </c>
      <c r="C74" s="19">
        <v>14237073</v>
      </c>
      <c r="D74" s="19">
        <v>0</v>
      </c>
      <c r="E74" s="20">
        <v>7701834</v>
      </c>
      <c r="F74" s="21">
        <v>0</v>
      </c>
      <c r="G74" s="19">
        <v>1689558</v>
      </c>
      <c r="H74" s="19">
        <v>0</v>
      </c>
      <c r="I74" s="19">
        <v>1689558</v>
      </c>
      <c r="J74" s="19">
        <v>0</v>
      </c>
      <c r="K74" s="19">
        <v>1280031</v>
      </c>
      <c r="L74" s="19">
        <v>0</v>
      </c>
      <c r="M74" s="20">
        <v>2571379</v>
      </c>
      <c r="N74" s="21">
        <v>0</v>
      </c>
      <c r="O74" s="20">
        <v>2311749</v>
      </c>
      <c r="P74" s="21"/>
      <c r="Q74" s="109">
        <v>3684244</v>
      </c>
      <c r="R74" s="108">
        <v>0</v>
      </c>
      <c r="S74" s="20">
        <v>6161961</v>
      </c>
      <c r="T74" s="24">
        <v>0</v>
      </c>
      <c r="U74" s="19">
        <v>5197956</v>
      </c>
      <c r="V74" s="19"/>
      <c r="W74" s="20">
        <v>2574491</v>
      </c>
      <c r="X74" s="21">
        <v>0</v>
      </c>
      <c r="Y74" s="19">
        <v>2188924</v>
      </c>
      <c r="Z74" s="19">
        <v>0</v>
      </c>
      <c r="AA74" s="21">
        <v>733986</v>
      </c>
      <c r="AB74" s="21">
        <v>0</v>
      </c>
      <c r="AC74" s="20">
        <v>2414875</v>
      </c>
      <c r="AD74" s="21">
        <v>0</v>
      </c>
      <c r="AE74" s="19">
        <v>1046537</v>
      </c>
      <c r="AF74" s="19">
        <v>0</v>
      </c>
      <c r="AG74" s="20">
        <v>2190884</v>
      </c>
      <c r="AH74" s="21">
        <v>0</v>
      </c>
      <c r="AI74" s="21">
        <v>1674512</v>
      </c>
      <c r="AJ74" s="21">
        <v>0</v>
      </c>
      <c r="AK74" s="20">
        <v>1847453</v>
      </c>
      <c r="AL74" s="21">
        <v>0</v>
      </c>
      <c r="AM74" s="19">
        <v>1511512</v>
      </c>
      <c r="AN74" s="19"/>
      <c r="AO74" s="19">
        <v>403077</v>
      </c>
      <c r="AP74" s="19"/>
      <c r="AQ74" s="20">
        <v>543357</v>
      </c>
      <c r="AR74" s="21">
        <v>0</v>
      </c>
      <c r="AS74" s="20">
        <v>119320</v>
      </c>
      <c r="AT74" s="19"/>
      <c r="AU74" s="19">
        <v>876183</v>
      </c>
      <c r="AV74" s="19">
        <v>0</v>
      </c>
      <c r="AW74" s="19">
        <v>3473032</v>
      </c>
      <c r="AX74" s="19"/>
      <c r="AY74" s="19"/>
      <c r="AZ74" s="19"/>
      <c r="BA74" s="19">
        <v>0</v>
      </c>
      <c r="BB74" s="19">
        <v>0</v>
      </c>
      <c r="BC74" s="19"/>
      <c r="BD74" s="19"/>
      <c r="BE74" s="19"/>
      <c r="BF74" s="19"/>
      <c r="BG74" s="16">
        <f t="shared" si="4"/>
        <v>68123486</v>
      </c>
      <c r="BH74" s="16">
        <f t="shared" si="4"/>
        <v>0</v>
      </c>
      <c r="BI74" s="104">
        <f t="shared" si="5"/>
        <v>68123486</v>
      </c>
      <c r="BJ74" s="104">
        <f t="shared" si="6"/>
        <v>0</v>
      </c>
      <c r="BK74" s="105">
        <f t="shared" si="7"/>
        <v>733986</v>
      </c>
      <c r="BL74" s="106"/>
      <c r="BM74" s="105"/>
      <c r="BN74" s="106"/>
    </row>
    <row r="75" spans="1:66" x14ac:dyDescent="0.3">
      <c r="A75" s="26">
        <v>75.61869999999999</v>
      </c>
      <c r="B75" s="107" t="s">
        <v>1453</v>
      </c>
      <c r="C75" s="19">
        <v>9569353</v>
      </c>
      <c r="D75" s="19">
        <v>0</v>
      </c>
      <c r="E75" s="20">
        <v>6520724</v>
      </c>
      <c r="F75" s="21">
        <v>0</v>
      </c>
      <c r="G75" s="19">
        <v>5111559</v>
      </c>
      <c r="H75" s="19">
        <v>0</v>
      </c>
      <c r="I75" s="19">
        <v>5111559</v>
      </c>
      <c r="J75" s="19">
        <v>0</v>
      </c>
      <c r="K75" s="19">
        <v>140078</v>
      </c>
      <c r="L75" s="19">
        <v>0</v>
      </c>
      <c r="M75" s="25">
        <v>2182135</v>
      </c>
      <c r="N75" s="21">
        <v>0</v>
      </c>
      <c r="O75" s="20">
        <v>3349019</v>
      </c>
      <c r="P75" s="21"/>
      <c r="Q75" s="109">
        <v>4504353</v>
      </c>
      <c r="R75" s="108">
        <v>0</v>
      </c>
      <c r="S75" s="20">
        <v>5830250</v>
      </c>
      <c r="T75" s="24">
        <v>0</v>
      </c>
      <c r="U75" s="19">
        <v>5798386</v>
      </c>
      <c r="V75" s="19"/>
      <c r="W75" s="20">
        <v>92107</v>
      </c>
      <c r="X75" s="21">
        <v>0</v>
      </c>
      <c r="Y75" s="19">
        <v>3190854</v>
      </c>
      <c r="Z75" s="19">
        <v>0</v>
      </c>
      <c r="AA75" s="21">
        <v>888867</v>
      </c>
      <c r="AB75" s="21">
        <v>0</v>
      </c>
      <c r="AC75" s="20">
        <v>3861155</v>
      </c>
      <c r="AD75" s="21">
        <v>0</v>
      </c>
      <c r="AE75" s="19">
        <v>3015264</v>
      </c>
      <c r="AF75" s="19">
        <v>0</v>
      </c>
      <c r="AG75" s="20">
        <v>3939851</v>
      </c>
      <c r="AH75" s="21">
        <v>0</v>
      </c>
      <c r="AI75" s="21">
        <v>3581562</v>
      </c>
      <c r="AJ75" s="21">
        <v>0</v>
      </c>
      <c r="AK75" s="20">
        <v>1020200</v>
      </c>
      <c r="AL75" s="21">
        <v>0</v>
      </c>
      <c r="AM75" s="19">
        <v>1188728</v>
      </c>
      <c r="AN75" s="19"/>
      <c r="AO75" s="19">
        <v>1940830</v>
      </c>
      <c r="AP75" s="19"/>
      <c r="AQ75" s="20">
        <v>532934</v>
      </c>
      <c r="AR75" s="21">
        <v>0</v>
      </c>
      <c r="AS75" s="19"/>
      <c r="AT75" s="19"/>
      <c r="AU75" s="19">
        <v>538445</v>
      </c>
      <c r="AV75" s="19">
        <v>0</v>
      </c>
      <c r="AW75" s="19">
        <v>7490559</v>
      </c>
      <c r="AX75" s="19"/>
      <c r="AY75" s="19"/>
      <c r="AZ75" s="19"/>
      <c r="BA75" s="19">
        <v>0</v>
      </c>
      <c r="BB75" s="19">
        <v>0</v>
      </c>
      <c r="BC75" s="19"/>
      <c r="BD75" s="19"/>
      <c r="BE75" s="19"/>
      <c r="BF75" s="19"/>
      <c r="BG75" s="16">
        <f t="shared" si="4"/>
        <v>79398772</v>
      </c>
      <c r="BH75" s="16">
        <f t="shared" si="4"/>
        <v>0</v>
      </c>
      <c r="BI75" s="104">
        <f t="shared" si="5"/>
        <v>79398772</v>
      </c>
      <c r="BJ75" s="104">
        <f t="shared" si="6"/>
        <v>0</v>
      </c>
      <c r="BK75" s="105">
        <f t="shared" si="7"/>
        <v>888867</v>
      </c>
      <c r="BL75" s="106"/>
      <c r="BM75" s="105"/>
      <c r="BN75" s="106"/>
    </row>
    <row r="76" spans="1:66" ht="31.5" x14ac:dyDescent="0.3">
      <c r="A76" s="26">
        <v>75.6297</v>
      </c>
      <c r="B76" s="107" t="s">
        <v>1454</v>
      </c>
      <c r="C76" s="19"/>
      <c r="D76" s="19"/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/>
      <c r="P76" s="19"/>
      <c r="Q76" s="108">
        <v>0</v>
      </c>
      <c r="R76" s="108">
        <v>0</v>
      </c>
      <c r="S76" s="19">
        <v>0</v>
      </c>
      <c r="T76" s="19">
        <v>0</v>
      </c>
      <c r="U76" s="19"/>
      <c r="V76" s="19"/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21">
        <v>24648</v>
      </c>
      <c r="AJ76" s="21">
        <v>0</v>
      </c>
      <c r="AK76" s="19">
        <v>0</v>
      </c>
      <c r="AL76" s="19">
        <v>0</v>
      </c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>
        <v>0</v>
      </c>
      <c r="BB76" s="19">
        <v>0</v>
      </c>
      <c r="BC76" s="19"/>
      <c r="BD76" s="19"/>
      <c r="BE76" s="19"/>
      <c r="BF76" s="19"/>
      <c r="BG76" s="16">
        <f t="shared" si="4"/>
        <v>24648</v>
      </c>
      <c r="BH76" s="16">
        <f t="shared" si="4"/>
        <v>0</v>
      </c>
      <c r="BI76" s="104">
        <f t="shared" si="5"/>
        <v>24648</v>
      </c>
      <c r="BJ76" s="104">
        <f t="shared" si="6"/>
        <v>0</v>
      </c>
      <c r="BK76" s="105">
        <f t="shared" si="7"/>
        <v>0</v>
      </c>
      <c r="BL76" s="106"/>
      <c r="BM76" s="105"/>
      <c r="BN76" s="106"/>
    </row>
    <row r="77" spans="1:66" ht="31.5" x14ac:dyDescent="0.3">
      <c r="A77" s="26">
        <v>75.63069999999999</v>
      </c>
      <c r="B77" s="107" t="s">
        <v>1455</v>
      </c>
      <c r="C77" s="19">
        <v>805800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/>
      <c r="P77" s="19"/>
      <c r="Q77" s="109">
        <v>1001004</v>
      </c>
      <c r="R77" s="108">
        <v>0</v>
      </c>
      <c r="S77" s="19">
        <v>0</v>
      </c>
      <c r="T77" s="19">
        <v>0</v>
      </c>
      <c r="U77" s="19"/>
      <c r="V77" s="19"/>
      <c r="W77" s="20">
        <v>413258</v>
      </c>
      <c r="X77" s="21">
        <v>0</v>
      </c>
      <c r="Y77" s="19">
        <v>0</v>
      </c>
      <c r="Z77" s="19">
        <v>0</v>
      </c>
      <c r="AA77" s="21">
        <v>149342</v>
      </c>
      <c r="AB77" s="21">
        <v>0</v>
      </c>
      <c r="AC77" s="20">
        <v>670000</v>
      </c>
      <c r="AD77" s="21">
        <v>0</v>
      </c>
      <c r="AE77" s="19">
        <v>0</v>
      </c>
      <c r="AF77" s="19">
        <v>0</v>
      </c>
      <c r="AG77" s="19">
        <v>0</v>
      </c>
      <c r="AH77" s="19">
        <v>0</v>
      </c>
      <c r="AI77" s="21">
        <v>80000</v>
      </c>
      <c r="AJ77" s="21">
        <v>0</v>
      </c>
      <c r="AK77" s="20">
        <v>706000</v>
      </c>
      <c r="AL77" s="21">
        <v>0</v>
      </c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>
        <v>0</v>
      </c>
      <c r="BB77" s="19">
        <v>0</v>
      </c>
      <c r="BC77" s="19"/>
      <c r="BD77" s="19"/>
      <c r="BE77" s="19"/>
      <c r="BF77" s="19"/>
      <c r="BG77" s="16">
        <f t="shared" si="4"/>
        <v>3825404</v>
      </c>
      <c r="BH77" s="16">
        <f t="shared" si="4"/>
        <v>0</v>
      </c>
      <c r="BI77" s="104">
        <f t="shared" si="5"/>
        <v>3825404</v>
      </c>
      <c r="BJ77" s="104">
        <f t="shared" si="6"/>
        <v>0</v>
      </c>
      <c r="BK77" s="105">
        <f t="shared" si="7"/>
        <v>149342</v>
      </c>
      <c r="BL77" s="106"/>
      <c r="BM77" s="105"/>
      <c r="BN77" s="106"/>
    </row>
    <row r="78" spans="1:66" x14ac:dyDescent="0.3">
      <c r="A78" s="26">
        <v>75.710700000000003</v>
      </c>
      <c r="B78" s="107" t="s">
        <v>1456</v>
      </c>
      <c r="C78" s="19"/>
      <c r="D78" s="19"/>
      <c r="E78" s="20">
        <v>881442</v>
      </c>
      <c r="F78" s="21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/>
      <c r="P78" s="19"/>
      <c r="Q78" s="108">
        <v>0</v>
      </c>
      <c r="R78" s="108">
        <v>0</v>
      </c>
      <c r="S78" s="19">
        <v>0</v>
      </c>
      <c r="T78" s="19">
        <v>0</v>
      </c>
      <c r="U78" s="19"/>
      <c r="V78" s="19"/>
      <c r="W78" s="20">
        <v>338000</v>
      </c>
      <c r="X78" s="21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9">
        <v>0</v>
      </c>
      <c r="AL78" s="19">
        <v>0</v>
      </c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>
        <v>0</v>
      </c>
      <c r="BB78" s="19">
        <v>0</v>
      </c>
      <c r="BC78" s="19"/>
      <c r="BD78" s="19"/>
      <c r="BE78" s="19"/>
      <c r="BF78" s="19"/>
      <c r="BG78" s="16">
        <f t="shared" si="4"/>
        <v>1219442</v>
      </c>
      <c r="BH78" s="16">
        <f t="shared" si="4"/>
        <v>0</v>
      </c>
      <c r="BI78" s="104">
        <f t="shared" si="5"/>
        <v>1219442</v>
      </c>
      <c r="BJ78" s="104">
        <f t="shared" si="6"/>
        <v>0</v>
      </c>
      <c r="BK78" s="105">
        <f t="shared" si="7"/>
        <v>0</v>
      </c>
      <c r="BL78" s="106"/>
      <c r="BM78" s="105"/>
      <c r="BN78" s="106"/>
    </row>
    <row r="79" spans="1:66" x14ac:dyDescent="0.3">
      <c r="A79" s="26">
        <v>75.740600000000001</v>
      </c>
      <c r="B79" s="107" t="s">
        <v>1457</v>
      </c>
      <c r="C79" s="19"/>
      <c r="D79" s="19"/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/>
      <c r="P79" s="19"/>
      <c r="Q79" s="108">
        <v>0</v>
      </c>
      <c r="R79" s="108">
        <v>0</v>
      </c>
      <c r="S79" s="19">
        <v>0</v>
      </c>
      <c r="T79" s="19">
        <v>0</v>
      </c>
      <c r="U79" s="19"/>
      <c r="V79" s="19"/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>
        <v>0</v>
      </c>
      <c r="BB79" s="19">
        <v>0</v>
      </c>
      <c r="BC79" s="19"/>
      <c r="BD79" s="19"/>
      <c r="BE79" s="19"/>
      <c r="BF79" s="19"/>
      <c r="BG79" s="16">
        <f t="shared" si="4"/>
        <v>0</v>
      </c>
      <c r="BH79" s="16">
        <f t="shared" si="4"/>
        <v>0</v>
      </c>
      <c r="BI79" s="104">
        <f t="shared" si="5"/>
        <v>0</v>
      </c>
      <c r="BJ79" s="104">
        <f t="shared" si="6"/>
        <v>0</v>
      </c>
      <c r="BK79" s="105">
        <f t="shared" si="7"/>
        <v>0</v>
      </c>
      <c r="BL79" s="106"/>
      <c r="BM79" s="105"/>
      <c r="BN79" s="106"/>
    </row>
    <row r="80" spans="1:66" x14ac:dyDescent="0.3">
      <c r="A80" s="26">
        <v>75.74069999999999</v>
      </c>
      <c r="B80" s="107" t="s">
        <v>1458</v>
      </c>
      <c r="C80" s="19">
        <v>1486454.35</v>
      </c>
      <c r="D80" s="19">
        <v>0</v>
      </c>
      <c r="E80" s="20">
        <v>829900.78</v>
      </c>
      <c r="F80" s="21">
        <v>0</v>
      </c>
      <c r="G80" s="19">
        <v>981462.5</v>
      </c>
      <c r="H80" s="19">
        <v>0</v>
      </c>
      <c r="I80" s="19">
        <v>981462.5</v>
      </c>
      <c r="J80" s="19">
        <v>0</v>
      </c>
      <c r="K80" s="19">
        <v>519802.4</v>
      </c>
      <c r="L80" s="19">
        <v>0</v>
      </c>
      <c r="M80" s="20">
        <v>897938.27</v>
      </c>
      <c r="N80" s="21">
        <v>0</v>
      </c>
      <c r="O80" s="20">
        <v>191353.28999999998</v>
      </c>
      <c r="P80" s="21"/>
      <c r="Q80" s="109">
        <v>1301602.19</v>
      </c>
      <c r="R80" s="108">
        <v>0</v>
      </c>
      <c r="S80" s="20">
        <v>381639.53</v>
      </c>
      <c r="T80" s="24">
        <v>0</v>
      </c>
      <c r="U80" s="19">
        <v>1158230.6499999999</v>
      </c>
      <c r="V80" s="19"/>
      <c r="W80" s="20">
        <v>623764.99</v>
      </c>
      <c r="X80" s="21">
        <v>0</v>
      </c>
      <c r="Y80" s="19">
        <v>353954.51</v>
      </c>
      <c r="Z80" s="19">
        <v>0</v>
      </c>
      <c r="AA80" s="21">
        <v>133388.38</v>
      </c>
      <c r="AB80" s="21">
        <v>0</v>
      </c>
      <c r="AC80" s="20">
        <v>513683.87</v>
      </c>
      <c r="AD80" s="21">
        <v>0</v>
      </c>
      <c r="AE80" s="19">
        <v>386784.93999999994</v>
      </c>
      <c r="AF80" s="19">
        <v>0</v>
      </c>
      <c r="AG80" s="21">
        <v>489582.67000000004</v>
      </c>
      <c r="AH80" s="21">
        <v>0</v>
      </c>
      <c r="AI80" s="21">
        <v>360710.21</v>
      </c>
      <c r="AJ80" s="21">
        <v>0</v>
      </c>
      <c r="AK80" s="20">
        <v>349197.68</v>
      </c>
      <c r="AL80" s="21">
        <v>0</v>
      </c>
      <c r="AM80" s="19">
        <v>47851.77</v>
      </c>
      <c r="AN80" s="19"/>
      <c r="AO80" s="19">
        <v>11800</v>
      </c>
      <c r="AP80" s="19"/>
      <c r="AQ80" s="20">
        <v>18218</v>
      </c>
      <c r="AR80" s="21">
        <v>0</v>
      </c>
      <c r="AS80" s="20">
        <v>13475</v>
      </c>
      <c r="AT80" s="19"/>
      <c r="AU80" s="19">
        <v>2227</v>
      </c>
      <c r="AV80" s="19">
        <v>0</v>
      </c>
      <c r="AW80" s="19"/>
      <c r="AX80" s="19"/>
      <c r="AY80" s="19"/>
      <c r="AZ80" s="19"/>
      <c r="BA80" s="19">
        <v>0</v>
      </c>
      <c r="BB80" s="19">
        <v>0</v>
      </c>
      <c r="BC80" s="19"/>
      <c r="BD80" s="19"/>
      <c r="BE80" s="19"/>
      <c r="BF80" s="19"/>
      <c r="BG80" s="16">
        <f t="shared" si="4"/>
        <v>12034485.48</v>
      </c>
      <c r="BH80" s="16">
        <f t="shared" si="4"/>
        <v>0</v>
      </c>
      <c r="BI80" s="104">
        <f t="shared" si="5"/>
        <v>12034485.48</v>
      </c>
      <c r="BJ80" s="104">
        <f t="shared" si="6"/>
        <v>0</v>
      </c>
      <c r="BK80" s="105">
        <f t="shared" si="7"/>
        <v>133388.38</v>
      </c>
      <c r="BL80" s="106"/>
      <c r="BM80" s="105"/>
      <c r="BN80" s="106"/>
    </row>
    <row r="81" spans="1:66" x14ac:dyDescent="0.3">
      <c r="A81" s="26">
        <v>75.76169999999999</v>
      </c>
      <c r="B81" s="107" t="s">
        <v>1461</v>
      </c>
      <c r="C81" s="19"/>
      <c r="D81" s="19"/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/>
      <c r="P81" s="19"/>
      <c r="Q81" s="108">
        <v>0</v>
      </c>
      <c r="R81" s="108">
        <v>0</v>
      </c>
      <c r="S81" s="19">
        <v>0</v>
      </c>
      <c r="T81" s="19">
        <v>0</v>
      </c>
      <c r="U81" s="19"/>
      <c r="V81" s="19"/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>
        <v>0</v>
      </c>
      <c r="AM81" s="19"/>
      <c r="AN81" s="19"/>
      <c r="AO81" s="19"/>
      <c r="AP81" s="19"/>
      <c r="AQ81" s="19">
        <v>0</v>
      </c>
      <c r="AR81" s="19">
        <v>0</v>
      </c>
      <c r="AS81" s="19"/>
      <c r="AT81" s="19"/>
      <c r="AU81" s="19">
        <v>0</v>
      </c>
      <c r="AV81" s="19">
        <v>0</v>
      </c>
      <c r="AW81" s="19">
        <v>2924702</v>
      </c>
      <c r="AX81" s="19"/>
      <c r="AY81" s="19"/>
      <c r="AZ81" s="19"/>
      <c r="BA81" s="19">
        <v>0</v>
      </c>
      <c r="BB81" s="19">
        <v>0</v>
      </c>
      <c r="BC81" s="19"/>
      <c r="BD81" s="19"/>
      <c r="BE81" s="19"/>
      <c r="BF81" s="19"/>
      <c r="BG81" s="16">
        <f t="shared" si="4"/>
        <v>2924702</v>
      </c>
      <c r="BH81" s="16">
        <f t="shared" si="4"/>
        <v>0</v>
      </c>
      <c r="BI81" s="104">
        <f t="shared" si="5"/>
        <v>2924702</v>
      </c>
      <c r="BJ81" s="104">
        <f t="shared" si="6"/>
        <v>0</v>
      </c>
      <c r="BK81" s="105">
        <f t="shared" si="7"/>
        <v>0</v>
      </c>
      <c r="BL81" s="106"/>
      <c r="BM81" s="105"/>
      <c r="BN81" s="106"/>
    </row>
    <row r="82" spans="1:66" x14ac:dyDescent="0.3">
      <c r="A82" s="26">
        <v>75.762699999999995</v>
      </c>
      <c r="B82" s="107" t="s">
        <v>1462</v>
      </c>
      <c r="C82" s="19"/>
      <c r="D82" s="19"/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20">
        <v>99406</v>
      </c>
      <c r="N82" s="21">
        <v>0</v>
      </c>
      <c r="O82" s="20">
        <v>49952</v>
      </c>
      <c r="P82" s="21"/>
      <c r="Q82" s="108">
        <v>0</v>
      </c>
      <c r="R82" s="108">
        <v>0</v>
      </c>
      <c r="S82" s="19">
        <v>0</v>
      </c>
      <c r="T82" s="19">
        <v>0</v>
      </c>
      <c r="U82" s="19"/>
      <c r="V82" s="19"/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>
        <v>369282</v>
      </c>
      <c r="AD82" s="21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/>
      <c r="AN82" s="19"/>
      <c r="AO82" s="19"/>
      <c r="AP82" s="19"/>
      <c r="AQ82" s="20">
        <v>13000</v>
      </c>
      <c r="AR82" s="21">
        <v>0</v>
      </c>
      <c r="AS82" s="19"/>
      <c r="AT82" s="19"/>
      <c r="AU82" s="19"/>
      <c r="AV82" s="19"/>
      <c r="AW82" s="19">
        <v>3519150</v>
      </c>
      <c r="AX82" s="19"/>
      <c r="AY82" s="19"/>
      <c r="AZ82" s="19"/>
      <c r="BA82" s="19">
        <v>0</v>
      </c>
      <c r="BB82" s="19">
        <v>0</v>
      </c>
      <c r="BC82" s="19"/>
      <c r="BD82" s="19"/>
      <c r="BE82" s="19"/>
      <c r="BF82" s="19"/>
      <c r="BG82" s="16">
        <f t="shared" si="4"/>
        <v>4050790</v>
      </c>
      <c r="BH82" s="16">
        <f t="shared" si="4"/>
        <v>0</v>
      </c>
      <c r="BI82" s="104">
        <f t="shared" si="5"/>
        <v>4050790</v>
      </c>
      <c r="BJ82" s="104">
        <f t="shared" si="6"/>
        <v>0</v>
      </c>
      <c r="BK82" s="105">
        <f t="shared" si="7"/>
        <v>0</v>
      </c>
      <c r="BL82" s="106"/>
      <c r="BM82" s="105"/>
      <c r="BN82" s="106"/>
    </row>
    <row r="83" spans="1:66" x14ac:dyDescent="0.3">
      <c r="A83" s="26">
        <v>75.7637</v>
      </c>
      <c r="B83" s="107" t="s">
        <v>1463</v>
      </c>
      <c r="C83" s="19">
        <v>22880</v>
      </c>
      <c r="D83" s="19">
        <v>0</v>
      </c>
      <c r="E83" s="20">
        <v>26820</v>
      </c>
      <c r="F83" s="21">
        <v>0</v>
      </c>
      <c r="G83" s="19">
        <v>16480</v>
      </c>
      <c r="H83" s="19">
        <v>0</v>
      </c>
      <c r="I83" s="19">
        <v>16480</v>
      </c>
      <c r="J83" s="19">
        <v>0</v>
      </c>
      <c r="K83" s="19">
        <v>11600</v>
      </c>
      <c r="L83" s="19">
        <v>0</v>
      </c>
      <c r="M83" s="20">
        <v>15880</v>
      </c>
      <c r="N83" s="21">
        <v>0</v>
      </c>
      <c r="O83" s="20">
        <v>11600</v>
      </c>
      <c r="P83" s="21"/>
      <c r="Q83" s="109">
        <v>18680</v>
      </c>
      <c r="R83" s="108">
        <v>0</v>
      </c>
      <c r="S83" s="20">
        <v>13240</v>
      </c>
      <c r="T83" s="24">
        <v>0</v>
      </c>
      <c r="U83" s="19">
        <v>17240</v>
      </c>
      <c r="V83" s="19"/>
      <c r="W83" s="20">
        <v>7280</v>
      </c>
      <c r="X83" s="21">
        <v>0</v>
      </c>
      <c r="Y83" s="19">
        <v>7200</v>
      </c>
      <c r="Z83" s="19">
        <v>0</v>
      </c>
      <c r="AA83" s="21">
        <v>6200</v>
      </c>
      <c r="AB83" s="21">
        <v>0</v>
      </c>
      <c r="AC83" s="20">
        <v>17160</v>
      </c>
      <c r="AD83" s="21">
        <v>0</v>
      </c>
      <c r="AE83" s="19">
        <v>12000</v>
      </c>
      <c r="AF83" s="19">
        <v>0</v>
      </c>
      <c r="AG83" s="20">
        <v>14880</v>
      </c>
      <c r="AH83" s="21">
        <v>0</v>
      </c>
      <c r="AI83" s="21">
        <v>12040</v>
      </c>
      <c r="AJ83" s="21">
        <v>0</v>
      </c>
      <c r="AK83" s="20">
        <v>7320</v>
      </c>
      <c r="AL83" s="21">
        <v>0</v>
      </c>
      <c r="AM83" s="19">
        <v>1880</v>
      </c>
      <c r="AN83" s="19"/>
      <c r="AO83" s="19">
        <v>600</v>
      </c>
      <c r="AP83" s="19"/>
      <c r="AQ83" s="20">
        <v>720</v>
      </c>
      <c r="AR83" s="21">
        <v>0</v>
      </c>
      <c r="AS83" s="20">
        <v>320</v>
      </c>
      <c r="AT83" s="19"/>
      <c r="AU83" s="19">
        <v>400</v>
      </c>
      <c r="AV83" s="19">
        <v>0</v>
      </c>
      <c r="AW83" s="19">
        <v>1760</v>
      </c>
      <c r="AX83" s="19"/>
      <c r="AY83" s="19"/>
      <c r="AZ83" s="19"/>
      <c r="BA83" s="19">
        <v>0</v>
      </c>
      <c r="BB83" s="19">
        <v>0</v>
      </c>
      <c r="BC83" s="19"/>
      <c r="BD83" s="19"/>
      <c r="BE83" s="19"/>
      <c r="BF83" s="19"/>
      <c r="BG83" s="16">
        <f t="shared" si="4"/>
        <v>260660</v>
      </c>
      <c r="BH83" s="16">
        <f t="shared" si="4"/>
        <v>0</v>
      </c>
      <c r="BI83" s="104">
        <f t="shared" si="5"/>
        <v>260660</v>
      </c>
      <c r="BJ83" s="104">
        <f t="shared" si="6"/>
        <v>0</v>
      </c>
      <c r="BK83" s="105">
        <f t="shared" si="7"/>
        <v>6200</v>
      </c>
      <c r="BL83" s="106"/>
      <c r="BM83" s="105"/>
      <c r="BN83" s="106"/>
    </row>
    <row r="84" spans="1:66" x14ac:dyDescent="0.3">
      <c r="A84" s="26">
        <v>75.767699999999991</v>
      </c>
      <c r="B84" s="107" t="s">
        <v>1465</v>
      </c>
      <c r="C84" s="19"/>
      <c r="D84" s="19"/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/>
      <c r="P84" s="19"/>
      <c r="Q84" s="109">
        <v>8763</v>
      </c>
      <c r="R84" s="108">
        <v>0</v>
      </c>
      <c r="S84" s="19">
        <v>0</v>
      </c>
      <c r="T84" s="19">
        <v>0</v>
      </c>
      <c r="U84" s="19"/>
      <c r="V84" s="19"/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>
        <v>0</v>
      </c>
      <c r="BB84" s="19">
        <v>0</v>
      </c>
      <c r="BC84" s="19"/>
      <c r="BD84" s="19"/>
      <c r="BE84" s="19"/>
      <c r="BF84" s="19"/>
      <c r="BG84" s="16">
        <f t="shared" si="4"/>
        <v>8763</v>
      </c>
      <c r="BH84" s="16">
        <f t="shared" si="4"/>
        <v>0</v>
      </c>
      <c r="BI84" s="104">
        <f t="shared" si="5"/>
        <v>8763</v>
      </c>
      <c r="BJ84" s="104">
        <f t="shared" si="6"/>
        <v>0</v>
      </c>
      <c r="BK84" s="105">
        <f t="shared" si="7"/>
        <v>0</v>
      </c>
      <c r="BL84" s="106"/>
      <c r="BM84" s="105"/>
      <c r="BN84" s="106"/>
    </row>
    <row r="85" spans="1:66" x14ac:dyDescent="0.3">
      <c r="A85" s="26">
        <v>75.7697</v>
      </c>
      <c r="B85" s="107" t="s">
        <v>1466</v>
      </c>
      <c r="C85" s="19">
        <v>3885810.74</v>
      </c>
      <c r="D85" s="19">
        <v>0</v>
      </c>
      <c r="E85" s="20">
        <v>2815789.7199999997</v>
      </c>
      <c r="F85" s="21">
        <v>0</v>
      </c>
      <c r="G85" s="19">
        <v>338074</v>
      </c>
      <c r="H85" s="19">
        <v>0</v>
      </c>
      <c r="I85" s="19">
        <v>338074</v>
      </c>
      <c r="J85" s="19">
        <v>0</v>
      </c>
      <c r="K85" s="19">
        <v>59014.3</v>
      </c>
      <c r="L85" s="19">
        <v>0</v>
      </c>
      <c r="M85" s="20">
        <v>122576</v>
      </c>
      <c r="N85" s="21">
        <v>0</v>
      </c>
      <c r="O85" s="20">
        <v>285904.33</v>
      </c>
      <c r="P85" s="21"/>
      <c r="Q85" s="109">
        <v>554155.32000000007</v>
      </c>
      <c r="R85" s="108">
        <v>0</v>
      </c>
      <c r="S85" s="20">
        <v>1085387.32</v>
      </c>
      <c r="T85" s="24">
        <v>0</v>
      </c>
      <c r="U85" s="19">
        <v>691712</v>
      </c>
      <c r="V85" s="19"/>
      <c r="W85" s="20">
        <v>128874.57</v>
      </c>
      <c r="X85" s="21">
        <v>0</v>
      </c>
      <c r="Y85" s="19">
        <v>106605.69</v>
      </c>
      <c r="Z85" s="19">
        <v>0</v>
      </c>
      <c r="AA85" s="21">
        <v>75047.89</v>
      </c>
      <c r="AB85" s="21">
        <v>0</v>
      </c>
      <c r="AC85" s="20">
        <v>1131059.6300000001</v>
      </c>
      <c r="AD85" s="21">
        <v>0</v>
      </c>
      <c r="AE85" s="19">
        <v>91762.93</v>
      </c>
      <c r="AF85" s="19">
        <v>0</v>
      </c>
      <c r="AG85" s="20">
        <v>175908.44999999998</v>
      </c>
      <c r="AH85" s="21">
        <v>0</v>
      </c>
      <c r="AI85" s="21">
        <v>175706.90000000002</v>
      </c>
      <c r="AJ85" s="21">
        <v>0</v>
      </c>
      <c r="AK85" s="20">
        <v>125119.66999999998</v>
      </c>
      <c r="AL85" s="21">
        <v>0</v>
      </c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>
        <v>0</v>
      </c>
      <c r="BB85" s="19">
        <v>0</v>
      </c>
      <c r="BC85" s="19"/>
      <c r="BD85" s="19"/>
      <c r="BE85" s="19"/>
      <c r="BF85" s="19"/>
      <c r="BG85" s="16">
        <f t="shared" si="4"/>
        <v>12186583.460000001</v>
      </c>
      <c r="BH85" s="16">
        <f t="shared" si="4"/>
        <v>0</v>
      </c>
      <c r="BI85" s="104">
        <f t="shared" si="5"/>
        <v>12186583.460000001</v>
      </c>
      <c r="BJ85" s="104">
        <f t="shared" si="6"/>
        <v>0</v>
      </c>
      <c r="BK85" s="105">
        <f t="shared" si="7"/>
        <v>75047.89</v>
      </c>
      <c r="BL85" s="106"/>
      <c r="BM85" s="105"/>
      <c r="BN85" s="106"/>
    </row>
    <row r="86" spans="1:66" x14ac:dyDescent="0.3">
      <c r="A86" s="26">
        <v>75.770699999999991</v>
      </c>
      <c r="B86" s="107" t="s">
        <v>1467</v>
      </c>
      <c r="C86" s="19">
        <v>110300</v>
      </c>
      <c r="D86" s="19">
        <v>0</v>
      </c>
      <c r="E86" s="20">
        <v>62900</v>
      </c>
      <c r="F86" s="21">
        <v>0</v>
      </c>
      <c r="G86" s="19">
        <v>59000</v>
      </c>
      <c r="H86" s="19">
        <v>0</v>
      </c>
      <c r="I86" s="19">
        <v>59000</v>
      </c>
      <c r="J86" s="19">
        <v>0</v>
      </c>
      <c r="K86" s="19">
        <v>0</v>
      </c>
      <c r="L86" s="19">
        <v>0</v>
      </c>
      <c r="M86" s="20">
        <v>25900</v>
      </c>
      <c r="N86" s="21">
        <v>0</v>
      </c>
      <c r="O86" s="20">
        <v>42650</v>
      </c>
      <c r="P86" s="21"/>
      <c r="Q86" s="109">
        <v>42400</v>
      </c>
      <c r="R86" s="108">
        <v>0</v>
      </c>
      <c r="S86" s="20">
        <v>38900</v>
      </c>
      <c r="T86" s="24">
        <v>0</v>
      </c>
      <c r="U86" s="19">
        <v>52600</v>
      </c>
      <c r="V86" s="19"/>
      <c r="W86" s="20">
        <v>29600</v>
      </c>
      <c r="X86" s="21">
        <v>0</v>
      </c>
      <c r="Y86" s="19">
        <v>23500</v>
      </c>
      <c r="Z86" s="19">
        <v>0</v>
      </c>
      <c r="AA86" s="21">
        <v>21200</v>
      </c>
      <c r="AB86" s="21">
        <v>0</v>
      </c>
      <c r="AC86" s="20">
        <v>25200</v>
      </c>
      <c r="AD86" s="21">
        <v>0</v>
      </c>
      <c r="AE86" s="19">
        <v>18100</v>
      </c>
      <c r="AF86" s="19">
        <v>0</v>
      </c>
      <c r="AG86" s="20">
        <v>34900</v>
      </c>
      <c r="AH86" s="21">
        <v>0</v>
      </c>
      <c r="AI86" s="21">
        <v>20900</v>
      </c>
      <c r="AJ86" s="21">
        <v>0</v>
      </c>
      <c r="AK86" s="20">
        <v>43300</v>
      </c>
      <c r="AL86" s="21">
        <v>0</v>
      </c>
      <c r="AM86" s="19">
        <v>7200</v>
      </c>
      <c r="AN86" s="19"/>
      <c r="AO86" s="19">
        <v>3600</v>
      </c>
      <c r="AP86" s="19"/>
      <c r="AQ86" s="20">
        <v>3595</v>
      </c>
      <c r="AR86" s="21">
        <v>0</v>
      </c>
      <c r="AS86" s="19"/>
      <c r="AT86" s="19"/>
      <c r="AU86" s="19">
        <v>3600</v>
      </c>
      <c r="AV86" s="19">
        <v>0</v>
      </c>
      <c r="AW86" s="19">
        <v>14400</v>
      </c>
      <c r="AX86" s="19"/>
      <c r="AY86" s="19"/>
      <c r="AZ86" s="19"/>
      <c r="BA86" s="19">
        <v>0</v>
      </c>
      <c r="BB86" s="19">
        <v>0</v>
      </c>
      <c r="BC86" s="19"/>
      <c r="BD86" s="19"/>
      <c r="BE86" s="19"/>
      <c r="BF86" s="19"/>
      <c r="BG86" s="16">
        <f t="shared" si="4"/>
        <v>742745</v>
      </c>
      <c r="BH86" s="16">
        <f t="shared" si="4"/>
        <v>0</v>
      </c>
      <c r="BI86" s="104">
        <f t="shared" si="5"/>
        <v>742745</v>
      </c>
      <c r="BJ86" s="104">
        <f t="shared" si="6"/>
        <v>0</v>
      </c>
      <c r="BK86" s="105">
        <f t="shared" si="7"/>
        <v>21200</v>
      </c>
      <c r="BL86" s="106"/>
      <c r="BM86" s="105"/>
      <c r="BN86" s="106"/>
    </row>
    <row r="87" spans="1:66" x14ac:dyDescent="0.3">
      <c r="A87" s="26">
        <v>75.810699999999997</v>
      </c>
      <c r="B87" s="107" t="s">
        <v>1468</v>
      </c>
      <c r="C87" s="19">
        <v>92326</v>
      </c>
      <c r="D87" s="19">
        <v>0</v>
      </c>
      <c r="E87" s="20">
        <v>191494</v>
      </c>
      <c r="F87" s="21">
        <v>0</v>
      </c>
      <c r="G87" s="19">
        <v>94728</v>
      </c>
      <c r="H87" s="19">
        <v>0</v>
      </c>
      <c r="I87" s="19">
        <v>94728</v>
      </c>
      <c r="J87" s="19">
        <v>0</v>
      </c>
      <c r="K87" s="19">
        <v>44589</v>
      </c>
      <c r="L87" s="19">
        <v>0</v>
      </c>
      <c r="M87" s="20">
        <v>137308</v>
      </c>
      <c r="N87" s="21">
        <v>0</v>
      </c>
      <c r="O87" s="20">
        <v>96613</v>
      </c>
      <c r="P87" s="21"/>
      <c r="Q87" s="108">
        <v>0</v>
      </c>
      <c r="R87" s="108">
        <v>0</v>
      </c>
      <c r="S87" s="20">
        <v>176799</v>
      </c>
      <c r="T87" s="24">
        <v>0</v>
      </c>
      <c r="U87" s="19">
        <v>186713</v>
      </c>
      <c r="V87" s="19"/>
      <c r="W87" s="20">
        <v>249202</v>
      </c>
      <c r="X87" s="21">
        <v>0</v>
      </c>
      <c r="Y87" s="19">
        <v>102099</v>
      </c>
      <c r="Z87" s="19">
        <v>0</v>
      </c>
      <c r="AA87" s="21">
        <v>37514</v>
      </c>
      <c r="AB87" s="21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21">
        <v>202685</v>
      </c>
      <c r="AJ87" s="21">
        <v>0</v>
      </c>
      <c r="AK87" s="20">
        <v>98196</v>
      </c>
      <c r="AL87" s="21">
        <v>0</v>
      </c>
      <c r="AM87" s="19">
        <v>15988</v>
      </c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>
        <v>0</v>
      </c>
      <c r="BB87" s="19">
        <v>0</v>
      </c>
      <c r="BC87" s="19"/>
      <c r="BD87" s="19"/>
      <c r="BE87" s="19"/>
      <c r="BF87" s="19"/>
      <c r="BG87" s="16">
        <f t="shared" si="4"/>
        <v>1820982</v>
      </c>
      <c r="BH87" s="16">
        <f t="shared" si="4"/>
        <v>0</v>
      </c>
      <c r="BI87" s="104">
        <f t="shared" si="5"/>
        <v>1820982</v>
      </c>
      <c r="BJ87" s="104">
        <f t="shared" si="6"/>
        <v>0</v>
      </c>
      <c r="BK87" s="105">
        <f t="shared" si="7"/>
        <v>37514</v>
      </c>
      <c r="BL87" s="106"/>
      <c r="BM87" s="105"/>
      <c r="BN87" s="106"/>
    </row>
    <row r="88" spans="1:66" ht="31.5" x14ac:dyDescent="0.3">
      <c r="A88" s="26">
        <v>75.830699999999993</v>
      </c>
      <c r="B88" s="107" t="s">
        <v>1470</v>
      </c>
      <c r="C88" s="19"/>
      <c r="D88" s="19"/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/>
      <c r="P88" s="19"/>
      <c r="Q88" s="109">
        <v>140664</v>
      </c>
      <c r="R88" s="108">
        <v>0</v>
      </c>
      <c r="S88" s="19">
        <v>0</v>
      </c>
      <c r="T88" s="19">
        <v>0</v>
      </c>
      <c r="U88" s="19"/>
      <c r="V88" s="19"/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>
        <v>460387</v>
      </c>
      <c r="AD88" s="21">
        <v>0</v>
      </c>
      <c r="AE88" s="19">
        <v>144155</v>
      </c>
      <c r="AF88" s="19">
        <v>0</v>
      </c>
      <c r="AG88" s="20">
        <v>282033</v>
      </c>
      <c r="AH88" s="21">
        <v>0</v>
      </c>
      <c r="AI88" s="19">
        <v>0</v>
      </c>
      <c r="AJ88" s="19">
        <v>0</v>
      </c>
      <c r="AK88" s="19">
        <v>0</v>
      </c>
      <c r="AL88" s="19">
        <v>0</v>
      </c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>
        <v>862680796</v>
      </c>
      <c r="AZ88" s="19"/>
      <c r="BA88" s="19">
        <v>0</v>
      </c>
      <c r="BB88" s="19">
        <v>0</v>
      </c>
      <c r="BC88" s="19"/>
      <c r="BD88" s="19"/>
      <c r="BE88" s="19"/>
      <c r="BF88" s="19"/>
      <c r="BG88" s="16">
        <f t="shared" si="4"/>
        <v>863708035</v>
      </c>
      <c r="BH88" s="16">
        <f t="shared" si="4"/>
        <v>0</v>
      </c>
      <c r="BI88" s="104">
        <f t="shared" si="5"/>
        <v>863708035</v>
      </c>
      <c r="BJ88" s="104">
        <f t="shared" si="6"/>
        <v>0</v>
      </c>
      <c r="BK88" s="105">
        <f t="shared" si="7"/>
        <v>0</v>
      </c>
      <c r="BL88" s="106"/>
      <c r="BM88" s="105"/>
      <c r="BN88" s="106"/>
    </row>
    <row r="89" spans="1:66" x14ac:dyDescent="0.3">
      <c r="A89" s="26">
        <v>75.831699999999998</v>
      </c>
      <c r="B89" s="107" t="s">
        <v>1471</v>
      </c>
      <c r="C89" s="19">
        <v>7490103</v>
      </c>
      <c r="D89" s="19">
        <v>0</v>
      </c>
      <c r="E89" s="20">
        <v>8868166</v>
      </c>
      <c r="F89" s="21">
        <v>0</v>
      </c>
      <c r="G89" s="19">
        <v>8231350</v>
      </c>
      <c r="H89" s="19">
        <v>0</v>
      </c>
      <c r="I89" s="19">
        <v>8231350</v>
      </c>
      <c r="J89" s="19">
        <v>0</v>
      </c>
      <c r="K89" s="19">
        <v>3012597</v>
      </c>
      <c r="L89" s="19">
        <v>0</v>
      </c>
      <c r="M89" s="20">
        <v>7765006</v>
      </c>
      <c r="N89" s="21">
        <v>0</v>
      </c>
      <c r="O89" s="20">
        <v>6177342</v>
      </c>
      <c r="P89" s="21"/>
      <c r="Q89" s="109">
        <v>9191358</v>
      </c>
      <c r="R89" s="108">
        <v>0</v>
      </c>
      <c r="S89" s="20">
        <v>6559475</v>
      </c>
      <c r="T89" s="24">
        <v>0</v>
      </c>
      <c r="U89" s="19">
        <v>7455304</v>
      </c>
      <c r="V89" s="19"/>
      <c r="W89" s="20">
        <v>7213285</v>
      </c>
      <c r="X89" s="21">
        <v>0</v>
      </c>
      <c r="Y89" s="19">
        <v>4150641</v>
      </c>
      <c r="Z89" s="19">
        <v>0</v>
      </c>
      <c r="AA89" s="21">
        <v>3427221</v>
      </c>
      <c r="AB89" s="21">
        <v>0</v>
      </c>
      <c r="AC89" s="20">
        <v>11056057</v>
      </c>
      <c r="AD89" s="21">
        <v>0</v>
      </c>
      <c r="AE89" s="19">
        <v>7083639</v>
      </c>
      <c r="AF89" s="19">
        <v>0</v>
      </c>
      <c r="AG89" s="20">
        <v>9858286</v>
      </c>
      <c r="AH89" s="21">
        <v>0</v>
      </c>
      <c r="AI89" s="21">
        <v>7384416</v>
      </c>
      <c r="AJ89" s="21">
        <v>0</v>
      </c>
      <c r="AK89" s="25">
        <v>6387640</v>
      </c>
      <c r="AL89" s="21">
        <v>0</v>
      </c>
      <c r="AM89" s="19">
        <v>2573629</v>
      </c>
      <c r="AN89" s="19"/>
      <c r="AO89" s="19">
        <v>320248</v>
      </c>
      <c r="AP89" s="19"/>
      <c r="AQ89" s="20">
        <v>1024938</v>
      </c>
      <c r="AR89" s="21">
        <v>0</v>
      </c>
      <c r="AS89" s="20">
        <v>702685</v>
      </c>
      <c r="AT89" s="19"/>
      <c r="AU89" s="19">
        <v>511297</v>
      </c>
      <c r="AV89" s="19">
        <v>0</v>
      </c>
      <c r="AW89" s="19">
        <v>5030549</v>
      </c>
      <c r="AX89" s="19"/>
      <c r="AY89" s="19"/>
      <c r="AZ89" s="19"/>
      <c r="BA89" s="19">
        <v>0</v>
      </c>
      <c r="BB89" s="19">
        <v>0</v>
      </c>
      <c r="BC89" s="19"/>
      <c r="BD89" s="19"/>
      <c r="BE89" s="19"/>
      <c r="BF89" s="19"/>
      <c r="BG89" s="16">
        <f t="shared" si="4"/>
        <v>139706582</v>
      </c>
      <c r="BH89" s="16">
        <f t="shared" si="4"/>
        <v>0</v>
      </c>
      <c r="BI89" s="104">
        <f t="shared" si="5"/>
        <v>139706582</v>
      </c>
      <c r="BJ89" s="104">
        <f t="shared" si="6"/>
        <v>0</v>
      </c>
      <c r="BK89" s="105">
        <f t="shared" si="7"/>
        <v>3427221</v>
      </c>
      <c r="BL89" s="106"/>
      <c r="BM89" s="105"/>
      <c r="BN89" s="106"/>
    </row>
    <row r="90" spans="1:66" x14ac:dyDescent="0.3">
      <c r="A90" s="26">
        <v>75.840699999999998</v>
      </c>
      <c r="B90" s="107" t="s">
        <v>1472</v>
      </c>
      <c r="C90" s="19"/>
      <c r="D90" s="19"/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/>
      <c r="P90" s="19"/>
      <c r="Q90" s="108">
        <v>0</v>
      </c>
      <c r="R90" s="108">
        <v>0</v>
      </c>
      <c r="S90" s="19">
        <v>0</v>
      </c>
      <c r="T90" s="19">
        <v>0</v>
      </c>
      <c r="U90" s="19"/>
      <c r="V90" s="19"/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>
        <v>0</v>
      </c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>
        <v>96189651</v>
      </c>
      <c r="AZ90" s="19"/>
      <c r="BA90" s="19">
        <v>0</v>
      </c>
      <c r="BB90" s="19">
        <v>0</v>
      </c>
      <c r="BC90" s="19"/>
      <c r="BD90" s="19"/>
      <c r="BE90" s="19"/>
      <c r="BF90" s="19"/>
      <c r="BG90" s="16">
        <f t="shared" ref="BG90:BH141" si="8">C90+E90+G90+I90+K90+M90+O90+Q90+S90+U90+W90+Y90+AA90+AC90+AE90+AG90+AI90+AK90+AM90+AO90+AQ90+AS90+AU90+AW90+AY90+BA90+BC90+BE90</f>
        <v>96189651</v>
      </c>
      <c r="BH90" s="16">
        <f t="shared" si="8"/>
        <v>0</v>
      </c>
      <c r="BI90" s="104">
        <f t="shared" ref="BI90:BI141" si="9">IF(BG90-BH90&gt;0,BG90-BH90,0)</f>
        <v>96189651</v>
      </c>
      <c r="BJ90" s="104">
        <f t="shared" ref="BJ90:BJ141" si="10">IF(BH90-BG90&gt;0,BH90-BG90,0)</f>
        <v>0</v>
      </c>
      <c r="BK90" s="105">
        <f t="shared" ref="BK90:BK141" si="11">AA90+AB90</f>
        <v>0</v>
      </c>
      <c r="BL90" s="106"/>
      <c r="BM90" s="105"/>
      <c r="BN90" s="106"/>
    </row>
    <row r="91" spans="1:66" x14ac:dyDescent="0.3">
      <c r="A91" s="26">
        <v>75.860699999999994</v>
      </c>
      <c r="B91" s="107" t="s">
        <v>1473</v>
      </c>
      <c r="C91" s="19">
        <v>0</v>
      </c>
      <c r="D91" s="19">
        <v>0</v>
      </c>
      <c r="E91" s="20">
        <v>143566</v>
      </c>
      <c r="F91" s="21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20">
        <v>295363</v>
      </c>
      <c r="N91" s="21">
        <v>0</v>
      </c>
      <c r="O91" s="19"/>
      <c r="P91" s="19"/>
      <c r="Q91" s="109">
        <v>352445</v>
      </c>
      <c r="R91" s="108">
        <v>0</v>
      </c>
      <c r="S91" s="20">
        <v>144720</v>
      </c>
      <c r="T91" s="24">
        <v>0</v>
      </c>
      <c r="U91" s="19">
        <v>327971</v>
      </c>
      <c r="V91" s="19"/>
      <c r="W91" s="20">
        <v>638224</v>
      </c>
      <c r="X91" s="21">
        <v>0</v>
      </c>
      <c r="Y91" s="19">
        <v>143600</v>
      </c>
      <c r="Z91" s="19">
        <v>0</v>
      </c>
      <c r="AA91" s="21">
        <v>155555</v>
      </c>
      <c r="AB91" s="21">
        <v>0</v>
      </c>
      <c r="AC91" s="20">
        <v>338313</v>
      </c>
      <c r="AD91" s="21">
        <v>0</v>
      </c>
      <c r="AE91" s="19">
        <v>175980</v>
      </c>
      <c r="AF91" s="19">
        <v>0</v>
      </c>
      <c r="AG91" s="20">
        <v>143098</v>
      </c>
      <c r="AH91" s="21">
        <v>0</v>
      </c>
      <c r="AI91" s="19">
        <v>0</v>
      </c>
      <c r="AJ91" s="19">
        <v>0</v>
      </c>
      <c r="AK91" s="20">
        <v>468399</v>
      </c>
      <c r="AL91" s="21">
        <v>0</v>
      </c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>
        <v>293060</v>
      </c>
      <c r="AX91" s="19"/>
      <c r="AY91" s="19"/>
      <c r="AZ91" s="19"/>
      <c r="BA91" s="19">
        <v>0</v>
      </c>
      <c r="BB91" s="19">
        <v>0</v>
      </c>
      <c r="BC91" s="19"/>
      <c r="BD91" s="19"/>
      <c r="BE91" s="19"/>
      <c r="BF91" s="19"/>
      <c r="BG91" s="16">
        <f t="shared" si="8"/>
        <v>3620294</v>
      </c>
      <c r="BH91" s="16">
        <f t="shared" si="8"/>
        <v>0</v>
      </c>
      <c r="BI91" s="104">
        <f t="shared" si="9"/>
        <v>3620294</v>
      </c>
      <c r="BJ91" s="104">
        <f t="shared" si="10"/>
        <v>0</v>
      </c>
      <c r="BK91" s="105">
        <f t="shared" si="11"/>
        <v>155555</v>
      </c>
      <c r="BL91" s="106"/>
      <c r="BM91" s="105"/>
      <c r="BN91" s="106"/>
    </row>
    <row r="92" spans="1:66" x14ac:dyDescent="0.3">
      <c r="A92" s="26">
        <v>75.861699999999999</v>
      </c>
      <c r="B92" s="107" t="s">
        <v>1473</v>
      </c>
      <c r="C92" s="19"/>
      <c r="D92" s="19"/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/>
      <c r="P92" s="19"/>
      <c r="Q92" s="108">
        <v>0</v>
      </c>
      <c r="R92" s="108">
        <v>0</v>
      </c>
      <c r="S92" s="19">
        <v>0</v>
      </c>
      <c r="T92" s="19">
        <v>0</v>
      </c>
      <c r="U92" s="19"/>
      <c r="V92" s="19"/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21">
        <v>335817</v>
      </c>
      <c r="AJ92" s="21">
        <v>0</v>
      </c>
      <c r="AK92" s="19">
        <v>0</v>
      </c>
      <c r="AL92" s="19">
        <v>0</v>
      </c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>
        <v>0</v>
      </c>
      <c r="BB92" s="19">
        <v>0</v>
      </c>
      <c r="BC92" s="19"/>
      <c r="BD92" s="19"/>
      <c r="BE92" s="19"/>
      <c r="BF92" s="19"/>
      <c r="BG92" s="16">
        <f t="shared" si="8"/>
        <v>335817</v>
      </c>
      <c r="BH92" s="16">
        <f t="shared" si="8"/>
        <v>0</v>
      </c>
      <c r="BI92" s="104">
        <f t="shared" si="9"/>
        <v>335817</v>
      </c>
      <c r="BJ92" s="104">
        <f t="shared" si="10"/>
        <v>0</v>
      </c>
      <c r="BK92" s="105">
        <f t="shared" si="11"/>
        <v>0</v>
      </c>
      <c r="BL92" s="106"/>
      <c r="BM92" s="105"/>
      <c r="BN92" s="106"/>
    </row>
    <row r="93" spans="1:66" x14ac:dyDescent="0.3">
      <c r="A93" s="26">
        <v>75.870699999999999</v>
      </c>
      <c r="B93" s="107" t="s">
        <v>1474</v>
      </c>
      <c r="C93" s="19"/>
      <c r="D93" s="19"/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/>
      <c r="P93" s="19"/>
      <c r="Q93" s="108">
        <v>0</v>
      </c>
      <c r="R93" s="108">
        <v>0</v>
      </c>
      <c r="S93" s="19">
        <v>0</v>
      </c>
      <c r="T93" s="19">
        <v>0</v>
      </c>
      <c r="U93" s="19"/>
      <c r="V93" s="19"/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20">
        <v>31500</v>
      </c>
      <c r="AL93" s="21">
        <v>0</v>
      </c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>
        <v>0</v>
      </c>
      <c r="BB93" s="19">
        <v>0</v>
      </c>
      <c r="BC93" s="19"/>
      <c r="BD93" s="19"/>
      <c r="BE93" s="19"/>
      <c r="BF93" s="19"/>
      <c r="BG93" s="16">
        <f t="shared" si="8"/>
        <v>31500</v>
      </c>
      <c r="BH93" s="16">
        <f t="shared" si="8"/>
        <v>0</v>
      </c>
      <c r="BI93" s="104">
        <f t="shared" si="9"/>
        <v>31500</v>
      </c>
      <c r="BJ93" s="104">
        <f t="shared" si="10"/>
        <v>0</v>
      </c>
      <c r="BK93" s="105">
        <f t="shared" si="11"/>
        <v>0</v>
      </c>
      <c r="BL93" s="106"/>
      <c r="BM93" s="105"/>
      <c r="BN93" s="106"/>
    </row>
    <row r="94" spans="1:66" x14ac:dyDescent="0.3">
      <c r="A94" s="26">
        <v>75.88069999999999</v>
      </c>
      <c r="B94" s="107" t="s">
        <v>1475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20">
        <v>21000</v>
      </c>
      <c r="N94" s="21">
        <v>0</v>
      </c>
      <c r="O94" s="19"/>
      <c r="P94" s="19"/>
      <c r="Q94" s="109">
        <v>10500</v>
      </c>
      <c r="R94" s="108">
        <v>0</v>
      </c>
      <c r="S94" s="19">
        <v>0</v>
      </c>
      <c r="T94" s="19">
        <v>0</v>
      </c>
      <c r="U94" s="19">
        <v>21000</v>
      </c>
      <c r="V94" s="19"/>
      <c r="W94" s="20">
        <v>42000</v>
      </c>
      <c r="X94" s="21">
        <v>0</v>
      </c>
      <c r="Y94" s="19">
        <v>0</v>
      </c>
      <c r="Z94" s="19">
        <v>0</v>
      </c>
      <c r="AA94" s="21">
        <v>10500</v>
      </c>
      <c r="AB94" s="21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>
        <v>0</v>
      </c>
      <c r="BB94" s="19">
        <v>0</v>
      </c>
      <c r="BC94" s="19"/>
      <c r="BD94" s="19"/>
      <c r="BE94" s="19"/>
      <c r="BF94" s="19"/>
      <c r="BG94" s="16">
        <f t="shared" si="8"/>
        <v>105000</v>
      </c>
      <c r="BH94" s="16">
        <f t="shared" si="8"/>
        <v>0</v>
      </c>
      <c r="BI94" s="104">
        <f t="shared" si="9"/>
        <v>105000</v>
      </c>
      <c r="BJ94" s="104">
        <f t="shared" si="10"/>
        <v>0</v>
      </c>
      <c r="BK94" s="105">
        <f t="shared" si="11"/>
        <v>10500</v>
      </c>
      <c r="BL94" s="106"/>
      <c r="BM94" s="105"/>
      <c r="BN94" s="106"/>
    </row>
    <row r="95" spans="1:66" ht="47.25" x14ac:dyDescent="0.3">
      <c r="A95" s="26">
        <v>75.883700000000005</v>
      </c>
      <c r="B95" s="107" t="s">
        <v>1476</v>
      </c>
      <c r="C95" s="19"/>
      <c r="D95" s="19"/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20">
        <v>375840</v>
      </c>
      <c r="P95" s="21"/>
      <c r="Q95" s="109">
        <v>644904</v>
      </c>
      <c r="R95" s="108">
        <v>0</v>
      </c>
      <c r="S95" s="19">
        <v>0</v>
      </c>
      <c r="T95" s="19">
        <v>0</v>
      </c>
      <c r="U95" s="19"/>
      <c r="V95" s="19"/>
      <c r="W95" s="20">
        <v>394080</v>
      </c>
      <c r="X95" s="21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>
        <v>0</v>
      </c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>
        <v>0</v>
      </c>
      <c r="BB95" s="19">
        <v>0</v>
      </c>
      <c r="BC95" s="19"/>
      <c r="BD95" s="19"/>
      <c r="BE95" s="19"/>
      <c r="BF95" s="19"/>
      <c r="BG95" s="16">
        <f t="shared" si="8"/>
        <v>1414824</v>
      </c>
      <c r="BH95" s="16">
        <f t="shared" si="8"/>
        <v>0</v>
      </c>
      <c r="BI95" s="104">
        <f t="shared" si="9"/>
        <v>1414824</v>
      </c>
      <c r="BJ95" s="104">
        <f t="shared" si="10"/>
        <v>0</v>
      </c>
      <c r="BK95" s="105">
        <f t="shared" si="11"/>
        <v>0</v>
      </c>
      <c r="BL95" s="106"/>
      <c r="BM95" s="105"/>
      <c r="BN95" s="106"/>
    </row>
    <row r="96" spans="1:66" ht="31.5" x14ac:dyDescent="0.3">
      <c r="A96" s="26">
        <v>75.890699999999995</v>
      </c>
      <c r="B96" s="107" t="s">
        <v>1477</v>
      </c>
      <c r="C96" s="19"/>
      <c r="D96" s="19"/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20">
        <v>2205348</v>
      </c>
      <c r="N96" s="21">
        <v>0</v>
      </c>
      <c r="O96" s="19"/>
      <c r="P96" s="19"/>
      <c r="Q96" s="109">
        <v>94106</v>
      </c>
      <c r="R96" s="108">
        <v>0</v>
      </c>
      <c r="S96" s="19">
        <v>0</v>
      </c>
      <c r="T96" s="19">
        <v>0</v>
      </c>
      <c r="U96" s="19"/>
      <c r="V96" s="19"/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1392277</v>
      </c>
      <c r="AN96" s="19"/>
      <c r="AO96" s="19"/>
      <c r="AP96" s="19"/>
      <c r="AQ96" s="20">
        <v>660959</v>
      </c>
      <c r="AR96" s="21">
        <v>0</v>
      </c>
      <c r="AS96" s="20">
        <v>298422</v>
      </c>
      <c r="AT96" s="19"/>
      <c r="AU96" s="19"/>
      <c r="AV96" s="19"/>
      <c r="AW96" s="19">
        <v>131780</v>
      </c>
      <c r="AX96" s="19"/>
      <c r="AY96" s="19"/>
      <c r="AZ96" s="19"/>
      <c r="BA96" s="19">
        <v>0</v>
      </c>
      <c r="BB96" s="19">
        <v>0</v>
      </c>
      <c r="BC96" s="19"/>
      <c r="BD96" s="19"/>
      <c r="BE96" s="19"/>
      <c r="BF96" s="19"/>
      <c r="BG96" s="16">
        <f t="shared" si="8"/>
        <v>4782892</v>
      </c>
      <c r="BH96" s="16">
        <f t="shared" si="8"/>
        <v>0</v>
      </c>
      <c r="BI96" s="104">
        <f t="shared" si="9"/>
        <v>4782892</v>
      </c>
      <c r="BJ96" s="104">
        <f t="shared" si="10"/>
        <v>0</v>
      </c>
      <c r="BK96" s="105">
        <f t="shared" si="11"/>
        <v>0</v>
      </c>
      <c r="BL96" s="106"/>
      <c r="BM96" s="105"/>
      <c r="BN96" s="106"/>
    </row>
    <row r="97" spans="1:66" x14ac:dyDescent="0.3">
      <c r="A97" s="26">
        <v>76.101699999999994</v>
      </c>
      <c r="B97" s="107" t="s">
        <v>1479</v>
      </c>
      <c r="C97" s="19">
        <v>811495</v>
      </c>
      <c r="D97" s="19">
        <v>0</v>
      </c>
      <c r="E97" s="20">
        <v>806292</v>
      </c>
      <c r="F97" s="21">
        <v>0</v>
      </c>
      <c r="G97" s="19">
        <v>681157</v>
      </c>
      <c r="H97" s="19">
        <v>0</v>
      </c>
      <c r="I97" s="19">
        <v>681157</v>
      </c>
      <c r="J97" s="19">
        <v>0</v>
      </c>
      <c r="K97" s="19">
        <v>118000</v>
      </c>
      <c r="L97" s="19">
        <v>0</v>
      </c>
      <c r="M97" s="19">
        <v>0</v>
      </c>
      <c r="N97" s="19">
        <v>0</v>
      </c>
      <c r="O97" s="20">
        <v>6604009</v>
      </c>
      <c r="P97" s="21"/>
      <c r="Q97" s="109">
        <v>328938</v>
      </c>
      <c r="R97" s="108">
        <v>0</v>
      </c>
      <c r="S97" s="20">
        <v>1574409</v>
      </c>
      <c r="T97" s="24">
        <v>0</v>
      </c>
      <c r="U97" s="19">
        <v>444490</v>
      </c>
      <c r="V97" s="19"/>
      <c r="W97" s="20">
        <v>219996</v>
      </c>
      <c r="X97" s="21">
        <v>0</v>
      </c>
      <c r="Y97" s="19">
        <v>216047</v>
      </c>
      <c r="Z97" s="19">
        <v>0</v>
      </c>
      <c r="AA97" s="21">
        <v>416733</v>
      </c>
      <c r="AB97" s="21">
        <v>0</v>
      </c>
      <c r="AC97" s="20">
        <v>681659</v>
      </c>
      <c r="AD97" s="21">
        <v>0</v>
      </c>
      <c r="AE97" s="19">
        <v>166077</v>
      </c>
      <c r="AF97" s="19">
        <v>0</v>
      </c>
      <c r="AG97" s="20">
        <v>316186</v>
      </c>
      <c r="AH97" s="21">
        <v>0</v>
      </c>
      <c r="AI97" s="21">
        <v>1264220</v>
      </c>
      <c r="AJ97" s="21">
        <v>0</v>
      </c>
      <c r="AK97" s="20">
        <v>188106</v>
      </c>
      <c r="AL97" s="21">
        <v>0</v>
      </c>
      <c r="AM97" s="19">
        <v>15000</v>
      </c>
      <c r="AN97" s="19"/>
      <c r="AO97" s="19"/>
      <c r="AP97" s="19"/>
      <c r="AQ97" s="19"/>
      <c r="AR97" s="19"/>
      <c r="AS97" s="19"/>
      <c r="AT97" s="19"/>
      <c r="AU97" s="19"/>
      <c r="AV97" s="19"/>
      <c r="AW97" s="19">
        <v>740594</v>
      </c>
      <c r="AX97" s="19"/>
      <c r="AY97" s="19"/>
      <c r="AZ97" s="19"/>
      <c r="BA97" s="19">
        <v>0</v>
      </c>
      <c r="BB97" s="19">
        <v>0</v>
      </c>
      <c r="BC97" s="19"/>
      <c r="BD97" s="19"/>
      <c r="BE97" s="19"/>
      <c r="BF97" s="19"/>
      <c r="BG97" s="16">
        <f t="shared" si="8"/>
        <v>16274565</v>
      </c>
      <c r="BH97" s="16">
        <f t="shared" si="8"/>
        <v>0</v>
      </c>
      <c r="BI97" s="104">
        <f t="shared" si="9"/>
        <v>16274565</v>
      </c>
      <c r="BJ97" s="104">
        <f t="shared" si="10"/>
        <v>0</v>
      </c>
      <c r="BK97" s="105">
        <f t="shared" si="11"/>
        <v>416733</v>
      </c>
      <c r="BL97" s="106"/>
      <c r="BM97" s="105"/>
      <c r="BN97" s="106"/>
    </row>
    <row r="98" spans="1:66" x14ac:dyDescent="0.3">
      <c r="A98" s="26">
        <v>76.102699999999999</v>
      </c>
      <c r="B98" s="107" t="s">
        <v>1480</v>
      </c>
      <c r="C98" s="19">
        <v>777056</v>
      </c>
      <c r="D98" s="19">
        <v>0</v>
      </c>
      <c r="E98" s="20">
        <v>829781</v>
      </c>
      <c r="F98" s="21">
        <v>0</v>
      </c>
      <c r="G98" s="19">
        <v>537996</v>
      </c>
      <c r="H98" s="19">
        <v>0</v>
      </c>
      <c r="I98" s="19">
        <v>537996</v>
      </c>
      <c r="J98" s="19">
        <v>0</v>
      </c>
      <c r="K98" s="19">
        <v>63083</v>
      </c>
      <c r="L98" s="19">
        <v>0</v>
      </c>
      <c r="M98" s="20">
        <v>556243</v>
      </c>
      <c r="N98" s="21">
        <v>0</v>
      </c>
      <c r="O98" s="20">
        <v>25741</v>
      </c>
      <c r="P98" s="21"/>
      <c r="Q98" s="109">
        <v>239244</v>
      </c>
      <c r="R98" s="108">
        <v>0</v>
      </c>
      <c r="S98" s="20">
        <v>109863</v>
      </c>
      <c r="T98" s="24">
        <v>0</v>
      </c>
      <c r="U98" s="19">
        <v>135794</v>
      </c>
      <c r="V98" s="19"/>
      <c r="W98" s="20">
        <v>297815</v>
      </c>
      <c r="X98" s="21">
        <v>0</v>
      </c>
      <c r="Y98" s="19">
        <v>117011</v>
      </c>
      <c r="Z98" s="19">
        <v>0</v>
      </c>
      <c r="AA98" s="21">
        <v>97147</v>
      </c>
      <c r="AB98" s="21">
        <v>0</v>
      </c>
      <c r="AC98" s="20">
        <v>491357</v>
      </c>
      <c r="AD98" s="21">
        <v>0</v>
      </c>
      <c r="AE98" s="19">
        <v>376746</v>
      </c>
      <c r="AF98" s="19">
        <v>0</v>
      </c>
      <c r="AG98" s="19">
        <v>0</v>
      </c>
      <c r="AH98" s="19">
        <v>0</v>
      </c>
      <c r="AI98" s="21">
        <v>235852</v>
      </c>
      <c r="AJ98" s="21">
        <v>0</v>
      </c>
      <c r="AK98" s="20">
        <v>49339</v>
      </c>
      <c r="AL98" s="21">
        <v>0</v>
      </c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>
        <v>344317</v>
      </c>
      <c r="AX98" s="19"/>
      <c r="AY98" s="19"/>
      <c r="AZ98" s="19"/>
      <c r="BA98" s="19">
        <v>0</v>
      </c>
      <c r="BB98" s="19">
        <v>0</v>
      </c>
      <c r="BC98" s="19"/>
      <c r="BD98" s="19"/>
      <c r="BE98" s="19"/>
      <c r="BF98" s="19"/>
      <c r="BG98" s="16">
        <f t="shared" si="8"/>
        <v>5822381</v>
      </c>
      <c r="BH98" s="16">
        <f t="shared" si="8"/>
        <v>0</v>
      </c>
      <c r="BI98" s="104">
        <f t="shared" si="9"/>
        <v>5822381</v>
      </c>
      <c r="BJ98" s="104">
        <f t="shared" si="10"/>
        <v>0</v>
      </c>
      <c r="BK98" s="105">
        <f t="shared" si="11"/>
        <v>97147</v>
      </c>
      <c r="BL98" s="106"/>
      <c r="BM98" s="105"/>
      <c r="BN98" s="106"/>
    </row>
    <row r="99" spans="1:66" ht="31.5" x14ac:dyDescent="0.3">
      <c r="A99" s="26">
        <v>76.108699999999999</v>
      </c>
      <c r="B99" s="107" t="s">
        <v>1481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20">
        <v>2970</v>
      </c>
      <c r="N99" s="21">
        <v>0</v>
      </c>
      <c r="O99" s="19"/>
      <c r="P99" s="19"/>
      <c r="Q99" s="108">
        <v>0</v>
      </c>
      <c r="R99" s="108">
        <v>0</v>
      </c>
      <c r="S99" s="20">
        <v>5220</v>
      </c>
      <c r="T99" s="24">
        <v>0</v>
      </c>
      <c r="U99" s="19"/>
      <c r="V99" s="19"/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1620</v>
      </c>
      <c r="AN99" s="19"/>
      <c r="AO99" s="19"/>
      <c r="AP99" s="19"/>
      <c r="AQ99" s="19">
        <v>0</v>
      </c>
      <c r="AR99" s="19">
        <v>0</v>
      </c>
      <c r="AS99" s="19"/>
      <c r="AT99" s="19"/>
      <c r="AU99" s="19">
        <v>0</v>
      </c>
      <c r="AV99" s="19">
        <v>0</v>
      </c>
      <c r="AW99" s="19"/>
      <c r="AX99" s="19"/>
      <c r="AY99" s="19"/>
      <c r="AZ99" s="19"/>
      <c r="BA99" s="19">
        <v>0</v>
      </c>
      <c r="BB99" s="19">
        <v>0</v>
      </c>
      <c r="BC99" s="19"/>
      <c r="BD99" s="19"/>
      <c r="BE99" s="19"/>
      <c r="BF99" s="19"/>
      <c r="BG99" s="16">
        <f t="shared" si="8"/>
        <v>9810</v>
      </c>
      <c r="BH99" s="16">
        <f t="shared" si="8"/>
        <v>0</v>
      </c>
      <c r="BI99" s="104">
        <f t="shared" si="9"/>
        <v>9810</v>
      </c>
      <c r="BJ99" s="104">
        <f t="shared" si="10"/>
        <v>0</v>
      </c>
      <c r="BK99" s="105">
        <f t="shared" si="11"/>
        <v>0</v>
      </c>
      <c r="BL99" s="106"/>
      <c r="BM99" s="105"/>
      <c r="BN99" s="106"/>
    </row>
    <row r="100" spans="1:66" x14ac:dyDescent="0.3">
      <c r="A100" s="26">
        <v>76.111699999999999</v>
      </c>
      <c r="B100" s="107" t="s">
        <v>1483</v>
      </c>
      <c r="C100" s="19"/>
      <c r="D100" s="19"/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20558</v>
      </c>
      <c r="L100" s="19">
        <v>0</v>
      </c>
      <c r="M100" s="19">
        <v>0</v>
      </c>
      <c r="N100" s="19">
        <v>0</v>
      </c>
      <c r="O100" s="19"/>
      <c r="P100" s="19"/>
      <c r="Q100" s="109">
        <v>830740</v>
      </c>
      <c r="R100" s="108">
        <v>0</v>
      </c>
      <c r="S100" s="20">
        <v>1864</v>
      </c>
      <c r="T100" s="24">
        <v>0</v>
      </c>
      <c r="U100" s="19"/>
      <c r="V100" s="19"/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>
        <v>0</v>
      </c>
      <c r="BB100" s="19">
        <v>0</v>
      </c>
      <c r="BC100" s="19"/>
      <c r="BD100" s="19"/>
      <c r="BE100" s="19"/>
      <c r="BF100" s="19"/>
      <c r="BG100" s="16">
        <f t="shared" si="8"/>
        <v>853162</v>
      </c>
      <c r="BH100" s="16">
        <f t="shared" si="8"/>
        <v>0</v>
      </c>
      <c r="BI100" s="104">
        <f t="shared" si="9"/>
        <v>853162</v>
      </c>
      <c r="BJ100" s="104">
        <f t="shared" si="10"/>
        <v>0</v>
      </c>
      <c r="BK100" s="105">
        <f t="shared" si="11"/>
        <v>0</v>
      </c>
      <c r="BL100" s="106"/>
      <c r="BM100" s="105"/>
      <c r="BN100" s="106"/>
    </row>
    <row r="101" spans="1:66" ht="31.5" x14ac:dyDescent="0.3">
      <c r="A101" s="26">
        <v>76.111800000000002</v>
      </c>
      <c r="B101" s="107" t="s">
        <v>1484</v>
      </c>
      <c r="C101" s="19"/>
      <c r="D101" s="19"/>
      <c r="E101" s="20">
        <v>2140633</v>
      </c>
      <c r="F101" s="21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/>
      <c r="P101" s="19"/>
      <c r="Q101" s="108">
        <v>0</v>
      </c>
      <c r="R101" s="108">
        <v>0</v>
      </c>
      <c r="S101" s="20">
        <v>222025</v>
      </c>
      <c r="T101" s="24">
        <v>0</v>
      </c>
      <c r="U101" s="19"/>
      <c r="V101" s="19"/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>
        <v>0</v>
      </c>
      <c r="BB101" s="19">
        <v>0</v>
      </c>
      <c r="BC101" s="19"/>
      <c r="BD101" s="19"/>
      <c r="BE101" s="19"/>
      <c r="BF101" s="19"/>
      <c r="BG101" s="16">
        <f t="shared" si="8"/>
        <v>2362658</v>
      </c>
      <c r="BH101" s="16">
        <f t="shared" si="8"/>
        <v>0</v>
      </c>
      <c r="BI101" s="104">
        <f t="shared" si="9"/>
        <v>2362658</v>
      </c>
      <c r="BJ101" s="104">
        <f t="shared" si="10"/>
        <v>0</v>
      </c>
      <c r="BK101" s="105">
        <f t="shared" si="11"/>
        <v>0</v>
      </c>
      <c r="BL101" s="106"/>
      <c r="BM101" s="105"/>
      <c r="BN101" s="106"/>
    </row>
    <row r="102" spans="1:66" x14ac:dyDescent="0.3">
      <c r="A102" s="26">
        <v>76.1126</v>
      </c>
      <c r="B102" s="107" t="s">
        <v>1485</v>
      </c>
      <c r="C102" s="19"/>
      <c r="D102" s="19"/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/>
      <c r="P102" s="19"/>
      <c r="Q102" s="109">
        <v>28257</v>
      </c>
      <c r="R102" s="108">
        <v>0</v>
      </c>
      <c r="S102" s="19">
        <v>0</v>
      </c>
      <c r="T102" s="19">
        <v>0</v>
      </c>
      <c r="U102" s="19"/>
      <c r="V102" s="19"/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>
        <v>0</v>
      </c>
      <c r="BB102" s="19">
        <v>0</v>
      </c>
      <c r="BC102" s="19"/>
      <c r="BD102" s="19"/>
      <c r="BE102" s="19"/>
      <c r="BF102" s="19"/>
      <c r="BG102" s="16">
        <f t="shared" si="8"/>
        <v>28257</v>
      </c>
      <c r="BH102" s="16">
        <f t="shared" si="8"/>
        <v>0</v>
      </c>
      <c r="BI102" s="104">
        <f t="shared" si="9"/>
        <v>28257</v>
      </c>
      <c r="BJ102" s="104">
        <f t="shared" si="10"/>
        <v>0</v>
      </c>
      <c r="BK102" s="105">
        <f t="shared" si="11"/>
        <v>0</v>
      </c>
      <c r="BL102" s="106"/>
      <c r="BM102" s="105"/>
      <c r="BN102" s="106"/>
    </row>
    <row r="103" spans="1:66" x14ac:dyDescent="0.3">
      <c r="A103" s="26">
        <v>76.11269999999999</v>
      </c>
      <c r="B103" s="107" t="s">
        <v>1485</v>
      </c>
      <c r="C103" s="19">
        <v>507108</v>
      </c>
      <c r="D103" s="19">
        <v>0</v>
      </c>
      <c r="E103" s="20">
        <v>214560</v>
      </c>
      <c r="F103" s="21">
        <v>0</v>
      </c>
      <c r="G103" s="19">
        <v>386118</v>
      </c>
      <c r="H103" s="19">
        <v>0</v>
      </c>
      <c r="I103" s="19">
        <v>386118</v>
      </c>
      <c r="J103" s="19">
        <v>0</v>
      </c>
      <c r="K103" s="19">
        <v>98138</v>
      </c>
      <c r="L103" s="19">
        <v>0</v>
      </c>
      <c r="M103" s="20">
        <v>212433</v>
      </c>
      <c r="N103" s="21">
        <v>0</v>
      </c>
      <c r="O103" s="20">
        <v>123650</v>
      </c>
      <c r="P103" s="21"/>
      <c r="Q103" s="109">
        <v>671664</v>
      </c>
      <c r="R103" s="108">
        <v>0</v>
      </c>
      <c r="S103" s="20">
        <v>694541</v>
      </c>
      <c r="T103" s="24">
        <v>0</v>
      </c>
      <c r="U103" s="19">
        <v>203152</v>
      </c>
      <c r="V103" s="19"/>
      <c r="W103" s="20">
        <v>223254</v>
      </c>
      <c r="X103" s="21">
        <v>0</v>
      </c>
      <c r="Y103" s="19">
        <v>222761</v>
      </c>
      <c r="Z103" s="19">
        <v>0</v>
      </c>
      <c r="AA103" s="21">
        <v>221234</v>
      </c>
      <c r="AB103" s="21">
        <v>0</v>
      </c>
      <c r="AC103" s="20">
        <v>251910</v>
      </c>
      <c r="AD103" s="21">
        <v>0</v>
      </c>
      <c r="AE103" s="19">
        <v>205349</v>
      </c>
      <c r="AF103" s="19">
        <v>0</v>
      </c>
      <c r="AG103" s="20">
        <v>326898</v>
      </c>
      <c r="AH103" s="21">
        <v>0</v>
      </c>
      <c r="AI103" s="21">
        <v>218025</v>
      </c>
      <c r="AJ103" s="21">
        <v>0</v>
      </c>
      <c r="AK103" s="20">
        <v>211391</v>
      </c>
      <c r="AL103" s="21">
        <v>0</v>
      </c>
      <c r="AM103" s="19">
        <v>550243</v>
      </c>
      <c r="AN103" s="19"/>
      <c r="AO103" s="19">
        <v>157083</v>
      </c>
      <c r="AP103" s="19"/>
      <c r="AQ103" s="20">
        <v>90746</v>
      </c>
      <c r="AR103" s="21">
        <v>0</v>
      </c>
      <c r="AS103" s="20">
        <v>153934</v>
      </c>
      <c r="AT103" s="19"/>
      <c r="AU103" s="19">
        <v>56084</v>
      </c>
      <c r="AV103" s="19">
        <v>0</v>
      </c>
      <c r="AW103" s="19">
        <v>1903051</v>
      </c>
      <c r="AX103" s="19"/>
      <c r="AY103" s="19"/>
      <c r="AZ103" s="19"/>
      <c r="BA103" s="19">
        <v>0</v>
      </c>
      <c r="BB103" s="19">
        <v>0</v>
      </c>
      <c r="BC103" s="19"/>
      <c r="BD103" s="19"/>
      <c r="BE103" s="19"/>
      <c r="BF103" s="19"/>
      <c r="BG103" s="16">
        <f t="shared" si="8"/>
        <v>8289445</v>
      </c>
      <c r="BH103" s="16">
        <f t="shared" si="8"/>
        <v>0</v>
      </c>
      <c r="BI103" s="104">
        <f t="shared" si="9"/>
        <v>8289445</v>
      </c>
      <c r="BJ103" s="104">
        <f t="shared" si="10"/>
        <v>0</v>
      </c>
      <c r="BK103" s="105">
        <f t="shared" si="11"/>
        <v>221234</v>
      </c>
      <c r="BL103" s="106"/>
      <c r="BM103" s="105"/>
      <c r="BN103" s="106"/>
    </row>
    <row r="104" spans="1:66" x14ac:dyDescent="0.3">
      <c r="A104" s="26">
        <v>76.112799999999993</v>
      </c>
      <c r="B104" s="107" t="s">
        <v>1486</v>
      </c>
      <c r="C104" s="19"/>
      <c r="D104" s="19"/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/>
      <c r="P104" s="19"/>
      <c r="Q104" s="108">
        <v>0</v>
      </c>
      <c r="R104" s="108">
        <v>0</v>
      </c>
      <c r="S104" s="19">
        <v>0</v>
      </c>
      <c r="T104" s="19">
        <v>0</v>
      </c>
      <c r="U104" s="19"/>
      <c r="V104" s="19"/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>
        <v>101263</v>
      </c>
      <c r="AD104" s="21">
        <v>0</v>
      </c>
      <c r="AE104" s="19">
        <v>0</v>
      </c>
      <c r="AF104" s="19">
        <v>0</v>
      </c>
      <c r="AG104" s="19">
        <v>0</v>
      </c>
      <c r="AH104" s="19">
        <v>0</v>
      </c>
      <c r="AI104" s="21">
        <v>1156071</v>
      </c>
      <c r="AJ104" s="21">
        <v>0</v>
      </c>
      <c r="AK104" s="20">
        <v>1027568</v>
      </c>
      <c r="AL104" s="21">
        <v>0</v>
      </c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>
        <v>0</v>
      </c>
      <c r="BB104" s="19">
        <v>0</v>
      </c>
      <c r="BC104" s="19"/>
      <c r="BD104" s="19"/>
      <c r="BE104" s="19"/>
      <c r="BF104" s="19"/>
      <c r="BG104" s="16">
        <f t="shared" si="8"/>
        <v>2284902</v>
      </c>
      <c r="BH104" s="16">
        <f t="shared" si="8"/>
        <v>0</v>
      </c>
      <c r="BI104" s="104">
        <f t="shared" si="9"/>
        <v>2284902</v>
      </c>
      <c r="BJ104" s="104">
        <f t="shared" si="10"/>
        <v>0</v>
      </c>
      <c r="BK104" s="105">
        <f t="shared" si="11"/>
        <v>0</v>
      </c>
      <c r="BL104" s="106"/>
      <c r="BM104" s="105"/>
      <c r="BN104" s="106"/>
    </row>
    <row r="105" spans="1:66" x14ac:dyDescent="0.3">
      <c r="A105" s="26">
        <v>76.113699999999994</v>
      </c>
      <c r="B105" s="107" t="s">
        <v>1487</v>
      </c>
      <c r="C105" s="19">
        <v>109633</v>
      </c>
      <c r="D105" s="19">
        <v>0</v>
      </c>
      <c r="E105" s="20">
        <v>23965</v>
      </c>
      <c r="F105" s="21">
        <v>0</v>
      </c>
      <c r="G105" s="19">
        <v>29555</v>
      </c>
      <c r="H105" s="19">
        <v>0</v>
      </c>
      <c r="I105" s="19">
        <v>29555</v>
      </c>
      <c r="J105" s="19">
        <v>0</v>
      </c>
      <c r="K105" s="19">
        <v>0</v>
      </c>
      <c r="L105" s="19">
        <v>0</v>
      </c>
      <c r="M105" s="20">
        <v>29007</v>
      </c>
      <c r="N105" s="21">
        <v>0</v>
      </c>
      <c r="O105" s="20">
        <v>16485</v>
      </c>
      <c r="P105" s="21"/>
      <c r="Q105" s="109">
        <v>86475</v>
      </c>
      <c r="R105" s="108">
        <v>0</v>
      </c>
      <c r="S105" s="20">
        <v>33045</v>
      </c>
      <c r="T105" s="24">
        <v>0</v>
      </c>
      <c r="U105" s="19">
        <v>68081</v>
      </c>
      <c r="V105" s="19"/>
      <c r="W105" s="20">
        <v>36210</v>
      </c>
      <c r="X105" s="21">
        <v>0</v>
      </c>
      <c r="Y105" s="19">
        <v>11438</v>
      </c>
      <c r="Z105" s="19">
        <v>0</v>
      </c>
      <c r="AA105" s="21">
        <v>11216</v>
      </c>
      <c r="AB105" s="21">
        <v>0</v>
      </c>
      <c r="AC105" s="20">
        <v>55037</v>
      </c>
      <c r="AD105" s="21">
        <v>0</v>
      </c>
      <c r="AE105" s="19">
        <v>23705</v>
      </c>
      <c r="AF105" s="19">
        <v>0</v>
      </c>
      <c r="AG105" s="20">
        <v>65887</v>
      </c>
      <c r="AH105" s="21">
        <v>0</v>
      </c>
      <c r="AI105" s="21">
        <v>47861</v>
      </c>
      <c r="AJ105" s="21">
        <v>0</v>
      </c>
      <c r="AK105" s="20">
        <v>27984</v>
      </c>
      <c r="AL105" s="21">
        <v>0</v>
      </c>
      <c r="AM105" s="19">
        <v>81448</v>
      </c>
      <c r="AN105" s="19"/>
      <c r="AO105" s="19">
        <v>60305</v>
      </c>
      <c r="AP105" s="19"/>
      <c r="AQ105" s="20">
        <v>75901</v>
      </c>
      <c r="AR105" s="21">
        <v>0</v>
      </c>
      <c r="AS105" s="20">
        <v>96452</v>
      </c>
      <c r="AT105" s="19"/>
      <c r="AU105" s="19">
        <v>71234</v>
      </c>
      <c r="AV105" s="19">
        <v>0</v>
      </c>
      <c r="AW105" s="19">
        <v>212449</v>
      </c>
      <c r="AX105" s="19"/>
      <c r="AY105" s="19"/>
      <c r="AZ105" s="19"/>
      <c r="BA105" s="19">
        <v>0</v>
      </c>
      <c r="BB105" s="19">
        <v>0</v>
      </c>
      <c r="BC105" s="19"/>
      <c r="BD105" s="19"/>
      <c r="BE105" s="19"/>
      <c r="BF105" s="19"/>
      <c r="BG105" s="16">
        <f t="shared" si="8"/>
        <v>1302928</v>
      </c>
      <c r="BH105" s="16">
        <f t="shared" si="8"/>
        <v>0</v>
      </c>
      <c r="BI105" s="104">
        <f t="shared" si="9"/>
        <v>1302928</v>
      </c>
      <c r="BJ105" s="104">
        <f t="shared" si="10"/>
        <v>0</v>
      </c>
      <c r="BK105" s="105">
        <f t="shared" si="11"/>
        <v>11216</v>
      </c>
      <c r="BL105" s="106"/>
      <c r="BM105" s="105"/>
      <c r="BN105" s="106"/>
    </row>
    <row r="106" spans="1:66" x14ac:dyDescent="0.3">
      <c r="A106" s="26">
        <v>76.114599999999996</v>
      </c>
      <c r="B106" s="107" t="s">
        <v>1488</v>
      </c>
      <c r="C106" s="19"/>
      <c r="D106" s="19"/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/>
      <c r="P106" s="19"/>
      <c r="Q106" s="109">
        <v>17384</v>
      </c>
      <c r="R106" s="108">
        <v>0</v>
      </c>
      <c r="S106" s="19">
        <v>0</v>
      </c>
      <c r="T106" s="19">
        <v>0</v>
      </c>
      <c r="U106" s="19"/>
      <c r="V106" s="19"/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>
        <v>0</v>
      </c>
      <c r="BB106" s="19">
        <v>0</v>
      </c>
      <c r="BC106" s="19"/>
      <c r="BD106" s="19"/>
      <c r="BE106" s="19"/>
      <c r="BF106" s="19"/>
      <c r="BG106" s="16">
        <f t="shared" si="8"/>
        <v>17384</v>
      </c>
      <c r="BH106" s="16">
        <f t="shared" si="8"/>
        <v>0</v>
      </c>
      <c r="BI106" s="104">
        <f t="shared" si="9"/>
        <v>17384</v>
      </c>
      <c r="BJ106" s="104">
        <f t="shared" si="10"/>
        <v>0</v>
      </c>
      <c r="BK106" s="105">
        <f t="shared" si="11"/>
        <v>0</v>
      </c>
      <c r="BL106" s="106"/>
      <c r="BM106" s="105"/>
      <c r="BN106" s="106"/>
    </row>
    <row r="107" spans="1:66" x14ac:dyDescent="0.3">
      <c r="A107" s="26">
        <v>76.114699999999999</v>
      </c>
      <c r="B107" s="107" t="s">
        <v>1488</v>
      </c>
      <c r="C107" s="19">
        <v>372813</v>
      </c>
      <c r="D107" s="19">
        <v>0</v>
      </c>
      <c r="E107" s="20">
        <v>221481</v>
      </c>
      <c r="F107" s="21">
        <v>0</v>
      </c>
      <c r="G107" s="19">
        <v>187835</v>
      </c>
      <c r="H107" s="19">
        <v>0</v>
      </c>
      <c r="I107" s="19">
        <v>187835</v>
      </c>
      <c r="J107" s="19">
        <v>0</v>
      </c>
      <c r="K107" s="19">
        <v>93898</v>
      </c>
      <c r="L107" s="19">
        <v>0</v>
      </c>
      <c r="M107" s="20">
        <v>219082</v>
      </c>
      <c r="N107" s="21">
        <v>0</v>
      </c>
      <c r="O107" s="20">
        <v>99772</v>
      </c>
      <c r="P107" s="21"/>
      <c r="Q107" s="109">
        <v>263796</v>
      </c>
      <c r="R107" s="108">
        <v>0</v>
      </c>
      <c r="S107" s="20">
        <v>194713</v>
      </c>
      <c r="T107" s="24">
        <v>0</v>
      </c>
      <c r="U107" s="19">
        <v>120426</v>
      </c>
      <c r="V107" s="19"/>
      <c r="W107" s="20">
        <v>32930</v>
      </c>
      <c r="X107" s="21">
        <v>0</v>
      </c>
      <c r="Y107" s="19">
        <v>102446</v>
      </c>
      <c r="Z107" s="19">
        <v>0</v>
      </c>
      <c r="AA107" s="21">
        <v>60979</v>
      </c>
      <c r="AB107" s="21">
        <v>0</v>
      </c>
      <c r="AC107" s="20">
        <v>151701</v>
      </c>
      <c r="AD107" s="21">
        <v>0</v>
      </c>
      <c r="AE107" s="19">
        <v>127390</v>
      </c>
      <c r="AF107" s="19">
        <v>0</v>
      </c>
      <c r="AG107" s="20">
        <v>163879</v>
      </c>
      <c r="AH107" s="21">
        <v>0</v>
      </c>
      <c r="AI107" s="21">
        <v>135278</v>
      </c>
      <c r="AJ107" s="21">
        <v>0</v>
      </c>
      <c r="AK107" s="20">
        <v>112797</v>
      </c>
      <c r="AL107" s="21">
        <v>0</v>
      </c>
      <c r="AM107" s="19">
        <v>141565</v>
      </c>
      <c r="AN107" s="19"/>
      <c r="AO107" s="19">
        <v>39625</v>
      </c>
      <c r="AP107" s="19"/>
      <c r="AQ107" s="20">
        <v>64559</v>
      </c>
      <c r="AR107" s="21">
        <v>0</v>
      </c>
      <c r="AS107" s="20">
        <v>72197</v>
      </c>
      <c r="AT107" s="19"/>
      <c r="AU107" s="19">
        <v>66527</v>
      </c>
      <c r="AV107" s="19">
        <v>0</v>
      </c>
      <c r="AW107" s="19">
        <v>806553</v>
      </c>
      <c r="AX107" s="19"/>
      <c r="AY107" s="19"/>
      <c r="AZ107" s="19"/>
      <c r="BA107" s="19">
        <v>0</v>
      </c>
      <c r="BB107" s="19">
        <v>0</v>
      </c>
      <c r="BC107" s="19"/>
      <c r="BD107" s="19"/>
      <c r="BE107" s="19"/>
      <c r="BF107" s="19"/>
      <c r="BG107" s="16">
        <f t="shared" si="8"/>
        <v>4040077</v>
      </c>
      <c r="BH107" s="16">
        <f t="shared" si="8"/>
        <v>0</v>
      </c>
      <c r="BI107" s="104">
        <f t="shared" si="9"/>
        <v>4040077</v>
      </c>
      <c r="BJ107" s="104">
        <f t="shared" si="10"/>
        <v>0</v>
      </c>
      <c r="BK107" s="105">
        <f t="shared" si="11"/>
        <v>60979</v>
      </c>
      <c r="BL107" s="106"/>
      <c r="BM107" s="105"/>
      <c r="BN107" s="106"/>
    </row>
    <row r="108" spans="1:66" x14ac:dyDescent="0.3">
      <c r="A108" s="26">
        <v>76.115700000000004</v>
      </c>
      <c r="B108" s="107" t="s">
        <v>1489</v>
      </c>
      <c r="C108" s="19">
        <v>1865</v>
      </c>
      <c r="D108" s="19">
        <v>0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/>
      <c r="P108" s="19"/>
      <c r="Q108" s="108">
        <v>0</v>
      </c>
      <c r="R108" s="108">
        <v>0</v>
      </c>
      <c r="S108" s="19">
        <v>0</v>
      </c>
      <c r="T108" s="19">
        <v>0</v>
      </c>
      <c r="U108" s="19"/>
      <c r="V108" s="19"/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>
        <v>0</v>
      </c>
      <c r="BB108" s="19">
        <v>0</v>
      </c>
      <c r="BC108" s="19"/>
      <c r="BD108" s="19"/>
      <c r="BE108" s="19"/>
      <c r="BF108" s="19"/>
      <c r="BG108" s="16">
        <f t="shared" si="8"/>
        <v>1865</v>
      </c>
      <c r="BH108" s="16">
        <f t="shared" si="8"/>
        <v>0</v>
      </c>
      <c r="BI108" s="104">
        <f t="shared" si="9"/>
        <v>1865</v>
      </c>
      <c r="BJ108" s="104">
        <f t="shared" si="10"/>
        <v>0</v>
      </c>
      <c r="BK108" s="105">
        <f t="shared" si="11"/>
        <v>0</v>
      </c>
      <c r="BL108" s="106"/>
      <c r="BM108" s="105"/>
      <c r="BN108" s="106"/>
    </row>
    <row r="109" spans="1:66" x14ac:dyDescent="0.3">
      <c r="A109" s="26">
        <v>76.116699999999994</v>
      </c>
      <c r="B109" s="107" t="s">
        <v>1490</v>
      </c>
      <c r="C109" s="19">
        <v>3828337</v>
      </c>
      <c r="D109" s="19">
        <v>0</v>
      </c>
      <c r="E109" s="20">
        <v>3062757</v>
      </c>
      <c r="F109" s="21">
        <v>0</v>
      </c>
      <c r="G109" s="19">
        <v>13702326.75</v>
      </c>
      <c r="H109" s="19">
        <v>0</v>
      </c>
      <c r="I109" s="19">
        <v>13702326.75</v>
      </c>
      <c r="J109" s="19">
        <v>0</v>
      </c>
      <c r="K109" s="19">
        <v>7275885</v>
      </c>
      <c r="L109" s="19">
        <v>0</v>
      </c>
      <c r="M109" s="19">
        <v>0</v>
      </c>
      <c r="N109" s="19">
        <v>0</v>
      </c>
      <c r="O109" s="20">
        <v>8893548</v>
      </c>
      <c r="P109" s="21"/>
      <c r="Q109" s="109">
        <v>18654647</v>
      </c>
      <c r="R109" s="108">
        <v>0</v>
      </c>
      <c r="S109" s="20">
        <v>6211557</v>
      </c>
      <c r="T109" s="24">
        <v>0</v>
      </c>
      <c r="U109" s="19">
        <v>12592849</v>
      </c>
      <c r="V109" s="19"/>
      <c r="W109" s="20">
        <v>9287370</v>
      </c>
      <c r="X109" s="21">
        <v>0</v>
      </c>
      <c r="Y109" s="19">
        <v>9150571</v>
      </c>
      <c r="Z109" s="19">
        <v>0</v>
      </c>
      <c r="AA109" s="21">
        <v>5388147</v>
      </c>
      <c r="AB109" s="21">
        <v>0</v>
      </c>
      <c r="AC109" s="20">
        <v>12371961</v>
      </c>
      <c r="AD109" s="21">
        <v>0</v>
      </c>
      <c r="AE109" s="19">
        <v>11486829.890000001</v>
      </c>
      <c r="AF109" s="19">
        <v>0</v>
      </c>
      <c r="AG109" s="20">
        <v>10496468</v>
      </c>
      <c r="AH109" s="21">
        <v>0</v>
      </c>
      <c r="AI109" s="21">
        <v>6624924.46</v>
      </c>
      <c r="AJ109" s="21">
        <v>0</v>
      </c>
      <c r="AK109" s="20">
        <v>9911578</v>
      </c>
      <c r="AL109" s="21">
        <v>0</v>
      </c>
      <c r="AM109" s="19"/>
      <c r="AN109" s="19"/>
      <c r="AO109" s="19"/>
      <c r="AP109" s="19"/>
      <c r="AQ109" s="19"/>
      <c r="AR109" s="19"/>
      <c r="AS109" s="19"/>
      <c r="AT109" s="19"/>
      <c r="AU109" s="19">
        <v>8954</v>
      </c>
      <c r="AV109" s="19">
        <v>0</v>
      </c>
      <c r="AW109" s="19">
        <v>318822</v>
      </c>
      <c r="AX109" s="19"/>
      <c r="AY109" s="19"/>
      <c r="AZ109" s="19"/>
      <c r="BA109" s="19">
        <v>0</v>
      </c>
      <c r="BB109" s="19">
        <v>0</v>
      </c>
      <c r="BC109" s="19"/>
      <c r="BD109" s="19"/>
      <c r="BE109" s="19"/>
      <c r="BF109" s="19"/>
      <c r="BG109" s="16">
        <f t="shared" si="8"/>
        <v>162969858.84999999</v>
      </c>
      <c r="BH109" s="16">
        <f t="shared" si="8"/>
        <v>0</v>
      </c>
      <c r="BI109" s="104">
        <f t="shared" si="9"/>
        <v>162969858.84999999</v>
      </c>
      <c r="BJ109" s="104">
        <f t="shared" si="10"/>
        <v>0</v>
      </c>
      <c r="BK109" s="105">
        <f t="shared" si="11"/>
        <v>5388147</v>
      </c>
      <c r="BL109" s="106"/>
      <c r="BM109" s="105"/>
      <c r="BN109" s="106"/>
    </row>
    <row r="110" spans="1:66" x14ac:dyDescent="0.3">
      <c r="A110" s="26">
        <v>76.117699999999999</v>
      </c>
      <c r="B110" s="107" t="s">
        <v>1491</v>
      </c>
      <c r="C110" s="19">
        <v>5500462</v>
      </c>
      <c r="D110" s="19">
        <v>0</v>
      </c>
      <c r="E110" s="19">
        <v>0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v>224374</v>
      </c>
      <c r="L110" s="19">
        <v>0</v>
      </c>
      <c r="M110" s="19">
        <v>0</v>
      </c>
      <c r="N110" s="19">
        <v>0</v>
      </c>
      <c r="O110" s="20">
        <v>337146</v>
      </c>
      <c r="P110" s="21"/>
      <c r="Q110" s="109">
        <v>2200</v>
      </c>
      <c r="R110" s="108">
        <v>0</v>
      </c>
      <c r="S110" s="19">
        <v>0</v>
      </c>
      <c r="T110" s="19">
        <v>0</v>
      </c>
      <c r="U110" s="19">
        <v>801381</v>
      </c>
      <c r="V110" s="19"/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>
        <v>630000</v>
      </c>
      <c r="AD110" s="21">
        <v>0</v>
      </c>
      <c r="AE110" s="19">
        <v>0</v>
      </c>
      <c r="AF110" s="19">
        <v>0</v>
      </c>
      <c r="AG110" s="21">
        <v>2100</v>
      </c>
      <c r="AH110" s="21">
        <v>0</v>
      </c>
      <c r="AI110" s="19">
        <v>0</v>
      </c>
      <c r="AJ110" s="19">
        <v>0</v>
      </c>
      <c r="AK110" s="19">
        <v>0</v>
      </c>
      <c r="AL110" s="19">
        <v>0</v>
      </c>
      <c r="AM110" s="19">
        <v>309040</v>
      </c>
      <c r="AN110" s="19"/>
      <c r="AO110" s="19">
        <v>179192</v>
      </c>
      <c r="AP110" s="19"/>
      <c r="AQ110" s="20">
        <v>179192</v>
      </c>
      <c r="AR110" s="21">
        <v>0</v>
      </c>
      <c r="AS110" s="20">
        <v>174864</v>
      </c>
      <c r="AT110" s="19"/>
      <c r="AU110" s="19">
        <v>211361</v>
      </c>
      <c r="AV110" s="19">
        <v>0</v>
      </c>
      <c r="AW110" s="19">
        <v>713562</v>
      </c>
      <c r="AX110" s="19"/>
      <c r="AY110" s="19"/>
      <c r="AZ110" s="19"/>
      <c r="BA110" s="19">
        <v>0</v>
      </c>
      <c r="BB110" s="19">
        <v>0</v>
      </c>
      <c r="BC110" s="19"/>
      <c r="BD110" s="19"/>
      <c r="BE110" s="19"/>
      <c r="BF110" s="19"/>
      <c r="BG110" s="16">
        <f t="shared" si="8"/>
        <v>9264874</v>
      </c>
      <c r="BH110" s="16">
        <f t="shared" si="8"/>
        <v>0</v>
      </c>
      <c r="BI110" s="104">
        <f t="shared" si="9"/>
        <v>9264874</v>
      </c>
      <c r="BJ110" s="104">
        <f t="shared" si="10"/>
        <v>0</v>
      </c>
      <c r="BK110" s="105">
        <f t="shared" si="11"/>
        <v>0</v>
      </c>
      <c r="BL110" s="106"/>
      <c r="BM110" s="105"/>
      <c r="BN110" s="106"/>
    </row>
    <row r="111" spans="1:66" x14ac:dyDescent="0.3">
      <c r="A111" s="26">
        <v>76.12169999999999</v>
      </c>
      <c r="B111" s="107" t="s">
        <v>1492</v>
      </c>
      <c r="C111" s="19">
        <v>78320</v>
      </c>
      <c r="D111" s="19">
        <v>0</v>
      </c>
      <c r="E111" s="20">
        <v>75874</v>
      </c>
      <c r="F111" s="21">
        <v>0</v>
      </c>
      <c r="G111" s="19">
        <v>230750</v>
      </c>
      <c r="H111" s="19">
        <v>0</v>
      </c>
      <c r="I111" s="19">
        <v>230750</v>
      </c>
      <c r="J111" s="19">
        <v>0</v>
      </c>
      <c r="K111" s="19">
        <v>0</v>
      </c>
      <c r="L111" s="19">
        <v>0</v>
      </c>
      <c r="M111" s="20">
        <v>75737</v>
      </c>
      <c r="N111" s="21">
        <v>0</v>
      </c>
      <c r="O111" s="20">
        <v>98321</v>
      </c>
      <c r="P111" s="21"/>
      <c r="Q111" s="109">
        <v>26760</v>
      </c>
      <c r="R111" s="108">
        <v>0</v>
      </c>
      <c r="S111" s="20">
        <v>172740</v>
      </c>
      <c r="T111" s="24">
        <v>0</v>
      </c>
      <c r="U111" s="19">
        <v>85904</v>
      </c>
      <c r="V111" s="19"/>
      <c r="W111" s="20">
        <v>52966</v>
      </c>
      <c r="X111" s="21">
        <v>0</v>
      </c>
      <c r="Y111" s="19">
        <v>0</v>
      </c>
      <c r="Z111" s="19">
        <v>0</v>
      </c>
      <c r="AA111" s="21">
        <v>9440</v>
      </c>
      <c r="AB111" s="21">
        <v>0</v>
      </c>
      <c r="AC111" s="20">
        <v>1180</v>
      </c>
      <c r="AD111" s="21">
        <v>0</v>
      </c>
      <c r="AE111" s="19">
        <v>8260</v>
      </c>
      <c r="AF111" s="19">
        <v>0</v>
      </c>
      <c r="AG111" s="20">
        <v>123533</v>
      </c>
      <c r="AH111" s="21">
        <v>0</v>
      </c>
      <c r="AI111" s="21">
        <v>41300</v>
      </c>
      <c r="AJ111" s="21">
        <v>0</v>
      </c>
      <c r="AK111" s="20">
        <v>14160</v>
      </c>
      <c r="AL111" s="21">
        <v>0</v>
      </c>
      <c r="AM111" s="19">
        <v>9000</v>
      </c>
      <c r="AN111" s="19"/>
      <c r="AO111" s="19">
        <v>50340</v>
      </c>
      <c r="AP111" s="19"/>
      <c r="AQ111" s="20">
        <v>5546</v>
      </c>
      <c r="AR111" s="21">
        <v>0</v>
      </c>
      <c r="AS111" s="19"/>
      <c r="AT111" s="19"/>
      <c r="AU111" s="19">
        <v>15000</v>
      </c>
      <c r="AV111" s="19">
        <v>0</v>
      </c>
      <c r="AW111" s="19">
        <v>382332</v>
      </c>
      <c r="AX111" s="19"/>
      <c r="AY111" s="19"/>
      <c r="AZ111" s="19"/>
      <c r="BA111" s="19">
        <v>0</v>
      </c>
      <c r="BB111" s="19">
        <v>0</v>
      </c>
      <c r="BC111" s="19"/>
      <c r="BD111" s="19"/>
      <c r="BE111" s="19"/>
      <c r="BF111" s="19"/>
      <c r="BG111" s="16">
        <f t="shared" si="8"/>
        <v>1788213</v>
      </c>
      <c r="BH111" s="16">
        <f t="shared" si="8"/>
        <v>0</v>
      </c>
      <c r="BI111" s="104">
        <f t="shared" si="9"/>
        <v>1788213</v>
      </c>
      <c r="BJ111" s="104">
        <f t="shared" si="10"/>
        <v>0</v>
      </c>
      <c r="BK111" s="105">
        <f t="shared" si="11"/>
        <v>9440</v>
      </c>
      <c r="BL111" s="106"/>
      <c r="BM111" s="105"/>
      <c r="BN111" s="106"/>
    </row>
    <row r="112" spans="1:66" x14ac:dyDescent="0.3">
      <c r="A112" s="26">
        <v>76.122699999999995</v>
      </c>
      <c r="B112" s="107" t="s">
        <v>1493</v>
      </c>
      <c r="C112" s="19"/>
      <c r="D112" s="19"/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/>
      <c r="P112" s="19"/>
      <c r="Q112" s="108">
        <v>0</v>
      </c>
      <c r="R112" s="108">
        <v>0</v>
      </c>
      <c r="S112" s="19">
        <v>0</v>
      </c>
      <c r="T112" s="19">
        <v>0</v>
      </c>
      <c r="U112" s="19"/>
      <c r="V112" s="19"/>
      <c r="W112" s="19">
        <v>0</v>
      </c>
      <c r="X112" s="19">
        <v>0</v>
      </c>
      <c r="Y112" s="19">
        <v>14000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>
        <v>1095105</v>
      </c>
      <c r="AX112" s="19"/>
      <c r="AY112" s="19"/>
      <c r="AZ112" s="19"/>
      <c r="BA112" s="19">
        <v>0</v>
      </c>
      <c r="BB112" s="19">
        <v>0</v>
      </c>
      <c r="BC112" s="19"/>
      <c r="BD112" s="19"/>
      <c r="BE112" s="19"/>
      <c r="BF112" s="19"/>
      <c r="BG112" s="16">
        <f t="shared" si="8"/>
        <v>1109105</v>
      </c>
      <c r="BH112" s="16">
        <f t="shared" si="8"/>
        <v>0</v>
      </c>
      <c r="BI112" s="104">
        <f t="shared" si="9"/>
        <v>1109105</v>
      </c>
      <c r="BJ112" s="104">
        <f t="shared" si="10"/>
        <v>0</v>
      </c>
      <c r="BK112" s="105">
        <f t="shared" si="11"/>
        <v>0</v>
      </c>
      <c r="BL112" s="106"/>
      <c r="BM112" s="105"/>
      <c r="BN112" s="106"/>
    </row>
    <row r="113" spans="1:66" x14ac:dyDescent="0.3">
      <c r="A113" s="12">
        <v>76.123699999999999</v>
      </c>
      <c r="B113" s="107" t="s">
        <v>1494</v>
      </c>
      <c r="C113" s="19"/>
      <c r="D113" s="19"/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/>
      <c r="P113" s="19"/>
      <c r="Q113" s="108">
        <v>0</v>
      </c>
      <c r="R113" s="108">
        <v>0</v>
      </c>
      <c r="S113" s="20">
        <v>32500</v>
      </c>
      <c r="T113" s="24">
        <v>0</v>
      </c>
      <c r="U113" s="19"/>
      <c r="V113" s="19"/>
      <c r="W113" s="20">
        <v>35400</v>
      </c>
      <c r="X113" s="21">
        <v>0</v>
      </c>
      <c r="Y113" s="19">
        <v>0</v>
      </c>
      <c r="Z113" s="19">
        <v>0</v>
      </c>
      <c r="AA113" s="21">
        <v>23000</v>
      </c>
      <c r="AB113" s="21">
        <v>0</v>
      </c>
      <c r="AC113" s="20">
        <v>3750</v>
      </c>
      <c r="AD113" s="21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>
        <v>2778982</v>
      </c>
      <c r="AX113" s="19"/>
      <c r="AY113" s="19"/>
      <c r="AZ113" s="19"/>
      <c r="BA113" s="19">
        <v>0</v>
      </c>
      <c r="BB113" s="19">
        <v>0</v>
      </c>
      <c r="BC113" s="19"/>
      <c r="BD113" s="19"/>
      <c r="BE113" s="19"/>
      <c r="BF113" s="19"/>
      <c r="BG113" s="16">
        <f t="shared" si="8"/>
        <v>2873632</v>
      </c>
      <c r="BH113" s="16">
        <f t="shared" si="8"/>
        <v>0</v>
      </c>
      <c r="BI113" s="104">
        <f t="shared" si="9"/>
        <v>2873632</v>
      </c>
      <c r="BJ113" s="104">
        <f t="shared" si="10"/>
        <v>0</v>
      </c>
      <c r="BK113" s="105">
        <f t="shared" si="11"/>
        <v>23000</v>
      </c>
      <c r="BL113" s="106"/>
      <c r="BM113" s="105"/>
      <c r="BN113" s="106"/>
    </row>
    <row r="114" spans="1:66" x14ac:dyDescent="0.3">
      <c r="A114" s="26">
        <v>76.125699999999995</v>
      </c>
      <c r="B114" s="107" t="s">
        <v>1495</v>
      </c>
      <c r="C114" s="19">
        <v>62210</v>
      </c>
      <c r="D114" s="19">
        <v>0</v>
      </c>
      <c r="E114" s="20">
        <v>51959</v>
      </c>
      <c r="F114" s="21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20">
        <v>77162</v>
      </c>
      <c r="N114" s="21">
        <v>0</v>
      </c>
      <c r="O114" s="20">
        <v>72046</v>
      </c>
      <c r="P114" s="21"/>
      <c r="Q114" s="109">
        <v>34743</v>
      </c>
      <c r="R114" s="108">
        <v>0</v>
      </c>
      <c r="S114" s="19">
        <v>0</v>
      </c>
      <c r="T114" s="19">
        <v>0</v>
      </c>
      <c r="U114" s="19">
        <v>30000</v>
      </c>
      <c r="V114" s="19"/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165016</v>
      </c>
      <c r="AF114" s="19">
        <v>0</v>
      </c>
      <c r="AG114" s="20">
        <v>57256</v>
      </c>
      <c r="AH114" s="21">
        <v>0</v>
      </c>
      <c r="AI114" s="21">
        <v>13330</v>
      </c>
      <c r="AJ114" s="21">
        <v>0</v>
      </c>
      <c r="AK114" s="20">
        <v>16070</v>
      </c>
      <c r="AL114" s="21">
        <v>0</v>
      </c>
      <c r="AM114" s="19">
        <v>62285</v>
      </c>
      <c r="AN114" s="19"/>
      <c r="AO114" s="19">
        <v>18650</v>
      </c>
      <c r="AP114" s="19"/>
      <c r="AQ114" s="20">
        <v>128300</v>
      </c>
      <c r="AR114" s="21">
        <v>0</v>
      </c>
      <c r="AS114" s="20">
        <v>131396</v>
      </c>
      <c r="AT114" s="19"/>
      <c r="AU114" s="19"/>
      <c r="AV114" s="19"/>
      <c r="AW114" s="19">
        <v>539111</v>
      </c>
      <c r="AX114" s="19"/>
      <c r="AY114" s="19"/>
      <c r="AZ114" s="19"/>
      <c r="BA114" s="19">
        <v>0</v>
      </c>
      <c r="BB114" s="19">
        <v>0</v>
      </c>
      <c r="BC114" s="19"/>
      <c r="BD114" s="19"/>
      <c r="BE114" s="19"/>
      <c r="BF114" s="19"/>
      <c r="BG114" s="16">
        <f t="shared" si="8"/>
        <v>1459534</v>
      </c>
      <c r="BH114" s="16">
        <f t="shared" si="8"/>
        <v>0</v>
      </c>
      <c r="BI114" s="104">
        <f t="shared" si="9"/>
        <v>1459534</v>
      </c>
      <c r="BJ114" s="104">
        <f t="shared" si="10"/>
        <v>0</v>
      </c>
      <c r="BK114" s="105">
        <f t="shared" si="11"/>
        <v>0</v>
      </c>
      <c r="BL114" s="106"/>
      <c r="BM114" s="105"/>
      <c r="BN114" s="106"/>
    </row>
    <row r="115" spans="1:66" ht="31.5" x14ac:dyDescent="0.3">
      <c r="A115" s="26">
        <v>76.127600000000001</v>
      </c>
      <c r="B115" s="107" t="s">
        <v>1497</v>
      </c>
      <c r="C115" s="19"/>
      <c r="D115" s="19"/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/>
      <c r="P115" s="19"/>
      <c r="Q115" s="109">
        <v>5427984</v>
      </c>
      <c r="R115" s="108">
        <v>0</v>
      </c>
      <c r="S115" s="19">
        <v>0</v>
      </c>
      <c r="T115" s="19">
        <v>0</v>
      </c>
      <c r="U115" s="19"/>
      <c r="V115" s="19"/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>
        <v>0</v>
      </c>
      <c r="BB115" s="19">
        <v>0</v>
      </c>
      <c r="BC115" s="19"/>
      <c r="BD115" s="19"/>
      <c r="BE115" s="19"/>
      <c r="BF115" s="19"/>
      <c r="BG115" s="16">
        <f t="shared" si="8"/>
        <v>5427984</v>
      </c>
      <c r="BH115" s="16">
        <f t="shared" si="8"/>
        <v>0</v>
      </c>
      <c r="BI115" s="104">
        <f t="shared" si="9"/>
        <v>5427984</v>
      </c>
      <c r="BJ115" s="104">
        <f t="shared" si="10"/>
        <v>0</v>
      </c>
      <c r="BK115" s="105">
        <f t="shared" si="11"/>
        <v>0</v>
      </c>
      <c r="BL115" s="106"/>
      <c r="BM115" s="105"/>
      <c r="BN115" s="106"/>
    </row>
    <row r="116" spans="1:66" ht="47.25" x14ac:dyDescent="0.3">
      <c r="A116" s="26">
        <v>76.128699999999995</v>
      </c>
      <c r="B116" s="107" t="s">
        <v>1498</v>
      </c>
      <c r="C116" s="19"/>
      <c r="D116" s="19"/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>
        <v>477643</v>
      </c>
      <c r="P116" s="21"/>
      <c r="Q116" s="108">
        <v>0</v>
      </c>
      <c r="R116" s="108">
        <v>0</v>
      </c>
      <c r="S116" s="19">
        <v>0</v>
      </c>
      <c r="T116" s="19">
        <v>0</v>
      </c>
      <c r="U116" s="19"/>
      <c r="V116" s="19"/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>
        <v>0</v>
      </c>
      <c r="BB116" s="19">
        <v>0</v>
      </c>
      <c r="BC116" s="19"/>
      <c r="BD116" s="19"/>
      <c r="BE116" s="19"/>
      <c r="BF116" s="19"/>
      <c r="BG116" s="16">
        <f t="shared" si="8"/>
        <v>477643</v>
      </c>
      <c r="BH116" s="16">
        <f t="shared" si="8"/>
        <v>0</v>
      </c>
      <c r="BI116" s="104">
        <f t="shared" si="9"/>
        <v>477643</v>
      </c>
      <c r="BJ116" s="104">
        <f t="shared" si="10"/>
        <v>0</v>
      </c>
      <c r="BK116" s="105">
        <f t="shared" si="11"/>
        <v>0</v>
      </c>
      <c r="BL116" s="106"/>
      <c r="BM116" s="105"/>
      <c r="BN116" s="106"/>
    </row>
    <row r="117" spans="1:66" ht="31.5" x14ac:dyDescent="0.3">
      <c r="A117" s="26">
        <v>76.1297</v>
      </c>
      <c r="B117" s="107" t="s">
        <v>1499</v>
      </c>
      <c r="C117" s="19">
        <v>49490367.240000002</v>
      </c>
      <c r="D117" s="19">
        <v>0</v>
      </c>
      <c r="E117" s="20">
        <v>35446412.060000002</v>
      </c>
      <c r="F117" s="21">
        <v>0</v>
      </c>
      <c r="G117" s="19">
        <v>13532418.780000001</v>
      </c>
      <c r="H117" s="19">
        <v>0</v>
      </c>
      <c r="I117" s="19">
        <v>13532418.780000001</v>
      </c>
      <c r="J117" s="19">
        <v>0</v>
      </c>
      <c r="K117" s="19">
        <v>4232287</v>
      </c>
      <c r="L117" s="19">
        <v>0</v>
      </c>
      <c r="M117" s="20">
        <v>29398159</v>
      </c>
      <c r="N117" s="21">
        <v>0</v>
      </c>
      <c r="O117" s="20">
        <v>14237452</v>
      </c>
      <c r="P117" s="21"/>
      <c r="Q117" s="109">
        <v>45964735</v>
      </c>
      <c r="R117" s="108">
        <v>0</v>
      </c>
      <c r="S117" s="20">
        <v>15408315</v>
      </c>
      <c r="T117" s="24">
        <v>0</v>
      </c>
      <c r="U117" s="19">
        <v>11191509</v>
      </c>
      <c r="V117" s="19"/>
      <c r="W117" s="20">
        <v>6316023</v>
      </c>
      <c r="X117" s="21">
        <v>0</v>
      </c>
      <c r="Y117" s="19">
        <v>1973218</v>
      </c>
      <c r="Z117" s="19">
        <v>0</v>
      </c>
      <c r="AA117" s="21">
        <v>5804166</v>
      </c>
      <c r="AB117" s="21">
        <v>0</v>
      </c>
      <c r="AC117" s="20">
        <v>9133133</v>
      </c>
      <c r="AD117" s="21">
        <v>0</v>
      </c>
      <c r="AE117" s="19">
        <v>9366332</v>
      </c>
      <c r="AF117" s="19">
        <v>0</v>
      </c>
      <c r="AG117" s="20">
        <v>8430450</v>
      </c>
      <c r="AH117" s="21">
        <v>0</v>
      </c>
      <c r="AI117" s="21">
        <v>10061730</v>
      </c>
      <c r="AJ117" s="21">
        <v>0</v>
      </c>
      <c r="AK117" s="20">
        <v>5679581</v>
      </c>
      <c r="AL117" s="21">
        <v>0</v>
      </c>
      <c r="AM117" s="19">
        <v>4981147</v>
      </c>
      <c r="AN117" s="19"/>
      <c r="AO117" s="19">
        <v>980748</v>
      </c>
      <c r="AP117" s="19"/>
      <c r="AQ117" s="20">
        <v>1946007</v>
      </c>
      <c r="AR117" s="21">
        <v>0</v>
      </c>
      <c r="AS117" s="20">
        <v>4990575</v>
      </c>
      <c r="AT117" s="19"/>
      <c r="AU117" s="19">
        <v>2563937</v>
      </c>
      <c r="AV117" s="19">
        <v>0</v>
      </c>
      <c r="AW117" s="19">
        <v>21541164</v>
      </c>
      <c r="AX117" s="19"/>
      <c r="AY117" s="19"/>
      <c r="AZ117" s="19"/>
      <c r="BA117" s="19">
        <v>0</v>
      </c>
      <c r="BB117" s="19">
        <v>0</v>
      </c>
      <c r="BC117" s="19"/>
      <c r="BD117" s="19"/>
      <c r="BE117" s="19"/>
      <c r="BF117" s="19"/>
      <c r="BG117" s="16">
        <f t="shared" si="8"/>
        <v>326202284.86000001</v>
      </c>
      <c r="BH117" s="16">
        <f t="shared" si="8"/>
        <v>0</v>
      </c>
      <c r="BI117" s="104">
        <f t="shared" si="9"/>
        <v>326202284.86000001</v>
      </c>
      <c r="BJ117" s="104">
        <f t="shared" si="10"/>
        <v>0</v>
      </c>
      <c r="BK117" s="105">
        <f t="shared" si="11"/>
        <v>5804166</v>
      </c>
      <c r="BL117" s="106"/>
      <c r="BM117" s="105"/>
      <c r="BN117" s="106"/>
    </row>
    <row r="118" spans="1:66" ht="31.5" x14ac:dyDescent="0.3">
      <c r="A118" s="26">
        <v>76.129800000000003</v>
      </c>
      <c r="B118" s="107" t="s">
        <v>1500</v>
      </c>
      <c r="C118" s="19">
        <v>808248</v>
      </c>
      <c r="D118" s="19">
        <v>0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25">
        <v>466189</v>
      </c>
      <c r="N118" s="21">
        <v>0</v>
      </c>
      <c r="O118" s="19"/>
      <c r="P118" s="19"/>
      <c r="Q118" s="108">
        <v>0</v>
      </c>
      <c r="R118" s="108">
        <v>0</v>
      </c>
      <c r="S118" s="19">
        <v>0</v>
      </c>
      <c r="T118" s="19">
        <v>0</v>
      </c>
      <c r="U118" s="19"/>
      <c r="V118" s="19"/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>
        <v>0</v>
      </c>
      <c r="BB118" s="19">
        <v>0</v>
      </c>
      <c r="BC118" s="19"/>
      <c r="BD118" s="19"/>
      <c r="BE118" s="19"/>
      <c r="BF118" s="19"/>
      <c r="BG118" s="16">
        <f t="shared" si="8"/>
        <v>1274437</v>
      </c>
      <c r="BH118" s="16">
        <f t="shared" si="8"/>
        <v>0</v>
      </c>
      <c r="BI118" s="104">
        <f t="shared" si="9"/>
        <v>1274437</v>
      </c>
      <c r="BJ118" s="104">
        <f t="shared" si="10"/>
        <v>0</v>
      </c>
      <c r="BK118" s="105">
        <f t="shared" si="11"/>
        <v>0</v>
      </c>
      <c r="BL118" s="106"/>
      <c r="BM118" s="105"/>
      <c r="BN118" s="106"/>
    </row>
    <row r="119" spans="1:66" x14ac:dyDescent="0.3">
      <c r="A119" s="26">
        <v>76.13069999999999</v>
      </c>
      <c r="B119" s="107" t="s">
        <v>1501</v>
      </c>
      <c r="C119" s="19"/>
      <c r="D119" s="19"/>
      <c r="E119" s="19">
        <v>0</v>
      </c>
      <c r="F119" s="19">
        <v>0</v>
      </c>
      <c r="G119" s="19">
        <v>8667695</v>
      </c>
      <c r="H119" s="19">
        <v>0</v>
      </c>
      <c r="I119" s="19">
        <v>8667695</v>
      </c>
      <c r="J119" s="19">
        <v>0</v>
      </c>
      <c r="K119" s="19">
        <v>3129961</v>
      </c>
      <c r="L119" s="19">
        <v>0</v>
      </c>
      <c r="M119" s="20">
        <v>7589607</v>
      </c>
      <c r="N119" s="21">
        <v>0</v>
      </c>
      <c r="O119" s="19"/>
      <c r="P119" s="19"/>
      <c r="Q119" s="108">
        <v>0</v>
      </c>
      <c r="R119" s="108">
        <v>0</v>
      </c>
      <c r="S119" s="20">
        <v>6016109</v>
      </c>
      <c r="T119" s="24">
        <v>0</v>
      </c>
      <c r="U119" s="19">
        <v>10228223</v>
      </c>
      <c r="V119" s="19"/>
      <c r="W119" s="20">
        <v>3086798</v>
      </c>
      <c r="X119" s="21">
        <v>0</v>
      </c>
      <c r="Y119" s="19">
        <v>4001849</v>
      </c>
      <c r="Z119" s="19">
        <v>0</v>
      </c>
      <c r="AA119" s="21">
        <v>3518345</v>
      </c>
      <c r="AB119" s="21">
        <v>0</v>
      </c>
      <c r="AC119" s="20">
        <v>1577375</v>
      </c>
      <c r="AD119" s="21">
        <v>0</v>
      </c>
      <c r="AE119" s="19">
        <v>5410487</v>
      </c>
      <c r="AF119" s="19">
        <v>0</v>
      </c>
      <c r="AG119" s="20">
        <v>5786583</v>
      </c>
      <c r="AH119" s="21">
        <v>0</v>
      </c>
      <c r="AI119" s="21">
        <v>1454640</v>
      </c>
      <c r="AJ119" s="21">
        <v>0</v>
      </c>
      <c r="AK119" s="20">
        <v>3793329</v>
      </c>
      <c r="AL119" s="21">
        <v>0</v>
      </c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>
        <v>0</v>
      </c>
      <c r="BB119" s="19">
        <v>0</v>
      </c>
      <c r="BC119" s="19"/>
      <c r="BD119" s="19"/>
      <c r="BE119" s="19"/>
      <c r="BF119" s="19"/>
      <c r="BG119" s="16">
        <f t="shared" si="8"/>
        <v>72928696</v>
      </c>
      <c r="BH119" s="16">
        <f t="shared" si="8"/>
        <v>0</v>
      </c>
      <c r="BI119" s="104">
        <f t="shared" si="9"/>
        <v>72928696</v>
      </c>
      <c r="BJ119" s="104">
        <f t="shared" si="10"/>
        <v>0</v>
      </c>
      <c r="BK119" s="105">
        <f t="shared" si="11"/>
        <v>3518345</v>
      </c>
      <c r="BL119" s="106"/>
      <c r="BM119" s="105"/>
      <c r="BN119" s="106"/>
    </row>
    <row r="120" spans="1:66" x14ac:dyDescent="0.3">
      <c r="A120" s="26">
        <v>76.131699999999995</v>
      </c>
      <c r="B120" s="107" t="s">
        <v>1502</v>
      </c>
      <c r="C120" s="19"/>
      <c r="D120" s="19"/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/>
      <c r="P120" s="19"/>
      <c r="Q120" s="108">
        <v>0</v>
      </c>
      <c r="R120" s="108">
        <v>0</v>
      </c>
      <c r="S120" s="19">
        <v>0</v>
      </c>
      <c r="T120" s="19">
        <v>0</v>
      </c>
      <c r="U120" s="19"/>
      <c r="V120" s="19"/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/>
      <c r="AN120" s="19"/>
      <c r="AO120" s="19"/>
      <c r="AP120" s="19"/>
      <c r="AQ120" s="19"/>
      <c r="AR120" s="19"/>
      <c r="AS120" s="20">
        <v>146371</v>
      </c>
      <c r="AT120" s="19"/>
      <c r="AU120" s="19"/>
      <c r="AV120" s="19"/>
      <c r="AW120" s="19"/>
      <c r="AX120" s="19"/>
      <c r="AY120" s="19"/>
      <c r="AZ120" s="19"/>
      <c r="BA120" s="19">
        <v>0</v>
      </c>
      <c r="BB120" s="19">
        <v>0</v>
      </c>
      <c r="BC120" s="19"/>
      <c r="BD120" s="19"/>
      <c r="BE120" s="19"/>
      <c r="BF120" s="19"/>
      <c r="BG120" s="16">
        <f t="shared" si="8"/>
        <v>146371</v>
      </c>
      <c r="BH120" s="16">
        <f t="shared" si="8"/>
        <v>0</v>
      </c>
      <c r="BI120" s="104">
        <f t="shared" si="9"/>
        <v>146371</v>
      </c>
      <c r="BJ120" s="104">
        <f t="shared" si="10"/>
        <v>0</v>
      </c>
      <c r="BK120" s="105">
        <f t="shared" si="11"/>
        <v>0</v>
      </c>
      <c r="BL120" s="106"/>
      <c r="BM120" s="105"/>
      <c r="BN120" s="106"/>
    </row>
    <row r="121" spans="1:66" x14ac:dyDescent="0.3">
      <c r="A121" s="26">
        <v>76.1327</v>
      </c>
      <c r="B121" s="107" t="s">
        <v>1503</v>
      </c>
      <c r="C121" s="19"/>
      <c r="D121" s="19"/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/>
      <c r="P121" s="19"/>
      <c r="Q121" s="108">
        <v>0</v>
      </c>
      <c r="R121" s="108">
        <v>0</v>
      </c>
      <c r="S121" s="20">
        <v>6000</v>
      </c>
      <c r="T121" s="24">
        <v>0</v>
      </c>
      <c r="U121" s="19">
        <v>6750</v>
      </c>
      <c r="V121" s="19"/>
      <c r="W121" s="20">
        <v>12000</v>
      </c>
      <c r="X121" s="21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21">
        <v>1500</v>
      </c>
      <c r="AJ121" s="21">
        <v>0</v>
      </c>
      <c r="AK121" s="19">
        <v>0</v>
      </c>
      <c r="AL121" s="19">
        <v>0</v>
      </c>
      <c r="AM121" s="19"/>
      <c r="AN121" s="19"/>
      <c r="AO121" s="19">
        <v>6000</v>
      </c>
      <c r="AP121" s="19"/>
      <c r="AQ121" s="20">
        <v>18000</v>
      </c>
      <c r="AR121" s="21">
        <v>0</v>
      </c>
      <c r="AS121" s="19"/>
      <c r="AT121" s="19"/>
      <c r="AU121" s="19">
        <v>17880</v>
      </c>
      <c r="AV121" s="19">
        <v>0</v>
      </c>
      <c r="AW121" s="19"/>
      <c r="AX121" s="19"/>
      <c r="AY121" s="19"/>
      <c r="AZ121" s="19"/>
      <c r="BA121" s="19">
        <v>0</v>
      </c>
      <c r="BB121" s="19">
        <v>0</v>
      </c>
      <c r="BC121" s="19"/>
      <c r="BD121" s="19"/>
      <c r="BE121" s="19"/>
      <c r="BF121" s="19"/>
      <c r="BG121" s="16">
        <f t="shared" si="8"/>
        <v>68130</v>
      </c>
      <c r="BH121" s="16">
        <f t="shared" si="8"/>
        <v>0</v>
      </c>
      <c r="BI121" s="104">
        <f t="shared" si="9"/>
        <v>68130</v>
      </c>
      <c r="BJ121" s="104">
        <f t="shared" si="10"/>
        <v>0</v>
      </c>
      <c r="BK121" s="105">
        <f t="shared" si="11"/>
        <v>0</v>
      </c>
      <c r="BL121" s="106"/>
      <c r="BM121" s="105"/>
      <c r="BN121" s="106"/>
    </row>
    <row r="122" spans="1:66" x14ac:dyDescent="0.3">
      <c r="A122" s="26">
        <v>76.133700000000005</v>
      </c>
      <c r="B122" s="107" t="s">
        <v>1504</v>
      </c>
      <c r="C122" s="19">
        <v>198082</v>
      </c>
      <c r="D122" s="19">
        <v>0</v>
      </c>
      <c r="E122" s="20">
        <v>70944</v>
      </c>
      <c r="F122" s="21">
        <v>0</v>
      </c>
      <c r="G122" s="19">
        <v>4129113</v>
      </c>
      <c r="H122" s="19">
        <v>0</v>
      </c>
      <c r="I122" s="19">
        <v>4129113</v>
      </c>
      <c r="J122" s="19">
        <v>0</v>
      </c>
      <c r="K122" s="19">
        <v>544348</v>
      </c>
      <c r="L122" s="19">
        <v>0</v>
      </c>
      <c r="M122" s="20">
        <v>3644826</v>
      </c>
      <c r="N122" s="21">
        <v>0</v>
      </c>
      <c r="O122" s="20">
        <v>2378633</v>
      </c>
      <c r="P122" s="21"/>
      <c r="Q122" s="109">
        <v>5713818</v>
      </c>
      <c r="R122" s="108">
        <v>0</v>
      </c>
      <c r="S122" s="20">
        <v>1323925</v>
      </c>
      <c r="T122" s="24">
        <v>0</v>
      </c>
      <c r="U122" s="19">
        <v>1869884</v>
      </c>
      <c r="V122" s="19"/>
      <c r="W122" s="20">
        <v>1423768</v>
      </c>
      <c r="X122" s="21">
        <v>0</v>
      </c>
      <c r="Y122" s="19">
        <v>1292030</v>
      </c>
      <c r="Z122" s="19">
        <v>0</v>
      </c>
      <c r="AA122" s="21">
        <v>771730</v>
      </c>
      <c r="AB122" s="21">
        <v>0</v>
      </c>
      <c r="AC122" s="20">
        <v>1730175</v>
      </c>
      <c r="AD122" s="21">
        <v>0</v>
      </c>
      <c r="AE122" s="19">
        <v>2207711</v>
      </c>
      <c r="AF122" s="19">
        <v>0</v>
      </c>
      <c r="AG122" s="20">
        <v>1901057</v>
      </c>
      <c r="AH122" s="21">
        <v>0</v>
      </c>
      <c r="AI122" s="21">
        <v>1878570</v>
      </c>
      <c r="AJ122" s="21">
        <v>0</v>
      </c>
      <c r="AK122" s="20">
        <v>2240429</v>
      </c>
      <c r="AL122" s="21">
        <v>0</v>
      </c>
      <c r="AM122" s="19">
        <v>455988</v>
      </c>
      <c r="AN122" s="19"/>
      <c r="AO122" s="19">
        <v>43362</v>
      </c>
      <c r="AP122" s="19"/>
      <c r="AQ122" s="20">
        <v>346885</v>
      </c>
      <c r="AR122" s="21">
        <v>0</v>
      </c>
      <c r="AS122" s="20">
        <v>374525</v>
      </c>
      <c r="AT122" s="19"/>
      <c r="AU122" s="19">
        <v>96235</v>
      </c>
      <c r="AV122" s="19">
        <v>0</v>
      </c>
      <c r="AW122" s="19">
        <v>2118619</v>
      </c>
      <c r="AX122" s="19"/>
      <c r="AY122" s="19"/>
      <c r="AZ122" s="19"/>
      <c r="BA122" s="19">
        <v>0</v>
      </c>
      <c r="BB122" s="19">
        <v>0</v>
      </c>
      <c r="BC122" s="19"/>
      <c r="BD122" s="19"/>
      <c r="BE122" s="19"/>
      <c r="BF122" s="19"/>
      <c r="BG122" s="16">
        <f t="shared" si="8"/>
        <v>40883770</v>
      </c>
      <c r="BH122" s="16">
        <f t="shared" si="8"/>
        <v>0</v>
      </c>
      <c r="BI122" s="104">
        <f t="shared" si="9"/>
        <v>40883770</v>
      </c>
      <c r="BJ122" s="104">
        <f t="shared" si="10"/>
        <v>0</v>
      </c>
      <c r="BK122" s="105">
        <f t="shared" si="11"/>
        <v>771730</v>
      </c>
      <c r="BL122" s="106"/>
      <c r="BM122" s="105"/>
      <c r="BN122" s="106"/>
    </row>
    <row r="123" spans="1:66" x14ac:dyDescent="0.3">
      <c r="A123" s="26">
        <v>76.134699999999995</v>
      </c>
      <c r="B123" s="107" t="s">
        <v>1505</v>
      </c>
      <c r="C123" s="19"/>
      <c r="D123" s="19"/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459183</v>
      </c>
      <c r="L123" s="19">
        <v>0</v>
      </c>
      <c r="M123" s="20">
        <v>840222</v>
      </c>
      <c r="N123" s="21">
        <v>0</v>
      </c>
      <c r="O123" s="19"/>
      <c r="P123" s="19"/>
      <c r="Q123" s="108">
        <v>0</v>
      </c>
      <c r="R123" s="108">
        <v>0</v>
      </c>
      <c r="S123" s="19">
        <v>0</v>
      </c>
      <c r="T123" s="19">
        <v>0</v>
      </c>
      <c r="U123" s="19"/>
      <c r="V123" s="19"/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>
        <v>0</v>
      </c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>
        <v>0</v>
      </c>
      <c r="BB123" s="19">
        <v>0</v>
      </c>
      <c r="BC123" s="19"/>
      <c r="BD123" s="19"/>
      <c r="BE123" s="19"/>
      <c r="BF123" s="19"/>
      <c r="BG123" s="16">
        <f t="shared" si="8"/>
        <v>1299405</v>
      </c>
      <c r="BH123" s="16">
        <f t="shared" si="8"/>
        <v>0</v>
      </c>
      <c r="BI123" s="104">
        <f t="shared" si="9"/>
        <v>1299405</v>
      </c>
      <c r="BJ123" s="104">
        <f t="shared" si="10"/>
        <v>0</v>
      </c>
      <c r="BK123" s="105">
        <f t="shared" si="11"/>
        <v>0</v>
      </c>
      <c r="BL123" s="106"/>
      <c r="BM123" s="105"/>
      <c r="BN123" s="106"/>
    </row>
    <row r="124" spans="1:66" x14ac:dyDescent="0.3">
      <c r="A124" s="26">
        <v>76.13669999999999</v>
      </c>
      <c r="B124" s="107" t="s">
        <v>1506</v>
      </c>
      <c r="C124" s="19">
        <v>1091383</v>
      </c>
      <c r="D124" s="19">
        <v>0</v>
      </c>
      <c r="E124" s="20">
        <v>1181189</v>
      </c>
      <c r="F124" s="21">
        <v>0</v>
      </c>
      <c r="G124" s="19">
        <v>981066</v>
      </c>
      <c r="H124" s="19">
        <v>0</v>
      </c>
      <c r="I124" s="19">
        <v>981066</v>
      </c>
      <c r="J124" s="19">
        <v>0</v>
      </c>
      <c r="K124" s="19">
        <v>146949</v>
      </c>
      <c r="L124" s="19">
        <v>0</v>
      </c>
      <c r="M124" s="20">
        <v>192412</v>
      </c>
      <c r="N124" s="21">
        <v>0</v>
      </c>
      <c r="O124" s="20">
        <v>349563</v>
      </c>
      <c r="P124" s="21"/>
      <c r="Q124" s="109">
        <v>7634</v>
      </c>
      <c r="R124" s="108">
        <v>0</v>
      </c>
      <c r="S124" s="20">
        <v>51602</v>
      </c>
      <c r="T124" s="24">
        <v>0</v>
      </c>
      <c r="U124" s="19">
        <v>666677</v>
      </c>
      <c r="V124" s="19"/>
      <c r="W124" s="20">
        <v>218909</v>
      </c>
      <c r="X124" s="21">
        <v>0</v>
      </c>
      <c r="Y124" s="19">
        <v>346699</v>
      </c>
      <c r="Z124" s="19">
        <v>0</v>
      </c>
      <c r="AA124" s="21">
        <v>147861</v>
      </c>
      <c r="AB124" s="21">
        <v>0</v>
      </c>
      <c r="AC124" s="20">
        <v>821053</v>
      </c>
      <c r="AD124" s="21">
        <v>0</v>
      </c>
      <c r="AE124" s="19">
        <v>625815</v>
      </c>
      <c r="AF124" s="19">
        <v>0</v>
      </c>
      <c r="AG124" s="20">
        <v>738106</v>
      </c>
      <c r="AH124" s="21">
        <v>0</v>
      </c>
      <c r="AI124" s="21">
        <v>867528</v>
      </c>
      <c r="AJ124" s="21">
        <v>0</v>
      </c>
      <c r="AK124" s="20">
        <v>68539</v>
      </c>
      <c r="AL124" s="21">
        <v>0</v>
      </c>
      <c r="AM124" s="19">
        <v>62500</v>
      </c>
      <c r="AN124" s="19"/>
      <c r="AO124" s="19">
        <v>103226</v>
      </c>
      <c r="AP124" s="19"/>
      <c r="AQ124" s="19"/>
      <c r="AR124" s="19"/>
      <c r="AS124" s="19"/>
      <c r="AT124" s="19"/>
      <c r="AU124" s="19"/>
      <c r="AV124" s="19"/>
      <c r="AW124" s="19">
        <v>1573417</v>
      </c>
      <c r="AX124" s="19"/>
      <c r="AY124" s="19"/>
      <c r="AZ124" s="19"/>
      <c r="BA124" s="19">
        <v>0</v>
      </c>
      <c r="BB124" s="19">
        <v>0</v>
      </c>
      <c r="BC124" s="19"/>
      <c r="BD124" s="19"/>
      <c r="BE124" s="19"/>
      <c r="BF124" s="19"/>
      <c r="BG124" s="16">
        <f t="shared" si="8"/>
        <v>11223194</v>
      </c>
      <c r="BH124" s="16">
        <f t="shared" si="8"/>
        <v>0</v>
      </c>
      <c r="BI124" s="104">
        <f t="shared" si="9"/>
        <v>11223194</v>
      </c>
      <c r="BJ124" s="104">
        <f t="shared" si="10"/>
        <v>0</v>
      </c>
      <c r="BK124" s="105">
        <f t="shared" si="11"/>
        <v>147861</v>
      </c>
      <c r="BL124" s="106"/>
      <c r="BM124" s="105"/>
      <c r="BN124" s="106"/>
    </row>
    <row r="125" spans="1:66" x14ac:dyDescent="0.3">
      <c r="A125" s="26">
        <v>76.137699999999995</v>
      </c>
      <c r="B125" s="107" t="s">
        <v>1507</v>
      </c>
      <c r="C125" s="19">
        <v>7264749</v>
      </c>
      <c r="D125" s="19">
        <v>0</v>
      </c>
      <c r="E125" s="20">
        <v>6353986</v>
      </c>
      <c r="F125" s="21">
        <v>0</v>
      </c>
      <c r="G125" s="19">
        <v>8270998</v>
      </c>
      <c r="H125" s="19">
        <v>0</v>
      </c>
      <c r="I125" s="19">
        <v>8270998</v>
      </c>
      <c r="J125" s="19">
        <v>0</v>
      </c>
      <c r="K125" s="19">
        <v>2216418</v>
      </c>
      <c r="L125" s="19">
        <v>0</v>
      </c>
      <c r="M125" s="20">
        <v>7573070</v>
      </c>
      <c r="N125" s="21">
        <v>0</v>
      </c>
      <c r="O125" s="20">
        <v>4468093</v>
      </c>
      <c r="P125" s="21"/>
      <c r="Q125" s="109">
        <v>16397707</v>
      </c>
      <c r="R125" s="108">
        <v>0</v>
      </c>
      <c r="S125" s="20">
        <v>3302505</v>
      </c>
      <c r="T125" s="24">
        <v>0</v>
      </c>
      <c r="U125" s="19">
        <v>3594127</v>
      </c>
      <c r="V125" s="19"/>
      <c r="W125" s="20">
        <v>2048484</v>
      </c>
      <c r="X125" s="21">
        <v>0</v>
      </c>
      <c r="Y125" s="19">
        <v>2017414</v>
      </c>
      <c r="Z125" s="19">
        <v>0</v>
      </c>
      <c r="AA125" s="21">
        <v>1789493</v>
      </c>
      <c r="AB125" s="21">
        <v>0</v>
      </c>
      <c r="AC125" s="20">
        <v>2392662</v>
      </c>
      <c r="AD125" s="21">
        <v>0</v>
      </c>
      <c r="AE125" s="19">
        <v>3462279</v>
      </c>
      <c r="AF125" s="19">
        <v>0</v>
      </c>
      <c r="AG125" s="20">
        <v>4385307</v>
      </c>
      <c r="AH125" s="21">
        <v>0</v>
      </c>
      <c r="AI125" s="21">
        <v>2181900</v>
      </c>
      <c r="AJ125" s="21">
        <v>0</v>
      </c>
      <c r="AK125" s="20">
        <v>3230020</v>
      </c>
      <c r="AL125" s="21">
        <v>0</v>
      </c>
      <c r="AM125" s="19">
        <v>3893742</v>
      </c>
      <c r="AN125" s="19"/>
      <c r="AO125" s="19">
        <v>1277951</v>
      </c>
      <c r="AP125" s="19"/>
      <c r="AQ125" s="20">
        <v>2207678</v>
      </c>
      <c r="AR125" s="21">
        <v>0</v>
      </c>
      <c r="AS125" s="20">
        <v>2324700</v>
      </c>
      <c r="AT125" s="19"/>
      <c r="AU125" s="19">
        <v>2292162</v>
      </c>
      <c r="AV125" s="19">
        <v>0</v>
      </c>
      <c r="AW125" s="19">
        <v>11158104</v>
      </c>
      <c r="AX125" s="19"/>
      <c r="AY125" s="19"/>
      <c r="AZ125" s="19"/>
      <c r="BA125" s="19">
        <v>0</v>
      </c>
      <c r="BB125" s="19">
        <v>0</v>
      </c>
      <c r="BC125" s="19"/>
      <c r="BD125" s="19"/>
      <c r="BE125" s="19"/>
      <c r="BF125" s="19"/>
      <c r="BG125" s="16">
        <f t="shared" si="8"/>
        <v>112374547</v>
      </c>
      <c r="BH125" s="16">
        <f t="shared" si="8"/>
        <v>0</v>
      </c>
      <c r="BI125" s="104">
        <f t="shared" si="9"/>
        <v>112374547</v>
      </c>
      <c r="BJ125" s="104">
        <f t="shared" si="10"/>
        <v>0</v>
      </c>
      <c r="BK125" s="105">
        <f t="shared" si="11"/>
        <v>1789493</v>
      </c>
      <c r="BL125" s="106"/>
      <c r="BM125" s="105"/>
      <c r="BN125" s="106"/>
    </row>
    <row r="126" spans="1:66" x14ac:dyDescent="0.3">
      <c r="A126" s="26">
        <v>76.1387</v>
      </c>
      <c r="B126" s="107" t="s">
        <v>1508</v>
      </c>
      <c r="C126" s="19">
        <v>115515</v>
      </c>
      <c r="D126" s="19">
        <v>0</v>
      </c>
      <c r="E126" s="20">
        <v>74856</v>
      </c>
      <c r="F126" s="21">
        <v>0</v>
      </c>
      <c r="G126" s="19">
        <v>117953</v>
      </c>
      <c r="H126" s="19">
        <v>0</v>
      </c>
      <c r="I126" s="19">
        <v>117953</v>
      </c>
      <c r="J126" s="19">
        <v>0</v>
      </c>
      <c r="K126" s="19">
        <v>5808</v>
      </c>
      <c r="L126" s="19">
        <v>0</v>
      </c>
      <c r="M126" s="20">
        <v>101300</v>
      </c>
      <c r="N126" s="21">
        <v>0</v>
      </c>
      <c r="O126" s="20">
        <v>5697</v>
      </c>
      <c r="P126" s="21"/>
      <c r="Q126" s="109">
        <v>41156</v>
      </c>
      <c r="R126" s="108">
        <v>0</v>
      </c>
      <c r="S126" s="20">
        <v>36089</v>
      </c>
      <c r="T126" s="24">
        <v>0</v>
      </c>
      <c r="U126" s="19">
        <v>65278</v>
      </c>
      <c r="V126" s="19"/>
      <c r="W126" s="20">
        <v>7731</v>
      </c>
      <c r="X126" s="21">
        <v>0</v>
      </c>
      <c r="Y126" s="19">
        <v>0</v>
      </c>
      <c r="Z126" s="19">
        <v>0</v>
      </c>
      <c r="AA126" s="21">
        <v>67374</v>
      </c>
      <c r="AB126" s="21">
        <v>0</v>
      </c>
      <c r="AC126" s="20">
        <v>92618</v>
      </c>
      <c r="AD126" s="21">
        <v>0</v>
      </c>
      <c r="AE126" s="19">
        <v>25499</v>
      </c>
      <c r="AF126" s="19">
        <v>0</v>
      </c>
      <c r="AG126" s="20">
        <v>131242</v>
      </c>
      <c r="AH126" s="21">
        <v>0</v>
      </c>
      <c r="AI126" s="21">
        <v>39026</v>
      </c>
      <c r="AJ126" s="21">
        <v>0</v>
      </c>
      <c r="AK126" s="20">
        <v>38024</v>
      </c>
      <c r="AL126" s="21">
        <v>0</v>
      </c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>
        <v>0</v>
      </c>
      <c r="BB126" s="19">
        <v>0</v>
      </c>
      <c r="BC126" s="19"/>
      <c r="BD126" s="19"/>
      <c r="BE126" s="19"/>
      <c r="BF126" s="19"/>
      <c r="BG126" s="16">
        <f t="shared" si="8"/>
        <v>1083119</v>
      </c>
      <c r="BH126" s="16">
        <f t="shared" si="8"/>
        <v>0</v>
      </c>
      <c r="BI126" s="104">
        <f t="shared" si="9"/>
        <v>1083119</v>
      </c>
      <c r="BJ126" s="104">
        <f t="shared" si="10"/>
        <v>0</v>
      </c>
      <c r="BK126" s="105">
        <f t="shared" si="11"/>
        <v>67374</v>
      </c>
      <c r="BL126" s="106"/>
      <c r="BM126" s="105"/>
      <c r="BN126" s="106"/>
    </row>
    <row r="127" spans="1:66" x14ac:dyDescent="0.3">
      <c r="A127" s="26">
        <v>76.150700000000001</v>
      </c>
      <c r="B127" s="107" t="s">
        <v>1509</v>
      </c>
      <c r="C127" s="19"/>
      <c r="D127" s="19"/>
      <c r="E127" s="20">
        <v>800</v>
      </c>
      <c r="F127" s="21">
        <v>0</v>
      </c>
      <c r="G127" s="19">
        <v>8614</v>
      </c>
      <c r="H127" s="19">
        <v>0</v>
      </c>
      <c r="I127" s="19">
        <v>8614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/>
      <c r="P127" s="19"/>
      <c r="Q127" s="108">
        <v>0</v>
      </c>
      <c r="R127" s="108">
        <v>0</v>
      </c>
      <c r="S127" s="19">
        <v>0</v>
      </c>
      <c r="T127" s="19">
        <v>0</v>
      </c>
      <c r="U127" s="19"/>
      <c r="V127" s="19"/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>
        <v>0</v>
      </c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>
        <v>0</v>
      </c>
      <c r="BB127" s="19">
        <v>0</v>
      </c>
      <c r="BC127" s="19"/>
      <c r="BD127" s="19"/>
      <c r="BE127" s="19"/>
      <c r="BF127" s="19"/>
      <c r="BG127" s="16">
        <f t="shared" si="8"/>
        <v>18028</v>
      </c>
      <c r="BH127" s="16">
        <f t="shared" si="8"/>
        <v>0</v>
      </c>
      <c r="BI127" s="104">
        <f t="shared" si="9"/>
        <v>18028</v>
      </c>
      <c r="BJ127" s="104">
        <f t="shared" si="10"/>
        <v>0</v>
      </c>
      <c r="BK127" s="105">
        <f t="shared" si="11"/>
        <v>0</v>
      </c>
      <c r="BL127" s="106"/>
      <c r="BM127" s="105"/>
      <c r="BN127" s="106"/>
    </row>
    <row r="128" spans="1:66" x14ac:dyDescent="0.3">
      <c r="A128" s="26">
        <v>76.151699999999991</v>
      </c>
      <c r="B128" s="107" t="s">
        <v>1510</v>
      </c>
      <c r="C128" s="19"/>
      <c r="D128" s="19"/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/>
      <c r="P128" s="19"/>
      <c r="Q128" s="108">
        <v>0</v>
      </c>
      <c r="R128" s="108">
        <v>0</v>
      </c>
      <c r="S128" s="19">
        <v>0</v>
      </c>
      <c r="T128" s="19">
        <v>0</v>
      </c>
      <c r="U128" s="19"/>
      <c r="V128" s="19"/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21">
        <v>164365</v>
      </c>
      <c r="AJ128" s="21">
        <v>0</v>
      </c>
      <c r="AK128" s="19">
        <v>0</v>
      </c>
      <c r="AL128" s="19">
        <v>0</v>
      </c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>
        <v>9722548</v>
      </c>
      <c r="AX128" s="19"/>
      <c r="AY128" s="19"/>
      <c r="AZ128" s="19"/>
      <c r="BA128" s="19">
        <v>0</v>
      </c>
      <c r="BB128" s="19">
        <v>0</v>
      </c>
      <c r="BC128" s="19"/>
      <c r="BD128" s="19"/>
      <c r="BE128" s="19"/>
      <c r="BF128" s="19"/>
      <c r="BG128" s="16">
        <f t="shared" si="8"/>
        <v>9886913</v>
      </c>
      <c r="BH128" s="16">
        <f t="shared" si="8"/>
        <v>0</v>
      </c>
      <c r="BI128" s="104">
        <f t="shared" si="9"/>
        <v>9886913</v>
      </c>
      <c r="BJ128" s="104">
        <f t="shared" si="10"/>
        <v>0</v>
      </c>
      <c r="BK128" s="105">
        <f t="shared" si="11"/>
        <v>0</v>
      </c>
      <c r="BL128" s="106"/>
      <c r="BM128" s="105"/>
      <c r="BN128" s="106"/>
    </row>
    <row r="129" spans="1:66" x14ac:dyDescent="0.3">
      <c r="A129" s="26">
        <v>76.152699999999996</v>
      </c>
      <c r="B129" s="107" t="s">
        <v>1511</v>
      </c>
      <c r="C129" s="19">
        <v>6950</v>
      </c>
      <c r="D129" s="19">
        <v>0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20">
        <v>2100</v>
      </c>
      <c r="P129" s="21"/>
      <c r="Q129" s="109">
        <v>8900</v>
      </c>
      <c r="R129" s="108">
        <v>0</v>
      </c>
      <c r="S129" s="19">
        <v>0</v>
      </c>
      <c r="T129" s="19">
        <v>0</v>
      </c>
      <c r="U129" s="19">
        <v>8885</v>
      </c>
      <c r="V129" s="19"/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2040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20">
        <v>2899</v>
      </c>
      <c r="AL129" s="21">
        <v>0</v>
      </c>
      <c r="AM129" s="19"/>
      <c r="AN129" s="19"/>
      <c r="AO129" s="19">
        <v>7039</v>
      </c>
      <c r="AP129" s="19"/>
      <c r="AQ129" s="20">
        <v>9260</v>
      </c>
      <c r="AR129" s="21">
        <v>0</v>
      </c>
      <c r="AS129" s="20">
        <v>3916</v>
      </c>
      <c r="AT129" s="19"/>
      <c r="AU129" s="19">
        <v>4851</v>
      </c>
      <c r="AV129" s="19">
        <v>0</v>
      </c>
      <c r="AW129" s="19">
        <v>26894</v>
      </c>
      <c r="AX129" s="19"/>
      <c r="AY129" s="19"/>
      <c r="AZ129" s="19"/>
      <c r="BA129" s="19">
        <v>0</v>
      </c>
      <c r="BB129" s="19">
        <v>0</v>
      </c>
      <c r="BC129" s="19"/>
      <c r="BD129" s="19"/>
      <c r="BE129" s="19"/>
      <c r="BF129" s="19"/>
      <c r="BG129" s="16">
        <f t="shared" si="8"/>
        <v>83734</v>
      </c>
      <c r="BH129" s="16">
        <f t="shared" si="8"/>
        <v>0</v>
      </c>
      <c r="BI129" s="104">
        <f t="shared" si="9"/>
        <v>83734</v>
      </c>
      <c r="BJ129" s="104">
        <f t="shared" si="10"/>
        <v>0</v>
      </c>
      <c r="BK129" s="105">
        <f t="shared" si="11"/>
        <v>0</v>
      </c>
      <c r="BL129" s="106"/>
      <c r="BM129" s="105"/>
      <c r="BN129" s="106"/>
    </row>
    <row r="130" spans="1:66" x14ac:dyDescent="0.3">
      <c r="A130" s="26">
        <v>76.153700000000001</v>
      </c>
      <c r="B130" s="107" t="s">
        <v>1512</v>
      </c>
      <c r="C130" s="19">
        <v>1865291</v>
      </c>
      <c r="D130" s="19">
        <v>0</v>
      </c>
      <c r="E130" s="20">
        <v>689432</v>
      </c>
      <c r="F130" s="21">
        <v>0</v>
      </c>
      <c r="G130" s="19">
        <v>537131</v>
      </c>
      <c r="H130" s="19">
        <v>0</v>
      </c>
      <c r="I130" s="19">
        <v>537131</v>
      </c>
      <c r="J130" s="19">
        <v>0</v>
      </c>
      <c r="K130" s="19">
        <v>123684</v>
      </c>
      <c r="L130" s="19">
        <v>0</v>
      </c>
      <c r="M130" s="20">
        <v>410561</v>
      </c>
      <c r="N130" s="21">
        <v>0</v>
      </c>
      <c r="O130" s="20">
        <v>473277</v>
      </c>
      <c r="P130" s="21"/>
      <c r="Q130" s="109">
        <v>520735</v>
      </c>
      <c r="R130" s="108">
        <v>0</v>
      </c>
      <c r="S130" s="20">
        <v>952456</v>
      </c>
      <c r="T130" s="24">
        <v>0</v>
      </c>
      <c r="U130" s="19">
        <v>262734</v>
      </c>
      <c r="V130" s="19"/>
      <c r="W130" s="20">
        <v>316214</v>
      </c>
      <c r="X130" s="21">
        <v>0</v>
      </c>
      <c r="Y130" s="19">
        <v>140785</v>
      </c>
      <c r="Z130" s="19">
        <v>0</v>
      </c>
      <c r="AA130" s="21">
        <v>169046</v>
      </c>
      <c r="AB130" s="21">
        <v>0</v>
      </c>
      <c r="AC130" s="20">
        <v>833873</v>
      </c>
      <c r="AD130" s="21">
        <v>0</v>
      </c>
      <c r="AE130" s="19">
        <v>202556</v>
      </c>
      <c r="AF130" s="19">
        <v>0</v>
      </c>
      <c r="AG130" s="20">
        <v>231010</v>
      </c>
      <c r="AH130" s="21">
        <v>0</v>
      </c>
      <c r="AI130" s="21">
        <v>288449</v>
      </c>
      <c r="AJ130" s="21">
        <v>0</v>
      </c>
      <c r="AK130" s="20">
        <v>204064</v>
      </c>
      <c r="AL130" s="21">
        <v>0</v>
      </c>
      <c r="AM130" s="19">
        <v>546332</v>
      </c>
      <c r="AN130" s="19"/>
      <c r="AO130" s="19">
        <v>80698</v>
      </c>
      <c r="AP130" s="19"/>
      <c r="AQ130" s="20">
        <v>94125</v>
      </c>
      <c r="AR130" s="21">
        <v>0</v>
      </c>
      <c r="AS130" s="20">
        <v>88637</v>
      </c>
      <c r="AT130" s="19"/>
      <c r="AU130" s="19">
        <v>94755</v>
      </c>
      <c r="AV130" s="19">
        <v>0</v>
      </c>
      <c r="AW130" s="19">
        <v>834327</v>
      </c>
      <c r="AX130" s="19"/>
      <c r="AY130" s="19"/>
      <c r="AZ130" s="19"/>
      <c r="BA130" s="19">
        <v>0</v>
      </c>
      <c r="BB130" s="19">
        <v>0</v>
      </c>
      <c r="BC130" s="19"/>
      <c r="BD130" s="19"/>
      <c r="BE130" s="19"/>
      <c r="BF130" s="19"/>
      <c r="BG130" s="16">
        <f t="shared" si="8"/>
        <v>10497303</v>
      </c>
      <c r="BH130" s="16">
        <f t="shared" si="8"/>
        <v>0</v>
      </c>
      <c r="BI130" s="104">
        <f t="shared" si="9"/>
        <v>10497303</v>
      </c>
      <c r="BJ130" s="104">
        <f t="shared" si="10"/>
        <v>0</v>
      </c>
      <c r="BK130" s="105">
        <f t="shared" si="11"/>
        <v>169046</v>
      </c>
      <c r="BL130" s="106"/>
      <c r="BM130" s="105"/>
      <c r="BN130" s="106"/>
    </row>
    <row r="131" spans="1:66" x14ac:dyDescent="0.3">
      <c r="A131" s="26">
        <v>76.153800000000004</v>
      </c>
      <c r="B131" s="107" t="s">
        <v>1513</v>
      </c>
      <c r="C131" s="19"/>
      <c r="D131" s="19"/>
      <c r="E131" s="20">
        <v>695416</v>
      </c>
      <c r="F131" s="21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/>
      <c r="P131" s="19"/>
      <c r="Q131" s="108">
        <v>0</v>
      </c>
      <c r="R131" s="108">
        <v>0</v>
      </c>
      <c r="S131" s="19">
        <v>0</v>
      </c>
      <c r="T131" s="19">
        <v>0</v>
      </c>
      <c r="U131" s="19"/>
      <c r="V131" s="19"/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19">
        <v>0</v>
      </c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>
        <v>0</v>
      </c>
      <c r="BB131" s="19">
        <v>0</v>
      </c>
      <c r="BC131" s="19"/>
      <c r="BD131" s="19"/>
      <c r="BE131" s="19"/>
      <c r="BF131" s="19"/>
      <c r="BG131" s="16">
        <f t="shared" si="8"/>
        <v>695416</v>
      </c>
      <c r="BH131" s="16">
        <f t="shared" si="8"/>
        <v>0</v>
      </c>
      <c r="BI131" s="104">
        <f t="shared" si="9"/>
        <v>695416</v>
      </c>
      <c r="BJ131" s="104">
        <f t="shared" si="10"/>
        <v>0</v>
      </c>
      <c r="BK131" s="105">
        <f t="shared" si="11"/>
        <v>0</v>
      </c>
      <c r="BL131" s="106"/>
      <c r="BM131" s="105"/>
      <c r="BN131" s="106"/>
    </row>
    <row r="132" spans="1:66" x14ac:dyDescent="0.3">
      <c r="A132" s="26">
        <v>76.155699999999996</v>
      </c>
      <c r="B132" s="107" t="s">
        <v>1515</v>
      </c>
      <c r="C132" s="19">
        <v>276082</v>
      </c>
      <c r="D132" s="19">
        <v>0</v>
      </c>
      <c r="E132" s="20">
        <v>71390</v>
      </c>
      <c r="F132" s="21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/>
      <c r="P132" s="19"/>
      <c r="Q132" s="108">
        <v>0</v>
      </c>
      <c r="R132" s="108">
        <v>0</v>
      </c>
      <c r="S132" s="19">
        <v>0</v>
      </c>
      <c r="T132" s="19">
        <v>0</v>
      </c>
      <c r="U132" s="19">
        <v>8282</v>
      </c>
      <c r="V132" s="19"/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20">
        <v>69685</v>
      </c>
      <c r="AH132" s="21">
        <v>0</v>
      </c>
      <c r="AI132" s="19">
        <v>0</v>
      </c>
      <c r="AJ132" s="19">
        <v>0</v>
      </c>
      <c r="AK132" s="19">
        <v>0</v>
      </c>
      <c r="AL132" s="19">
        <v>0</v>
      </c>
      <c r="AM132" s="19"/>
      <c r="AN132" s="19"/>
      <c r="AO132" s="19">
        <v>430753</v>
      </c>
      <c r="AP132" s="19"/>
      <c r="AQ132" s="19"/>
      <c r="AR132" s="19"/>
      <c r="AS132" s="19"/>
      <c r="AT132" s="19"/>
      <c r="AU132" s="19"/>
      <c r="AV132" s="19"/>
      <c r="AW132" s="19">
        <v>347868</v>
      </c>
      <c r="AX132" s="19"/>
      <c r="AY132" s="19"/>
      <c r="AZ132" s="19"/>
      <c r="BA132" s="19">
        <v>0</v>
      </c>
      <c r="BB132" s="19">
        <v>0</v>
      </c>
      <c r="BC132" s="19"/>
      <c r="BD132" s="19"/>
      <c r="BE132" s="19"/>
      <c r="BF132" s="19"/>
      <c r="BG132" s="16">
        <f t="shared" si="8"/>
        <v>1204060</v>
      </c>
      <c r="BH132" s="16">
        <f t="shared" si="8"/>
        <v>0</v>
      </c>
      <c r="BI132" s="104">
        <f t="shared" si="9"/>
        <v>1204060</v>
      </c>
      <c r="BJ132" s="104">
        <f t="shared" si="10"/>
        <v>0</v>
      </c>
      <c r="BK132" s="105">
        <f t="shared" si="11"/>
        <v>0</v>
      </c>
      <c r="BL132" s="106"/>
      <c r="BM132" s="105"/>
      <c r="BN132" s="106"/>
    </row>
    <row r="133" spans="1:66" x14ac:dyDescent="0.3">
      <c r="A133" s="26">
        <v>76.156700000000001</v>
      </c>
      <c r="B133" s="107" t="s">
        <v>1516</v>
      </c>
      <c r="C133" s="19">
        <v>509405</v>
      </c>
      <c r="D133" s="19">
        <v>0</v>
      </c>
      <c r="E133" s="19">
        <v>0</v>
      </c>
      <c r="F133" s="19">
        <v>0</v>
      </c>
      <c r="G133" s="19">
        <v>6110</v>
      </c>
      <c r="H133" s="19">
        <v>0</v>
      </c>
      <c r="I133" s="19">
        <v>6110</v>
      </c>
      <c r="J133" s="19">
        <v>0</v>
      </c>
      <c r="K133" s="19">
        <v>0</v>
      </c>
      <c r="L133" s="19">
        <v>0</v>
      </c>
      <c r="M133" s="20">
        <v>28344</v>
      </c>
      <c r="N133" s="21">
        <v>0</v>
      </c>
      <c r="O133" s="20">
        <v>5875</v>
      </c>
      <c r="P133" s="21"/>
      <c r="Q133" s="109">
        <v>62637</v>
      </c>
      <c r="R133" s="108">
        <v>0</v>
      </c>
      <c r="S133" s="19">
        <v>0</v>
      </c>
      <c r="T133" s="19">
        <v>0</v>
      </c>
      <c r="U133" s="19">
        <v>144658</v>
      </c>
      <c r="V133" s="19"/>
      <c r="W133" s="20">
        <v>1020</v>
      </c>
      <c r="X133" s="21">
        <v>0</v>
      </c>
      <c r="Y133" s="19">
        <v>52530</v>
      </c>
      <c r="Z133" s="19">
        <v>0</v>
      </c>
      <c r="AA133" s="21">
        <v>8348</v>
      </c>
      <c r="AB133" s="21">
        <v>0</v>
      </c>
      <c r="AC133" s="20">
        <v>38713</v>
      </c>
      <c r="AD133" s="21">
        <v>0</v>
      </c>
      <c r="AE133" s="19">
        <v>30071</v>
      </c>
      <c r="AF133" s="19">
        <v>0</v>
      </c>
      <c r="AG133" s="20">
        <v>182419</v>
      </c>
      <c r="AH133" s="21">
        <v>0</v>
      </c>
      <c r="AI133" s="21">
        <v>44779</v>
      </c>
      <c r="AJ133" s="21">
        <v>0</v>
      </c>
      <c r="AK133" s="20">
        <v>24517</v>
      </c>
      <c r="AL133" s="21">
        <v>0</v>
      </c>
      <c r="AM133" s="19">
        <v>101063</v>
      </c>
      <c r="AN133" s="19"/>
      <c r="AO133" s="19">
        <v>60912</v>
      </c>
      <c r="AP133" s="19"/>
      <c r="AQ133" s="20">
        <v>50770</v>
      </c>
      <c r="AR133" s="21">
        <v>0</v>
      </c>
      <c r="AS133" s="20">
        <v>63029</v>
      </c>
      <c r="AT133" s="19"/>
      <c r="AU133" s="19">
        <v>1150</v>
      </c>
      <c r="AV133" s="19">
        <v>0</v>
      </c>
      <c r="AW133" s="19">
        <v>51618</v>
      </c>
      <c r="AX133" s="19"/>
      <c r="AY133" s="19"/>
      <c r="AZ133" s="19"/>
      <c r="BA133" s="19">
        <v>0</v>
      </c>
      <c r="BB133" s="19">
        <v>0</v>
      </c>
      <c r="BC133" s="19"/>
      <c r="BD133" s="19"/>
      <c r="BE133" s="19"/>
      <c r="BF133" s="19"/>
      <c r="BG133" s="16">
        <f t="shared" si="8"/>
        <v>1474078</v>
      </c>
      <c r="BH133" s="16">
        <f t="shared" si="8"/>
        <v>0</v>
      </c>
      <c r="BI133" s="104">
        <f t="shared" si="9"/>
        <v>1474078</v>
      </c>
      <c r="BJ133" s="104">
        <f t="shared" si="10"/>
        <v>0</v>
      </c>
      <c r="BK133" s="105">
        <f t="shared" si="11"/>
        <v>8348</v>
      </c>
      <c r="BL133" s="106"/>
      <c r="BM133" s="105"/>
      <c r="BN133" s="106"/>
    </row>
    <row r="134" spans="1:66" x14ac:dyDescent="0.3">
      <c r="A134" s="134">
        <v>76.157700000000006</v>
      </c>
      <c r="B134" s="107" t="s">
        <v>1517</v>
      </c>
      <c r="C134" s="19"/>
      <c r="D134" s="19"/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/>
      <c r="P134" s="19"/>
      <c r="Q134" s="108">
        <v>0</v>
      </c>
      <c r="R134" s="108">
        <v>0</v>
      </c>
      <c r="S134" s="19">
        <v>0</v>
      </c>
      <c r="T134" s="19">
        <v>0</v>
      </c>
      <c r="U134" s="19"/>
      <c r="V134" s="19"/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>
        <v>0</v>
      </c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>
        <v>1900000</v>
      </c>
      <c r="AX134" s="19"/>
      <c r="AY134" s="19"/>
      <c r="AZ134" s="19"/>
      <c r="BA134" s="19">
        <v>0</v>
      </c>
      <c r="BB134" s="19">
        <v>0</v>
      </c>
      <c r="BC134" s="19"/>
      <c r="BD134" s="19"/>
      <c r="BE134" s="19"/>
      <c r="BF134" s="19"/>
      <c r="BG134" s="16">
        <f t="shared" si="8"/>
        <v>1900000</v>
      </c>
      <c r="BH134" s="16">
        <f t="shared" si="8"/>
        <v>0</v>
      </c>
      <c r="BI134" s="104">
        <f t="shared" si="9"/>
        <v>1900000</v>
      </c>
      <c r="BJ134" s="104">
        <f t="shared" si="10"/>
        <v>0</v>
      </c>
      <c r="BK134" s="105">
        <f t="shared" si="11"/>
        <v>0</v>
      </c>
      <c r="BL134" s="106"/>
      <c r="BM134" s="105"/>
      <c r="BN134" s="106"/>
    </row>
    <row r="135" spans="1:66" x14ac:dyDescent="0.3">
      <c r="A135" s="134">
        <v>76.158699999999996</v>
      </c>
      <c r="B135" s="107" t="s">
        <v>1518</v>
      </c>
      <c r="C135" s="19">
        <v>785405.02000000014</v>
      </c>
      <c r="D135" s="19">
        <v>0</v>
      </c>
      <c r="E135" s="20">
        <v>4493954.3500000006</v>
      </c>
      <c r="F135" s="21">
        <v>0</v>
      </c>
      <c r="G135" s="19">
        <v>1087195</v>
      </c>
      <c r="H135" s="19">
        <v>0</v>
      </c>
      <c r="I135" s="19">
        <v>1087195</v>
      </c>
      <c r="J135" s="19">
        <v>0</v>
      </c>
      <c r="K135" s="19">
        <v>81082.48</v>
      </c>
      <c r="L135" s="19">
        <v>0</v>
      </c>
      <c r="M135" s="20">
        <v>422990</v>
      </c>
      <c r="N135" s="21">
        <v>0</v>
      </c>
      <c r="O135" s="20">
        <v>320300.19999999995</v>
      </c>
      <c r="P135" s="21"/>
      <c r="Q135" s="109">
        <v>835315.71999999986</v>
      </c>
      <c r="R135" s="108">
        <v>0</v>
      </c>
      <c r="S135" s="20">
        <v>977034.07</v>
      </c>
      <c r="T135" s="24">
        <v>0</v>
      </c>
      <c r="U135" s="19">
        <v>280832</v>
      </c>
      <c r="V135" s="19"/>
      <c r="W135" s="20">
        <v>163732.78999999998</v>
      </c>
      <c r="X135" s="21">
        <v>0</v>
      </c>
      <c r="Y135" s="19">
        <v>129138.56999999999</v>
      </c>
      <c r="Z135" s="19">
        <v>0</v>
      </c>
      <c r="AA135" s="21">
        <v>232530.43</v>
      </c>
      <c r="AB135" s="21">
        <v>0</v>
      </c>
      <c r="AC135" s="20">
        <v>657847.68999999994</v>
      </c>
      <c r="AD135" s="21">
        <v>0</v>
      </c>
      <c r="AE135" s="19">
        <v>344210.88</v>
      </c>
      <c r="AF135" s="19">
        <v>0</v>
      </c>
      <c r="AG135" s="20">
        <v>195332.93999999997</v>
      </c>
      <c r="AH135" s="21">
        <v>0</v>
      </c>
      <c r="AI135" s="21">
        <v>220117.37</v>
      </c>
      <c r="AJ135" s="21">
        <v>0</v>
      </c>
      <c r="AK135" s="20">
        <v>285428.49</v>
      </c>
      <c r="AL135" s="21">
        <v>0</v>
      </c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>
        <v>40907</v>
      </c>
      <c r="AX135" s="19"/>
      <c r="AY135" s="19"/>
      <c r="AZ135" s="19"/>
      <c r="BA135" s="19">
        <v>0</v>
      </c>
      <c r="BB135" s="19">
        <v>0</v>
      </c>
      <c r="BC135" s="19"/>
      <c r="BD135" s="19"/>
      <c r="BE135" s="19"/>
      <c r="BF135" s="19"/>
      <c r="BG135" s="16">
        <f t="shared" si="8"/>
        <v>12640550</v>
      </c>
      <c r="BH135" s="16">
        <f t="shared" si="8"/>
        <v>0</v>
      </c>
      <c r="BI135" s="104">
        <f t="shared" si="9"/>
        <v>12640550</v>
      </c>
      <c r="BJ135" s="104">
        <f t="shared" si="10"/>
        <v>0</v>
      </c>
      <c r="BK135" s="105">
        <f t="shared" si="11"/>
        <v>232530.43</v>
      </c>
      <c r="BL135" s="106"/>
      <c r="BM135" s="105"/>
      <c r="BN135" s="106"/>
    </row>
    <row r="136" spans="1:66" ht="47.25" x14ac:dyDescent="0.3">
      <c r="A136" s="26">
        <v>76.159700000000001</v>
      </c>
      <c r="B136" s="107" t="s">
        <v>1519</v>
      </c>
      <c r="C136" s="19"/>
      <c r="D136" s="19"/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/>
      <c r="P136" s="19"/>
      <c r="Q136" s="108">
        <v>0</v>
      </c>
      <c r="R136" s="108">
        <v>0</v>
      </c>
      <c r="S136" s="19">
        <v>0</v>
      </c>
      <c r="T136" s="19">
        <v>0</v>
      </c>
      <c r="U136" s="19"/>
      <c r="V136" s="19"/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19">
        <v>0</v>
      </c>
      <c r="AI136" s="19">
        <v>0</v>
      </c>
      <c r="AJ136" s="19">
        <v>0</v>
      </c>
      <c r="AK136" s="19">
        <v>0</v>
      </c>
      <c r="AL136" s="19">
        <v>0</v>
      </c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>
        <v>2036258</v>
      </c>
      <c r="AZ136" s="19"/>
      <c r="BA136" s="19">
        <v>0</v>
      </c>
      <c r="BB136" s="19">
        <v>0</v>
      </c>
      <c r="BC136" s="19"/>
      <c r="BD136" s="19"/>
      <c r="BE136" s="19"/>
      <c r="BF136" s="19"/>
      <c r="BG136" s="16">
        <f t="shared" si="8"/>
        <v>2036258</v>
      </c>
      <c r="BH136" s="16">
        <f t="shared" si="8"/>
        <v>0</v>
      </c>
      <c r="BI136" s="104">
        <f t="shared" si="9"/>
        <v>2036258</v>
      </c>
      <c r="BJ136" s="104">
        <f t="shared" si="10"/>
        <v>0</v>
      </c>
      <c r="BK136" s="105">
        <f t="shared" si="11"/>
        <v>0</v>
      </c>
      <c r="BL136" s="106"/>
      <c r="BM136" s="105"/>
      <c r="BN136" s="106"/>
    </row>
    <row r="137" spans="1:66" ht="31.5" x14ac:dyDescent="0.3">
      <c r="A137" s="26">
        <v>76.165700000000001</v>
      </c>
      <c r="B137" s="107" t="s">
        <v>1523</v>
      </c>
      <c r="C137" s="19"/>
      <c r="D137" s="19"/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/>
      <c r="P137" s="19"/>
      <c r="Q137" s="108">
        <v>0</v>
      </c>
      <c r="R137" s="108">
        <v>0</v>
      </c>
      <c r="S137" s="19">
        <v>0</v>
      </c>
      <c r="T137" s="19">
        <v>0</v>
      </c>
      <c r="U137" s="19">
        <v>33686996</v>
      </c>
      <c r="V137" s="19"/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>
        <v>0</v>
      </c>
      <c r="BB137" s="19">
        <v>0</v>
      </c>
      <c r="BC137" s="19"/>
      <c r="BD137" s="19"/>
      <c r="BE137" s="19"/>
      <c r="BF137" s="19"/>
      <c r="BG137" s="16">
        <f t="shared" si="8"/>
        <v>33686996</v>
      </c>
      <c r="BH137" s="16">
        <f t="shared" si="8"/>
        <v>0</v>
      </c>
      <c r="BI137" s="104">
        <f t="shared" si="9"/>
        <v>33686996</v>
      </c>
      <c r="BJ137" s="104">
        <f t="shared" si="10"/>
        <v>0</v>
      </c>
      <c r="BK137" s="105">
        <f t="shared" si="11"/>
        <v>0</v>
      </c>
      <c r="BL137" s="106"/>
      <c r="BM137" s="105"/>
      <c r="BN137" s="106"/>
    </row>
    <row r="138" spans="1:66" ht="31.5" x14ac:dyDescent="0.3">
      <c r="A138" s="26">
        <v>76.170699999999997</v>
      </c>
      <c r="B138" s="107" t="s">
        <v>1524</v>
      </c>
      <c r="C138" s="19"/>
      <c r="D138" s="19"/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/>
      <c r="P138" s="19"/>
      <c r="Q138" s="108">
        <v>0</v>
      </c>
      <c r="R138" s="108">
        <v>0</v>
      </c>
      <c r="S138" s="19">
        <v>0</v>
      </c>
      <c r="T138" s="19">
        <v>0</v>
      </c>
      <c r="U138" s="19"/>
      <c r="V138" s="19"/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>
        <v>0</v>
      </c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>
        <v>586688</v>
      </c>
      <c r="AX138" s="19"/>
      <c r="AY138" s="19"/>
      <c r="AZ138" s="19"/>
      <c r="BA138" s="19">
        <v>0</v>
      </c>
      <c r="BB138" s="19">
        <v>0</v>
      </c>
      <c r="BC138" s="19"/>
      <c r="BD138" s="19"/>
      <c r="BE138" s="19"/>
      <c r="BF138" s="19"/>
      <c r="BG138" s="16">
        <f t="shared" si="8"/>
        <v>586688</v>
      </c>
      <c r="BH138" s="16">
        <f t="shared" si="8"/>
        <v>0</v>
      </c>
      <c r="BI138" s="104">
        <f t="shared" si="9"/>
        <v>586688</v>
      </c>
      <c r="BJ138" s="104">
        <f t="shared" si="10"/>
        <v>0</v>
      </c>
      <c r="BK138" s="105">
        <f t="shared" si="11"/>
        <v>0</v>
      </c>
      <c r="BL138" s="106"/>
      <c r="BM138" s="105"/>
      <c r="BN138" s="106"/>
    </row>
    <row r="139" spans="1:66" x14ac:dyDescent="0.3">
      <c r="A139" s="26">
        <v>76.173699999999997</v>
      </c>
      <c r="B139" s="107" t="s">
        <v>1526</v>
      </c>
      <c r="C139" s="19"/>
      <c r="D139" s="19"/>
      <c r="E139" s="20">
        <v>768180</v>
      </c>
      <c r="F139" s="21">
        <v>0</v>
      </c>
      <c r="G139" s="19">
        <v>600664</v>
      </c>
      <c r="H139" s="19">
        <v>0</v>
      </c>
      <c r="I139" s="19">
        <v>600664</v>
      </c>
      <c r="J139" s="19">
        <v>0</v>
      </c>
      <c r="K139" s="19">
        <v>0</v>
      </c>
      <c r="L139" s="19">
        <v>0</v>
      </c>
      <c r="M139" s="19" t="s">
        <v>73</v>
      </c>
      <c r="N139" s="19" t="s">
        <v>73</v>
      </c>
      <c r="O139" s="19"/>
      <c r="P139" s="19"/>
      <c r="Q139" s="109">
        <v>920160</v>
      </c>
      <c r="R139" s="108">
        <v>0</v>
      </c>
      <c r="S139" s="19">
        <v>0</v>
      </c>
      <c r="T139" s="19">
        <v>0</v>
      </c>
      <c r="U139" s="19"/>
      <c r="V139" s="19"/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>
        <v>1041166</v>
      </c>
      <c r="AD139" s="21">
        <v>0</v>
      </c>
      <c r="AE139" s="19">
        <v>0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20">
        <v>713310</v>
      </c>
      <c r="AL139" s="21">
        <v>0</v>
      </c>
      <c r="AM139" s="19">
        <v>658440</v>
      </c>
      <c r="AN139" s="19"/>
      <c r="AO139" s="19">
        <v>613030</v>
      </c>
      <c r="AP139" s="19"/>
      <c r="AQ139" s="20">
        <v>620770</v>
      </c>
      <c r="AR139" s="21">
        <v>0</v>
      </c>
      <c r="AS139" s="19"/>
      <c r="AT139" s="19"/>
      <c r="AU139" s="19">
        <v>774788</v>
      </c>
      <c r="AV139" s="19">
        <v>0</v>
      </c>
      <c r="AW139" s="19"/>
      <c r="AX139" s="19"/>
      <c r="AY139" s="19"/>
      <c r="AZ139" s="19"/>
      <c r="BA139" s="19">
        <v>0</v>
      </c>
      <c r="BB139" s="19">
        <v>0</v>
      </c>
      <c r="BC139" s="19"/>
      <c r="BD139" s="19"/>
      <c r="BE139" s="19"/>
      <c r="BF139" s="19"/>
      <c r="BG139" s="16">
        <f t="shared" si="8"/>
        <v>7311172</v>
      </c>
      <c r="BH139" s="16">
        <f t="shared" si="8"/>
        <v>0</v>
      </c>
      <c r="BI139" s="104">
        <f t="shared" si="9"/>
        <v>7311172</v>
      </c>
      <c r="BJ139" s="104">
        <f t="shared" si="10"/>
        <v>0</v>
      </c>
      <c r="BK139" s="105">
        <f t="shared" si="11"/>
        <v>0</v>
      </c>
      <c r="BL139" s="106"/>
      <c r="BM139" s="105"/>
      <c r="BN139" s="106"/>
    </row>
    <row r="140" spans="1:66" x14ac:dyDescent="0.3">
      <c r="A140" s="26">
        <v>76.190699999999993</v>
      </c>
      <c r="B140" s="107" t="s">
        <v>1527</v>
      </c>
      <c r="C140" s="19">
        <v>517294</v>
      </c>
      <c r="D140" s="19">
        <v>0</v>
      </c>
      <c r="E140" s="20">
        <v>316135</v>
      </c>
      <c r="F140" s="21">
        <v>0</v>
      </c>
      <c r="G140" s="19">
        <v>159807</v>
      </c>
      <c r="H140" s="19">
        <v>0</v>
      </c>
      <c r="I140" s="19">
        <v>159807</v>
      </c>
      <c r="J140" s="19">
        <v>0</v>
      </c>
      <c r="K140" s="19">
        <v>7959</v>
      </c>
      <c r="L140" s="19">
        <v>0</v>
      </c>
      <c r="M140" s="20">
        <v>302499</v>
      </c>
      <c r="N140" s="21">
        <v>0</v>
      </c>
      <c r="O140" s="25">
        <v>90372</v>
      </c>
      <c r="P140" s="21"/>
      <c r="Q140" s="109">
        <v>189793</v>
      </c>
      <c r="R140" s="108">
        <v>0</v>
      </c>
      <c r="S140" s="20">
        <v>675318</v>
      </c>
      <c r="T140" s="24">
        <v>0</v>
      </c>
      <c r="U140" s="19">
        <v>231160</v>
      </c>
      <c r="V140" s="19"/>
      <c r="W140" s="20">
        <v>77737.600000000006</v>
      </c>
      <c r="X140" s="21">
        <v>0</v>
      </c>
      <c r="Y140" s="19">
        <v>143841</v>
      </c>
      <c r="Z140" s="19">
        <v>0</v>
      </c>
      <c r="AA140" s="21">
        <v>68193</v>
      </c>
      <c r="AB140" s="21">
        <v>0</v>
      </c>
      <c r="AC140" s="20">
        <v>241968</v>
      </c>
      <c r="AD140" s="21">
        <v>0</v>
      </c>
      <c r="AE140" s="19">
        <v>229231</v>
      </c>
      <c r="AF140" s="19">
        <v>0</v>
      </c>
      <c r="AG140" s="20">
        <v>134130</v>
      </c>
      <c r="AH140" s="21">
        <v>0</v>
      </c>
      <c r="AI140" s="21">
        <v>189830</v>
      </c>
      <c r="AJ140" s="21">
        <v>0</v>
      </c>
      <c r="AK140" s="20">
        <v>161980</v>
      </c>
      <c r="AL140" s="21">
        <v>0</v>
      </c>
      <c r="AM140" s="19">
        <v>329990</v>
      </c>
      <c r="AN140" s="19"/>
      <c r="AO140" s="19">
        <v>186888</v>
      </c>
      <c r="AP140" s="19"/>
      <c r="AQ140" s="20">
        <v>223065</v>
      </c>
      <c r="AR140" s="21">
        <v>0</v>
      </c>
      <c r="AS140" s="20">
        <v>240077</v>
      </c>
      <c r="AT140" s="19"/>
      <c r="AU140" s="19">
        <v>269171</v>
      </c>
      <c r="AV140" s="19">
        <v>0</v>
      </c>
      <c r="AW140" s="19">
        <v>3333662</v>
      </c>
      <c r="AX140" s="19"/>
      <c r="AY140" s="19"/>
      <c r="AZ140" s="19"/>
      <c r="BA140" s="19">
        <v>0</v>
      </c>
      <c r="BB140" s="19">
        <v>0</v>
      </c>
      <c r="BC140" s="19"/>
      <c r="BD140" s="19"/>
      <c r="BE140" s="19"/>
      <c r="BF140" s="19"/>
      <c r="BG140" s="16">
        <f t="shared" si="8"/>
        <v>8479907.5999999996</v>
      </c>
      <c r="BH140" s="16">
        <f t="shared" si="8"/>
        <v>0</v>
      </c>
      <c r="BI140" s="104">
        <f t="shared" si="9"/>
        <v>8479907.5999999996</v>
      </c>
      <c r="BJ140" s="104">
        <f t="shared" si="10"/>
        <v>0</v>
      </c>
      <c r="BK140" s="105">
        <f t="shared" si="11"/>
        <v>68193</v>
      </c>
      <c r="BL140" s="106"/>
      <c r="BM140" s="105"/>
      <c r="BN140" s="106"/>
    </row>
    <row r="141" spans="1:66" x14ac:dyDescent="0.3">
      <c r="A141" s="26">
        <v>76.191699999999997</v>
      </c>
      <c r="B141" s="107" t="s">
        <v>1528</v>
      </c>
      <c r="C141" s="19"/>
      <c r="D141" s="19"/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/>
      <c r="P141" s="19"/>
      <c r="Q141" s="108">
        <v>0</v>
      </c>
      <c r="R141" s="108">
        <v>0</v>
      </c>
      <c r="S141" s="19">
        <v>0</v>
      </c>
      <c r="T141" s="19">
        <v>0</v>
      </c>
      <c r="U141" s="19"/>
      <c r="V141" s="19"/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19">
        <v>0</v>
      </c>
      <c r="AI141" s="19">
        <v>0</v>
      </c>
      <c r="AJ141" s="19">
        <v>0</v>
      </c>
      <c r="AK141" s="19">
        <v>0</v>
      </c>
      <c r="AL141" s="19">
        <v>0</v>
      </c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>
        <v>18106631.780000001</v>
      </c>
      <c r="AX141" s="19"/>
      <c r="AY141" s="19"/>
      <c r="AZ141" s="19"/>
      <c r="BA141" s="19">
        <v>0</v>
      </c>
      <c r="BB141" s="19">
        <v>0</v>
      </c>
      <c r="BC141" s="19"/>
      <c r="BD141" s="19"/>
      <c r="BE141" s="19"/>
      <c r="BF141" s="19"/>
      <c r="BG141" s="16">
        <f t="shared" si="8"/>
        <v>18106631.780000001</v>
      </c>
      <c r="BH141" s="16">
        <f t="shared" si="8"/>
        <v>0</v>
      </c>
      <c r="BI141" s="104">
        <f t="shared" si="9"/>
        <v>18106631.780000001</v>
      </c>
      <c r="BJ141" s="104">
        <f t="shared" si="10"/>
        <v>0</v>
      </c>
      <c r="BK141" s="105">
        <f t="shared" si="11"/>
        <v>0</v>
      </c>
      <c r="BL141" s="106"/>
      <c r="BM141" s="105"/>
      <c r="BN141" s="106"/>
    </row>
    <row r="142" spans="1:66" ht="31.5" x14ac:dyDescent="0.3">
      <c r="A142" s="26">
        <v>76.196700000000007</v>
      </c>
      <c r="B142" s="107" t="s">
        <v>1531</v>
      </c>
      <c r="C142" s="19"/>
      <c r="D142" s="19"/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/>
      <c r="P142" s="19"/>
      <c r="Q142" s="108">
        <v>0</v>
      </c>
      <c r="R142" s="108">
        <v>0</v>
      </c>
      <c r="S142" s="19">
        <v>0</v>
      </c>
      <c r="T142" s="19">
        <v>0</v>
      </c>
      <c r="U142" s="19"/>
      <c r="V142" s="19"/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>
        <v>82578</v>
      </c>
      <c r="AX142" s="19"/>
      <c r="AY142" s="19">
        <v>1396350</v>
      </c>
      <c r="AZ142" s="19"/>
      <c r="BA142" s="19">
        <v>0</v>
      </c>
      <c r="BB142" s="19">
        <v>0</v>
      </c>
      <c r="BC142" s="19"/>
      <c r="BD142" s="19"/>
      <c r="BE142" s="19"/>
      <c r="BF142" s="19"/>
      <c r="BG142" s="16">
        <f t="shared" ref="BG142:BH147" si="12">C142+E142+G142+I142+K142+M142+O142+Q142+S142+U142+W142+Y142+AA142+AC142+AE142+AG142+AI142+AK142+AM142+AO142+AQ142+AS142+AU142+AW142+AY142+BA142+BC142+BE142</f>
        <v>1478928</v>
      </c>
      <c r="BH142" s="16">
        <f t="shared" si="12"/>
        <v>0</v>
      </c>
      <c r="BI142" s="104">
        <f t="shared" ref="BI142:BI147" si="13">IF(BG142-BH142&gt;0,BG142-BH142,0)</f>
        <v>1478928</v>
      </c>
      <c r="BJ142" s="104">
        <f t="shared" ref="BJ142:BJ147" si="14">IF(BH142-BG142&gt;0,BH142-BG142,0)</f>
        <v>0</v>
      </c>
      <c r="BK142" s="105">
        <f t="shared" ref="BK142:BK147" si="15">AA142+AB142</f>
        <v>0</v>
      </c>
      <c r="BL142" s="106"/>
      <c r="BM142" s="105"/>
      <c r="BN142" s="106"/>
    </row>
    <row r="143" spans="1:66" ht="31.5" x14ac:dyDescent="0.3">
      <c r="A143" s="26">
        <v>76.197699999999998</v>
      </c>
      <c r="B143" s="107" t="s">
        <v>1532</v>
      </c>
      <c r="C143" s="19"/>
      <c r="D143" s="19"/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 t="s">
        <v>73</v>
      </c>
      <c r="N143" s="19" t="s">
        <v>73</v>
      </c>
      <c r="O143" s="19"/>
      <c r="P143" s="19"/>
      <c r="Q143" s="108">
        <v>0</v>
      </c>
      <c r="R143" s="108">
        <v>0</v>
      </c>
      <c r="S143" s="19">
        <v>0</v>
      </c>
      <c r="T143" s="19">
        <v>0</v>
      </c>
      <c r="U143" s="19"/>
      <c r="V143" s="19"/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/>
      <c r="AF143" s="19"/>
      <c r="AG143" s="19">
        <v>0</v>
      </c>
      <c r="AH143" s="19">
        <v>0</v>
      </c>
      <c r="AI143" s="21">
        <v>13575011</v>
      </c>
      <c r="AJ143" s="21">
        <v>0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>
        <v>0</v>
      </c>
      <c r="BB143" s="19">
        <v>0</v>
      </c>
      <c r="BC143" s="19"/>
      <c r="BD143" s="19"/>
      <c r="BE143" s="19"/>
      <c r="BF143" s="19"/>
      <c r="BG143" s="16">
        <f t="shared" si="12"/>
        <v>13575011</v>
      </c>
      <c r="BH143" s="16">
        <f t="shared" si="12"/>
        <v>0</v>
      </c>
      <c r="BI143" s="104">
        <f t="shared" si="13"/>
        <v>13575011</v>
      </c>
      <c r="BJ143" s="104">
        <f t="shared" si="14"/>
        <v>0</v>
      </c>
      <c r="BK143" s="105">
        <f t="shared" si="15"/>
        <v>0</v>
      </c>
      <c r="BL143" s="106"/>
      <c r="BM143" s="105"/>
      <c r="BN143" s="106"/>
    </row>
    <row r="144" spans="1:66" x14ac:dyDescent="0.3">
      <c r="A144" s="26">
        <v>76.201700000000002</v>
      </c>
      <c r="B144" s="107" t="s">
        <v>1533</v>
      </c>
      <c r="C144" s="19"/>
      <c r="D144" s="19"/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/>
      <c r="P144" s="19"/>
      <c r="Q144" s="108">
        <v>0</v>
      </c>
      <c r="R144" s="108">
        <v>0</v>
      </c>
      <c r="S144" s="19">
        <v>0</v>
      </c>
      <c r="T144" s="19">
        <v>0</v>
      </c>
      <c r="U144" s="19"/>
      <c r="V144" s="19"/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>
        <v>8750</v>
      </c>
      <c r="AD144" s="21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>
        <v>0</v>
      </c>
      <c r="BB144" s="19">
        <v>0</v>
      </c>
      <c r="BC144" s="19"/>
      <c r="BD144" s="19"/>
      <c r="BE144" s="19"/>
      <c r="BF144" s="19"/>
      <c r="BG144" s="16">
        <f t="shared" si="12"/>
        <v>8750</v>
      </c>
      <c r="BH144" s="16">
        <f t="shared" si="12"/>
        <v>0</v>
      </c>
      <c r="BI144" s="104">
        <f t="shared" si="13"/>
        <v>8750</v>
      </c>
      <c r="BJ144" s="104">
        <f t="shared" si="14"/>
        <v>0</v>
      </c>
      <c r="BK144" s="105">
        <f t="shared" si="15"/>
        <v>0</v>
      </c>
      <c r="BL144" s="106"/>
      <c r="BM144" s="105"/>
      <c r="BN144" s="106"/>
    </row>
    <row r="145" spans="1:66" x14ac:dyDescent="0.3">
      <c r="A145" s="26">
        <v>76.24069999999999</v>
      </c>
      <c r="B145" s="107" t="s">
        <v>1536</v>
      </c>
      <c r="C145" s="19">
        <v>1032561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20">
        <v>259325</v>
      </c>
      <c r="N145" s="21">
        <v>0</v>
      </c>
      <c r="O145" s="19"/>
      <c r="P145" s="19"/>
      <c r="Q145" s="109">
        <v>571795</v>
      </c>
      <c r="R145" s="108">
        <v>0</v>
      </c>
      <c r="S145" s="19">
        <v>0</v>
      </c>
      <c r="T145" s="19">
        <v>0</v>
      </c>
      <c r="U145" s="19"/>
      <c r="V145" s="19"/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219057</v>
      </c>
      <c r="AF145" s="19">
        <v>0</v>
      </c>
      <c r="AG145" s="19">
        <v>0</v>
      </c>
      <c r="AH145" s="19">
        <v>0</v>
      </c>
      <c r="AI145" s="21">
        <v>410663</v>
      </c>
      <c r="AJ145" s="21">
        <v>0</v>
      </c>
      <c r="AK145" s="19">
        <v>0</v>
      </c>
      <c r="AL145" s="19">
        <v>0</v>
      </c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>
        <v>0</v>
      </c>
      <c r="BB145" s="19">
        <v>0</v>
      </c>
      <c r="BC145" s="19"/>
      <c r="BD145" s="19"/>
      <c r="BE145" s="19"/>
      <c r="BF145" s="19"/>
      <c r="BG145" s="16">
        <f t="shared" si="12"/>
        <v>2493401</v>
      </c>
      <c r="BH145" s="16">
        <f t="shared" si="12"/>
        <v>0</v>
      </c>
      <c r="BI145" s="104">
        <f t="shared" si="13"/>
        <v>2493401</v>
      </c>
      <c r="BJ145" s="104">
        <f t="shared" si="14"/>
        <v>0</v>
      </c>
      <c r="BK145" s="105">
        <f t="shared" si="15"/>
        <v>0</v>
      </c>
      <c r="BL145" s="106"/>
      <c r="BM145" s="105"/>
      <c r="BN145" s="106"/>
    </row>
    <row r="146" spans="1:66" x14ac:dyDescent="0.3">
      <c r="A146" s="26">
        <v>76.2607</v>
      </c>
      <c r="B146" s="107" t="s">
        <v>1538</v>
      </c>
      <c r="C146" s="19"/>
      <c r="D146" s="19"/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/>
      <c r="P146" s="19"/>
      <c r="Q146" s="108">
        <v>0</v>
      </c>
      <c r="R146" s="108">
        <v>0</v>
      </c>
      <c r="S146" s="19">
        <v>0</v>
      </c>
      <c r="T146" s="19">
        <v>0</v>
      </c>
      <c r="U146" s="19"/>
      <c r="V146" s="19"/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1132649</v>
      </c>
      <c r="AN146" s="19"/>
      <c r="AO146" s="19"/>
      <c r="AP146" s="19"/>
      <c r="AQ146" s="20">
        <v>285188</v>
      </c>
      <c r="AR146" s="21">
        <v>0</v>
      </c>
      <c r="AS146" s="20">
        <v>250498</v>
      </c>
      <c r="AT146" s="19"/>
      <c r="AU146" s="19">
        <v>684251</v>
      </c>
      <c r="AV146" s="19">
        <v>0</v>
      </c>
      <c r="AW146" s="19">
        <v>7560557</v>
      </c>
      <c r="AX146" s="19"/>
      <c r="AY146" s="19"/>
      <c r="AZ146" s="19"/>
      <c r="BA146" s="19">
        <v>0</v>
      </c>
      <c r="BB146" s="19">
        <v>0</v>
      </c>
      <c r="BC146" s="19"/>
      <c r="BD146" s="19"/>
      <c r="BE146" s="19"/>
      <c r="BF146" s="19"/>
      <c r="BG146" s="16">
        <f t="shared" si="12"/>
        <v>9913143</v>
      </c>
      <c r="BH146" s="16">
        <f t="shared" si="12"/>
        <v>0</v>
      </c>
      <c r="BI146" s="104">
        <f t="shared" si="13"/>
        <v>9913143</v>
      </c>
      <c r="BJ146" s="104">
        <f t="shared" si="14"/>
        <v>0</v>
      </c>
      <c r="BK146" s="105">
        <f t="shared" si="15"/>
        <v>0</v>
      </c>
      <c r="BL146" s="106"/>
      <c r="BM146" s="105"/>
      <c r="BN146" s="106"/>
    </row>
    <row r="147" spans="1:66" x14ac:dyDescent="0.3">
      <c r="A147" s="26">
        <v>76.270700000000005</v>
      </c>
      <c r="B147" s="107" t="s">
        <v>1539</v>
      </c>
      <c r="C147" s="19"/>
      <c r="D147" s="19"/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/>
      <c r="P147" s="19"/>
      <c r="Q147" s="108">
        <v>0</v>
      </c>
      <c r="R147" s="108">
        <v>0</v>
      </c>
      <c r="S147" s="19">
        <v>0</v>
      </c>
      <c r="T147" s="19">
        <v>0</v>
      </c>
      <c r="U147" s="19"/>
      <c r="V147" s="19"/>
      <c r="W147" s="19">
        <v>0</v>
      </c>
      <c r="X147" s="19">
        <v>0</v>
      </c>
      <c r="Y147" s="19">
        <v>0</v>
      </c>
      <c r="Z147" s="19">
        <v>0</v>
      </c>
      <c r="AA147" s="21">
        <v>3775</v>
      </c>
      <c r="AB147" s="21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>
        <v>0</v>
      </c>
      <c r="BB147" s="19">
        <v>0</v>
      </c>
      <c r="BC147" s="19"/>
      <c r="BD147" s="19"/>
      <c r="BE147" s="19"/>
      <c r="BF147" s="19"/>
      <c r="BG147" s="16">
        <f t="shared" si="12"/>
        <v>3775</v>
      </c>
      <c r="BH147" s="16">
        <f t="shared" si="12"/>
        <v>0</v>
      </c>
      <c r="BI147" s="104">
        <f t="shared" si="13"/>
        <v>3775</v>
      </c>
      <c r="BJ147" s="104">
        <f t="shared" si="14"/>
        <v>0</v>
      </c>
      <c r="BK147" s="105">
        <f t="shared" si="15"/>
        <v>3775</v>
      </c>
      <c r="BL147" s="106"/>
      <c r="BM147" s="105"/>
      <c r="BN147" s="106"/>
    </row>
    <row r="148" spans="1:66" s="142" customFormat="1" x14ac:dyDescent="0.3">
      <c r="A148" s="82"/>
      <c r="B148" s="82" t="s">
        <v>1070</v>
      </c>
      <c r="C148" s="82">
        <f t="shared" ref="C148:AH148" si="16">SUM(C5:C147)</f>
        <v>553900277.53999996</v>
      </c>
      <c r="D148" s="82">
        <f t="shared" si="16"/>
        <v>0</v>
      </c>
      <c r="E148" s="82">
        <f t="shared" si="16"/>
        <v>406186882.29000002</v>
      </c>
      <c r="F148" s="82">
        <f t="shared" si="16"/>
        <v>0</v>
      </c>
      <c r="G148" s="82">
        <f t="shared" si="16"/>
        <v>297441892.07000029</v>
      </c>
      <c r="H148" s="82">
        <f t="shared" si="16"/>
        <v>0</v>
      </c>
      <c r="I148" s="82">
        <f t="shared" si="16"/>
        <v>297441892.07000029</v>
      </c>
      <c r="J148" s="82">
        <f t="shared" si="16"/>
        <v>0</v>
      </c>
      <c r="K148" s="82">
        <f t="shared" si="16"/>
        <v>104701218.67000002</v>
      </c>
      <c r="L148" s="82">
        <f t="shared" si="16"/>
        <v>0</v>
      </c>
      <c r="M148" s="82">
        <f t="shared" si="16"/>
        <v>292098033.68000001</v>
      </c>
      <c r="N148" s="82">
        <f t="shared" si="16"/>
        <v>0</v>
      </c>
      <c r="O148" s="82">
        <f t="shared" si="16"/>
        <v>223381262.49000001</v>
      </c>
      <c r="P148" s="82">
        <f t="shared" si="16"/>
        <v>0</v>
      </c>
      <c r="Q148" s="82">
        <f t="shared" si="16"/>
        <v>392793151.67000002</v>
      </c>
      <c r="R148" s="82">
        <f t="shared" si="16"/>
        <v>0</v>
      </c>
      <c r="S148" s="82">
        <f t="shared" si="16"/>
        <v>295810118.00999999</v>
      </c>
      <c r="T148" s="82">
        <f t="shared" si="16"/>
        <v>0</v>
      </c>
      <c r="U148" s="82">
        <f t="shared" si="16"/>
        <v>361182904.13</v>
      </c>
      <c r="V148" s="82">
        <f t="shared" si="16"/>
        <v>810512.58</v>
      </c>
      <c r="W148" s="82">
        <f t="shared" si="16"/>
        <v>216372798.63</v>
      </c>
      <c r="X148" s="82">
        <f t="shared" si="16"/>
        <v>0</v>
      </c>
      <c r="Y148" s="82">
        <f t="shared" si="16"/>
        <v>147383136.89999998</v>
      </c>
      <c r="Z148" s="82">
        <f t="shared" si="16"/>
        <v>0</v>
      </c>
      <c r="AA148" s="82">
        <f t="shared" si="16"/>
        <v>130779418.31</v>
      </c>
      <c r="AB148" s="82">
        <f t="shared" si="16"/>
        <v>0</v>
      </c>
      <c r="AC148" s="82">
        <f t="shared" si="16"/>
        <v>322197641.63999999</v>
      </c>
      <c r="AD148" s="82">
        <f t="shared" si="16"/>
        <v>0</v>
      </c>
      <c r="AE148" s="82">
        <f t="shared" si="16"/>
        <v>227882424.88999999</v>
      </c>
      <c r="AF148" s="82">
        <f t="shared" si="16"/>
        <v>442306.5</v>
      </c>
      <c r="AG148" s="82">
        <f t="shared" si="16"/>
        <v>289693358.94999999</v>
      </c>
      <c r="AH148" s="82">
        <f t="shared" si="16"/>
        <v>0</v>
      </c>
      <c r="AI148" s="82">
        <f t="shared" ref="AI148:BJ148" si="17">SUM(AI5:AI147)</f>
        <v>255407575.13000003</v>
      </c>
      <c r="AJ148" s="82">
        <f t="shared" si="17"/>
        <v>0</v>
      </c>
      <c r="AK148" s="82">
        <f t="shared" si="17"/>
        <v>207073848.34999999</v>
      </c>
      <c r="AL148" s="82">
        <f t="shared" si="17"/>
        <v>0</v>
      </c>
      <c r="AM148" s="82">
        <f t="shared" si="17"/>
        <v>90063695.769999996</v>
      </c>
      <c r="AN148" s="82">
        <f t="shared" si="17"/>
        <v>0</v>
      </c>
      <c r="AO148" s="82">
        <f t="shared" si="17"/>
        <v>29920814</v>
      </c>
      <c r="AP148" s="82">
        <f t="shared" si="17"/>
        <v>0</v>
      </c>
      <c r="AQ148" s="82">
        <f t="shared" si="17"/>
        <v>35057081</v>
      </c>
      <c r="AR148" s="82">
        <f t="shared" si="17"/>
        <v>0</v>
      </c>
      <c r="AS148" s="82">
        <f t="shared" si="17"/>
        <v>33708269</v>
      </c>
      <c r="AT148" s="82">
        <f t="shared" si="17"/>
        <v>0</v>
      </c>
      <c r="AU148" s="82">
        <f t="shared" si="17"/>
        <v>35245206</v>
      </c>
      <c r="AV148" s="82">
        <f t="shared" si="17"/>
        <v>0</v>
      </c>
      <c r="AW148" s="82">
        <f t="shared" si="17"/>
        <v>284833615.77999997</v>
      </c>
      <c r="AX148" s="82">
        <f t="shared" si="17"/>
        <v>0</v>
      </c>
      <c r="AY148" s="82">
        <f t="shared" si="17"/>
        <v>962303055</v>
      </c>
      <c r="AZ148" s="82">
        <f t="shared" si="17"/>
        <v>0</v>
      </c>
      <c r="BA148" s="82">
        <f t="shared" si="17"/>
        <v>0</v>
      </c>
      <c r="BB148" s="82">
        <f t="shared" si="17"/>
        <v>0</v>
      </c>
      <c r="BC148" s="82">
        <f t="shared" si="17"/>
        <v>0</v>
      </c>
      <c r="BD148" s="82">
        <f t="shared" si="17"/>
        <v>0</v>
      </c>
      <c r="BE148" s="82">
        <f t="shared" si="17"/>
        <v>0</v>
      </c>
      <c r="BF148" s="82">
        <f t="shared" si="17"/>
        <v>0</v>
      </c>
      <c r="BG148" s="82">
        <f t="shared" si="17"/>
        <v>6492859571.9700003</v>
      </c>
      <c r="BH148" s="82">
        <f t="shared" si="17"/>
        <v>1252819.08</v>
      </c>
      <c r="BI148" s="118">
        <f t="shared" si="17"/>
        <v>6491606752.8900003</v>
      </c>
      <c r="BJ148" s="118">
        <f t="shared" si="17"/>
        <v>0</v>
      </c>
      <c r="BK148" s="105">
        <f>AA148+AB148</f>
        <v>130779418.31</v>
      </c>
      <c r="BL148" s="106"/>
      <c r="BM148" s="105"/>
      <c r="BN148" s="106"/>
    </row>
    <row r="149" spans="1:66" x14ac:dyDescent="0.3">
      <c r="AA149" s="94">
        <v>1184722422.2199998</v>
      </c>
      <c r="AB149" s="94">
        <v>1184722422.22</v>
      </c>
      <c r="BK149" s="105"/>
      <c r="BL149" s="106"/>
      <c r="BM149" s="105"/>
      <c r="BN149" s="106"/>
    </row>
    <row r="150" spans="1:66" x14ac:dyDescent="0.3">
      <c r="E150" s="96"/>
      <c r="F150" s="96"/>
      <c r="G150" s="96"/>
      <c r="H150" s="96"/>
      <c r="U150" s="96"/>
      <c r="V150" s="96"/>
      <c r="AA150" s="96">
        <f>AA149-AA148</f>
        <v>1053943003.9099998</v>
      </c>
      <c r="AB150" s="96">
        <f>AB149-AB148</f>
        <v>1184722422.22</v>
      </c>
      <c r="BA150" s="96"/>
      <c r="BB150" s="96"/>
    </row>
    <row r="152" spans="1:66" x14ac:dyDescent="0.3">
      <c r="C152" s="94">
        <f t="shared" ref="C152:AH152" si="18">SUM(C5:C147)</f>
        <v>553900277.53999996</v>
      </c>
      <c r="D152" s="94">
        <f t="shared" si="18"/>
        <v>0</v>
      </c>
      <c r="E152" s="94">
        <f t="shared" si="18"/>
        <v>406186882.29000002</v>
      </c>
      <c r="F152" s="94">
        <f t="shared" si="18"/>
        <v>0</v>
      </c>
      <c r="G152" s="94">
        <f t="shared" si="18"/>
        <v>297441892.07000029</v>
      </c>
      <c r="H152" s="94">
        <f t="shared" si="18"/>
        <v>0</v>
      </c>
      <c r="I152" s="94">
        <f t="shared" si="18"/>
        <v>297441892.07000029</v>
      </c>
      <c r="J152" s="94">
        <f t="shared" si="18"/>
        <v>0</v>
      </c>
      <c r="K152" s="94">
        <f t="shared" si="18"/>
        <v>104701218.67000002</v>
      </c>
      <c r="L152" s="94">
        <f t="shared" si="18"/>
        <v>0</v>
      </c>
      <c r="M152" s="94">
        <f t="shared" si="18"/>
        <v>292098033.68000001</v>
      </c>
      <c r="N152" s="94">
        <f t="shared" si="18"/>
        <v>0</v>
      </c>
      <c r="O152" s="94">
        <f t="shared" si="18"/>
        <v>223381262.49000001</v>
      </c>
      <c r="P152" s="94">
        <f t="shared" si="18"/>
        <v>0</v>
      </c>
      <c r="Q152" s="94">
        <f t="shared" si="18"/>
        <v>392793151.67000002</v>
      </c>
      <c r="R152" s="94">
        <f t="shared" si="18"/>
        <v>0</v>
      </c>
      <c r="S152" s="94">
        <f t="shared" si="18"/>
        <v>295810118.00999999</v>
      </c>
      <c r="T152" s="94">
        <f t="shared" si="18"/>
        <v>0</v>
      </c>
      <c r="U152" s="94">
        <f t="shared" si="18"/>
        <v>361182904.13</v>
      </c>
      <c r="V152" s="94">
        <f t="shared" si="18"/>
        <v>810512.58</v>
      </c>
      <c r="W152" s="94">
        <f t="shared" si="18"/>
        <v>216372798.63</v>
      </c>
      <c r="X152" s="94">
        <f t="shared" si="18"/>
        <v>0</v>
      </c>
      <c r="Y152" s="94">
        <f t="shared" si="18"/>
        <v>147383136.89999998</v>
      </c>
      <c r="Z152" s="94">
        <f t="shared" si="18"/>
        <v>0</v>
      </c>
      <c r="AA152" s="94">
        <f t="shared" si="18"/>
        <v>130779418.31</v>
      </c>
      <c r="AB152" s="94">
        <f t="shared" si="18"/>
        <v>0</v>
      </c>
      <c r="AC152" s="94">
        <f t="shared" si="18"/>
        <v>322197641.63999999</v>
      </c>
      <c r="AD152" s="94">
        <f t="shared" si="18"/>
        <v>0</v>
      </c>
      <c r="AE152" s="94">
        <f t="shared" si="18"/>
        <v>227882424.88999999</v>
      </c>
      <c r="AF152" s="94">
        <f t="shared" si="18"/>
        <v>442306.5</v>
      </c>
      <c r="AG152" s="94">
        <f t="shared" si="18"/>
        <v>289693358.94999999</v>
      </c>
      <c r="AH152" s="94">
        <f t="shared" si="18"/>
        <v>0</v>
      </c>
      <c r="AI152" s="94">
        <f t="shared" ref="AI152:BJ152" si="19">SUM(AI5:AI147)</f>
        <v>255407575.13000003</v>
      </c>
      <c r="AJ152" s="94">
        <f t="shared" si="19"/>
        <v>0</v>
      </c>
      <c r="AK152" s="94">
        <f t="shared" si="19"/>
        <v>207073848.34999999</v>
      </c>
      <c r="AL152" s="94">
        <f t="shared" si="19"/>
        <v>0</v>
      </c>
      <c r="AM152" s="94">
        <f t="shared" si="19"/>
        <v>90063695.769999996</v>
      </c>
      <c r="AN152" s="94">
        <f t="shared" si="19"/>
        <v>0</v>
      </c>
      <c r="AO152" s="94">
        <f t="shared" si="19"/>
        <v>29920814</v>
      </c>
      <c r="AP152" s="94">
        <f t="shared" si="19"/>
        <v>0</v>
      </c>
      <c r="AQ152" s="94">
        <f t="shared" si="19"/>
        <v>35057081</v>
      </c>
      <c r="AR152" s="94">
        <f t="shared" si="19"/>
        <v>0</v>
      </c>
      <c r="AS152" s="94">
        <f t="shared" si="19"/>
        <v>33708269</v>
      </c>
      <c r="AT152" s="94">
        <f t="shared" si="19"/>
        <v>0</v>
      </c>
      <c r="AU152" s="94">
        <f t="shared" si="19"/>
        <v>35245206</v>
      </c>
      <c r="AV152" s="94">
        <f t="shared" si="19"/>
        <v>0</v>
      </c>
      <c r="AW152" s="94">
        <f t="shared" si="19"/>
        <v>284833615.77999997</v>
      </c>
      <c r="AX152" s="94">
        <f t="shared" si="19"/>
        <v>0</v>
      </c>
      <c r="AY152" s="94">
        <f t="shared" si="19"/>
        <v>962303055</v>
      </c>
      <c r="AZ152" s="94">
        <f t="shared" si="19"/>
        <v>0</v>
      </c>
      <c r="BA152" s="94">
        <f t="shared" si="19"/>
        <v>0</v>
      </c>
      <c r="BB152" s="94">
        <f t="shared" si="19"/>
        <v>0</v>
      </c>
      <c r="BC152" s="94">
        <f t="shared" si="19"/>
        <v>0</v>
      </c>
      <c r="BD152" s="94">
        <f t="shared" si="19"/>
        <v>0</v>
      </c>
      <c r="BE152" s="94">
        <f t="shared" si="19"/>
        <v>0</v>
      </c>
      <c r="BF152" s="94">
        <f t="shared" si="19"/>
        <v>0</v>
      </c>
      <c r="BG152" s="94">
        <f t="shared" si="19"/>
        <v>6492859571.9700003</v>
      </c>
      <c r="BH152" s="94">
        <f t="shared" si="19"/>
        <v>1252819.08</v>
      </c>
      <c r="BI152" s="95">
        <f t="shared" si="19"/>
        <v>6491606752.8900003</v>
      </c>
      <c r="BJ152" s="95">
        <f t="shared" si="19"/>
        <v>0</v>
      </c>
    </row>
    <row r="153" spans="1:66" x14ac:dyDescent="0.3">
      <c r="D153" s="94">
        <f>D152-C152</f>
        <v>-553900277.53999996</v>
      </c>
      <c r="F153" s="94">
        <f>F152-E152</f>
        <v>-406186882.29000002</v>
      </c>
      <c r="H153" s="94">
        <f>H152-G152</f>
        <v>-297441892.07000029</v>
      </c>
      <c r="J153" s="94">
        <f>J152-I152</f>
        <v>-297441892.07000029</v>
      </c>
      <c r="L153" s="94">
        <f>L152-K152</f>
        <v>-104701218.67000002</v>
      </c>
      <c r="N153" s="94">
        <f>N152-M152</f>
        <v>-292098033.68000001</v>
      </c>
      <c r="P153" s="96">
        <f>P152-O152</f>
        <v>-223381262.49000001</v>
      </c>
      <c r="R153" s="94">
        <f>R152-Q152</f>
        <v>-392793151.67000002</v>
      </c>
      <c r="T153" s="95">
        <f>T152-S152</f>
        <v>-295810118.00999999</v>
      </c>
      <c r="V153" s="94">
        <f>V152-U152</f>
        <v>-360372391.55000001</v>
      </c>
      <c r="X153" s="94">
        <f>X152-W152</f>
        <v>-216372798.63</v>
      </c>
      <c r="Z153" s="94">
        <f>Z152-Y152</f>
        <v>-147383136.89999998</v>
      </c>
      <c r="AB153" s="94">
        <f>AB152-AA152</f>
        <v>-130779418.31</v>
      </c>
      <c r="AD153" s="94">
        <f>AD152-AC152</f>
        <v>-322197641.63999999</v>
      </c>
      <c r="AF153" s="94">
        <f>AF152-AE152</f>
        <v>-227440118.38999999</v>
      </c>
      <c r="AH153" s="94">
        <f>AH152-AG152</f>
        <v>-289693358.94999999</v>
      </c>
      <c r="AJ153" s="94">
        <f>AJ152-AI152</f>
        <v>-255407575.13000003</v>
      </c>
      <c r="AL153" s="94">
        <f>AL152-AK152</f>
        <v>-207073848.34999999</v>
      </c>
      <c r="AM153" s="94">
        <f>AM152-AN152</f>
        <v>90063695.769999996</v>
      </c>
      <c r="AO153" s="94">
        <f>AO152-AP152</f>
        <v>29920814</v>
      </c>
      <c r="AQ153" s="94">
        <f>AQ152-AR152</f>
        <v>35057081</v>
      </c>
      <c r="AS153" s="94">
        <f>AS152-AT152</f>
        <v>33708269</v>
      </c>
      <c r="AU153" s="94">
        <f>AU152-AV152</f>
        <v>35245206</v>
      </c>
      <c r="AW153" s="94">
        <f>AW152-AX152</f>
        <v>284833615.77999997</v>
      </c>
      <c r="AY153" s="94">
        <f>AY152-AZ152</f>
        <v>962303055</v>
      </c>
      <c r="BA153" s="94">
        <f>BA152-BB152</f>
        <v>0</v>
      </c>
      <c r="BC153" s="94">
        <f>BC152-BD152</f>
        <v>0</v>
      </c>
      <c r="BF153" s="94">
        <f>BF152-BE152</f>
        <v>0</v>
      </c>
      <c r="BH153" s="94">
        <f>BH152-BG152</f>
        <v>-6491606752.8900003</v>
      </c>
      <c r="BJ153" s="95">
        <f>BJ152-BI152</f>
        <v>-6491606752.8900003</v>
      </c>
    </row>
    <row r="154" spans="1:66" x14ac:dyDescent="0.3">
      <c r="D154" s="97" t="e">
        <f>D153-#REF!</f>
        <v>#REF!</v>
      </c>
      <c r="F154" s="97" t="e">
        <f>F153-#REF!</f>
        <v>#REF!</v>
      </c>
      <c r="G154" s="96"/>
      <c r="H154" s="96" t="e">
        <f>H153-#REF!</f>
        <v>#REF!</v>
      </c>
      <c r="I154" s="96"/>
      <c r="J154" s="97" t="e">
        <f>J153-#REF!</f>
        <v>#REF!</v>
      </c>
      <c r="K154" s="96"/>
      <c r="L154" s="96" t="e">
        <f>L153-#REF!</f>
        <v>#REF!</v>
      </c>
      <c r="M154" s="96"/>
      <c r="N154" s="96" t="e">
        <f>N153-#REF!</f>
        <v>#REF!</v>
      </c>
      <c r="O154" s="96"/>
      <c r="P154" s="96" t="e">
        <f>P153-#REF!</f>
        <v>#REF!</v>
      </c>
      <c r="Q154" s="96"/>
      <c r="R154" s="96" t="e">
        <f>R153-#REF!</f>
        <v>#REF!</v>
      </c>
      <c r="S154" s="96"/>
      <c r="T154" s="96" t="e">
        <f>T153-#REF!</f>
        <v>#REF!</v>
      </c>
      <c r="U154" s="96"/>
      <c r="V154" s="97" t="e">
        <f>V153-#REF!</f>
        <v>#REF!</v>
      </c>
      <c r="W154" s="96"/>
      <c r="X154" s="96" t="e">
        <f>X153-#REF!</f>
        <v>#REF!</v>
      </c>
      <c r="Y154" s="96"/>
      <c r="Z154" s="97" t="e">
        <f>Z153-#REF!</f>
        <v>#REF!</v>
      </c>
      <c r="AA154" s="96"/>
      <c r="AB154" s="96" t="e">
        <f>AB153-#REF!</f>
        <v>#REF!</v>
      </c>
      <c r="AC154" s="96"/>
      <c r="AD154" s="96" t="e">
        <f>AD153-#REF!</f>
        <v>#REF!</v>
      </c>
      <c r="AE154" s="96"/>
      <c r="AF154" s="96" t="e">
        <f>AF153-#REF!</f>
        <v>#REF!</v>
      </c>
      <c r="AG154" s="96"/>
      <c r="AH154" s="96" t="e">
        <f>AH153-#REF!</f>
        <v>#REF!</v>
      </c>
      <c r="AI154" s="96"/>
      <c r="AJ154" s="96" t="e">
        <f>AJ153-#REF!</f>
        <v>#REF!</v>
      </c>
      <c r="AK154" s="96"/>
      <c r="AL154" s="96" t="e">
        <f>AL153-#REF!</f>
        <v>#REF!</v>
      </c>
      <c r="AM154" s="94" t="e">
        <f>AM153-#REF!</f>
        <v>#REF!</v>
      </c>
      <c r="AO154" s="94" t="e">
        <f>AO153-#REF!</f>
        <v>#REF!</v>
      </c>
      <c r="AQ154" s="94" t="e">
        <f>AQ153-#REF!</f>
        <v>#REF!</v>
      </c>
      <c r="AS154" s="94" t="e">
        <f>AS153-#REF!</f>
        <v>#REF!</v>
      </c>
      <c r="AU154" s="94" t="e">
        <f>AU153-#REF!</f>
        <v>#REF!</v>
      </c>
      <c r="AW154" s="97" t="e">
        <f>AW153-#REF!</f>
        <v>#REF!</v>
      </c>
      <c r="AX154" s="143" t="e">
        <f>AX153-#REF!</f>
        <v>#REF!</v>
      </c>
      <c r="AY154" s="94" t="e">
        <f>AY153-#REF!</f>
        <v>#REF!</v>
      </c>
      <c r="BA154" s="94" t="e">
        <f>BA153-#REF!</f>
        <v>#REF!</v>
      </c>
      <c r="BC154" s="94" t="e">
        <f>BC153-#REF!</f>
        <v>#REF!</v>
      </c>
    </row>
    <row r="156" spans="1:66" x14ac:dyDescent="0.3">
      <c r="N156" s="96"/>
    </row>
  </sheetData>
  <mergeCells count="33">
    <mergeCell ref="AA3:AB3"/>
    <mergeCell ref="AC3:AD3"/>
    <mergeCell ref="A1:BJ1"/>
    <mergeCell ref="A3:A4"/>
    <mergeCell ref="B3:B4"/>
    <mergeCell ref="C3:D3"/>
    <mergeCell ref="E3:F3"/>
    <mergeCell ref="G3:H3"/>
    <mergeCell ref="I3:J3"/>
    <mergeCell ref="K3:L3"/>
    <mergeCell ref="O3:P3"/>
    <mergeCell ref="Q3:R3"/>
    <mergeCell ref="S3:T3"/>
    <mergeCell ref="U3:V3"/>
    <mergeCell ref="M3:N3"/>
    <mergeCell ref="W3:X3"/>
    <mergeCell ref="Y3:Z3"/>
    <mergeCell ref="BI3:BJ3"/>
    <mergeCell ref="AU3:AV3"/>
    <mergeCell ref="AW3:AX3"/>
    <mergeCell ref="BA3:BB3"/>
    <mergeCell ref="BC3:BD3"/>
    <mergeCell ref="AQ3:AR3"/>
    <mergeCell ref="AS3:AT3"/>
    <mergeCell ref="BE3:BF3"/>
    <mergeCell ref="BG3:BH3"/>
    <mergeCell ref="AY3:AZ3"/>
    <mergeCell ref="AE3:AF3"/>
    <mergeCell ref="AG3:AH3"/>
    <mergeCell ref="AI3:AJ3"/>
    <mergeCell ref="AK3:AL3"/>
    <mergeCell ref="AM3:AN3"/>
    <mergeCell ref="AO3:AP3"/>
  </mergeCells>
  <pageMargins left="0.5" right="0.28999999999999998" top="0.25" bottom="0.25" header="0.3" footer="0.3"/>
  <pageSetup paperSize="9" scale="8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156"/>
  <sheetViews>
    <sheetView workbookViewId="0">
      <pane xSplit="2" ySplit="4" topLeftCell="C41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A124" sqref="A124:IV125"/>
    </sheetView>
  </sheetViews>
  <sheetFormatPr defaultRowHeight="16.5" x14ac:dyDescent="0.3"/>
  <cols>
    <col min="1" max="1" width="13.7109375" style="94" customWidth="1"/>
    <col min="2" max="2" width="47.42578125" style="94" customWidth="1"/>
    <col min="3" max="18" width="16.28515625" style="94" customWidth="1"/>
    <col min="19" max="20" width="16.28515625" style="95" customWidth="1"/>
    <col min="21" max="60" width="16.28515625" style="94" customWidth="1"/>
    <col min="61" max="62" width="18.140625" style="95" customWidth="1"/>
    <col min="63" max="63" width="17.42578125" style="94" customWidth="1"/>
    <col min="64" max="64" width="13.42578125" style="94" customWidth="1"/>
    <col min="65" max="65" width="14.28515625" style="94" customWidth="1"/>
    <col min="66" max="66" width="12.42578125" style="94" customWidth="1"/>
    <col min="67" max="16384" width="9.140625" style="94"/>
  </cols>
  <sheetData>
    <row r="1" spans="1:68" s="1" customFormat="1" x14ac:dyDescent="0.2">
      <c r="A1" s="274" t="s">
        <v>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6"/>
      <c r="T1" s="276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O1" s="98"/>
      <c r="BP1" s="98"/>
    </row>
    <row r="2" spans="1:68" s="1" customFormat="1" x14ac:dyDescent="0.2">
      <c r="A2" s="2" t="s">
        <v>1</v>
      </c>
      <c r="B2" s="3"/>
      <c r="C2" s="4"/>
      <c r="D2" s="4"/>
      <c r="E2" s="6" t="e">
        <f>1086119-#REF!</f>
        <v>#REF!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7"/>
      <c r="T2" s="7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6"/>
      <c r="AZ2" s="5"/>
      <c r="BA2" s="5"/>
      <c r="BB2" s="5"/>
      <c r="BC2" s="5"/>
      <c r="BD2" s="5"/>
      <c r="BE2" s="5"/>
      <c r="BI2" s="7"/>
      <c r="BJ2" s="7" t="s">
        <v>2</v>
      </c>
      <c r="BO2" s="98"/>
      <c r="BP2" s="98"/>
    </row>
    <row r="3" spans="1:68" s="8" customFormat="1" ht="15" x14ac:dyDescent="0.2">
      <c r="A3" s="257" t="s">
        <v>3</v>
      </c>
      <c r="B3" s="257" t="s">
        <v>4</v>
      </c>
      <c r="C3" s="271" t="s">
        <v>5</v>
      </c>
      <c r="D3" s="271"/>
      <c r="E3" s="271" t="s">
        <v>6</v>
      </c>
      <c r="F3" s="271"/>
      <c r="G3" s="271" t="s">
        <v>7</v>
      </c>
      <c r="H3" s="271"/>
      <c r="I3" s="271" t="s">
        <v>8</v>
      </c>
      <c r="J3" s="271"/>
      <c r="K3" s="271" t="s">
        <v>9</v>
      </c>
      <c r="L3" s="271"/>
      <c r="M3" s="271" t="s">
        <v>10</v>
      </c>
      <c r="N3" s="271"/>
      <c r="O3" s="271" t="s">
        <v>11</v>
      </c>
      <c r="P3" s="271"/>
      <c r="Q3" s="271" t="s">
        <v>12</v>
      </c>
      <c r="R3" s="271"/>
      <c r="S3" s="257" t="s">
        <v>13</v>
      </c>
      <c r="T3" s="257"/>
      <c r="U3" s="271" t="s">
        <v>14</v>
      </c>
      <c r="V3" s="271"/>
      <c r="W3" s="271" t="s">
        <v>15</v>
      </c>
      <c r="X3" s="271"/>
      <c r="Y3" s="271" t="s">
        <v>16</v>
      </c>
      <c r="Z3" s="271"/>
      <c r="AA3" s="271" t="s">
        <v>17</v>
      </c>
      <c r="AB3" s="271"/>
      <c r="AC3" s="271" t="s">
        <v>18</v>
      </c>
      <c r="AD3" s="271"/>
      <c r="AE3" s="271" t="s">
        <v>19</v>
      </c>
      <c r="AF3" s="271"/>
      <c r="AG3" s="271" t="s">
        <v>20</v>
      </c>
      <c r="AH3" s="271"/>
      <c r="AI3" s="271" t="s">
        <v>21</v>
      </c>
      <c r="AJ3" s="271"/>
      <c r="AK3" s="271" t="s">
        <v>22</v>
      </c>
      <c r="AL3" s="271"/>
      <c r="AM3" s="271" t="s">
        <v>23</v>
      </c>
      <c r="AN3" s="271"/>
      <c r="AO3" s="271" t="s">
        <v>24</v>
      </c>
      <c r="AP3" s="271"/>
      <c r="AQ3" s="271" t="s">
        <v>25</v>
      </c>
      <c r="AR3" s="271"/>
      <c r="AS3" s="271" t="s">
        <v>26</v>
      </c>
      <c r="AT3" s="271"/>
      <c r="AU3" s="271" t="s">
        <v>27</v>
      </c>
      <c r="AV3" s="271"/>
      <c r="AW3" s="271" t="s">
        <v>28</v>
      </c>
      <c r="AX3" s="271"/>
      <c r="AY3" s="271" t="s">
        <v>29</v>
      </c>
      <c r="AZ3" s="271"/>
      <c r="BA3" s="271" t="s">
        <v>30</v>
      </c>
      <c r="BB3" s="271"/>
      <c r="BC3" s="271" t="s">
        <v>31</v>
      </c>
      <c r="BD3" s="271"/>
      <c r="BE3" s="271" t="s">
        <v>32</v>
      </c>
      <c r="BF3" s="271"/>
      <c r="BG3" s="282" t="s">
        <v>33</v>
      </c>
      <c r="BH3" s="282"/>
      <c r="BI3" s="281" t="s">
        <v>34</v>
      </c>
      <c r="BJ3" s="281"/>
    </row>
    <row r="4" spans="1:68" s="11" customFormat="1" ht="15" x14ac:dyDescent="0.25">
      <c r="A4" s="257"/>
      <c r="B4" s="257"/>
      <c r="C4" s="9" t="s">
        <v>35</v>
      </c>
      <c r="D4" s="10" t="s">
        <v>36</v>
      </c>
      <c r="E4" s="9" t="s">
        <v>35</v>
      </c>
      <c r="F4" s="10" t="s">
        <v>36</v>
      </c>
      <c r="G4" s="9" t="s">
        <v>35</v>
      </c>
      <c r="H4" s="10" t="s">
        <v>36</v>
      </c>
      <c r="I4" s="9" t="s">
        <v>35</v>
      </c>
      <c r="J4" s="10" t="s">
        <v>36</v>
      </c>
      <c r="K4" s="9" t="s">
        <v>35</v>
      </c>
      <c r="L4" s="10" t="s">
        <v>36</v>
      </c>
      <c r="M4" s="9" t="s">
        <v>35</v>
      </c>
      <c r="N4" s="10" t="s">
        <v>36</v>
      </c>
      <c r="O4" s="9" t="s">
        <v>35</v>
      </c>
      <c r="P4" s="10" t="s">
        <v>36</v>
      </c>
      <c r="Q4" s="9" t="s">
        <v>35</v>
      </c>
      <c r="R4" s="10" t="s">
        <v>36</v>
      </c>
      <c r="S4" s="9" t="s">
        <v>35</v>
      </c>
      <c r="T4" s="10" t="s">
        <v>36</v>
      </c>
      <c r="U4" s="9" t="s">
        <v>35</v>
      </c>
      <c r="V4" s="10" t="s">
        <v>36</v>
      </c>
      <c r="W4" s="9" t="s">
        <v>35</v>
      </c>
      <c r="X4" s="10" t="s">
        <v>36</v>
      </c>
      <c r="Y4" s="9" t="s">
        <v>35</v>
      </c>
      <c r="Z4" s="10" t="s">
        <v>36</v>
      </c>
      <c r="AA4" s="9" t="s">
        <v>35</v>
      </c>
      <c r="AB4" s="10" t="s">
        <v>36</v>
      </c>
      <c r="AC4" s="9" t="s">
        <v>35</v>
      </c>
      <c r="AD4" s="10" t="s">
        <v>36</v>
      </c>
      <c r="AE4" s="9" t="s">
        <v>35</v>
      </c>
      <c r="AF4" s="10" t="s">
        <v>36</v>
      </c>
      <c r="AG4" s="9" t="s">
        <v>35</v>
      </c>
      <c r="AH4" s="10" t="s">
        <v>36</v>
      </c>
      <c r="AI4" s="9" t="s">
        <v>35</v>
      </c>
      <c r="AJ4" s="10" t="s">
        <v>36</v>
      </c>
      <c r="AK4" s="9" t="s">
        <v>35</v>
      </c>
      <c r="AL4" s="10" t="s">
        <v>36</v>
      </c>
      <c r="AM4" s="9" t="s">
        <v>35</v>
      </c>
      <c r="AN4" s="10" t="s">
        <v>36</v>
      </c>
      <c r="AO4" s="9" t="s">
        <v>35</v>
      </c>
      <c r="AP4" s="10" t="s">
        <v>36</v>
      </c>
      <c r="AQ4" s="9" t="s">
        <v>35</v>
      </c>
      <c r="AR4" s="10" t="s">
        <v>36</v>
      </c>
      <c r="AS4" s="9" t="s">
        <v>35</v>
      </c>
      <c r="AT4" s="10" t="s">
        <v>36</v>
      </c>
      <c r="AU4" s="9" t="s">
        <v>35</v>
      </c>
      <c r="AV4" s="10" t="s">
        <v>36</v>
      </c>
      <c r="AW4" s="9" t="s">
        <v>35</v>
      </c>
      <c r="AX4" s="10" t="s">
        <v>36</v>
      </c>
      <c r="AY4" s="9" t="s">
        <v>35</v>
      </c>
      <c r="AZ4" s="10" t="s">
        <v>36</v>
      </c>
      <c r="BA4" s="9" t="s">
        <v>35</v>
      </c>
      <c r="BB4" s="10" t="s">
        <v>36</v>
      </c>
      <c r="BC4" s="9" t="s">
        <v>35</v>
      </c>
      <c r="BD4" s="10" t="s">
        <v>36</v>
      </c>
      <c r="BE4" s="9" t="s">
        <v>35</v>
      </c>
      <c r="BF4" s="10" t="s">
        <v>36</v>
      </c>
      <c r="BG4" s="9" t="s">
        <v>35</v>
      </c>
      <c r="BH4" s="10" t="s">
        <v>36</v>
      </c>
      <c r="BI4" s="9" t="s">
        <v>35</v>
      </c>
      <c r="BJ4" s="10" t="s">
        <v>36</v>
      </c>
    </row>
    <row r="5" spans="1:68" x14ac:dyDescent="0.3">
      <c r="A5" s="26">
        <v>74.110699999999994</v>
      </c>
      <c r="B5" s="107" t="s">
        <v>1362</v>
      </c>
      <c r="C5" s="19">
        <f>ROUND(Budget!C5*100%,0)</f>
        <v>661612</v>
      </c>
      <c r="D5" s="19">
        <f>ROUND(Budget!D5*100%,0)</f>
        <v>0</v>
      </c>
      <c r="E5" s="19">
        <f>ROUND(Budget!E5*100%,0)</f>
        <v>4637343</v>
      </c>
      <c r="F5" s="19">
        <f>ROUND(Budget!F5*100%,0)</f>
        <v>0</v>
      </c>
      <c r="G5" s="19">
        <f>ROUND(Budget!G5*100%,0)</f>
        <v>2177285</v>
      </c>
      <c r="H5" s="19">
        <f>ROUND(Budget!H5*100%,0)</f>
        <v>0</v>
      </c>
      <c r="I5" s="19">
        <f>ROUND(Budget!I5*100%,0)</f>
        <v>2177285</v>
      </c>
      <c r="J5" s="19">
        <f>ROUND(Budget!J5*100%,0)</f>
        <v>0</v>
      </c>
      <c r="K5" s="19">
        <f>ROUND(Budget!K5*100%,0)</f>
        <v>0</v>
      </c>
      <c r="L5" s="19">
        <f>ROUND(Budget!L5*100%,0)</f>
        <v>0</v>
      </c>
      <c r="M5" s="19">
        <f>ROUND(Budget!M5*100%,0)</f>
        <v>16953063</v>
      </c>
      <c r="N5" s="19">
        <f>ROUND(Budget!N5*100%,0)</f>
        <v>0</v>
      </c>
      <c r="O5" s="19">
        <f>ROUND(Budget!O5*100%,0)</f>
        <v>14864154</v>
      </c>
      <c r="P5" s="19">
        <f>ROUND(Budget!P5*100%,0)</f>
        <v>0</v>
      </c>
      <c r="Q5" s="19">
        <f>ROUND(Budget!Q5*100%,0)</f>
        <v>0</v>
      </c>
      <c r="R5" s="19">
        <f>ROUND(Budget!R5*100%,0)</f>
        <v>0</v>
      </c>
      <c r="S5" s="19">
        <f>ROUND(Budget!S5*100%,0)</f>
        <v>5415874</v>
      </c>
      <c r="T5" s="19">
        <f>ROUND(Budget!T5*100%,0)</f>
        <v>0</v>
      </c>
      <c r="U5" s="19">
        <f>ROUND(Budget!U5*100%,0)</f>
        <v>0</v>
      </c>
      <c r="V5" s="19">
        <f>ROUND(Budget!V5*100%,0)</f>
        <v>810513</v>
      </c>
      <c r="W5" s="19">
        <f>ROUND(Budget!W5*100%,0)</f>
        <v>8461976</v>
      </c>
      <c r="X5" s="19">
        <f>ROUND(Budget!X5*100%,0)</f>
        <v>0</v>
      </c>
      <c r="Y5" s="19">
        <f>ROUND(Budget!Y5*100%,0)</f>
        <v>13691748</v>
      </c>
      <c r="Z5" s="19">
        <f>ROUND(Budget!Z5*100%,0)</f>
        <v>0</v>
      </c>
      <c r="AA5" s="19">
        <f>ROUND(Budget!AA5*100%,0)</f>
        <v>11568543</v>
      </c>
      <c r="AB5" s="19">
        <f>ROUND(Budget!AB5*100%,0)</f>
        <v>0</v>
      </c>
      <c r="AC5" s="19">
        <f>ROUND(Budget!AC5*100%,0)</f>
        <v>4795543</v>
      </c>
      <c r="AD5" s="19">
        <f>ROUND(Budget!AD5*100%,0)</f>
        <v>0</v>
      </c>
      <c r="AE5" s="19">
        <f>ROUND(Budget!AE5*100%,0)</f>
        <v>0</v>
      </c>
      <c r="AF5" s="19">
        <f>ROUND(Budget!AF5*100%,0)</f>
        <v>442307</v>
      </c>
      <c r="AG5" s="19">
        <f>ROUND(Budget!AG5*100%,0)</f>
        <v>33153</v>
      </c>
      <c r="AH5" s="19">
        <f>ROUND(Budget!AH5*100%,0)</f>
        <v>0</v>
      </c>
      <c r="AI5" s="19">
        <f>ROUND(Budget!AI5*100%,0)</f>
        <v>73053</v>
      </c>
      <c r="AJ5" s="19">
        <f>ROUND(Budget!AJ5*100%,0)</f>
        <v>0</v>
      </c>
      <c r="AK5" s="19">
        <f>ROUND(Budget!AK5*100%,0)</f>
        <v>213836</v>
      </c>
      <c r="AL5" s="19">
        <f>ROUND(Budget!AL5*100%,0)</f>
        <v>0</v>
      </c>
      <c r="AM5" s="19">
        <f>ROUND(Budget!AM5*100%,0)</f>
        <v>0</v>
      </c>
      <c r="AN5" s="19">
        <f>ROUND(Budget!AN5*100%,0)</f>
        <v>0</v>
      </c>
      <c r="AO5" s="19">
        <f>ROUND(Budget!AO5*100%,0)</f>
        <v>0</v>
      </c>
      <c r="AP5" s="19">
        <f>ROUND(Budget!AP5*100%,0)</f>
        <v>0</v>
      </c>
      <c r="AQ5" s="19">
        <f>ROUND(Budget!AQ5*100%,0)</f>
        <v>0</v>
      </c>
      <c r="AR5" s="19">
        <f>ROUND(Budget!AR5*100%,0)</f>
        <v>0</v>
      </c>
      <c r="AS5" s="19">
        <f>ROUND(Budget!AS5*100%,0)</f>
        <v>0</v>
      </c>
      <c r="AT5" s="19">
        <f>ROUND(Budget!AT5*100%,0)</f>
        <v>0</v>
      </c>
      <c r="AU5" s="19">
        <f>ROUND(Budget!AU5*100%,0)</f>
        <v>0</v>
      </c>
      <c r="AV5" s="19">
        <f>ROUND(Budget!AV5*100%,0)</f>
        <v>0</v>
      </c>
      <c r="AW5" s="19">
        <f>ROUND(Budget!AW5*100%,0)</f>
        <v>0</v>
      </c>
      <c r="AX5" s="19">
        <f>ROUND(Budget!AX5*100%,0)</f>
        <v>0</v>
      </c>
      <c r="AY5" s="19">
        <f>ROUND(Budget!AY5*100%,0)</f>
        <v>0</v>
      </c>
      <c r="AZ5" s="19">
        <f>ROUND(Budget!AZ5*100%,0)</f>
        <v>0</v>
      </c>
      <c r="BA5" s="19">
        <f>ROUND(Budget!BA5*100%,0)</f>
        <v>0</v>
      </c>
      <c r="BB5" s="19">
        <f>ROUND(Budget!BB5*100%,0)</f>
        <v>0</v>
      </c>
      <c r="BC5" s="19">
        <f>ROUND(Budget!BC5*100%,0)</f>
        <v>0</v>
      </c>
      <c r="BD5" s="19">
        <f>ROUND(Budget!BD5*100%,0)</f>
        <v>0</v>
      </c>
      <c r="BE5" s="19">
        <f>ROUND(Budget!BE5*100%,0)</f>
        <v>0</v>
      </c>
      <c r="BF5" s="19">
        <f>ROUND(Budget!BF5*100%,0)</f>
        <v>0</v>
      </c>
      <c r="BG5" s="16">
        <f t="shared" ref="BG5:BH40" si="0">C5+E5+G5+I5+K5+M5+O5+Q5+S5+U5+W5+Y5+AA5+AC5+AE5+AG5+AI5+AK5+AM5+AO5+AQ5+AS5+AU5+AW5+AY5+BA5+BC5+BE5</f>
        <v>85724468</v>
      </c>
      <c r="BH5" s="16">
        <f t="shared" si="0"/>
        <v>1252820</v>
      </c>
      <c r="BI5" s="104">
        <f t="shared" ref="BI5:BI68" si="1">IF(BG5-BH5&gt;0,BG5-BH5,0)</f>
        <v>84471648</v>
      </c>
      <c r="BJ5" s="104">
        <f t="shared" ref="BJ5:BJ68" si="2">IF(BH5-BG5&gt;0,BH5-BG5,0)</f>
        <v>0</v>
      </c>
      <c r="BK5" s="105">
        <f t="shared" ref="BK5:BK68" si="3">AA5+AB5</f>
        <v>11568543</v>
      </c>
      <c r="BL5" s="106"/>
      <c r="BM5" s="105"/>
      <c r="BN5" s="106"/>
    </row>
    <row r="6" spans="1:68" ht="31.5" x14ac:dyDescent="0.3">
      <c r="A6" s="26">
        <v>74.117699999999999</v>
      </c>
      <c r="B6" s="107" t="s">
        <v>1365</v>
      </c>
      <c r="C6" s="19">
        <f>ROUND(Budget!C6*100%,0)</f>
        <v>10614678</v>
      </c>
      <c r="D6" s="19">
        <f>ROUND(Budget!D6*100%,0)</f>
        <v>0</v>
      </c>
      <c r="E6" s="19">
        <f>ROUND(Budget!E6*100%,0)</f>
        <v>0</v>
      </c>
      <c r="F6" s="19">
        <f>ROUND(Budget!F6*100%,0)</f>
        <v>0</v>
      </c>
      <c r="G6" s="19">
        <f>ROUND(Budget!G6*100%,0)</f>
        <v>8518296</v>
      </c>
      <c r="H6" s="19">
        <f>ROUND(Budget!H6*100%,0)</f>
        <v>0</v>
      </c>
      <c r="I6" s="19">
        <f>ROUND(Budget!I6*100%,0)</f>
        <v>8518296</v>
      </c>
      <c r="J6" s="19">
        <f>ROUND(Budget!J6*100%,0)</f>
        <v>0</v>
      </c>
      <c r="K6" s="19">
        <f>ROUND(Budget!K6*100%,0)</f>
        <v>5650922</v>
      </c>
      <c r="L6" s="19">
        <f>ROUND(Budget!L6*100%,0)</f>
        <v>0</v>
      </c>
      <c r="M6" s="19">
        <f>ROUND(Budget!M6*100%,0)</f>
        <v>0</v>
      </c>
      <c r="N6" s="19">
        <f>ROUND(Budget!N6*100%,0)</f>
        <v>0</v>
      </c>
      <c r="O6" s="19">
        <f>ROUND(Budget!O6*100%,0)</f>
        <v>0</v>
      </c>
      <c r="P6" s="19">
        <f>ROUND(Budget!P6*100%,0)</f>
        <v>0</v>
      </c>
      <c r="Q6" s="19">
        <f>ROUND(Budget!Q6*100%,0)</f>
        <v>7191607</v>
      </c>
      <c r="R6" s="19">
        <f>ROUND(Budget!R6*100%,0)</f>
        <v>0</v>
      </c>
      <c r="S6" s="19">
        <f>ROUND(Budget!S6*100%,0)</f>
        <v>21692486</v>
      </c>
      <c r="T6" s="19">
        <f>ROUND(Budget!T6*100%,0)</f>
        <v>0</v>
      </c>
      <c r="U6" s="19">
        <f>ROUND(Budget!U6*100%,0)</f>
        <v>22770380</v>
      </c>
      <c r="V6" s="19">
        <f>ROUND(Budget!V6*100%,0)</f>
        <v>0</v>
      </c>
      <c r="W6" s="19">
        <f>ROUND(Budget!W6*100%,0)</f>
        <v>0</v>
      </c>
      <c r="X6" s="19">
        <f>ROUND(Budget!X6*100%,0)</f>
        <v>0</v>
      </c>
      <c r="Y6" s="19">
        <f>ROUND(Budget!Y6*100%,0)</f>
        <v>0</v>
      </c>
      <c r="Z6" s="19">
        <f>ROUND(Budget!Z6*100%,0)</f>
        <v>0</v>
      </c>
      <c r="AA6" s="19">
        <f>ROUND(Budget!AA6*100%,0)</f>
        <v>4992773</v>
      </c>
      <c r="AB6" s="19">
        <f>ROUND(Budget!AB6*100%,0)</f>
        <v>0</v>
      </c>
      <c r="AC6" s="19">
        <f>ROUND(Budget!AC6*100%,0)</f>
        <v>12734491</v>
      </c>
      <c r="AD6" s="19">
        <f>ROUND(Budget!AD6*100%,0)</f>
        <v>0</v>
      </c>
      <c r="AE6" s="19">
        <f>ROUND(Budget!AE6*100%,0)</f>
        <v>12296362</v>
      </c>
      <c r="AF6" s="19">
        <f>ROUND(Budget!AF6*100%,0)</f>
        <v>0</v>
      </c>
      <c r="AG6" s="19">
        <f>ROUND(Budget!AG6*100%,0)</f>
        <v>17218191</v>
      </c>
      <c r="AH6" s="19">
        <f>ROUND(Budget!AH6*100%,0)</f>
        <v>0</v>
      </c>
      <c r="AI6" s="19">
        <f>ROUND(Budget!AI6*100%,0)</f>
        <v>25059201</v>
      </c>
      <c r="AJ6" s="19">
        <f>ROUND(Budget!AJ6*100%,0)</f>
        <v>0</v>
      </c>
      <c r="AK6" s="19">
        <f>ROUND(Budget!AK6*100%,0)</f>
        <v>17195535</v>
      </c>
      <c r="AL6" s="19">
        <f>ROUND(Budget!AL6*100%,0)</f>
        <v>0</v>
      </c>
      <c r="AM6" s="19">
        <f>ROUND(Budget!AM6*100%,0)</f>
        <v>0</v>
      </c>
      <c r="AN6" s="19">
        <f>ROUND(Budget!AN6*100%,0)</f>
        <v>0</v>
      </c>
      <c r="AO6" s="19">
        <f>ROUND(Budget!AO6*100%,0)</f>
        <v>0</v>
      </c>
      <c r="AP6" s="19">
        <f>ROUND(Budget!AP6*100%,0)</f>
        <v>0</v>
      </c>
      <c r="AQ6" s="19">
        <f>ROUND(Budget!AQ6*100%,0)</f>
        <v>0</v>
      </c>
      <c r="AR6" s="19">
        <f>ROUND(Budget!AR6*100%,0)</f>
        <v>0</v>
      </c>
      <c r="AS6" s="19">
        <f>ROUND(Budget!AS6*100%,0)</f>
        <v>0</v>
      </c>
      <c r="AT6" s="19">
        <f>ROUND(Budget!AT6*100%,0)</f>
        <v>0</v>
      </c>
      <c r="AU6" s="19">
        <f>ROUND(Budget!AU6*100%,0)</f>
        <v>0</v>
      </c>
      <c r="AV6" s="19">
        <f>ROUND(Budget!AV6*100%,0)</f>
        <v>0</v>
      </c>
      <c r="AW6" s="19">
        <f>ROUND(Budget!AW6*100%,0)</f>
        <v>0</v>
      </c>
      <c r="AX6" s="19">
        <f>ROUND(Budget!AX6*100%,0)</f>
        <v>0</v>
      </c>
      <c r="AY6" s="19">
        <f>ROUND(Budget!AY6*100%,0)</f>
        <v>0</v>
      </c>
      <c r="AZ6" s="19">
        <f>ROUND(Budget!AZ6*100%,0)</f>
        <v>0</v>
      </c>
      <c r="BA6" s="19">
        <f>ROUND(Budget!BA6*100%,0)</f>
        <v>0</v>
      </c>
      <c r="BB6" s="19">
        <f>ROUND(Budget!BB6*100%,0)</f>
        <v>0</v>
      </c>
      <c r="BC6" s="19">
        <f>ROUND(Budget!BC6*100%,0)</f>
        <v>0</v>
      </c>
      <c r="BD6" s="19">
        <f>ROUND(Budget!BD6*100%,0)</f>
        <v>0</v>
      </c>
      <c r="BE6" s="19">
        <f>ROUND(Budget!BE6*100%,0)</f>
        <v>0</v>
      </c>
      <c r="BF6" s="19">
        <f>ROUND(Budget!BF6*100%,0)</f>
        <v>0</v>
      </c>
      <c r="BG6" s="16">
        <f t="shared" si="0"/>
        <v>174453218</v>
      </c>
      <c r="BH6" s="16">
        <f t="shared" si="0"/>
        <v>0</v>
      </c>
      <c r="BI6" s="104">
        <f t="shared" si="1"/>
        <v>174453218</v>
      </c>
      <c r="BJ6" s="104">
        <f t="shared" si="2"/>
        <v>0</v>
      </c>
      <c r="BK6" s="105">
        <f t="shared" si="3"/>
        <v>4992773</v>
      </c>
      <c r="BL6" s="106"/>
      <c r="BM6" s="105"/>
      <c r="BN6" s="106"/>
    </row>
    <row r="7" spans="1:68" x14ac:dyDescent="0.3">
      <c r="A7" s="26">
        <v>74.190700000000007</v>
      </c>
      <c r="B7" s="107" t="s">
        <v>1367</v>
      </c>
      <c r="C7" s="19">
        <f>ROUND(Budget!C7*80%,0)</f>
        <v>0</v>
      </c>
      <c r="D7" s="19">
        <f>ROUND(Budget!D7*80%,0)</f>
        <v>0</v>
      </c>
      <c r="E7" s="19">
        <f>ROUND(Budget!E7*80%,0)</f>
        <v>4794</v>
      </c>
      <c r="F7" s="19">
        <f>ROUND(Budget!F7*80%,0)</f>
        <v>0</v>
      </c>
      <c r="G7" s="19">
        <f>ROUND(Budget!G7*80%,0)</f>
        <v>0</v>
      </c>
      <c r="H7" s="19">
        <f>ROUND(Budget!H7*80%,0)</f>
        <v>0</v>
      </c>
      <c r="I7" s="19">
        <f>ROUND(Budget!I7*80%,0)</f>
        <v>0</v>
      </c>
      <c r="J7" s="19">
        <f>ROUND(Budget!J7*80%,0)</f>
        <v>0</v>
      </c>
      <c r="K7" s="19">
        <f>ROUND(Budget!K7*80%,0)</f>
        <v>0</v>
      </c>
      <c r="L7" s="19">
        <f>ROUND(Budget!L7*80%,0)</f>
        <v>0</v>
      </c>
      <c r="M7" s="19">
        <f>ROUND(Budget!M7*80%,0)</f>
        <v>0</v>
      </c>
      <c r="N7" s="19">
        <f>ROUND(Budget!N7*80%,0)</f>
        <v>0</v>
      </c>
      <c r="O7" s="19">
        <f>ROUND(Budget!O7*80%,0)</f>
        <v>0</v>
      </c>
      <c r="P7" s="19">
        <f>ROUND(Budget!P7*80%,0)</f>
        <v>0</v>
      </c>
      <c r="Q7" s="19">
        <f>ROUND(Budget!Q7*80%,0)</f>
        <v>0</v>
      </c>
      <c r="R7" s="19">
        <f>ROUND(Budget!R7*80%,0)</f>
        <v>0</v>
      </c>
      <c r="S7" s="19">
        <f>ROUND(Budget!S7*80%,0)</f>
        <v>0</v>
      </c>
      <c r="T7" s="19">
        <f>ROUND(Budget!T7*80%,0)</f>
        <v>0</v>
      </c>
      <c r="U7" s="19">
        <f>ROUND(Budget!U7*80%,0)</f>
        <v>0</v>
      </c>
      <c r="V7" s="19">
        <f>ROUND(Budget!V7*80%,0)</f>
        <v>0</v>
      </c>
      <c r="W7" s="19">
        <f>ROUND(Budget!W7*80%,0)</f>
        <v>0</v>
      </c>
      <c r="X7" s="19">
        <f>ROUND(Budget!X7*80%,0)</f>
        <v>0</v>
      </c>
      <c r="Y7" s="19">
        <f>ROUND(Budget!Y7*80%,0)</f>
        <v>0</v>
      </c>
      <c r="Z7" s="19">
        <f>ROUND(Budget!Z7*80%,0)</f>
        <v>0</v>
      </c>
      <c r="AA7" s="19">
        <f>ROUND(Budget!AA7*80%,0)</f>
        <v>0</v>
      </c>
      <c r="AB7" s="19">
        <f>ROUND(Budget!AB7*80%,0)</f>
        <v>0</v>
      </c>
      <c r="AC7" s="19">
        <f>ROUND(Budget!AC7*80%,0)</f>
        <v>0</v>
      </c>
      <c r="AD7" s="19">
        <f>ROUND(Budget!AD7*80%,0)</f>
        <v>0</v>
      </c>
      <c r="AE7" s="19">
        <f>ROUND(Budget!AE7*80%,0)</f>
        <v>0</v>
      </c>
      <c r="AF7" s="19">
        <f>ROUND(Budget!AF7*80%,0)</f>
        <v>0</v>
      </c>
      <c r="AG7" s="19">
        <f>ROUND(Budget!AG7*80%,0)</f>
        <v>0</v>
      </c>
      <c r="AH7" s="19">
        <f>ROUND(Budget!AH7*80%,0)</f>
        <v>0</v>
      </c>
      <c r="AI7" s="19">
        <f>ROUND(Budget!AI7*80%,0)</f>
        <v>0</v>
      </c>
      <c r="AJ7" s="19">
        <f>ROUND(Budget!AJ7*80%,0)</f>
        <v>0</v>
      </c>
      <c r="AK7" s="19">
        <f>ROUND(Budget!AK7*80%,0)</f>
        <v>0</v>
      </c>
      <c r="AL7" s="19">
        <f>ROUND(Budget!AL7*80%,0)</f>
        <v>0</v>
      </c>
      <c r="AM7" s="19">
        <f>ROUND(Budget!AM7*80%,0)</f>
        <v>0</v>
      </c>
      <c r="AN7" s="19">
        <f>ROUND(Budget!AN7*80%,0)</f>
        <v>0</v>
      </c>
      <c r="AO7" s="19">
        <f>ROUND(Budget!AO7*80%,0)</f>
        <v>0</v>
      </c>
      <c r="AP7" s="19">
        <f>ROUND(Budget!AP7*80%,0)</f>
        <v>0</v>
      </c>
      <c r="AQ7" s="19">
        <f>ROUND(Budget!AQ7*80%,0)</f>
        <v>0</v>
      </c>
      <c r="AR7" s="19">
        <f>ROUND(Budget!AR7*80%,0)</f>
        <v>0</v>
      </c>
      <c r="AS7" s="19">
        <f>ROUND(Budget!AS7*80%,0)</f>
        <v>0</v>
      </c>
      <c r="AT7" s="19">
        <f>ROUND(Budget!AT7*80%,0)</f>
        <v>0</v>
      </c>
      <c r="AU7" s="19">
        <f>ROUND(Budget!AU7*80%,0)</f>
        <v>0</v>
      </c>
      <c r="AV7" s="19">
        <f>ROUND(Budget!AV7*80%,0)</f>
        <v>0</v>
      </c>
      <c r="AW7" s="19">
        <f>ROUND(Budget!AW7*80%,0)</f>
        <v>0</v>
      </c>
      <c r="AX7" s="19">
        <f>ROUND(Budget!AX7*80%,0)</f>
        <v>0</v>
      </c>
      <c r="AY7" s="19">
        <f>ROUND(Budget!AY7*80%,0)</f>
        <v>0</v>
      </c>
      <c r="AZ7" s="19">
        <f>ROUND(Budget!AZ7*80%,0)</f>
        <v>0</v>
      </c>
      <c r="BA7" s="19">
        <f>ROUND(Budget!BA7*80%,0)</f>
        <v>0</v>
      </c>
      <c r="BB7" s="19">
        <f>ROUND(Budget!BB7*80%,0)</f>
        <v>0</v>
      </c>
      <c r="BC7" s="19">
        <f>ROUND(Budget!BC7*80%,0)</f>
        <v>0</v>
      </c>
      <c r="BD7" s="19">
        <f>ROUND(Budget!BD7*80%,0)</f>
        <v>0</v>
      </c>
      <c r="BE7" s="19">
        <f>ROUND(Budget!BE7*80%,0)</f>
        <v>0</v>
      </c>
      <c r="BF7" s="19">
        <f>ROUND(Budget!BF7*80%,0)</f>
        <v>0</v>
      </c>
      <c r="BG7" s="16">
        <f t="shared" si="0"/>
        <v>4794</v>
      </c>
      <c r="BH7" s="16">
        <f t="shared" si="0"/>
        <v>0</v>
      </c>
      <c r="BI7" s="104">
        <f t="shared" si="1"/>
        <v>4794</v>
      </c>
      <c r="BJ7" s="104">
        <f t="shared" si="2"/>
        <v>0</v>
      </c>
      <c r="BK7" s="105">
        <f t="shared" si="3"/>
        <v>0</v>
      </c>
      <c r="BL7" s="106"/>
      <c r="BM7" s="105"/>
      <c r="BN7" s="106"/>
    </row>
    <row r="8" spans="1:68" x14ac:dyDescent="0.3">
      <c r="A8" s="26">
        <v>74.200699999999998</v>
      </c>
      <c r="B8" s="107" t="s">
        <v>1368</v>
      </c>
      <c r="C8" s="19">
        <f>ROUND(Budget!C8*80%,0)</f>
        <v>0</v>
      </c>
      <c r="D8" s="19">
        <f>ROUND(Budget!D8*80%,0)</f>
        <v>0</v>
      </c>
      <c r="E8" s="19">
        <f>ROUND(Budget!E8*80%,0)</f>
        <v>0</v>
      </c>
      <c r="F8" s="19">
        <f>ROUND(Budget!F8*80%,0)</f>
        <v>0</v>
      </c>
      <c r="G8" s="19">
        <f>ROUND(Budget!G8*80%,0)</f>
        <v>1094033</v>
      </c>
      <c r="H8" s="19">
        <f>ROUND(Budget!H8*80%,0)</f>
        <v>0</v>
      </c>
      <c r="I8" s="19">
        <f>ROUND(Budget!I8*80%,0)</f>
        <v>1094033</v>
      </c>
      <c r="J8" s="19">
        <f>ROUND(Budget!J8*80%,0)</f>
        <v>0</v>
      </c>
      <c r="K8" s="19">
        <f>ROUND(Budget!K8*80%,0)</f>
        <v>0</v>
      </c>
      <c r="L8" s="19">
        <f>ROUND(Budget!L8*80%,0)</f>
        <v>0</v>
      </c>
      <c r="M8" s="19">
        <f>ROUND(Budget!M8*80%,0)</f>
        <v>0</v>
      </c>
      <c r="N8" s="19">
        <f>ROUND(Budget!N8*80%,0)</f>
        <v>0</v>
      </c>
      <c r="O8" s="19">
        <f>ROUND(Budget!O8*80%,0)</f>
        <v>894050</v>
      </c>
      <c r="P8" s="19">
        <f>ROUND(Budget!P8*80%,0)</f>
        <v>0</v>
      </c>
      <c r="Q8" s="19">
        <f>ROUND(Budget!Q8*80%,0)</f>
        <v>4080000</v>
      </c>
      <c r="R8" s="19">
        <f>ROUND(Budget!R8*80%,0)</f>
        <v>0</v>
      </c>
      <c r="S8" s="19">
        <f>ROUND(Budget!S8*80%,0)</f>
        <v>3998783</v>
      </c>
      <c r="T8" s="19">
        <f>ROUND(Budget!T8*80%,0)</f>
        <v>0</v>
      </c>
      <c r="U8" s="19">
        <f>ROUND(Budget!U8*80%,0)</f>
        <v>832248</v>
      </c>
      <c r="V8" s="19">
        <f>ROUND(Budget!V8*80%,0)</f>
        <v>0</v>
      </c>
      <c r="W8" s="19">
        <f>ROUND(Budget!W8*80%,0)</f>
        <v>0</v>
      </c>
      <c r="X8" s="19">
        <f>ROUND(Budget!X8*80%,0)</f>
        <v>0</v>
      </c>
      <c r="Y8" s="19">
        <f>ROUND(Budget!Y8*80%,0)</f>
        <v>238426</v>
      </c>
      <c r="Z8" s="19">
        <f>ROUND(Budget!Z8*80%,0)</f>
        <v>0</v>
      </c>
      <c r="AA8" s="19">
        <f>ROUND(Budget!AA8*80%,0)</f>
        <v>1349621</v>
      </c>
      <c r="AB8" s="19">
        <f>ROUND(Budget!AB8*80%,0)</f>
        <v>0</v>
      </c>
      <c r="AC8" s="19">
        <f>ROUND(Budget!AC8*80%,0)</f>
        <v>0</v>
      </c>
      <c r="AD8" s="19">
        <f>ROUND(Budget!AD8*80%,0)</f>
        <v>0</v>
      </c>
      <c r="AE8" s="19">
        <f>ROUND(Budget!AE8*80%,0)</f>
        <v>4252565</v>
      </c>
      <c r="AF8" s="19">
        <f>ROUND(Budget!AF8*80%,0)</f>
        <v>0</v>
      </c>
      <c r="AG8" s="19">
        <f>ROUND(Budget!AG8*80%,0)</f>
        <v>3348974</v>
      </c>
      <c r="AH8" s="19">
        <f>ROUND(Budget!AH8*80%,0)</f>
        <v>0</v>
      </c>
      <c r="AI8" s="19">
        <f>ROUND(Budget!AI8*80%,0)</f>
        <v>1962015</v>
      </c>
      <c r="AJ8" s="19">
        <f>ROUND(Budget!AJ8*80%,0)</f>
        <v>0</v>
      </c>
      <c r="AK8" s="19">
        <f>ROUND(Budget!AK8*80%,0)</f>
        <v>0</v>
      </c>
      <c r="AL8" s="19">
        <f>ROUND(Budget!AL8*80%,0)</f>
        <v>0</v>
      </c>
      <c r="AM8" s="19">
        <f>ROUND(Budget!AM8*80%,0)</f>
        <v>0</v>
      </c>
      <c r="AN8" s="19">
        <f>ROUND(Budget!AN8*80%,0)</f>
        <v>0</v>
      </c>
      <c r="AO8" s="19">
        <f>ROUND(Budget!AO8*80%,0)</f>
        <v>0</v>
      </c>
      <c r="AP8" s="19">
        <f>ROUND(Budget!AP8*80%,0)</f>
        <v>0</v>
      </c>
      <c r="AQ8" s="19">
        <f>ROUND(Budget!AQ8*80%,0)</f>
        <v>0</v>
      </c>
      <c r="AR8" s="19">
        <f>ROUND(Budget!AR8*80%,0)</f>
        <v>0</v>
      </c>
      <c r="AS8" s="19">
        <f>ROUND(Budget!AS8*80%,0)</f>
        <v>0</v>
      </c>
      <c r="AT8" s="19">
        <f>ROUND(Budget!AT8*80%,0)</f>
        <v>0</v>
      </c>
      <c r="AU8" s="19">
        <f>ROUND(Budget!AU8*80%,0)</f>
        <v>0</v>
      </c>
      <c r="AV8" s="19">
        <f>ROUND(Budget!AV8*80%,0)</f>
        <v>0</v>
      </c>
      <c r="AW8" s="19">
        <f>ROUND(Budget!AW8*80%,0)</f>
        <v>0</v>
      </c>
      <c r="AX8" s="19">
        <f>ROUND(Budget!AX8*80%,0)</f>
        <v>0</v>
      </c>
      <c r="AY8" s="19">
        <f>ROUND(Budget!AY8*80%,0)</f>
        <v>0</v>
      </c>
      <c r="AZ8" s="19">
        <f>ROUND(Budget!AZ8*80%,0)</f>
        <v>0</v>
      </c>
      <c r="BA8" s="19">
        <f>ROUND(Budget!BA8*80%,0)</f>
        <v>0</v>
      </c>
      <c r="BB8" s="19">
        <f>ROUND(Budget!BB8*80%,0)</f>
        <v>0</v>
      </c>
      <c r="BC8" s="19">
        <f>ROUND(Budget!BC8*80%,0)</f>
        <v>0</v>
      </c>
      <c r="BD8" s="19">
        <f>ROUND(Budget!BD8*80%,0)</f>
        <v>0</v>
      </c>
      <c r="BE8" s="19">
        <f>ROUND(Budget!BE8*80%,0)</f>
        <v>0</v>
      </c>
      <c r="BF8" s="19">
        <f>ROUND(Budget!BF8*80%,0)</f>
        <v>0</v>
      </c>
      <c r="BG8" s="16">
        <f t="shared" si="0"/>
        <v>23144748</v>
      </c>
      <c r="BH8" s="16">
        <f t="shared" si="0"/>
        <v>0</v>
      </c>
      <c r="BI8" s="104">
        <f t="shared" si="1"/>
        <v>23144748</v>
      </c>
      <c r="BJ8" s="104">
        <f t="shared" si="2"/>
        <v>0</v>
      </c>
      <c r="BK8" s="105">
        <f t="shared" si="3"/>
        <v>1349621</v>
      </c>
      <c r="BL8" s="106"/>
      <c r="BM8" s="105"/>
      <c r="BN8" s="106"/>
    </row>
    <row r="9" spans="1:68" x14ac:dyDescent="0.3">
      <c r="A9" s="26">
        <v>74.210699999999989</v>
      </c>
      <c r="B9" s="107" t="s">
        <v>1369</v>
      </c>
      <c r="C9" s="19">
        <f>ROUND(Budget!C9*0%,0)</f>
        <v>0</v>
      </c>
      <c r="D9" s="19">
        <f>ROUND(Budget!D9*0%,0)</f>
        <v>0</v>
      </c>
      <c r="E9" s="19">
        <f>ROUND(Budget!E9*0%,0)</f>
        <v>0</v>
      </c>
      <c r="F9" s="19">
        <f>ROUND(Budget!F9*0%,0)</f>
        <v>0</v>
      </c>
      <c r="G9" s="19">
        <f>ROUND(Budget!G9*0%,0)</f>
        <v>0</v>
      </c>
      <c r="H9" s="19">
        <f>ROUND(Budget!H9*0%,0)</f>
        <v>0</v>
      </c>
      <c r="I9" s="19">
        <f>ROUND(Budget!I9*0%,0)</f>
        <v>0</v>
      </c>
      <c r="J9" s="19">
        <f>ROUND(Budget!J9*0%,0)</f>
        <v>0</v>
      </c>
      <c r="K9" s="19">
        <f>ROUND(Budget!K9*0%,0)</f>
        <v>0</v>
      </c>
      <c r="L9" s="19">
        <f>ROUND(Budget!L9*0%,0)</f>
        <v>0</v>
      </c>
      <c r="M9" s="19">
        <f>ROUND(Budget!M9*0%,0)</f>
        <v>0</v>
      </c>
      <c r="N9" s="19">
        <f>ROUND(Budget!N9*0%,0)</f>
        <v>0</v>
      </c>
      <c r="O9" s="19">
        <f>ROUND(Budget!O9*0%,0)</f>
        <v>0</v>
      </c>
      <c r="P9" s="19">
        <f>ROUND(Budget!P9*0%,0)</f>
        <v>0</v>
      </c>
      <c r="Q9" s="19">
        <f>ROUND(Budget!Q9*0%,0)</f>
        <v>0</v>
      </c>
      <c r="R9" s="19">
        <f>ROUND(Budget!R9*0%,0)</f>
        <v>0</v>
      </c>
      <c r="S9" s="19">
        <f>ROUND(Budget!S9*0%,0)</f>
        <v>0</v>
      </c>
      <c r="T9" s="19">
        <f>ROUND(Budget!T9*0%,0)</f>
        <v>0</v>
      </c>
      <c r="U9" s="19">
        <f>ROUND(Budget!U9*0%,0)</f>
        <v>0</v>
      </c>
      <c r="V9" s="19">
        <f>ROUND(Budget!V9*0%,0)</f>
        <v>0</v>
      </c>
      <c r="W9" s="19">
        <f>ROUND(Budget!W9*0%,0)</f>
        <v>0</v>
      </c>
      <c r="X9" s="19">
        <f>ROUND(Budget!X9*0%,0)</f>
        <v>0</v>
      </c>
      <c r="Y9" s="19">
        <f>ROUND(Budget!Y9*0%,0)</f>
        <v>0</v>
      </c>
      <c r="Z9" s="19">
        <f>ROUND(Budget!Z9*0%,0)</f>
        <v>0</v>
      </c>
      <c r="AA9" s="19">
        <f>ROUND(Budget!AA9*0%,0)</f>
        <v>0</v>
      </c>
      <c r="AB9" s="19">
        <f>ROUND(Budget!AB9*0%,0)</f>
        <v>0</v>
      </c>
      <c r="AC9" s="19">
        <f>ROUND(Budget!AC9*0%,0)</f>
        <v>0</v>
      </c>
      <c r="AD9" s="19">
        <f>ROUND(Budget!AD9*0%,0)</f>
        <v>0</v>
      </c>
      <c r="AE9" s="19">
        <f>ROUND(Budget!AE9*0%,0)</f>
        <v>0</v>
      </c>
      <c r="AF9" s="19">
        <f>ROUND(Budget!AF9*0%,0)</f>
        <v>0</v>
      </c>
      <c r="AG9" s="19">
        <f>ROUND(Budget!AG9*0%,0)</f>
        <v>0</v>
      </c>
      <c r="AH9" s="19">
        <f>ROUND(Budget!AH9*0%,0)</f>
        <v>0</v>
      </c>
      <c r="AI9" s="19">
        <f>ROUND(Budget!AI9*0%,0)</f>
        <v>0</v>
      </c>
      <c r="AJ9" s="19">
        <f>ROUND(Budget!AJ9*0%,0)</f>
        <v>0</v>
      </c>
      <c r="AK9" s="19">
        <f>ROUND(Budget!AK9*0%,0)</f>
        <v>0</v>
      </c>
      <c r="AL9" s="19">
        <f>ROUND(Budget!AL9*0%,0)</f>
        <v>0</v>
      </c>
      <c r="AM9" s="19">
        <f>ROUND(Budget!AM9*0%,0)</f>
        <v>0</v>
      </c>
      <c r="AN9" s="19">
        <f>ROUND(Budget!AN9*0%,0)</f>
        <v>0</v>
      </c>
      <c r="AO9" s="19">
        <f>ROUND(Budget!AO9*0%,0)</f>
        <v>0</v>
      </c>
      <c r="AP9" s="19">
        <f>ROUND(Budget!AP9*0%,0)</f>
        <v>0</v>
      </c>
      <c r="AQ9" s="19">
        <f>ROUND(Budget!AQ9*0%,0)</f>
        <v>0</v>
      </c>
      <c r="AR9" s="19">
        <f>ROUND(Budget!AR9*0%,0)</f>
        <v>0</v>
      </c>
      <c r="AS9" s="19">
        <f>ROUND(Budget!AS9*0%,0)</f>
        <v>0</v>
      </c>
      <c r="AT9" s="19">
        <f>ROUND(Budget!AT9*0%,0)</f>
        <v>0</v>
      </c>
      <c r="AU9" s="19">
        <f>ROUND(Budget!AU9*0%,0)</f>
        <v>0</v>
      </c>
      <c r="AV9" s="19">
        <f>ROUND(Budget!AV9*0%,0)</f>
        <v>0</v>
      </c>
      <c r="AW9" s="19">
        <f>ROUND(Budget!AW9*0%,0)</f>
        <v>0</v>
      </c>
      <c r="AX9" s="19">
        <f>ROUND(Budget!AX9*0%,0)</f>
        <v>0</v>
      </c>
      <c r="AY9" s="19">
        <f>ROUND(Budget!AY9*0%,0)</f>
        <v>0</v>
      </c>
      <c r="AZ9" s="19">
        <f>ROUND(Budget!AZ9*0%,0)</f>
        <v>0</v>
      </c>
      <c r="BA9" s="19">
        <f>ROUND(Budget!BA9*0%,0)</f>
        <v>0</v>
      </c>
      <c r="BB9" s="19">
        <f>ROUND(Budget!BB9*0%,0)</f>
        <v>0</v>
      </c>
      <c r="BC9" s="19">
        <f>ROUND(Budget!BC9*0%,0)</f>
        <v>0</v>
      </c>
      <c r="BD9" s="19">
        <f>ROUND(Budget!BD9*0%,0)</f>
        <v>0</v>
      </c>
      <c r="BE9" s="19">
        <f>ROUND(Budget!BE9*0%,0)</f>
        <v>0</v>
      </c>
      <c r="BF9" s="19">
        <f>ROUND(Budget!BF9*0%,0)</f>
        <v>0</v>
      </c>
      <c r="BG9" s="16">
        <f t="shared" si="0"/>
        <v>0</v>
      </c>
      <c r="BH9" s="16">
        <f t="shared" si="0"/>
        <v>0</v>
      </c>
      <c r="BI9" s="104">
        <f t="shared" si="1"/>
        <v>0</v>
      </c>
      <c r="BJ9" s="104">
        <f t="shared" si="2"/>
        <v>0</v>
      </c>
      <c r="BK9" s="105">
        <f t="shared" si="3"/>
        <v>0</v>
      </c>
      <c r="BL9" s="106"/>
      <c r="BM9" s="105"/>
      <c r="BN9" s="106"/>
    </row>
    <row r="10" spans="1:68" x14ac:dyDescent="0.3">
      <c r="A10" s="26">
        <v>74.220699999999994</v>
      </c>
      <c r="B10" s="107" t="s">
        <v>1371</v>
      </c>
      <c r="C10" s="19">
        <f>ROUND(Budget!C10*0%,0)</f>
        <v>0</v>
      </c>
      <c r="D10" s="19">
        <f>ROUND(Budget!D10*0%,0)</f>
        <v>0</v>
      </c>
      <c r="E10" s="19">
        <f>ROUND(Budget!E10*0%,0)</f>
        <v>0</v>
      </c>
      <c r="F10" s="19">
        <f>ROUND(Budget!F10*0%,0)</f>
        <v>0</v>
      </c>
      <c r="G10" s="19">
        <f>ROUND(Budget!G10*0%,0)</f>
        <v>0</v>
      </c>
      <c r="H10" s="19">
        <f>ROUND(Budget!H10*0%,0)</f>
        <v>0</v>
      </c>
      <c r="I10" s="19">
        <f>ROUND(Budget!I10*0%,0)</f>
        <v>0</v>
      </c>
      <c r="J10" s="19">
        <f>ROUND(Budget!J10*0%,0)</f>
        <v>0</v>
      </c>
      <c r="K10" s="19">
        <f>ROUND(Budget!K10*0%,0)</f>
        <v>0</v>
      </c>
      <c r="L10" s="19">
        <f>ROUND(Budget!L10*0%,0)</f>
        <v>0</v>
      </c>
      <c r="M10" s="19">
        <f>ROUND(Budget!M10*0%,0)</f>
        <v>0</v>
      </c>
      <c r="N10" s="19">
        <f>ROUND(Budget!N10*0%,0)</f>
        <v>0</v>
      </c>
      <c r="O10" s="19">
        <f>ROUND(Budget!O10*0%,0)</f>
        <v>0</v>
      </c>
      <c r="P10" s="19">
        <f>ROUND(Budget!P10*0%,0)</f>
        <v>0</v>
      </c>
      <c r="Q10" s="19">
        <f>ROUND(Budget!Q10*0%,0)</f>
        <v>0</v>
      </c>
      <c r="R10" s="19">
        <f>ROUND(Budget!R10*0%,0)</f>
        <v>0</v>
      </c>
      <c r="S10" s="19">
        <f>ROUND(Budget!S10*0%,0)</f>
        <v>0</v>
      </c>
      <c r="T10" s="19">
        <f>ROUND(Budget!T10*0%,0)</f>
        <v>0</v>
      </c>
      <c r="U10" s="19">
        <f>ROUND(Budget!U10*0%,0)</f>
        <v>0</v>
      </c>
      <c r="V10" s="19">
        <f>ROUND(Budget!V10*0%,0)</f>
        <v>0</v>
      </c>
      <c r="W10" s="19">
        <f>ROUND(Budget!W10*0%,0)</f>
        <v>0</v>
      </c>
      <c r="X10" s="19">
        <f>ROUND(Budget!X10*0%,0)</f>
        <v>0</v>
      </c>
      <c r="Y10" s="19">
        <f>ROUND(Budget!Y10*0%,0)</f>
        <v>0</v>
      </c>
      <c r="Z10" s="19">
        <f>ROUND(Budget!Z10*0%,0)</f>
        <v>0</v>
      </c>
      <c r="AA10" s="19">
        <f>ROUND(Budget!AA10*0%,0)</f>
        <v>0</v>
      </c>
      <c r="AB10" s="19">
        <f>ROUND(Budget!AB10*0%,0)</f>
        <v>0</v>
      </c>
      <c r="AC10" s="19">
        <f>ROUND(Budget!AC10*0%,0)</f>
        <v>0</v>
      </c>
      <c r="AD10" s="19">
        <f>ROUND(Budget!AD10*0%,0)</f>
        <v>0</v>
      </c>
      <c r="AE10" s="19">
        <f>ROUND(Budget!AE10*0%,0)</f>
        <v>0</v>
      </c>
      <c r="AF10" s="19">
        <f>ROUND(Budget!AF10*0%,0)</f>
        <v>0</v>
      </c>
      <c r="AG10" s="19">
        <f>ROUND(Budget!AG10*0%,0)</f>
        <v>0</v>
      </c>
      <c r="AH10" s="19">
        <f>ROUND(Budget!AH10*0%,0)</f>
        <v>0</v>
      </c>
      <c r="AI10" s="19">
        <f>ROUND(Budget!AI10*0%,0)</f>
        <v>0</v>
      </c>
      <c r="AJ10" s="19">
        <f>ROUND(Budget!AJ10*0%,0)</f>
        <v>0</v>
      </c>
      <c r="AK10" s="19">
        <f>ROUND(Budget!AK10*0%,0)</f>
        <v>0</v>
      </c>
      <c r="AL10" s="19">
        <f>ROUND(Budget!AL10*0%,0)</f>
        <v>0</v>
      </c>
      <c r="AM10" s="19">
        <f>ROUND(Budget!AM10*0%,0)</f>
        <v>0</v>
      </c>
      <c r="AN10" s="19">
        <f>ROUND(Budget!AN10*0%,0)</f>
        <v>0</v>
      </c>
      <c r="AO10" s="19">
        <f>ROUND(Budget!AO10*0%,0)</f>
        <v>0</v>
      </c>
      <c r="AP10" s="19">
        <f>ROUND(Budget!AP10*0%,0)</f>
        <v>0</v>
      </c>
      <c r="AQ10" s="19">
        <f>ROUND(Budget!AQ10*0%,0)</f>
        <v>0</v>
      </c>
      <c r="AR10" s="19">
        <f>ROUND(Budget!AR10*0%,0)</f>
        <v>0</v>
      </c>
      <c r="AS10" s="19">
        <f>ROUND(Budget!AS10*0%,0)</f>
        <v>0</v>
      </c>
      <c r="AT10" s="19">
        <f>ROUND(Budget!AT10*0%,0)</f>
        <v>0</v>
      </c>
      <c r="AU10" s="19">
        <f>ROUND(Budget!AU10*0%,0)</f>
        <v>0</v>
      </c>
      <c r="AV10" s="19">
        <f>ROUND(Budget!AV10*0%,0)</f>
        <v>0</v>
      </c>
      <c r="AW10" s="19">
        <f>ROUND(Budget!AW10*0%,0)</f>
        <v>0</v>
      </c>
      <c r="AX10" s="19">
        <f>ROUND(Budget!AX10*0%,0)</f>
        <v>0</v>
      </c>
      <c r="AY10" s="19">
        <f>ROUND(Budget!AY10*0%,0)</f>
        <v>0</v>
      </c>
      <c r="AZ10" s="19">
        <f>ROUND(Budget!AZ10*0%,0)</f>
        <v>0</v>
      </c>
      <c r="BA10" s="19">
        <f>ROUND(Budget!BA10*0%,0)</f>
        <v>0</v>
      </c>
      <c r="BB10" s="19">
        <f>ROUND(Budget!BB10*0%,0)</f>
        <v>0</v>
      </c>
      <c r="BC10" s="19">
        <f>ROUND(Budget!BC10*0%,0)</f>
        <v>0</v>
      </c>
      <c r="BD10" s="19">
        <f>ROUND(Budget!BD10*0%,0)</f>
        <v>0</v>
      </c>
      <c r="BE10" s="19">
        <f>ROUND(Budget!BE10*0%,0)</f>
        <v>0</v>
      </c>
      <c r="BF10" s="19">
        <f>ROUND(Budget!BF10*0%,0)</f>
        <v>0</v>
      </c>
      <c r="BG10" s="16">
        <f t="shared" si="0"/>
        <v>0</v>
      </c>
      <c r="BH10" s="16">
        <f t="shared" si="0"/>
        <v>0</v>
      </c>
      <c r="BI10" s="104">
        <f t="shared" si="1"/>
        <v>0</v>
      </c>
      <c r="BJ10" s="104">
        <f t="shared" si="2"/>
        <v>0</v>
      </c>
      <c r="BK10" s="105">
        <f t="shared" si="3"/>
        <v>0</v>
      </c>
      <c r="BL10" s="106"/>
      <c r="BM10" s="105"/>
      <c r="BN10" s="106"/>
    </row>
    <row r="11" spans="1:68" x14ac:dyDescent="0.3">
      <c r="A11" s="26">
        <v>74.300699999999992</v>
      </c>
      <c r="B11" s="107" t="s">
        <v>1373</v>
      </c>
      <c r="C11" s="19">
        <f>ROUND(Budget!C11*0%,0)</f>
        <v>0</v>
      </c>
      <c r="D11" s="19">
        <f>ROUND(Budget!D11*0%,0)</f>
        <v>0</v>
      </c>
      <c r="E11" s="19">
        <f>ROUND(Budget!E11*0%,0)</f>
        <v>0</v>
      </c>
      <c r="F11" s="19">
        <f>ROUND(Budget!F11*0%,0)</f>
        <v>0</v>
      </c>
      <c r="G11" s="19">
        <f>ROUND(Budget!G11*0%,0)</f>
        <v>0</v>
      </c>
      <c r="H11" s="19">
        <f>ROUND(Budget!H11*0%,0)</f>
        <v>0</v>
      </c>
      <c r="I11" s="19">
        <f>ROUND(Budget!I11*0%,0)</f>
        <v>0</v>
      </c>
      <c r="J11" s="19">
        <f>ROUND(Budget!J11*0%,0)</f>
        <v>0</v>
      </c>
      <c r="K11" s="19">
        <f>ROUND(Budget!K11*0%,0)</f>
        <v>0</v>
      </c>
      <c r="L11" s="19">
        <f>ROUND(Budget!L11*0%,0)</f>
        <v>0</v>
      </c>
      <c r="M11" s="19">
        <f>ROUND(Budget!M11*0%,0)</f>
        <v>0</v>
      </c>
      <c r="N11" s="19">
        <f>ROUND(Budget!N11*0%,0)</f>
        <v>0</v>
      </c>
      <c r="O11" s="19">
        <f>ROUND(Budget!O11*0%,0)</f>
        <v>0</v>
      </c>
      <c r="P11" s="19">
        <f>ROUND(Budget!P11*0%,0)</f>
        <v>0</v>
      </c>
      <c r="Q11" s="19">
        <f>ROUND(Budget!Q11*0%,0)</f>
        <v>0</v>
      </c>
      <c r="R11" s="19">
        <f>ROUND(Budget!R11*0%,0)</f>
        <v>0</v>
      </c>
      <c r="S11" s="19">
        <f>ROUND(Budget!S11*0%,0)</f>
        <v>0</v>
      </c>
      <c r="T11" s="19">
        <f>ROUND(Budget!T11*0%,0)</f>
        <v>0</v>
      </c>
      <c r="U11" s="19">
        <f>ROUND(Budget!U11*0%,0)</f>
        <v>0</v>
      </c>
      <c r="V11" s="19">
        <f>ROUND(Budget!V11*0%,0)</f>
        <v>0</v>
      </c>
      <c r="W11" s="19">
        <f>ROUND(Budget!W11*0%,0)</f>
        <v>0</v>
      </c>
      <c r="X11" s="19">
        <f>ROUND(Budget!X11*0%,0)</f>
        <v>0</v>
      </c>
      <c r="Y11" s="19">
        <f>ROUND(Budget!Y11*0%,0)</f>
        <v>0</v>
      </c>
      <c r="Z11" s="19">
        <f>ROUND(Budget!Z11*0%,0)</f>
        <v>0</v>
      </c>
      <c r="AA11" s="19">
        <f>ROUND(Budget!AA11*0%,0)</f>
        <v>0</v>
      </c>
      <c r="AB11" s="19">
        <f>ROUND(Budget!AB11*0%,0)</f>
        <v>0</v>
      </c>
      <c r="AC11" s="19">
        <f>ROUND(Budget!AC11*0%,0)</f>
        <v>0</v>
      </c>
      <c r="AD11" s="19">
        <f>ROUND(Budget!AD11*0%,0)</f>
        <v>0</v>
      </c>
      <c r="AE11" s="19">
        <f>ROUND(Budget!AE11*0%,0)</f>
        <v>0</v>
      </c>
      <c r="AF11" s="19">
        <f>ROUND(Budget!AF11*0%,0)</f>
        <v>0</v>
      </c>
      <c r="AG11" s="19">
        <f>ROUND(Budget!AG11*0%,0)</f>
        <v>0</v>
      </c>
      <c r="AH11" s="19">
        <f>ROUND(Budget!AH11*0%,0)</f>
        <v>0</v>
      </c>
      <c r="AI11" s="19">
        <f>ROUND(Budget!AI11*0%,0)</f>
        <v>0</v>
      </c>
      <c r="AJ11" s="19">
        <f>ROUND(Budget!AJ11*0%,0)</f>
        <v>0</v>
      </c>
      <c r="AK11" s="19">
        <f>ROUND(Budget!AK11*0%,0)</f>
        <v>0</v>
      </c>
      <c r="AL11" s="19">
        <f>ROUND(Budget!AL11*0%,0)</f>
        <v>0</v>
      </c>
      <c r="AM11" s="19">
        <f>ROUND(Budget!AM11*0%,0)</f>
        <v>0</v>
      </c>
      <c r="AN11" s="19">
        <f>ROUND(Budget!AN11*0%,0)</f>
        <v>0</v>
      </c>
      <c r="AO11" s="19">
        <f>ROUND(Budget!AO11*0%,0)</f>
        <v>0</v>
      </c>
      <c r="AP11" s="19">
        <f>ROUND(Budget!AP11*0%,0)</f>
        <v>0</v>
      </c>
      <c r="AQ11" s="19">
        <f>ROUND(Budget!AQ11*0%,0)</f>
        <v>0</v>
      </c>
      <c r="AR11" s="19">
        <f>ROUND(Budget!AR11*0%,0)</f>
        <v>0</v>
      </c>
      <c r="AS11" s="19">
        <f>ROUND(Budget!AS11*0%,0)</f>
        <v>0</v>
      </c>
      <c r="AT11" s="19">
        <f>ROUND(Budget!AT11*0%,0)</f>
        <v>0</v>
      </c>
      <c r="AU11" s="19">
        <f>ROUND(Budget!AU11*0%,0)</f>
        <v>0</v>
      </c>
      <c r="AV11" s="19">
        <f>ROUND(Budget!AV11*0%,0)</f>
        <v>0</v>
      </c>
      <c r="AW11" s="19">
        <f>ROUND(Budget!AW11*0%,0)</f>
        <v>0</v>
      </c>
      <c r="AX11" s="19">
        <f>ROUND(Budget!AX11*0%,0)</f>
        <v>0</v>
      </c>
      <c r="AY11" s="19">
        <f>ROUND(Budget!AY11*0%,0)</f>
        <v>0</v>
      </c>
      <c r="AZ11" s="19">
        <f>ROUND(Budget!AZ11*0%,0)</f>
        <v>0</v>
      </c>
      <c r="BA11" s="19">
        <f>ROUND(Budget!BA11*0%,0)</f>
        <v>0</v>
      </c>
      <c r="BB11" s="19">
        <f>ROUND(Budget!BB11*0%,0)</f>
        <v>0</v>
      </c>
      <c r="BC11" s="19">
        <f>ROUND(Budget!BC11*0%,0)</f>
        <v>0</v>
      </c>
      <c r="BD11" s="19">
        <f>ROUND(Budget!BD11*0%,0)</f>
        <v>0</v>
      </c>
      <c r="BE11" s="19">
        <f>ROUND(Budget!BE11*0%,0)</f>
        <v>0</v>
      </c>
      <c r="BF11" s="19">
        <f>ROUND(Budget!BF11*0%,0)</f>
        <v>0</v>
      </c>
      <c r="BG11" s="16">
        <f t="shared" si="0"/>
        <v>0</v>
      </c>
      <c r="BH11" s="16">
        <f t="shared" si="0"/>
        <v>0</v>
      </c>
      <c r="BI11" s="104">
        <f t="shared" si="1"/>
        <v>0</v>
      </c>
      <c r="BJ11" s="104">
        <f t="shared" si="2"/>
        <v>0</v>
      </c>
      <c r="BK11" s="105">
        <f t="shared" si="3"/>
        <v>0</v>
      </c>
      <c r="BL11" s="106"/>
      <c r="BM11" s="105"/>
      <c r="BN11" s="106"/>
    </row>
    <row r="12" spans="1:68" x14ac:dyDescent="0.3">
      <c r="A12" s="26">
        <v>74.310699999999997</v>
      </c>
      <c r="B12" s="107" t="s">
        <v>1374</v>
      </c>
      <c r="C12" s="19">
        <f>ROUND(Budget!C12*0%,0)</f>
        <v>0</v>
      </c>
      <c r="D12" s="19">
        <f>ROUND(Budget!D12*0%,0)</f>
        <v>0</v>
      </c>
      <c r="E12" s="19">
        <f>ROUND(Budget!E12*0%,0)</f>
        <v>0</v>
      </c>
      <c r="F12" s="19">
        <f>ROUND(Budget!F12*0%,0)</f>
        <v>0</v>
      </c>
      <c r="G12" s="19">
        <f>ROUND(Budget!G12*0%,0)</f>
        <v>0</v>
      </c>
      <c r="H12" s="19">
        <f>ROUND(Budget!H12*0%,0)</f>
        <v>0</v>
      </c>
      <c r="I12" s="19">
        <f>ROUND(Budget!I12*0%,0)</f>
        <v>0</v>
      </c>
      <c r="J12" s="19">
        <f>ROUND(Budget!J12*0%,0)</f>
        <v>0</v>
      </c>
      <c r="K12" s="19">
        <f>ROUND(Budget!K12*0%,0)</f>
        <v>0</v>
      </c>
      <c r="L12" s="19">
        <f>ROUND(Budget!L12*0%,0)</f>
        <v>0</v>
      </c>
      <c r="M12" s="19">
        <f>ROUND(Budget!M12*0%,0)</f>
        <v>0</v>
      </c>
      <c r="N12" s="19">
        <f>ROUND(Budget!N12*0%,0)</f>
        <v>0</v>
      </c>
      <c r="O12" s="19">
        <f>ROUND(Budget!O12*0%,0)</f>
        <v>0</v>
      </c>
      <c r="P12" s="19">
        <f>ROUND(Budget!P12*0%,0)</f>
        <v>0</v>
      </c>
      <c r="Q12" s="19">
        <f>ROUND(Budget!Q12*0%,0)</f>
        <v>0</v>
      </c>
      <c r="R12" s="19">
        <f>ROUND(Budget!R12*0%,0)</f>
        <v>0</v>
      </c>
      <c r="S12" s="19">
        <f>ROUND(Budget!S12*0%,0)</f>
        <v>0</v>
      </c>
      <c r="T12" s="19">
        <f>ROUND(Budget!T12*0%,0)</f>
        <v>0</v>
      </c>
      <c r="U12" s="19">
        <f>ROUND(Budget!U12*0%,0)</f>
        <v>0</v>
      </c>
      <c r="V12" s="19">
        <f>ROUND(Budget!V12*0%,0)</f>
        <v>0</v>
      </c>
      <c r="W12" s="19">
        <f>ROUND(Budget!W12*0%,0)</f>
        <v>0</v>
      </c>
      <c r="X12" s="19">
        <f>ROUND(Budget!X12*0%,0)</f>
        <v>0</v>
      </c>
      <c r="Y12" s="19">
        <f>ROUND(Budget!Y12*0%,0)</f>
        <v>0</v>
      </c>
      <c r="Z12" s="19">
        <f>ROUND(Budget!Z12*0%,0)</f>
        <v>0</v>
      </c>
      <c r="AA12" s="19">
        <f>ROUND(Budget!AA12*0%,0)</f>
        <v>0</v>
      </c>
      <c r="AB12" s="19">
        <f>ROUND(Budget!AB12*0%,0)</f>
        <v>0</v>
      </c>
      <c r="AC12" s="19">
        <f>ROUND(Budget!AC12*0%,0)</f>
        <v>0</v>
      </c>
      <c r="AD12" s="19">
        <f>ROUND(Budget!AD12*0%,0)</f>
        <v>0</v>
      </c>
      <c r="AE12" s="19">
        <f>ROUND(Budget!AE12*0%,0)</f>
        <v>0</v>
      </c>
      <c r="AF12" s="19">
        <f>ROUND(Budget!AF12*0%,0)</f>
        <v>0</v>
      </c>
      <c r="AG12" s="19">
        <f>ROUND(Budget!AG12*0%,0)</f>
        <v>0</v>
      </c>
      <c r="AH12" s="19">
        <f>ROUND(Budget!AH12*0%,0)</f>
        <v>0</v>
      </c>
      <c r="AI12" s="19">
        <f>ROUND(Budget!AI12*0%,0)</f>
        <v>0</v>
      </c>
      <c r="AJ12" s="19">
        <f>ROUND(Budget!AJ12*0%,0)</f>
        <v>0</v>
      </c>
      <c r="AK12" s="19">
        <f>ROUND(Budget!AK12*0%,0)</f>
        <v>0</v>
      </c>
      <c r="AL12" s="19">
        <f>ROUND(Budget!AL12*0%,0)</f>
        <v>0</v>
      </c>
      <c r="AM12" s="19">
        <f>ROUND(Budget!AM12*0%,0)</f>
        <v>0</v>
      </c>
      <c r="AN12" s="19">
        <f>ROUND(Budget!AN12*0%,0)</f>
        <v>0</v>
      </c>
      <c r="AO12" s="19">
        <f>ROUND(Budget!AO12*0%,0)</f>
        <v>0</v>
      </c>
      <c r="AP12" s="19">
        <f>ROUND(Budget!AP12*0%,0)</f>
        <v>0</v>
      </c>
      <c r="AQ12" s="19">
        <f>ROUND(Budget!AQ12*0%,0)</f>
        <v>0</v>
      </c>
      <c r="AR12" s="19">
        <f>ROUND(Budget!AR12*0%,0)</f>
        <v>0</v>
      </c>
      <c r="AS12" s="19">
        <f>ROUND(Budget!AS12*0%,0)</f>
        <v>0</v>
      </c>
      <c r="AT12" s="19">
        <f>ROUND(Budget!AT12*0%,0)</f>
        <v>0</v>
      </c>
      <c r="AU12" s="19">
        <f>ROUND(Budget!AU12*0%,0)</f>
        <v>0</v>
      </c>
      <c r="AV12" s="19">
        <f>ROUND(Budget!AV12*0%,0)</f>
        <v>0</v>
      </c>
      <c r="AW12" s="19">
        <f>ROUND(Budget!AW12*0%,0)</f>
        <v>0</v>
      </c>
      <c r="AX12" s="19">
        <f>ROUND(Budget!AX12*0%,0)</f>
        <v>0</v>
      </c>
      <c r="AY12" s="19">
        <f>ROUND(Budget!AY12*0%,0)</f>
        <v>0</v>
      </c>
      <c r="AZ12" s="19">
        <f>ROUND(Budget!AZ12*0%,0)</f>
        <v>0</v>
      </c>
      <c r="BA12" s="19">
        <f>ROUND(Budget!BA12*0%,0)</f>
        <v>0</v>
      </c>
      <c r="BB12" s="19">
        <f>ROUND(Budget!BB12*0%,0)</f>
        <v>0</v>
      </c>
      <c r="BC12" s="19">
        <f>ROUND(Budget!BC12*0%,0)</f>
        <v>0</v>
      </c>
      <c r="BD12" s="19">
        <f>ROUND(Budget!BD12*0%,0)</f>
        <v>0</v>
      </c>
      <c r="BE12" s="19">
        <f>ROUND(Budget!BE12*0%,0)</f>
        <v>0</v>
      </c>
      <c r="BF12" s="19">
        <f>ROUND(Budget!BF12*0%,0)</f>
        <v>0</v>
      </c>
      <c r="BG12" s="16">
        <f t="shared" si="0"/>
        <v>0</v>
      </c>
      <c r="BH12" s="16">
        <f t="shared" si="0"/>
        <v>0</v>
      </c>
      <c r="BI12" s="104">
        <f t="shared" si="1"/>
        <v>0</v>
      </c>
      <c r="BJ12" s="104">
        <f t="shared" si="2"/>
        <v>0</v>
      </c>
      <c r="BK12" s="105">
        <f t="shared" si="3"/>
        <v>0</v>
      </c>
      <c r="BL12" s="106"/>
      <c r="BM12" s="105"/>
      <c r="BN12" s="106"/>
    </row>
    <row r="13" spans="1:68" x14ac:dyDescent="0.3">
      <c r="A13" s="26">
        <v>74.510599999999997</v>
      </c>
      <c r="B13" s="107" t="s">
        <v>1375</v>
      </c>
      <c r="C13" s="19">
        <f>ROUND(Budget!C13*80%,0)</f>
        <v>0</v>
      </c>
      <c r="D13" s="19">
        <f>ROUND(Budget!D13*80%,0)</f>
        <v>0</v>
      </c>
      <c r="E13" s="19">
        <f>ROUND(Budget!E13*80%,0)</f>
        <v>0</v>
      </c>
      <c r="F13" s="19">
        <f>ROUND(Budget!F13*80%,0)</f>
        <v>0</v>
      </c>
      <c r="G13" s="19">
        <f>ROUND(Budget!G13*80%,0)</f>
        <v>0</v>
      </c>
      <c r="H13" s="19">
        <f>ROUND(Budget!H13*80%,0)</f>
        <v>0</v>
      </c>
      <c r="I13" s="19">
        <f>ROUND(Budget!I13*80%,0)</f>
        <v>0</v>
      </c>
      <c r="J13" s="19">
        <f>ROUND(Budget!J13*80%,0)</f>
        <v>0</v>
      </c>
      <c r="K13" s="19">
        <f>ROUND(Budget!K13*80%,0)</f>
        <v>0</v>
      </c>
      <c r="L13" s="19">
        <f>ROUND(Budget!L13*80%,0)</f>
        <v>0</v>
      </c>
      <c r="M13" s="19">
        <f>ROUND(Budget!M13*80%,0)</f>
        <v>0</v>
      </c>
      <c r="N13" s="19">
        <f>ROUND(Budget!N13*80%,0)</f>
        <v>0</v>
      </c>
      <c r="O13" s="19">
        <f>ROUND(Budget!O13*80%,0)</f>
        <v>0</v>
      </c>
      <c r="P13" s="19">
        <f>ROUND(Budget!P13*80%,0)</f>
        <v>0</v>
      </c>
      <c r="Q13" s="19">
        <f>ROUND(Budget!Q13*80%,0)</f>
        <v>70139</v>
      </c>
      <c r="R13" s="19">
        <f>ROUND(Budget!R13*80%,0)</f>
        <v>0</v>
      </c>
      <c r="S13" s="19">
        <f>ROUND(Budget!S13*80%,0)</f>
        <v>0</v>
      </c>
      <c r="T13" s="19">
        <f>ROUND(Budget!T13*80%,0)</f>
        <v>0</v>
      </c>
      <c r="U13" s="19">
        <f>ROUND(Budget!U13*80%,0)</f>
        <v>0</v>
      </c>
      <c r="V13" s="19">
        <f>ROUND(Budget!V13*80%,0)</f>
        <v>0</v>
      </c>
      <c r="W13" s="19">
        <f>ROUND(Budget!W13*80%,0)</f>
        <v>0</v>
      </c>
      <c r="X13" s="19">
        <f>ROUND(Budget!X13*80%,0)</f>
        <v>0</v>
      </c>
      <c r="Y13" s="19">
        <f>ROUND(Budget!Y13*80%,0)</f>
        <v>0</v>
      </c>
      <c r="Z13" s="19">
        <f>ROUND(Budget!Z13*80%,0)</f>
        <v>0</v>
      </c>
      <c r="AA13" s="19">
        <f>ROUND(Budget!AA13*80%,0)</f>
        <v>0</v>
      </c>
      <c r="AB13" s="19">
        <f>ROUND(Budget!AB13*80%,0)</f>
        <v>0</v>
      </c>
      <c r="AC13" s="19">
        <f>ROUND(Budget!AC13*80%,0)</f>
        <v>0</v>
      </c>
      <c r="AD13" s="19">
        <f>ROUND(Budget!AD13*80%,0)</f>
        <v>0</v>
      </c>
      <c r="AE13" s="19">
        <f>ROUND(Budget!AE13*80%,0)</f>
        <v>0</v>
      </c>
      <c r="AF13" s="19">
        <f>ROUND(Budget!AF13*80%,0)</f>
        <v>0</v>
      </c>
      <c r="AG13" s="19">
        <f>ROUND(Budget!AG13*80%,0)</f>
        <v>0</v>
      </c>
      <c r="AH13" s="19">
        <f>ROUND(Budget!AH13*80%,0)</f>
        <v>0</v>
      </c>
      <c r="AI13" s="19">
        <f>ROUND(Budget!AI13*80%,0)</f>
        <v>0</v>
      </c>
      <c r="AJ13" s="19">
        <f>ROUND(Budget!AJ13*80%,0)</f>
        <v>0</v>
      </c>
      <c r="AK13" s="19">
        <f>ROUND(Budget!AK13*80%,0)</f>
        <v>0</v>
      </c>
      <c r="AL13" s="19">
        <f>ROUND(Budget!AL13*80%,0)</f>
        <v>0</v>
      </c>
      <c r="AM13" s="19">
        <f>ROUND(Budget!AM13*80%,0)</f>
        <v>0</v>
      </c>
      <c r="AN13" s="19">
        <f>ROUND(Budget!AN13*80%,0)</f>
        <v>0</v>
      </c>
      <c r="AO13" s="19">
        <f>ROUND(Budget!AO13*80%,0)</f>
        <v>0</v>
      </c>
      <c r="AP13" s="19">
        <f>ROUND(Budget!AP13*80%,0)</f>
        <v>0</v>
      </c>
      <c r="AQ13" s="19">
        <f>ROUND(Budget!AQ13*80%,0)</f>
        <v>0</v>
      </c>
      <c r="AR13" s="19">
        <f>ROUND(Budget!AR13*80%,0)</f>
        <v>0</v>
      </c>
      <c r="AS13" s="19">
        <f>ROUND(Budget!AS13*80%,0)</f>
        <v>0</v>
      </c>
      <c r="AT13" s="19">
        <f>ROUND(Budget!AT13*80%,0)</f>
        <v>0</v>
      </c>
      <c r="AU13" s="19">
        <f>ROUND(Budget!AU13*80%,0)</f>
        <v>0</v>
      </c>
      <c r="AV13" s="19">
        <f>ROUND(Budget!AV13*80%,0)</f>
        <v>0</v>
      </c>
      <c r="AW13" s="19">
        <f>ROUND(Budget!AW13*80%,0)</f>
        <v>0</v>
      </c>
      <c r="AX13" s="19">
        <f>ROUND(Budget!AX13*80%,0)</f>
        <v>0</v>
      </c>
      <c r="AY13" s="19">
        <f>ROUND(Budget!AY13*80%,0)</f>
        <v>0</v>
      </c>
      <c r="AZ13" s="19">
        <f>ROUND(Budget!AZ13*80%,0)</f>
        <v>0</v>
      </c>
      <c r="BA13" s="19">
        <f>ROUND(Budget!BA13*80%,0)</f>
        <v>0</v>
      </c>
      <c r="BB13" s="19">
        <f>ROUND(Budget!BB13*80%,0)</f>
        <v>0</v>
      </c>
      <c r="BC13" s="19">
        <f>ROUND(Budget!BC13*80%,0)</f>
        <v>0</v>
      </c>
      <c r="BD13" s="19">
        <f>ROUND(Budget!BD13*80%,0)</f>
        <v>0</v>
      </c>
      <c r="BE13" s="19">
        <f>ROUND(Budget!BE13*80%,0)</f>
        <v>0</v>
      </c>
      <c r="BF13" s="19">
        <f>ROUND(Budget!BF13*80%,0)</f>
        <v>0</v>
      </c>
      <c r="BG13" s="16">
        <f t="shared" si="0"/>
        <v>70139</v>
      </c>
      <c r="BH13" s="16">
        <f t="shared" si="0"/>
        <v>0</v>
      </c>
      <c r="BI13" s="104">
        <f t="shared" si="1"/>
        <v>70139</v>
      </c>
      <c r="BJ13" s="104">
        <f t="shared" si="2"/>
        <v>0</v>
      </c>
      <c r="BK13" s="105">
        <f t="shared" si="3"/>
        <v>0</v>
      </c>
      <c r="BL13" s="106"/>
      <c r="BM13" s="105"/>
      <c r="BN13" s="106"/>
    </row>
    <row r="14" spans="1:68" x14ac:dyDescent="0.3">
      <c r="A14" s="26">
        <v>74.5107</v>
      </c>
      <c r="B14" s="107" t="s">
        <v>1375</v>
      </c>
      <c r="C14" s="19">
        <f>ROUND(Budget!C14*100%,0)</f>
        <v>9065700</v>
      </c>
      <c r="D14" s="19">
        <f>ROUND(Budget!D14*100%,0)</f>
        <v>0</v>
      </c>
      <c r="E14" s="19">
        <f>ROUND(Budget!E14*100%,0)</f>
        <v>5133318</v>
      </c>
      <c r="F14" s="19">
        <f>ROUND(Budget!F14*100%,0)</f>
        <v>0</v>
      </c>
      <c r="G14" s="19">
        <f>ROUND(Budget!G14*100%,0)</f>
        <v>9382866</v>
      </c>
      <c r="H14" s="19">
        <f>ROUND(Budget!H14*100%,0)</f>
        <v>0</v>
      </c>
      <c r="I14" s="19">
        <f>ROUND(Budget!I14*100%,0)</f>
        <v>9382866</v>
      </c>
      <c r="J14" s="19">
        <f>ROUND(Budget!J14*100%,0)</f>
        <v>0</v>
      </c>
      <c r="K14" s="19">
        <f>ROUND(Budget!K14*100%,0)</f>
        <v>3854097</v>
      </c>
      <c r="L14" s="19">
        <f>ROUND(Budget!L14*100%,0)</f>
        <v>0</v>
      </c>
      <c r="M14" s="19">
        <f>ROUND(Budget!M14*100%,0)</f>
        <v>9094474</v>
      </c>
      <c r="N14" s="19">
        <f>ROUND(Budget!N14*100%,0)</f>
        <v>0</v>
      </c>
      <c r="O14" s="19">
        <f>ROUND(Budget!O14*100%,0)</f>
        <v>4896210</v>
      </c>
      <c r="P14" s="19">
        <f>ROUND(Budget!P14*100%,0)</f>
        <v>0</v>
      </c>
      <c r="Q14" s="19">
        <f>ROUND(Budget!Q14*100%,0)</f>
        <v>28175975</v>
      </c>
      <c r="R14" s="19">
        <f>ROUND(Budget!R14*100%,0)</f>
        <v>0</v>
      </c>
      <c r="S14" s="19">
        <f>ROUND(Budget!S14*100%,0)</f>
        <v>5330288</v>
      </c>
      <c r="T14" s="19">
        <f>ROUND(Budget!T14*100%,0)</f>
        <v>0</v>
      </c>
      <c r="U14" s="19">
        <f>ROUND(Budget!U14*100%,0)</f>
        <v>9347222</v>
      </c>
      <c r="V14" s="19">
        <f>ROUND(Budget!V14*100%,0)</f>
        <v>0</v>
      </c>
      <c r="W14" s="19">
        <f>ROUND(Budget!W14*100%,0)</f>
        <v>10633677</v>
      </c>
      <c r="X14" s="19">
        <f>ROUND(Budget!X14*100%,0)</f>
        <v>0</v>
      </c>
      <c r="Y14" s="19">
        <f>ROUND(Budget!Y14*100%,0)</f>
        <v>7508257</v>
      </c>
      <c r="Z14" s="19">
        <f>ROUND(Budget!Z14*100%,0)</f>
        <v>0</v>
      </c>
      <c r="AA14" s="19">
        <f>ROUND(Budget!AA14*100%,0)</f>
        <v>8079659</v>
      </c>
      <c r="AB14" s="19">
        <f>ROUND(Budget!AB14*100%,0)</f>
        <v>0</v>
      </c>
      <c r="AC14" s="19">
        <f>ROUND(Budget!AC14*100%,0)</f>
        <v>6298255</v>
      </c>
      <c r="AD14" s="19">
        <f>ROUND(Budget!AD14*100%,0)</f>
        <v>0</v>
      </c>
      <c r="AE14" s="19">
        <f>ROUND(Budget!AE14*100%,0)</f>
        <v>6648359</v>
      </c>
      <c r="AF14" s="19">
        <f>ROUND(Budget!AF14*100%,0)</f>
        <v>0</v>
      </c>
      <c r="AG14" s="19">
        <f>ROUND(Budget!AG14*100%,0)</f>
        <v>15237359</v>
      </c>
      <c r="AH14" s="19">
        <f>ROUND(Budget!AH14*100%,0)</f>
        <v>0</v>
      </c>
      <c r="AI14" s="19">
        <f>ROUND(Budget!AI14*100%,0)</f>
        <v>7945092</v>
      </c>
      <c r="AJ14" s="19">
        <f>ROUND(Budget!AJ14*100%,0)</f>
        <v>0</v>
      </c>
      <c r="AK14" s="19">
        <f>ROUND(Budget!AK14*100%,0)</f>
        <v>7078450</v>
      </c>
      <c r="AL14" s="19">
        <f>ROUND(Budget!AL14*100%,0)</f>
        <v>0</v>
      </c>
      <c r="AM14" s="19">
        <f>ROUND(Budget!AM14*100%,0)</f>
        <v>0</v>
      </c>
      <c r="AN14" s="19">
        <f>ROUND(Budget!AN14*100%,0)</f>
        <v>0</v>
      </c>
      <c r="AO14" s="19">
        <f>ROUND(Budget!AO14*100%,0)</f>
        <v>0</v>
      </c>
      <c r="AP14" s="19">
        <f>ROUND(Budget!AP14*100%,0)</f>
        <v>0</v>
      </c>
      <c r="AQ14" s="19">
        <f>ROUND(Budget!AQ14*100%,0)</f>
        <v>0</v>
      </c>
      <c r="AR14" s="19">
        <f>ROUND(Budget!AR14*100%,0)</f>
        <v>0</v>
      </c>
      <c r="AS14" s="19">
        <f>ROUND(Budget!AS14*100%,0)</f>
        <v>0</v>
      </c>
      <c r="AT14" s="19">
        <f>ROUND(Budget!AT14*100%,0)</f>
        <v>0</v>
      </c>
      <c r="AU14" s="19">
        <f>ROUND(Budget!AU14*100%,0)</f>
        <v>0</v>
      </c>
      <c r="AV14" s="19">
        <f>ROUND(Budget!AV14*100%,0)</f>
        <v>0</v>
      </c>
      <c r="AW14" s="19">
        <f>ROUND(Budget!AW14*100%,0)</f>
        <v>0</v>
      </c>
      <c r="AX14" s="19">
        <f>ROUND(Budget!AX14*100%,0)</f>
        <v>0</v>
      </c>
      <c r="AY14" s="19">
        <f>ROUND(Budget!AY14*100%,0)</f>
        <v>0</v>
      </c>
      <c r="AZ14" s="19">
        <f>ROUND(Budget!AZ14*100%,0)</f>
        <v>0</v>
      </c>
      <c r="BA14" s="19">
        <f>ROUND(Budget!BA14*100%,0)</f>
        <v>0</v>
      </c>
      <c r="BB14" s="19">
        <f>ROUND(Budget!BB14*100%,0)</f>
        <v>0</v>
      </c>
      <c r="BC14" s="19">
        <f>ROUND(Budget!BC14*100%,0)</f>
        <v>0</v>
      </c>
      <c r="BD14" s="19">
        <f>ROUND(Budget!BD14*100%,0)</f>
        <v>0</v>
      </c>
      <c r="BE14" s="19">
        <f>ROUND(Budget!BE14*100%,0)</f>
        <v>0</v>
      </c>
      <c r="BF14" s="19">
        <f>ROUND(Budget!BF14*100%,0)</f>
        <v>0</v>
      </c>
      <c r="BG14" s="16">
        <f t="shared" si="0"/>
        <v>163092124</v>
      </c>
      <c r="BH14" s="16">
        <f t="shared" si="0"/>
        <v>0</v>
      </c>
      <c r="BI14" s="104">
        <f t="shared" si="1"/>
        <v>163092124</v>
      </c>
      <c r="BJ14" s="104">
        <f t="shared" si="2"/>
        <v>0</v>
      </c>
      <c r="BK14" s="105">
        <f t="shared" si="3"/>
        <v>8079659</v>
      </c>
      <c r="BL14" s="106"/>
      <c r="BM14" s="105"/>
      <c r="BN14" s="106"/>
    </row>
    <row r="15" spans="1:68" x14ac:dyDescent="0.3">
      <c r="A15" s="26">
        <v>74.601699999999994</v>
      </c>
      <c r="B15" s="107" t="s">
        <v>1377</v>
      </c>
      <c r="C15" s="19">
        <f>ROUND(Budget!C15*80%,0)</f>
        <v>0</v>
      </c>
      <c r="D15" s="19">
        <f>ROUND(Budget!D15*80%,0)</f>
        <v>0</v>
      </c>
      <c r="E15" s="19">
        <f>ROUND(Budget!E15*80%,0)</f>
        <v>177992</v>
      </c>
      <c r="F15" s="19">
        <f>ROUND(Budget!F15*80%,0)</f>
        <v>0</v>
      </c>
      <c r="G15" s="19">
        <f>ROUND(Budget!G15*80%,0)</f>
        <v>35560</v>
      </c>
      <c r="H15" s="19">
        <f>ROUND(Budget!H15*80%,0)</f>
        <v>0</v>
      </c>
      <c r="I15" s="19">
        <f>ROUND(Budget!I15*80%,0)</f>
        <v>35560</v>
      </c>
      <c r="J15" s="19">
        <f>ROUND(Budget!J15*80%,0)</f>
        <v>0</v>
      </c>
      <c r="K15" s="19">
        <f>ROUND(Budget!K15*80%,0)</f>
        <v>0</v>
      </c>
      <c r="L15" s="19">
        <f>ROUND(Budget!L15*80%,0)</f>
        <v>0</v>
      </c>
      <c r="M15" s="19">
        <f>ROUND(Budget!M15*80%,0)</f>
        <v>71210</v>
      </c>
      <c r="N15" s="19">
        <f>ROUND(Budget!N15*80%,0)</f>
        <v>0</v>
      </c>
      <c r="O15" s="19">
        <f>ROUND(Budget!O15*80%,0)</f>
        <v>7412</v>
      </c>
      <c r="P15" s="19">
        <f>ROUND(Budget!P15*80%,0)</f>
        <v>0</v>
      </c>
      <c r="Q15" s="19">
        <f>ROUND(Budget!Q15*80%,0)</f>
        <v>19920</v>
      </c>
      <c r="R15" s="19">
        <f>ROUND(Budget!R15*80%,0)</f>
        <v>0</v>
      </c>
      <c r="S15" s="19">
        <f>ROUND(Budget!S15*80%,0)</f>
        <v>20000</v>
      </c>
      <c r="T15" s="19">
        <f>ROUND(Budget!T15*80%,0)</f>
        <v>0</v>
      </c>
      <c r="U15" s="19">
        <f>ROUND(Budget!U15*80%,0)</f>
        <v>34800</v>
      </c>
      <c r="V15" s="19">
        <f>ROUND(Budget!V15*80%,0)</f>
        <v>0</v>
      </c>
      <c r="W15" s="19">
        <f>ROUND(Budget!W15*80%,0)</f>
        <v>7200</v>
      </c>
      <c r="X15" s="19">
        <f>ROUND(Budget!X15*80%,0)</f>
        <v>0</v>
      </c>
      <c r="Y15" s="19">
        <f>ROUND(Budget!Y15*80%,0)</f>
        <v>39760</v>
      </c>
      <c r="Z15" s="19">
        <f>ROUND(Budget!Z15*80%,0)</f>
        <v>0</v>
      </c>
      <c r="AA15" s="19">
        <f>ROUND(Budget!AA15*80%,0)</f>
        <v>10200</v>
      </c>
      <c r="AB15" s="19">
        <f>ROUND(Budget!AB15*80%,0)</f>
        <v>0</v>
      </c>
      <c r="AC15" s="19">
        <f>ROUND(Budget!AC15*80%,0)</f>
        <v>28512</v>
      </c>
      <c r="AD15" s="19">
        <f>ROUND(Budget!AD15*80%,0)</f>
        <v>0</v>
      </c>
      <c r="AE15" s="19">
        <f>ROUND(Budget!AE15*80%,0)</f>
        <v>68176</v>
      </c>
      <c r="AF15" s="19">
        <f>ROUND(Budget!AF15*80%,0)</f>
        <v>0</v>
      </c>
      <c r="AG15" s="19">
        <f>ROUND(Budget!AG15*80%,0)</f>
        <v>0</v>
      </c>
      <c r="AH15" s="19">
        <f>ROUND(Budget!AH15*80%,0)</f>
        <v>0</v>
      </c>
      <c r="AI15" s="19">
        <f>ROUND(Budget!AI15*80%,0)</f>
        <v>58248</v>
      </c>
      <c r="AJ15" s="19">
        <f>ROUND(Budget!AJ15*80%,0)</f>
        <v>0</v>
      </c>
      <c r="AK15" s="19">
        <f>ROUND(Budget!AK15*80%,0)</f>
        <v>0</v>
      </c>
      <c r="AL15" s="19">
        <f>ROUND(Budget!AL15*80%,0)</f>
        <v>0</v>
      </c>
      <c r="AM15" s="19">
        <f>ROUND(Budget!AM15*80%,0)</f>
        <v>0</v>
      </c>
      <c r="AN15" s="19">
        <f>ROUND(Budget!AN15*80%,0)</f>
        <v>0</v>
      </c>
      <c r="AO15" s="19">
        <f>ROUND(Budget!AO15*80%,0)</f>
        <v>0</v>
      </c>
      <c r="AP15" s="19">
        <f>ROUND(Budget!AP15*80%,0)</f>
        <v>0</v>
      </c>
      <c r="AQ15" s="19">
        <f>ROUND(Budget!AQ15*80%,0)</f>
        <v>0</v>
      </c>
      <c r="AR15" s="19">
        <f>ROUND(Budget!AR15*80%,0)</f>
        <v>0</v>
      </c>
      <c r="AS15" s="19">
        <f>ROUND(Budget!AS15*80%,0)</f>
        <v>0</v>
      </c>
      <c r="AT15" s="19">
        <f>ROUND(Budget!AT15*80%,0)</f>
        <v>0</v>
      </c>
      <c r="AU15" s="19">
        <f>ROUND(Budget!AU15*80%,0)</f>
        <v>0</v>
      </c>
      <c r="AV15" s="19">
        <f>ROUND(Budget!AV15*80%,0)</f>
        <v>0</v>
      </c>
      <c r="AW15" s="19">
        <f>ROUND(Budget!AW15*80%,0)</f>
        <v>0</v>
      </c>
      <c r="AX15" s="19">
        <f>ROUND(Budget!AX15*80%,0)</f>
        <v>0</v>
      </c>
      <c r="AY15" s="19">
        <f>ROUND(Budget!AY15*80%,0)</f>
        <v>0</v>
      </c>
      <c r="AZ15" s="19">
        <f>ROUND(Budget!AZ15*80%,0)</f>
        <v>0</v>
      </c>
      <c r="BA15" s="19">
        <f>ROUND(Budget!BA15*80%,0)</f>
        <v>0</v>
      </c>
      <c r="BB15" s="19">
        <f>ROUND(Budget!BB15*80%,0)</f>
        <v>0</v>
      </c>
      <c r="BC15" s="19">
        <f>ROUND(Budget!BC15*80%,0)</f>
        <v>0</v>
      </c>
      <c r="BD15" s="19">
        <f>ROUND(Budget!BD15*80%,0)</f>
        <v>0</v>
      </c>
      <c r="BE15" s="19">
        <f>ROUND(Budget!BE15*80%,0)</f>
        <v>0</v>
      </c>
      <c r="BF15" s="19">
        <f>ROUND(Budget!BF15*80%,0)</f>
        <v>0</v>
      </c>
      <c r="BG15" s="16">
        <f t="shared" si="0"/>
        <v>614550</v>
      </c>
      <c r="BH15" s="16">
        <f t="shared" si="0"/>
        <v>0</v>
      </c>
      <c r="BI15" s="104">
        <f t="shared" si="1"/>
        <v>614550</v>
      </c>
      <c r="BJ15" s="104">
        <f t="shared" si="2"/>
        <v>0</v>
      </c>
      <c r="BK15" s="105">
        <f t="shared" si="3"/>
        <v>10200</v>
      </c>
      <c r="BL15" s="106"/>
      <c r="BM15" s="105"/>
      <c r="BN15" s="106"/>
    </row>
    <row r="16" spans="1:68" x14ac:dyDescent="0.3">
      <c r="A16" s="26">
        <v>74.701699999999988</v>
      </c>
      <c r="B16" s="107" t="s">
        <v>1378</v>
      </c>
      <c r="C16" s="19">
        <f>ROUND(Budget!C16*80%,0)</f>
        <v>0</v>
      </c>
      <c r="D16" s="19">
        <f>ROUND(Budget!D16*80%,0)</f>
        <v>0</v>
      </c>
      <c r="E16" s="19">
        <f>ROUND(Budget!E16*80%,0)</f>
        <v>0</v>
      </c>
      <c r="F16" s="19">
        <f>ROUND(Budget!F16*80%,0)</f>
        <v>0</v>
      </c>
      <c r="G16" s="19">
        <f>ROUND(Budget!G16*80%,0)</f>
        <v>0</v>
      </c>
      <c r="H16" s="19">
        <f>ROUND(Budget!H16*80%,0)</f>
        <v>0</v>
      </c>
      <c r="I16" s="19">
        <f>ROUND(Budget!I16*80%,0)</f>
        <v>0</v>
      </c>
      <c r="J16" s="19">
        <f>ROUND(Budget!J16*80%,0)</f>
        <v>0</v>
      </c>
      <c r="K16" s="19">
        <f>ROUND(Budget!K16*80%,0)</f>
        <v>0</v>
      </c>
      <c r="L16" s="19">
        <f>ROUND(Budget!L16*80%,0)</f>
        <v>0</v>
      </c>
      <c r="M16" s="19">
        <f>ROUND(Budget!M16*80%,0)</f>
        <v>0</v>
      </c>
      <c r="N16" s="19">
        <f>ROUND(Budget!N16*80%,0)</f>
        <v>0</v>
      </c>
      <c r="O16" s="19">
        <f>ROUND(Budget!O16*80%,0)</f>
        <v>0</v>
      </c>
      <c r="P16" s="19">
        <f>ROUND(Budget!P16*80%,0)</f>
        <v>0</v>
      </c>
      <c r="Q16" s="19">
        <f>ROUND(Budget!Q16*80%,0)</f>
        <v>0</v>
      </c>
      <c r="R16" s="19">
        <f>ROUND(Budget!R16*80%,0)</f>
        <v>0</v>
      </c>
      <c r="S16" s="19">
        <f>ROUND(Budget!S16*80%,0)</f>
        <v>0</v>
      </c>
      <c r="T16" s="19">
        <f>ROUND(Budget!T16*80%,0)</f>
        <v>0</v>
      </c>
      <c r="U16" s="19">
        <f>ROUND(Budget!U16*80%,0)</f>
        <v>0</v>
      </c>
      <c r="V16" s="19">
        <f>ROUND(Budget!V16*80%,0)</f>
        <v>0</v>
      </c>
      <c r="W16" s="19">
        <f>ROUND(Budget!W16*80%,0)</f>
        <v>0</v>
      </c>
      <c r="X16" s="19">
        <f>ROUND(Budget!X16*80%,0)</f>
        <v>0</v>
      </c>
      <c r="Y16" s="19">
        <f>ROUND(Budget!Y16*80%,0)</f>
        <v>0</v>
      </c>
      <c r="Z16" s="19">
        <f>ROUND(Budget!Z16*80%,0)</f>
        <v>0</v>
      </c>
      <c r="AA16" s="19">
        <f>ROUND(Budget!AA16*80%,0)</f>
        <v>0</v>
      </c>
      <c r="AB16" s="19">
        <f>ROUND(Budget!AB16*80%,0)</f>
        <v>0</v>
      </c>
      <c r="AC16" s="19">
        <f>ROUND(Budget!AC16*80%,0)</f>
        <v>0</v>
      </c>
      <c r="AD16" s="19">
        <f>ROUND(Budget!AD16*80%,0)</f>
        <v>0</v>
      </c>
      <c r="AE16" s="19">
        <f>ROUND(Budget!AE16*80%,0)</f>
        <v>0</v>
      </c>
      <c r="AF16" s="19">
        <f>ROUND(Budget!AF16*80%,0)</f>
        <v>0</v>
      </c>
      <c r="AG16" s="19">
        <f>ROUND(Budget!AG16*80%,0)</f>
        <v>0</v>
      </c>
      <c r="AH16" s="19">
        <f>ROUND(Budget!AH16*80%,0)</f>
        <v>0</v>
      </c>
      <c r="AI16" s="19">
        <f>ROUND(Budget!AI16*80%,0)</f>
        <v>0</v>
      </c>
      <c r="AJ16" s="19">
        <f>ROUND(Budget!AJ16*80%,0)</f>
        <v>0</v>
      </c>
      <c r="AK16" s="19">
        <f>ROUND(Budget!AK16*80%,0)</f>
        <v>0</v>
      </c>
      <c r="AL16" s="19">
        <f>ROUND(Budget!AL16*80%,0)</f>
        <v>0</v>
      </c>
      <c r="AM16" s="19">
        <f>ROUND(Budget!AM16*80%,0)</f>
        <v>1038</v>
      </c>
      <c r="AN16" s="19">
        <f>ROUND(Budget!AN16*80%,0)</f>
        <v>0</v>
      </c>
      <c r="AO16" s="19">
        <f>ROUND(Budget!AO16*80%,0)</f>
        <v>0</v>
      </c>
      <c r="AP16" s="19">
        <f>ROUND(Budget!AP16*80%,0)</f>
        <v>0</v>
      </c>
      <c r="AQ16" s="19">
        <f>ROUND(Budget!AQ16*80%,0)</f>
        <v>0</v>
      </c>
      <c r="AR16" s="19">
        <f>ROUND(Budget!AR16*80%,0)</f>
        <v>0</v>
      </c>
      <c r="AS16" s="19">
        <f>ROUND(Budget!AS16*80%,0)</f>
        <v>0</v>
      </c>
      <c r="AT16" s="19">
        <f>ROUND(Budget!AT16*80%,0)</f>
        <v>0</v>
      </c>
      <c r="AU16" s="19">
        <f>ROUND(Budget!AU16*80%,0)</f>
        <v>0</v>
      </c>
      <c r="AV16" s="19">
        <f>ROUND(Budget!AV16*80%,0)</f>
        <v>0</v>
      </c>
      <c r="AW16" s="19">
        <f>ROUND(Budget!AW16*80%,0)</f>
        <v>0</v>
      </c>
      <c r="AX16" s="19">
        <f>ROUND(Budget!AX16*80%,0)</f>
        <v>0</v>
      </c>
      <c r="AY16" s="19">
        <f>ROUND(Budget!AY16*80%,0)</f>
        <v>0</v>
      </c>
      <c r="AZ16" s="19">
        <f>ROUND(Budget!AZ16*80%,0)</f>
        <v>0</v>
      </c>
      <c r="BA16" s="19">
        <f>ROUND(Budget!BA16*80%,0)</f>
        <v>0</v>
      </c>
      <c r="BB16" s="19">
        <f>ROUND(Budget!BB16*80%,0)</f>
        <v>0</v>
      </c>
      <c r="BC16" s="19">
        <f>ROUND(Budget!BC16*80%,0)</f>
        <v>0</v>
      </c>
      <c r="BD16" s="19">
        <f>ROUND(Budget!BD16*80%,0)</f>
        <v>0</v>
      </c>
      <c r="BE16" s="19">
        <f>ROUND(Budget!BE16*80%,0)</f>
        <v>0</v>
      </c>
      <c r="BF16" s="19">
        <f>ROUND(Budget!BF16*80%,0)</f>
        <v>0</v>
      </c>
      <c r="BG16" s="16">
        <f t="shared" si="0"/>
        <v>1038</v>
      </c>
      <c r="BH16" s="16">
        <f t="shared" si="0"/>
        <v>0</v>
      </c>
      <c r="BI16" s="104">
        <f t="shared" si="1"/>
        <v>1038</v>
      </c>
      <c r="BJ16" s="104">
        <f t="shared" si="2"/>
        <v>0</v>
      </c>
      <c r="BK16" s="105">
        <f t="shared" si="3"/>
        <v>0</v>
      </c>
      <c r="BL16" s="106"/>
      <c r="BM16" s="105"/>
      <c r="BN16" s="106"/>
    </row>
    <row r="17" spans="1:66" x14ac:dyDescent="0.3">
      <c r="A17" s="26">
        <v>74.801699999999997</v>
      </c>
      <c r="B17" s="107" t="s">
        <v>1379</v>
      </c>
      <c r="C17" s="19">
        <f>ROUND(Budget!C17*80%,0)</f>
        <v>0</v>
      </c>
      <c r="D17" s="19">
        <f>ROUND(Budget!D17*80%,0)</f>
        <v>0</v>
      </c>
      <c r="E17" s="19">
        <f>ROUND(Budget!E17*80%,0)</f>
        <v>69513</v>
      </c>
      <c r="F17" s="19">
        <f>ROUND(Budget!F17*80%,0)</f>
        <v>0</v>
      </c>
      <c r="G17" s="19">
        <f>ROUND(Budget!G17*80%,0)</f>
        <v>0</v>
      </c>
      <c r="H17" s="19">
        <f>ROUND(Budget!H17*80%,0)</f>
        <v>0</v>
      </c>
      <c r="I17" s="19">
        <f>ROUND(Budget!I17*80%,0)</f>
        <v>0</v>
      </c>
      <c r="J17" s="19">
        <f>ROUND(Budget!J17*80%,0)</f>
        <v>0</v>
      </c>
      <c r="K17" s="19">
        <f>ROUND(Budget!K17*80%,0)</f>
        <v>1999</v>
      </c>
      <c r="L17" s="19">
        <f>ROUND(Budget!L17*80%,0)</f>
        <v>0</v>
      </c>
      <c r="M17" s="19">
        <f>ROUND(Budget!M17*80%,0)</f>
        <v>0</v>
      </c>
      <c r="N17" s="19">
        <f>ROUND(Budget!N17*80%,0)</f>
        <v>0</v>
      </c>
      <c r="O17" s="19">
        <f>ROUND(Budget!O17*80%,0)</f>
        <v>0</v>
      </c>
      <c r="P17" s="19">
        <f>ROUND(Budget!P17*80%,0)</f>
        <v>0</v>
      </c>
      <c r="Q17" s="19">
        <f>ROUND(Budget!Q17*80%,0)</f>
        <v>30383</v>
      </c>
      <c r="R17" s="19">
        <f>ROUND(Budget!R17*80%,0)</f>
        <v>0</v>
      </c>
      <c r="S17" s="19">
        <f>ROUND(Budget!S17*80%,0)</f>
        <v>0</v>
      </c>
      <c r="T17" s="19">
        <f>ROUND(Budget!T17*80%,0)</f>
        <v>0</v>
      </c>
      <c r="U17" s="19">
        <f>ROUND(Budget!U17*80%,0)</f>
        <v>0</v>
      </c>
      <c r="V17" s="19">
        <f>ROUND(Budget!V17*80%,0)</f>
        <v>0</v>
      </c>
      <c r="W17" s="19">
        <f>ROUND(Budget!W17*80%,0)</f>
        <v>4675</v>
      </c>
      <c r="X17" s="19">
        <f>ROUND(Budget!X17*80%,0)</f>
        <v>0</v>
      </c>
      <c r="Y17" s="19">
        <f>ROUND(Budget!Y17*80%,0)</f>
        <v>0</v>
      </c>
      <c r="Z17" s="19">
        <f>ROUND(Budget!Z17*80%,0)</f>
        <v>0</v>
      </c>
      <c r="AA17" s="19">
        <f>ROUND(Budget!AA17*80%,0)</f>
        <v>0</v>
      </c>
      <c r="AB17" s="19">
        <f>ROUND(Budget!AB17*80%,0)</f>
        <v>0</v>
      </c>
      <c r="AC17" s="19">
        <f>ROUND(Budget!AC17*80%,0)</f>
        <v>16076</v>
      </c>
      <c r="AD17" s="19">
        <f>ROUND(Budget!AD17*80%,0)</f>
        <v>0</v>
      </c>
      <c r="AE17" s="19">
        <f>ROUND(Budget!AE17*80%,0)</f>
        <v>0</v>
      </c>
      <c r="AF17" s="19">
        <f>ROUND(Budget!AF17*80%,0)</f>
        <v>0</v>
      </c>
      <c r="AG17" s="19">
        <f>ROUND(Budget!AG17*80%,0)</f>
        <v>0</v>
      </c>
      <c r="AH17" s="19">
        <f>ROUND(Budget!AH17*80%,0)</f>
        <v>0</v>
      </c>
      <c r="AI17" s="19">
        <f>ROUND(Budget!AI17*80%,0)</f>
        <v>0</v>
      </c>
      <c r="AJ17" s="19">
        <f>ROUND(Budget!AJ17*80%,0)</f>
        <v>0</v>
      </c>
      <c r="AK17" s="19">
        <f>ROUND(Budget!AK17*80%,0)</f>
        <v>0</v>
      </c>
      <c r="AL17" s="19">
        <f>ROUND(Budget!AL17*80%,0)</f>
        <v>0</v>
      </c>
      <c r="AM17" s="19">
        <f>ROUND(Budget!AM17*80%,0)</f>
        <v>0</v>
      </c>
      <c r="AN17" s="19">
        <f>ROUND(Budget!AN17*80%,0)</f>
        <v>0</v>
      </c>
      <c r="AO17" s="19">
        <f>ROUND(Budget!AO17*80%,0)</f>
        <v>0</v>
      </c>
      <c r="AP17" s="19">
        <f>ROUND(Budget!AP17*80%,0)</f>
        <v>0</v>
      </c>
      <c r="AQ17" s="19">
        <f>ROUND(Budget!AQ17*80%,0)</f>
        <v>7439</v>
      </c>
      <c r="AR17" s="19">
        <f>ROUND(Budget!AR17*80%,0)</f>
        <v>0</v>
      </c>
      <c r="AS17" s="19">
        <f>ROUND(Budget!AS17*80%,0)</f>
        <v>0</v>
      </c>
      <c r="AT17" s="19">
        <f>ROUND(Budget!AT17*80%,0)</f>
        <v>0</v>
      </c>
      <c r="AU17" s="19">
        <f>ROUND(Budget!AU17*80%,0)</f>
        <v>0</v>
      </c>
      <c r="AV17" s="19">
        <f>ROUND(Budget!AV17*80%,0)</f>
        <v>0</v>
      </c>
      <c r="AW17" s="19">
        <f>ROUND(Budget!AW17*80%,0)</f>
        <v>0</v>
      </c>
      <c r="AX17" s="19">
        <f>ROUND(Budget!AX17*80%,0)</f>
        <v>0</v>
      </c>
      <c r="AY17" s="19">
        <f>ROUND(Budget!AY17*80%,0)</f>
        <v>0</v>
      </c>
      <c r="AZ17" s="19">
        <f>ROUND(Budget!AZ17*80%,0)</f>
        <v>0</v>
      </c>
      <c r="BA17" s="19">
        <f>ROUND(Budget!BA17*80%,0)</f>
        <v>0</v>
      </c>
      <c r="BB17" s="19">
        <f>ROUND(Budget!BB17*80%,0)</f>
        <v>0</v>
      </c>
      <c r="BC17" s="19">
        <f>ROUND(Budget!BC17*80%,0)</f>
        <v>0</v>
      </c>
      <c r="BD17" s="19">
        <f>ROUND(Budget!BD17*80%,0)</f>
        <v>0</v>
      </c>
      <c r="BE17" s="19">
        <f>ROUND(Budget!BE17*80%,0)</f>
        <v>0</v>
      </c>
      <c r="BF17" s="19">
        <f>ROUND(Budget!BF17*80%,0)</f>
        <v>0</v>
      </c>
      <c r="BG17" s="16">
        <f t="shared" si="0"/>
        <v>130085</v>
      </c>
      <c r="BH17" s="16">
        <f t="shared" si="0"/>
        <v>0</v>
      </c>
      <c r="BI17" s="104">
        <f t="shared" si="1"/>
        <v>130085</v>
      </c>
      <c r="BJ17" s="104">
        <f t="shared" si="2"/>
        <v>0</v>
      </c>
      <c r="BK17" s="105">
        <f t="shared" si="3"/>
        <v>0</v>
      </c>
      <c r="BL17" s="106"/>
      <c r="BM17" s="105"/>
      <c r="BN17" s="106"/>
    </row>
    <row r="18" spans="1:66" x14ac:dyDescent="0.3">
      <c r="A18" s="26">
        <v>74.802700000000002</v>
      </c>
      <c r="B18" s="107" t="s">
        <v>1380</v>
      </c>
      <c r="C18" s="19">
        <f>ROUND(Budget!C18*80%,0)</f>
        <v>0</v>
      </c>
      <c r="D18" s="19">
        <f>ROUND(Budget!D18*80%,0)</f>
        <v>0</v>
      </c>
      <c r="E18" s="19">
        <f>ROUND(Budget!E18*80%,0)</f>
        <v>289421</v>
      </c>
      <c r="F18" s="19">
        <f>ROUND(Budget!F18*80%,0)</f>
        <v>0</v>
      </c>
      <c r="G18" s="19">
        <f>ROUND(Budget!G18*80%,0)</f>
        <v>0</v>
      </c>
      <c r="H18" s="19">
        <f>ROUND(Budget!H18*80%,0)</f>
        <v>0</v>
      </c>
      <c r="I18" s="19">
        <f>ROUND(Budget!I18*80%,0)</f>
        <v>0</v>
      </c>
      <c r="J18" s="19">
        <f>ROUND(Budget!J18*80%,0)</f>
        <v>0</v>
      </c>
      <c r="K18" s="19">
        <f>ROUND(Budget!K18*80%,0)</f>
        <v>0</v>
      </c>
      <c r="L18" s="19">
        <f>ROUND(Budget!L18*80%,0)</f>
        <v>0</v>
      </c>
      <c r="M18" s="19">
        <f>ROUND(Budget!M18*80%,0)</f>
        <v>24350</v>
      </c>
      <c r="N18" s="19">
        <f>ROUND(Budget!N18*80%,0)</f>
        <v>0</v>
      </c>
      <c r="O18" s="19">
        <f>ROUND(Budget!O18*80%,0)</f>
        <v>0</v>
      </c>
      <c r="P18" s="19">
        <f>ROUND(Budget!P18*80%,0)</f>
        <v>0</v>
      </c>
      <c r="Q18" s="19">
        <f>ROUND(Budget!Q18*80%,0)</f>
        <v>0</v>
      </c>
      <c r="R18" s="19">
        <f>ROUND(Budget!R18*80%,0)</f>
        <v>0</v>
      </c>
      <c r="S18" s="19">
        <f>ROUND(Budget!S18*80%,0)</f>
        <v>0</v>
      </c>
      <c r="T18" s="19">
        <f>ROUND(Budget!T18*80%,0)</f>
        <v>0</v>
      </c>
      <c r="U18" s="19">
        <f>ROUND(Budget!U18*80%,0)</f>
        <v>170030</v>
      </c>
      <c r="V18" s="19">
        <f>ROUND(Budget!V18*80%,0)</f>
        <v>0</v>
      </c>
      <c r="W18" s="19">
        <f>ROUND(Budget!W18*80%,0)</f>
        <v>0</v>
      </c>
      <c r="X18" s="19">
        <f>ROUND(Budget!X18*80%,0)</f>
        <v>0</v>
      </c>
      <c r="Y18" s="19">
        <f>ROUND(Budget!Y18*80%,0)</f>
        <v>0</v>
      </c>
      <c r="Z18" s="19">
        <f>ROUND(Budget!Z18*80%,0)</f>
        <v>0</v>
      </c>
      <c r="AA18" s="19">
        <f>ROUND(Budget!AA18*80%,0)</f>
        <v>0</v>
      </c>
      <c r="AB18" s="19">
        <f>ROUND(Budget!AB18*80%,0)</f>
        <v>0</v>
      </c>
      <c r="AC18" s="19">
        <f>ROUND(Budget!AC18*80%,0)</f>
        <v>0</v>
      </c>
      <c r="AD18" s="19">
        <f>ROUND(Budget!AD18*80%,0)</f>
        <v>0</v>
      </c>
      <c r="AE18" s="19">
        <f>ROUND(Budget!AE18*80%,0)</f>
        <v>0</v>
      </c>
      <c r="AF18" s="19">
        <f>ROUND(Budget!AF18*80%,0)</f>
        <v>0</v>
      </c>
      <c r="AG18" s="19">
        <f>ROUND(Budget!AG18*80%,0)</f>
        <v>0</v>
      </c>
      <c r="AH18" s="19">
        <f>ROUND(Budget!AH18*80%,0)</f>
        <v>0</v>
      </c>
      <c r="AI18" s="19">
        <f>ROUND(Budget!AI18*80%,0)</f>
        <v>300758</v>
      </c>
      <c r="AJ18" s="19">
        <f>ROUND(Budget!AJ18*80%,0)</f>
        <v>0</v>
      </c>
      <c r="AK18" s="19">
        <f>ROUND(Budget!AK18*80%,0)</f>
        <v>0</v>
      </c>
      <c r="AL18" s="19">
        <f>ROUND(Budget!AL18*80%,0)</f>
        <v>0</v>
      </c>
      <c r="AM18" s="19">
        <f>ROUND(Budget!AM18*80%,0)</f>
        <v>53584</v>
      </c>
      <c r="AN18" s="19">
        <f>ROUND(Budget!AN18*80%,0)</f>
        <v>0</v>
      </c>
      <c r="AO18" s="19">
        <f>ROUND(Budget!AO18*80%,0)</f>
        <v>31968</v>
      </c>
      <c r="AP18" s="19">
        <f>ROUND(Budget!AP18*80%,0)</f>
        <v>0</v>
      </c>
      <c r="AQ18" s="19">
        <f>ROUND(Budget!AQ18*80%,0)</f>
        <v>50251</v>
      </c>
      <c r="AR18" s="19">
        <f>ROUND(Budget!AR18*80%,0)</f>
        <v>0</v>
      </c>
      <c r="AS18" s="19">
        <f>ROUND(Budget!AS18*80%,0)</f>
        <v>0</v>
      </c>
      <c r="AT18" s="19">
        <f>ROUND(Budget!AT18*80%,0)</f>
        <v>0</v>
      </c>
      <c r="AU18" s="19">
        <f>ROUND(Budget!AU18*80%,0)</f>
        <v>35747</v>
      </c>
      <c r="AV18" s="19">
        <f>ROUND(Budget!AV18*80%,0)</f>
        <v>0</v>
      </c>
      <c r="AW18" s="19">
        <f>ROUND(Budget!AW18*80%,0)</f>
        <v>53962</v>
      </c>
      <c r="AX18" s="19">
        <f>ROUND(Budget!AX18*80%,0)</f>
        <v>0</v>
      </c>
      <c r="AY18" s="19">
        <f>ROUND(Budget!AY18*80%,0)</f>
        <v>0</v>
      </c>
      <c r="AZ18" s="19">
        <f>ROUND(Budget!AZ18*80%,0)</f>
        <v>0</v>
      </c>
      <c r="BA18" s="19">
        <f>ROUND(Budget!BA18*80%,0)</f>
        <v>0</v>
      </c>
      <c r="BB18" s="19">
        <f>ROUND(Budget!BB18*80%,0)</f>
        <v>0</v>
      </c>
      <c r="BC18" s="19">
        <f>ROUND(Budget!BC18*80%,0)</f>
        <v>0</v>
      </c>
      <c r="BD18" s="19">
        <f>ROUND(Budget!BD18*80%,0)</f>
        <v>0</v>
      </c>
      <c r="BE18" s="19">
        <f>ROUND(Budget!BE18*80%,0)</f>
        <v>0</v>
      </c>
      <c r="BF18" s="19">
        <f>ROUND(Budget!BF18*80%,0)</f>
        <v>0</v>
      </c>
      <c r="BG18" s="16">
        <f t="shared" si="0"/>
        <v>1010071</v>
      </c>
      <c r="BH18" s="16">
        <f t="shared" si="0"/>
        <v>0</v>
      </c>
      <c r="BI18" s="104">
        <f t="shared" si="1"/>
        <v>1010071</v>
      </c>
      <c r="BJ18" s="104">
        <f t="shared" si="2"/>
        <v>0</v>
      </c>
      <c r="BK18" s="105">
        <f t="shared" si="3"/>
        <v>0</v>
      </c>
      <c r="BL18" s="106"/>
      <c r="BM18" s="105"/>
      <c r="BN18" s="106"/>
    </row>
    <row r="19" spans="1:66" x14ac:dyDescent="0.3">
      <c r="A19" s="26">
        <v>75.110699999999994</v>
      </c>
      <c r="B19" s="107" t="s">
        <v>1382</v>
      </c>
      <c r="C19" s="19">
        <f>ROUND(Budget!C19*80%,0)</f>
        <v>0</v>
      </c>
      <c r="D19" s="19">
        <f>ROUND(Budget!D19*80%,0)</f>
        <v>0</v>
      </c>
      <c r="E19" s="19">
        <f>ROUND(Budget!E19*80%,0)</f>
        <v>0</v>
      </c>
      <c r="F19" s="19">
        <f>ROUND(Budget!F19*80%,0)</f>
        <v>0</v>
      </c>
      <c r="G19" s="19">
        <f>ROUND(Budget!G19*80%,0)</f>
        <v>0</v>
      </c>
      <c r="H19" s="19">
        <f>ROUND(Budget!H19*80%,0)</f>
        <v>0</v>
      </c>
      <c r="I19" s="19">
        <f>ROUND(Budget!I19*80%,0)</f>
        <v>0</v>
      </c>
      <c r="J19" s="19">
        <f>ROUND(Budget!J19*80%,0)</f>
        <v>0</v>
      </c>
      <c r="K19" s="19">
        <f>ROUND(Budget!K19*80%,0)</f>
        <v>0</v>
      </c>
      <c r="L19" s="19">
        <f>ROUND(Budget!L19*80%,0)</f>
        <v>0</v>
      </c>
      <c r="M19" s="19">
        <f>ROUND(Budget!M19*80%,0)</f>
        <v>1510680</v>
      </c>
      <c r="N19" s="19">
        <f>ROUND(Budget!N19*80%,0)</f>
        <v>0</v>
      </c>
      <c r="O19" s="19">
        <f>ROUND(Budget!O19*80%,0)</f>
        <v>0</v>
      </c>
      <c r="P19" s="19">
        <f>ROUND(Budget!P19*80%,0)</f>
        <v>0</v>
      </c>
      <c r="Q19" s="19">
        <f>ROUND(Budget!Q19*80%,0)</f>
        <v>0</v>
      </c>
      <c r="R19" s="19">
        <f>ROUND(Budget!R19*80%,0)</f>
        <v>0</v>
      </c>
      <c r="S19" s="19">
        <f>ROUND(Budget!S19*80%,0)</f>
        <v>1415552</v>
      </c>
      <c r="T19" s="19">
        <f>ROUND(Budget!T19*80%,0)</f>
        <v>0</v>
      </c>
      <c r="U19" s="19">
        <f>ROUND(Budget!U19*80%,0)</f>
        <v>0</v>
      </c>
      <c r="V19" s="19">
        <f>ROUND(Budget!V19*80%,0)</f>
        <v>0</v>
      </c>
      <c r="W19" s="19">
        <f>ROUND(Budget!W19*80%,0)</f>
        <v>448648</v>
      </c>
      <c r="X19" s="19">
        <f>ROUND(Budget!X19*80%,0)</f>
        <v>0</v>
      </c>
      <c r="Y19" s="19">
        <f>ROUND(Budget!Y19*80%,0)</f>
        <v>0</v>
      </c>
      <c r="Z19" s="19">
        <f>ROUND(Budget!Z19*80%,0)</f>
        <v>0</v>
      </c>
      <c r="AA19" s="19">
        <f>ROUND(Budget!AA19*80%,0)</f>
        <v>0</v>
      </c>
      <c r="AB19" s="19">
        <f>ROUND(Budget!AB19*80%,0)</f>
        <v>0</v>
      </c>
      <c r="AC19" s="19">
        <f>ROUND(Budget!AC19*80%,0)</f>
        <v>2638057</v>
      </c>
      <c r="AD19" s="19">
        <f>ROUND(Budget!AD19*80%,0)</f>
        <v>0</v>
      </c>
      <c r="AE19" s="19">
        <f>ROUND(Budget!AE19*80%,0)</f>
        <v>0</v>
      </c>
      <c r="AF19" s="19">
        <f>ROUND(Budget!AF19*80%,0)</f>
        <v>0</v>
      </c>
      <c r="AG19" s="19">
        <f>ROUND(Budget!AG19*80%,0)</f>
        <v>0</v>
      </c>
      <c r="AH19" s="19">
        <f>ROUND(Budget!AH19*80%,0)</f>
        <v>0</v>
      </c>
      <c r="AI19" s="19">
        <f>ROUND(Budget!AI19*80%,0)</f>
        <v>202030</v>
      </c>
      <c r="AJ19" s="19">
        <f>ROUND(Budget!AJ19*80%,0)</f>
        <v>0</v>
      </c>
      <c r="AK19" s="19">
        <f>ROUND(Budget!AK19*80%,0)</f>
        <v>0</v>
      </c>
      <c r="AL19" s="19">
        <f>ROUND(Budget!AL19*80%,0)</f>
        <v>0</v>
      </c>
      <c r="AM19" s="19">
        <f>ROUND(Budget!AM19*80%,0)</f>
        <v>3312383</v>
      </c>
      <c r="AN19" s="19">
        <f>ROUND(Budget!AN19*80%,0)</f>
        <v>0</v>
      </c>
      <c r="AO19" s="19">
        <f>ROUND(Budget!AO19*80%,0)</f>
        <v>0</v>
      </c>
      <c r="AP19" s="19">
        <f>ROUND(Budget!AP19*80%,0)</f>
        <v>0</v>
      </c>
      <c r="AQ19" s="19">
        <f>ROUND(Budget!AQ19*80%,0)</f>
        <v>80400</v>
      </c>
      <c r="AR19" s="19">
        <f>ROUND(Budget!AR19*80%,0)</f>
        <v>0</v>
      </c>
      <c r="AS19" s="19">
        <f>ROUND(Budget!AS19*80%,0)</f>
        <v>0</v>
      </c>
      <c r="AT19" s="19">
        <f>ROUND(Budget!AT19*80%,0)</f>
        <v>0</v>
      </c>
      <c r="AU19" s="19">
        <f>ROUND(Budget!AU19*80%,0)</f>
        <v>0</v>
      </c>
      <c r="AV19" s="19">
        <f>ROUND(Budget!AV19*80%,0)</f>
        <v>0</v>
      </c>
      <c r="AW19" s="19">
        <f>ROUND(Budget!AW19*80%,0)</f>
        <v>0</v>
      </c>
      <c r="AX19" s="19">
        <f>ROUND(Budget!AX19*80%,0)</f>
        <v>0</v>
      </c>
      <c r="AY19" s="19">
        <f>ROUND(Budget!AY19*80%,0)</f>
        <v>0</v>
      </c>
      <c r="AZ19" s="19">
        <f>ROUND(Budget!AZ19*80%,0)</f>
        <v>0</v>
      </c>
      <c r="BA19" s="19">
        <f>ROUND(Budget!BA19*80%,0)</f>
        <v>0</v>
      </c>
      <c r="BB19" s="19">
        <f>ROUND(Budget!BB19*80%,0)</f>
        <v>0</v>
      </c>
      <c r="BC19" s="19">
        <f>ROUND(Budget!BC19*80%,0)</f>
        <v>0</v>
      </c>
      <c r="BD19" s="19">
        <f>ROUND(Budget!BD19*80%,0)</f>
        <v>0</v>
      </c>
      <c r="BE19" s="19">
        <f>ROUND(Budget!BE19*80%,0)</f>
        <v>0</v>
      </c>
      <c r="BF19" s="19">
        <f>ROUND(Budget!BF19*80%,0)</f>
        <v>0</v>
      </c>
      <c r="BG19" s="16">
        <f t="shared" si="0"/>
        <v>9607750</v>
      </c>
      <c r="BH19" s="16">
        <f t="shared" si="0"/>
        <v>0</v>
      </c>
      <c r="BI19" s="104">
        <f t="shared" si="1"/>
        <v>9607750</v>
      </c>
      <c r="BJ19" s="104">
        <f t="shared" si="2"/>
        <v>0</v>
      </c>
      <c r="BK19" s="105">
        <f t="shared" si="3"/>
        <v>0</v>
      </c>
      <c r="BL19" s="106"/>
      <c r="BM19" s="105"/>
      <c r="BN19" s="106"/>
    </row>
    <row r="20" spans="1:66" x14ac:dyDescent="0.3">
      <c r="A20" s="26">
        <v>75.114699999999999</v>
      </c>
      <c r="B20" s="107" t="s">
        <v>1363</v>
      </c>
      <c r="C20" s="19">
        <f>ROUND(Budget!C20*80%,0)</f>
        <v>3718506</v>
      </c>
      <c r="D20" s="19">
        <f>ROUND(Budget!D20*80%,0)</f>
        <v>0</v>
      </c>
      <c r="E20" s="19">
        <f>ROUND(Budget!E20*80%,0)</f>
        <v>2521649</v>
      </c>
      <c r="F20" s="19">
        <f>ROUND(Budget!F20*80%,0)</f>
        <v>0</v>
      </c>
      <c r="G20" s="19">
        <f>ROUND(Budget!G20*80%,0)</f>
        <v>1793192</v>
      </c>
      <c r="H20" s="19">
        <f>ROUND(Budget!H20*80%,0)</f>
        <v>0</v>
      </c>
      <c r="I20" s="19">
        <f>ROUND(Budget!I20*80%,0)</f>
        <v>1793192</v>
      </c>
      <c r="J20" s="19">
        <f>ROUND(Budget!J20*80%,0)</f>
        <v>0</v>
      </c>
      <c r="K20" s="19">
        <f>ROUND(Budget!K20*80%,0)</f>
        <v>0</v>
      </c>
      <c r="L20" s="19">
        <f>ROUND(Budget!L20*80%,0)</f>
        <v>0</v>
      </c>
      <c r="M20" s="19">
        <f>ROUND(Budget!M20*80%,0)</f>
        <v>928171</v>
      </c>
      <c r="N20" s="19">
        <f>ROUND(Budget!N20*80%,0)</f>
        <v>0</v>
      </c>
      <c r="O20" s="19">
        <f>ROUND(Budget!O20*80%,0)</f>
        <v>912972</v>
      </c>
      <c r="P20" s="19">
        <f>ROUND(Budget!P20*80%,0)</f>
        <v>0</v>
      </c>
      <c r="Q20" s="19">
        <f>ROUND(Budget!Q20*80%,0)</f>
        <v>1200744</v>
      </c>
      <c r="R20" s="19">
        <f>ROUND(Budget!R20*80%,0)</f>
        <v>0</v>
      </c>
      <c r="S20" s="19">
        <f>ROUND(Budget!S20*80%,0)</f>
        <v>1209024</v>
      </c>
      <c r="T20" s="19">
        <f>ROUND(Budget!T20*80%,0)</f>
        <v>0</v>
      </c>
      <c r="U20" s="19">
        <f>ROUND(Budget!U20*80%,0)</f>
        <v>371136</v>
      </c>
      <c r="V20" s="19">
        <f>ROUND(Budget!V20*80%,0)</f>
        <v>0</v>
      </c>
      <c r="W20" s="19">
        <f>ROUND(Budget!W20*80%,0)</f>
        <v>1686088</v>
      </c>
      <c r="X20" s="19">
        <f>ROUND(Budget!X20*80%,0)</f>
        <v>0</v>
      </c>
      <c r="Y20" s="19">
        <f>ROUND(Budget!Y20*80%,0)</f>
        <v>0</v>
      </c>
      <c r="Z20" s="19">
        <f>ROUND(Budget!Z20*80%,0)</f>
        <v>0</v>
      </c>
      <c r="AA20" s="19">
        <f>ROUND(Budget!AA20*80%,0)</f>
        <v>1046778</v>
      </c>
      <c r="AB20" s="19">
        <f>ROUND(Budget!AB20*80%,0)</f>
        <v>0</v>
      </c>
      <c r="AC20" s="19">
        <f>ROUND(Budget!AC20*80%,0)</f>
        <v>909482</v>
      </c>
      <c r="AD20" s="19">
        <f>ROUND(Budget!AD20*80%,0)</f>
        <v>0</v>
      </c>
      <c r="AE20" s="19">
        <f>ROUND(Budget!AE20*80%,0)</f>
        <v>0</v>
      </c>
      <c r="AF20" s="19">
        <f>ROUND(Budget!AF20*80%,0)</f>
        <v>0</v>
      </c>
      <c r="AG20" s="19">
        <f>ROUND(Budget!AG20*80%,0)</f>
        <v>643952</v>
      </c>
      <c r="AH20" s="19">
        <f>ROUND(Budget!AH20*80%,0)</f>
        <v>0</v>
      </c>
      <c r="AI20" s="19">
        <f>ROUND(Budget!AI20*80%,0)</f>
        <v>1679158</v>
      </c>
      <c r="AJ20" s="19">
        <f>ROUND(Budget!AJ20*80%,0)</f>
        <v>0</v>
      </c>
      <c r="AK20" s="19">
        <f>ROUND(Budget!AK20*80%,0)</f>
        <v>0</v>
      </c>
      <c r="AL20" s="19">
        <f>ROUND(Budget!AL20*80%,0)</f>
        <v>0</v>
      </c>
      <c r="AM20" s="19">
        <f>ROUND(Budget!AM20*80%,0)</f>
        <v>0</v>
      </c>
      <c r="AN20" s="19">
        <f>ROUND(Budget!AN20*80%,0)</f>
        <v>0</v>
      </c>
      <c r="AO20" s="19">
        <f>ROUND(Budget!AO20*80%,0)</f>
        <v>0</v>
      </c>
      <c r="AP20" s="19">
        <f>ROUND(Budget!AP20*80%,0)</f>
        <v>0</v>
      </c>
      <c r="AQ20" s="19">
        <f>ROUND(Budget!AQ20*80%,0)</f>
        <v>0</v>
      </c>
      <c r="AR20" s="19">
        <f>ROUND(Budget!AR20*80%,0)</f>
        <v>0</v>
      </c>
      <c r="AS20" s="19">
        <f>ROUND(Budget!AS20*80%,0)</f>
        <v>0</v>
      </c>
      <c r="AT20" s="19">
        <f>ROUND(Budget!AT20*80%,0)</f>
        <v>0</v>
      </c>
      <c r="AU20" s="19">
        <f>ROUND(Budget!AU20*80%,0)</f>
        <v>0</v>
      </c>
      <c r="AV20" s="19">
        <f>ROUND(Budget!AV20*80%,0)</f>
        <v>0</v>
      </c>
      <c r="AW20" s="19">
        <f>ROUND(Budget!AW20*80%,0)</f>
        <v>0</v>
      </c>
      <c r="AX20" s="19">
        <f>ROUND(Budget!AX20*80%,0)</f>
        <v>0</v>
      </c>
      <c r="AY20" s="19">
        <f>ROUND(Budget!AY20*80%,0)</f>
        <v>0</v>
      </c>
      <c r="AZ20" s="19">
        <f>ROUND(Budget!AZ20*80%,0)</f>
        <v>0</v>
      </c>
      <c r="BA20" s="19">
        <f>ROUND(Budget!BA20*80%,0)</f>
        <v>0</v>
      </c>
      <c r="BB20" s="19">
        <f>ROUND(Budget!BB20*80%,0)</f>
        <v>0</v>
      </c>
      <c r="BC20" s="19">
        <f>ROUND(Budget!BC20*80%,0)</f>
        <v>0</v>
      </c>
      <c r="BD20" s="19">
        <f>ROUND(Budget!BD20*80%,0)</f>
        <v>0</v>
      </c>
      <c r="BE20" s="19">
        <f>ROUND(Budget!BE20*80%,0)</f>
        <v>0</v>
      </c>
      <c r="BF20" s="19">
        <f>ROUND(Budget!BF20*80%,0)</f>
        <v>0</v>
      </c>
      <c r="BG20" s="16">
        <f t="shared" si="0"/>
        <v>20414044</v>
      </c>
      <c r="BH20" s="16">
        <f t="shared" si="0"/>
        <v>0</v>
      </c>
      <c r="BI20" s="104">
        <f t="shared" si="1"/>
        <v>20414044</v>
      </c>
      <c r="BJ20" s="104">
        <f t="shared" si="2"/>
        <v>0</v>
      </c>
      <c r="BK20" s="105">
        <f t="shared" si="3"/>
        <v>1046778</v>
      </c>
      <c r="BL20" s="106"/>
      <c r="BM20" s="105"/>
      <c r="BN20" s="106"/>
    </row>
    <row r="21" spans="1:66" x14ac:dyDescent="0.3">
      <c r="A21" s="26">
        <v>75.11569999999999</v>
      </c>
      <c r="B21" s="107" t="s">
        <v>1384</v>
      </c>
      <c r="C21" s="19">
        <f>ROUND(Budget!C21*80%,0)</f>
        <v>108968654</v>
      </c>
      <c r="D21" s="19">
        <f>ROUND(Budget!D21*80%,0)</f>
        <v>0</v>
      </c>
      <c r="E21" s="19">
        <f>ROUND(Budget!E21*80%,0)</f>
        <v>72968802</v>
      </c>
      <c r="F21" s="19">
        <f>ROUND(Budget!F21*80%,0)</f>
        <v>0</v>
      </c>
      <c r="G21" s="19">
        <f>ROUND(Budget!G21*80%,0)</f>
        <v>33603407</v>
      </c>
      <c r="H21" s="19">
        <f>ROUND(Budget!H21*80%,0)</f>
        <v>0</v>
      </c>
      <c r="I21" s="19">
        <f>ROUND(Budget!I21*80%,0)</f>
        <v>33603407</v>
      </c>
      <c r="J21" s="19">
        <f>ROUND(Budget!J21*80%,0)</f>
        <v>0</v>
      </c>
      <c r="K21" s="19">
        <f>ROUND(Budget!K21*80%,0)</f>
        <v>8574464</v>
      </c>
      <c r="L21" s="19">
        <f>ROUND(Budget!L21*80%,0)</f>
        <v>0</v>
      </c>
      <c r="M21" s="19">
        <f>ROUND(Budget!M21*80%,0)</f>
        <v>26932794</v>
      </c>
      <c r="N21" s="19">
        <f>ROUND(Budget!N21*80%,0)</f>
        <v>0</v>
      </c>
      <c r="O21" s="19">
        <f>ROUND(Budget!O21*80%,0)</f>
        <v>28313916</v>
      </c>
      <c r="P21" s="19">
        <f>ROUND(Budget!P21*80%,0)</f>
        <v>0</v>
      </c>
      <c r="Q21" s="19">
        <f>ROUND(Budget!Q21*80%,0)</f>
        <v>39553190</v>
      </c>
      <c r="R21" s="19">
        <f>ROUND(Budget!R21*80%,0)</f>
        <v>0</v>
      </c>
      <c r="S21" s="19">
        <f>ROUND(Budget!S21*80%,0)</f>
        <v>45751250</v>
      </c>
      <c r="T21" s="19">
        <f>ROUND(Budget!T21*80%,0)</f>
        <v>0</v>
      </c>
      <c r="U21" s="19">
        <f>ROUND(Budget!U21*80%,0)</f>
        <v>53574171</v>
      </c>
      <c r="V21" s="19">
        <f>ROUND(Budget!V21*80%,0)</f>
        <v>0</v>
      </c>
      <c r="W21" s="19">
        <f>ROUND(Budget!W21*80%,0)</f>
        <v>24179486</v>
      </c>
      <c r="X21" s="19">
        <f>ROUND(Budget!X21*80%,0)</f>
        <v>0</v>
      </c>
      <c r="Y21" s="19">
        <f>ROUND(Budget!Y21*80%,0)</f>
        <v>16387116</v>
      </c>
      <c r="Z21" s="19">
        <f>ROUND(Budget!Z21*80%,0)</f>
        <v>0</v>
      </c>
      <c r="AA21" s="19">
        <f>ROUND(Budget!AA21*80%,0)</f>
        <v>12791875</v>
      </c>
      <c r="AB21" s="19">
        <f>ROUND(Budget!AB21*80%,0)</f>
        <v>0</v>
      </c>
      <c r="AC21" s="19">
        <f>ROUND(Budget!AC21*80%,0)</f>
        <v>39938230</v>
      </c>
      <c r="AD21" s="19">
        <f>ROUND(Budget!AD21*80%,0)</f>
        <v>0</v>
      </c>
      <c r="AE21" s="19">
        <f>ROUND(Budget!AE21*80%,0)</f>
        <v>22745961</v>
      </c>
      <c r="AF21" s="19">
        <f>ROUND(Budget!AF21*80%,0)</f>
        <v>0</v>
      </c>
      <c r="AG21" s="19">
        <f>ROUND(Budget!AG21*80%,0)</f>
        <v>27751142</v>
      </c>
      <c r="AH21" s="19">
        <f>ROUND(Budget!AH21*80%,0)</f>
        <v>0</v>
      </c>
      <c r="AI21" s="19">
        <f>ROUND(Budget!AI21*80%,0)</f>
        <v>24714545</v>
      </c>
      <c r="AJ21" s="19">
        <f>ROUND(Budget!AJ21*80%,0)</f>
        <v>0</v>
      </c>
      <c r="AK21" s="19">
        <f>ROUND(Budget!AK21*80%,0)</f>
        <v>23497704</v>
      </c>
      <c r="AL21" s="19">
        <f>ROUND(Budget!AL21*80%,0)</f>
        <v>0</v>
      </c>
      <c r="AM21" s="19">
        <f>ROUND(Budget!AM21*80%,0)</f>
        <v>9616802</v>
      </c>
      <c r="AN21" s="19">
        <f>ROUND(Budget!AN21*80%,0)</f>
        <v>0</v>
      </c>
      <c r="AO21" s="19">
        <f>ROUND(Budget!AO21*80%,0)</f>
        <v>8568956</v>
      </c>
      <c r="AP21" s="19">
        <f>ROUND(Budget!AP21*80%,0)</f>
        <v>0</v>
      </c>
      <c r="AQ21" s="19">
        <f>ROUND(Budget!AQ21*80%,0)</f>
        <v>4478363</v>
      </c>
      <c r="AR21" s="19">
        <f>ROUND(Budget!AR21*80%,0)</f>
        <v>0</v>
      </c>
      <c r="AS21" s="19">
        <f>ROUND(Budget!AS21*80%,0)</f>
        <v>5368224</v>
      </c>
      <c r="AT21" s="19">
        <f>ROUND(Budget!AT21*80%,0)</f>
        <v>0</v>
      </c>
      <c r="AU21" s="19">
        <f>ROUND(Budget!AU21*80%,0)</f>
        <v>8990780</v>
      </c>
      <c r="AV21" s="19">
        <f>ROUND(Budget!AV21*80%,0)</f>
        <v>0</v>
      </c>
      <c r="AW21" s="19">
        <f>ROUND(Budget!AW21*80%,0)</f>
        <v>49206858</v>
      </c>
      <c r="AX21" s="19">
        <f>ROUND(Budget!AX21*80%,0)</f>
        <v>0</v>
      </c>
      <c r="AY21" s="19">
        <f>ROUND(Budget!AY21*80%,0)</f>
        <v>0</v>
      </c>
      <c r="AZ21" s="19">
        <f>ROUND(Budget!AZ21*80%,0)</f>
        <v>0</v>
      </c>
      <c r="BA21" s="19">
        <f>ROUND(Budget!BA21*80%,0)</f>
        <v>0</v>
      </c>
      <c r="BB21" s="19">
        <f>ROUND(Budget!BB21*80%,0)</f>
        <v>0</v>
      </c>
      <c r="BC21" s="19">
        <f>ROUND(Budget!BC21*80%,0)</f>
        <v>0</v>
      </c>
      <c r="BD21" s="19">
        <f>ROUND(Budget!BD21*80%,0)</f>
        <v>0</v>
      </c>
      <c r="BE21" s="19">
        <f>ROUND(Budget!BE21*80%,0)</f>
        <v>0</v>
      </c>
      <c r="BF21" s="19">
        <f>ROUND(Budget!BF21*80%,0)</f>
        <v>0</v>
      </c>
      <c r="BG21" s="16">
        <f t="shared" si="0"/>
        <v>730080097</v>
      </c>
      <c r="BH21" s="16">
        <f t="shared" si="0"/>
        <v>0</v>
      </c>
      <c r="BI21" s="104">
        <f t="shared" si="1"/>
        <v>730080097</v>
      </c>
      <c r="BJ21" s="104">
        <f t="shared" si="2"/>
        <v>0</v>
      </c>
      <c r="BK21" s="105">
        <f t="shared" si="3"/>
        <v>12791875</v>
      </c>
      <c r="BL21" s="106"/>
      <c r="BM21" s="105"/>
      <c r="BN21" s="106"/>
    </row>
    <row r="22" spans="1:66" x14ac:dyDescent="0.3">
      <c r="A22" s="26">
        <v>75.116699999999994</v>
      </c>
      <c r="B22" s="107" t="s">
        <v>1385</v>
      </c>
      <c r="C22" s="19">
        <f>ROUND(Budget!C22*80%,0)</f>
        <v>0</v>
      </c>
      <c r="D22" s="19">
        <f>ROUND(Budget!D22*80%,0)</f>
        <v>0</v>
      </c>
      <c r="E22" s="19">
        <f>ROUND(Budget!E22*80%,0)</f>
        <v>0</v>
      </c>
      <c r="F22" s="19">
        <f>ROUND(Budget!F22*80%,0)</f>
        <v>0</v>
      </c>
      <c r="G22" s="19">
        <f>ROUND(Budget!G22*80%,0)</f>
        <v>0</v>
      </c>
      <c r="H22" s="19">
        <f>ROUND(Budget!H22*80%,0)</f>
        <v>0</v>
      </c>
      <c r="I22" s="19">
        <f>ROUND(Budget!I22*80%,0)</f>
        <v>0</v>
      </c>
      <c r="J22" s="19">
        <f>ROUND(Budget!J22*80%,0)</f>
        <v>0</v>
      </c>
      <c r="K22" s="19">
        <f>ROUND(Budget!K22*80%,0)</f>
        <v>0</v>
      </c>
      <c r="L22" s="19">
        <f>ROUND(Budget!L22*80%,0)</f>
        <v>0</v>
      </c>
      <c r="M22" s="19">
        <f>ROUND(Budget!M22*80%,0)</f>
        <v>0</v>
      </c>
      <c r="N22" s="19">
        <f>ROUND(Budget!N22*80%,0)</f>
        <v>0</v>
      </c>
      <c r="O22" s="19">
        <f>ROUND(Budget!O22*80%,0)</f>
        <v>0</v>
      </c>
      <c r="P22" s="19">
        <f>ROUND(Budget!P22*80%,0)</f>
        <v>0</v>
      </c>
      <c r="Q22" s="19">
        <f>ROUND(Budget!Q22*80%,0)</f>
        <v>0</v>
      </c>
      <c r="R22" s="19">
        <f>ROUND(Budget!R22*80%,0)</f>
        <v>0</v>
      </c>
      <c r="S22" s="19">
        <f>ROUND(Budget!S22*80%,0)</f>
        <v>0</v>
      </c>
      <c r="T22" s="19">
        <f>ROUND(Budget!T22*80%,0)</f>
        <v>0</v>
      </c>
      <c r="U22" s="19">
        <f>ROUND(Budget!U22*80%,0)</f>
        <v>0</v>
      </c>
      <c r="V22" s="19">
        <f>ROUND(Budget!V22*80%,0)</f>
        <v>0</v>
      </c>
      <c r="W22" s="19">
        <f>ROUND(Budget!W22*80%,0)</f>
        <v>0</v>
      </c>
      <c r="X22" s="19">
        <f>ROUND(Budget!X22*80%,0)</f>
        <v>0</v>
      </c>
      <c r="Y22" s="19">
        <f>ROUND(Budget!Y22*80%,0)</f>
        <v>0</v>
      </c>
      <c r="Z22" s="19">
        <f>ROUND(Budget!Z22*80%,0)</f>
        <v>0</v>
      </c>
      <c r="AA22" s="19">
        <f>ROUND(Budget!AA22*80%,0)</f>
        <v>0</v>
      </c>
      <c r="AB22" s="19">
        <f>ROUND(Budget!AB22*80%,0)</f>
        <v>0</v>
      </c>
      <c r="AC22" s="19">
        <f>ROUND(Budget!AC22*80%,0)</f>
        <v>0</v>
      </c>
      <c r="AD22" s="19">
        <f>ROUND(Budget!AD22*80%,0)</f>
        <v>0</v>
      </c>
      <c r="AE22" s="19">
        <f>ROUND(Budget!AE22*80%,0)</f>
        <v>0</v>
      </c>
      <c r="AF22" s="19">
        <f>ROUND(Budget!AF22*80%,0)</f>
        <v>0</v>
      </c>
      <c r="AG22" s="19">
        <f>ROUND(Budget!AG22*80%,0)</f>
        <v>0</v>
      </c>
      <c r="AH22" s="19">
        <f>ROUND(Budget!AH22*80%,0)</f>
        <v>0</v>
      </c>
      <c r="AI22" s="19">
        <f>ROUND(Budget!AI22*80%,0)</f>
        <v>0</v>
      </c>
      <c r="AJ22" s="19">
        <f>ROUND(Budget!AJ22*80%,0)</f>
        <v>0</v>
      </c>
      <c r="AK22" s="19">
        <f>ROUND(Budget!AK22*80%,0)</f>
        <v>0</v>
      </c>
      <c r="AL22" s="19">
        <f>ROUND(Budget!AL22*80%,0)</f>
        <v>0</v>
      </c>
      <c r="AM22" s="19">
        <f>ROUND(Budget!AM22*80%,0)</f>
        <v>0</v>
      </c>
      <c r="AN22" s="19">
        <f>ROUND(Budget!AN22*80%,0)</f>
        <v>0</v>
      </c>
      <c r="AO22" s="19">
        <f>ROUND(Budget!AO22*80%,0)</f>
        <v>0</v>
      </c>
      <c r="AP22" s="19">
        <f>ROUND(Budget!AP22*80%,0)</f>
        <v>0</v>
      </c>
      <c r="AQ22" s="19">
        <f>ROUND(Budget!AQ22*80%,0)</f>
        <v>0</v>
      </c>
      <c r="AR22" s="19">
        <f>ROUND(Budget!AR22*80%,0)</f>
        <v>0</v>
      </c>
      <c r="AS22" s="19">
        <f>ROUND(Budget!AS22*80%,0)</f>
        <v>0</v>
      </c>
      <c r="AT22" s="19">
        <f>ROUND(Budget!AT22*80%,0)</f>
        <v>0</v>
      </c>
      <c r="AU22" s="19">
        <f>ROUND(Budget!AU22*80%,0)</f>
        <v>0</v>
      </c>
      <c r="AV22" s="19">
        <f>ROUND(Budget!AV22*80%,0)</f>
        <v>0</v>
      </c>
      <c r="AW22" s="19">
        <f>ROUND(Budget!AW22*80%,0)</f>
        <v>529423</v>
      </c>
      <c r="AX22" s="19">
        <f>ROUND(Budget!AX22*80%,0)</f>
        <v>0</v>
      </c>
      <c r="AY22" s="19">
        <f>ROUND(Budget!AY22*80%,0)</f>
        <v>0</v>
      </c>
      <c r="AZ22" s="19">
        <f>ROUND(Budget!AZ22*80%,0)</f>
        <v>0</v>
      </c>
      <c r="BA22" s="19">
        <f>ROUND(Budget!BA22*80%,0)</f>
        <v>0</v>
      </c>
      <c r="BB22" s="19">
        <f>ROUND(Budget!BB22*80%,0)</f>
        <v>0</v>
      </c>
      <c r="BC22" s="19">
        <f>ROUND(Budget!BC22*80%,0)</f>
        <v>0</v>
      </c>
      <c r="BD22" s="19">
        <f>ROUND(Budget!BD22*80%,0)</f>
        <v>0</v>
      </c>
      <c r="BE22" s="19">
        <f>ROUND(Budget!BE22*80%,0)</f>
        <v>0</v>
      </c>
      <c r="BF22" s="19">
        <f>ROUND(Budget!BF22*80%,0)</f>
        <v>0</v>
      </c>
      <c r="BG22" s="16">
        <f t="shared" si="0"/>
        <v>529423</v>
      </c>
      <c r="BH22" s="16">
        <f t="shared" si="0"/>
        <v>0</v>
      </c>
      <c r="BI22" s="104">
        <f t="shared" si="1"/>
        <v>529423</v>
      </c>
      <c r="BJ22" s="104">
        <f t="shared" si="2"/>
        <v>0</v>
      </c>
      <c r="BK22" s="105">
        <f t="shared" si="3"/>
        <v>0</v>
      </c>
      <c r="BL22" s="106"/>
      <c r="BM22" s="105"/>
      <c r="BN22" s="106"/>
    </row>
    <row r="23" spans="1:66" ht="31.5" x14ac:dyDescent="0.3">
      <c r="A23" s="26">
        <v>75.117699999999999</v>
      </c>
      <c r="B23" s="107" t="s">
        <v>1387</v>
      </c>
      <c r="C23" s="19">
        <f>ROUND(Budget!C23*80%,0)</f>
        <v>51600477</v>
      </c>
      <c r="D23" s="19">
        <f>ROUND(Budget!D23*80%,0)</f>
        <v>0</v>
      </c>
      <c r="E23" s="19">
        <f>ROUND(Budget!E23*80%,0)</f>
        <v>45343186</v>
      </c>
      <c r="F23" s="19">
        <f>ROUND(Budget!F23*80%,0)</f>
        <v>0</v>
      </c>
      <c r="G23" s="19">
        <f>ROUND(Budget!G23*80%,0)</f>
        <v>43152038</v>
      </c>
      <c r="H23" s="19">
        <f>ROUND(Budget!H23*80%,0)</f>
        <v>0</v>
      </c>
      <c r="I23" s="19">
        <f>ROUND(Budget!I23*80%,0)</f>
        <v>43152038</v>
      </c>
      <c r="J23" s="19">
        <f>ROUND(Budget!J23*80%,0)</f>
        <v>0</v>
      </c>
      <c r="K23" s="19">
        <f>ROUND(Budget!K23*80%,0)</f>
        <v>15126900</v>
      </c>
      <c r="L23" s="19">
        <f>ROUND(Budget!L23*80%,0)</f>
        <v>0</v>
      </c>
      <c r="M23" s="19">
        <f>ROUND(Budget!M23*80%,0)</f>
        <v>41160658</v>
      </c>
      <c r="N23" s="19">
        <f>ROUND(Budget!N23*80%,0)</f>
        <v>0</v>
      </c>
      <c r="O23" s="19">
        <f>ROUND(Budget!O23*80%,0)</f>
        <v>32172038</v>
      </c>
      <c r="P23" s="19">
        <f>ROUND(Budget!P23*80%,0)</f>
        <v>0</v>
      </c>
      <c r="Q23" s="19">
        <f>ROUND(Budget!Q23*80%,0)</f>
        <v>48455356</v>
      </c>
      <c r="R23" s="19">
        <f>ROUND(Budget!R23*80%,0)</f>
        <v>0</v>
      </c>
      <c r="S23" s="19">
        <f>ROUND(Budget!S23*80%,0)</f>
        <v>33674610</v>
      </c>
      <c r="T23" s="19">
        <f>ROUND(Budget!T23*80%,0)</f>
        <v>0</v>
      </c>
      <c r="U23" s="19">
        <f>ROUND(Budget!U23*80%,0)</f>
        <v>37704778</v>
      </c>
      <c r="V23" s="19">
        <f>ROUND(Budget!V23*80%,0)</f>
        <v>0</v>
      </c>
      <c r="W23" s="19">
        <f>ROUND(Budget!W23*80%,0)</f>
        <v>36510875</v>
      </c>
      <c r="X23" s="19">
        <f>ROUND(Budget!X23*80%,0)</f>
        <v>0</v>
      </c>
      <c r="Y23" s="19">
        <f>ROUND(Budget!Y23*80%,0)</f>
        <v>21167999</v>
      </c>
      <c r="Z23" s="19">
        <f>ROUND(Budget!Z23*80%,0)</f>
        <v>0</v>
      </c>
      <c r="AA23" s="19">
        <f>ROUND(Budget!AA23*80%,0)</f>
        <v>17843723</v>
      </c>
      <c r="AB23" s="19">
        <f>ROUND(Budget!AB23*80%,0)</f>
        <v>0</v>
      </c>
      <c r="AC23" s="19">
        <f>ROUND(Budget!AC23*80%,0)</f>
        <v>55759417</v>
      </c>
      <c r="AD23" s="19">
        <f>ROUND(Budget!AD23*80%,0)</f>
        <v>0</v>
      </c>
      <c r="AE23" s="19">
        <f>ROUND(Budget!AE23*80%,0)</f>
        <v>36906091</v>
      </c>
      <c r="AF23" s="19">
        <f>ROUND(Budget!AF23*80%,0)</f>
        <v>0</v>
      </c>
      <c r="AG23" s="19">
        <f>ROUND(Budget!AG23*80%,0)</f>
        <v>49772860</v>
      </c>
      <c r="AH23" s="19">
        <f>ROUND(Budget!AH23*80%,0)</f>
        <v>0</v>
      </c>
      <c r="AI23" s="19">
        <f>ROUND(Budget!AI23*80%,0)</f>
        <v>37808500</v>
      </c>
      <c r="AJ23" s="19">
        <f>ROUND(Budget!AJ23*80%,0)</f>
        <v>0</v>
      </c>
      <c r="AK23" s="19">
        <f>ROUND(Budget!AK23*80%,0)</f>
        <v>33162505</v>
      </c>
      <c r="AL23" s="19">
        <f>ROUND(Budget!AL23*80%,0)</f>
        <v>0</v>
      </c>
      <c r="AM23" s="19">
        <f>ROUND(Budget!AM23*80%,0)</f>
        <v>13627022</v>
      </c>
      <c r="AN23" s="19">
        <f>ROUND(Budget!AN23*80%,0)</f>
        <v>0</v>
      </c>
      <c r="AO23" s="19">
        <f>ROUND(Budget!AO23*80%,0)</f>
        <v>1698144</v>
      </c>
      <c r="AP23" s="19">
        <f>ROUND(Budget!AP23*80%,0)</f>
        <v>0</v>
      </c>
      <c r="AQ23" s="19">
        <f>ROUND(Budget!AQ23*80%,0)</f>
        <v>5429840</v>
      </c>
      <c r="AR23" s="19">
        <f>ROUND(Budget!AR23*80%,0)</f>
        <v>0</v>
      </c>
      <c r="AS23" s="19">
        <f>ROUND(Budget!AS23*80%,0)</f>
        <v>3731431</v>
      </c>
      <c r="AT23" s="19">
        <f>ROUND(Budget!AT23*80%,0)</f>
        <v>0</v>
      </c>
      <c r="AU23" s="19">
        <f>ROUND(Budget!AU23*80%,0)</f>
        <v>2703074</v>
      </c>
      <c r="AV23" s="19">
        <f>ROUND(Budget!AV23*80%,0)</f>
        <v>0</v>
      </c>
      <c r="AW23" s="19">
        <f>ROUND(Budget!AW23*80%,0)</f>
        <v>26556885</v>
      </c>
      <c r="AX23" s="19">
        <f>ROUND(Budget!AX23*80%,0)</f>
        <v>0</v>
      </c>
      <c r="AY23" s="19">
        <f>ROUND(Budget!AY23*80%,0)</f>
        <v>0</v>
      </c>
      <c r="AZ23" s="19">
        <f>ROUND(Budget!AZ23*80%,0)</f>
        <v>0</v>
      </c>
      <c r="BA23" s="19">
        <f>ROUND(Budget!BA23*80%,0)</f>
        <v>0</v>
      </c>
      <c r="BB23" s="19">
        <f>ROUND(Budget!BB23*80%,0)</f>
        <v>0</v>
      </c>
      <c r="BC23" s="19">
        <f>ROUND(Budget!BC23*80%,0)</f>
        <v>0</v>
      </c>
      <c r="BD23" s="19">
        <f>ROUND(Budget!BD23*80%,0)</f>
        <v>0</v>
      </c>
      <c r="BE23" s="19">
        <f>ROUND(Budget!BE23*80%,0)</f>
        <v>0</v>
      </c>
      <c r="BF23" s="19">
        <f>ROUND(Budget!BF23*80%,0)</f>
        <v>0</v>
      </c>
      <c r="BG23" s="16">
        <f t="shared" si="0"/>
        <v>734220445</v>
      </c>
      <c r="BH23" s="16">
        <f t="shared" si="0"/>
        <v>0</v>
      </c>
      <c r="BI23" s="104">
        <f t="shared" si="1"/>
        <v>734220445</v>
      </c>
      <c r="BJ23" s="104">
        <f t="shared" si="2"/>
        <v>0</v>
      </c>
      <c r="BK23" s="105">
        <f t="shared" si="3"/>
        <v>17843723</v>
      </c>
      <c r="BL23" s="106"/>
      <c r="BM23" s="105"/>
      <c r="BN23" s="106"/>
    </row>
    <row r="24" spans="1:66" ht="31.5" x14ac:dyDescent="0.3">
      <c r="A24" s="26">
        <v>75.118700000000004</v>
      </c>
      <c r="B24" s="107" t="s">
        <v>1388</v>
      </c>
      <c r="C24" s="19">
        <f>ROUND(Budget!C24*80%,0)</f>
        <v>0</v>
      </c>
      <c r="D24" s="19">
        <f>ROUND(Budget!D24*80%,0)</f>
        <v>0</v>
      </c>
      <c r="E24" s="19">
        <f>ROUND(Budget!E24*80%,0)</f>
        <v>0</v>
      </c>
      <c r="F24" s="19">
        <f>ROUND(Budget!F24*80%,0)</f>
        <v>0</v>
      </c>
      <c r="G24" s="19">
        <f>ROUND(Budget!G24*80%,0)</f>
        <v>0</v>
      </c>
      <c r="H24" s="19">
        <f>ROUND(Budget!H24*80%,0)</f>
        <v>0</v>
      </c>
      <c r="I24" s="19">
        <f>ROUND(Budget!I24*80%,0)</f>
        <v>0</v>
      </c>
      <c r="J24" s="19">
        <f>ROUND(Budget!J24*80%,0)</f>
        <v>0</v>
      </c>
      <c r="K24" s="19">
        <f>ROUND(Budget!K24*80%,0)</f>
        <v>0</v>
      </c>
      <c r="L24" s="19">
        <f>ROUND(Budget!L24*80%,0)</f>
        <v>0</v>
      </c>
      <c r="M24" s="19">
        <f>ROUND(Budget!M24*80%,0)</f>
        <v>2728024</v>
      </c>
      <c r="N24" s="19">
        <f>ROUND(Budget!N24*80%,0)</f>
        <v>0</v>
      </c>
      <c r="O24" s="19">
        <f>ROUND(Budget!O24*80%,0)</f>
        <v>0</v>
      </c>
      <c r="P24" s="19">
        <f>ROUND(Budget!P24*80%,0)</f>
        <v>0</v>
      </c>
      <c r="Q24" s="19">
        <f>ROUND(Budget!Q24*80%,0)</f>
        <v>1002759</v>
      </c>
      <c r="R24" s="19">
        <f>ROUND(Budget!R24*80%,0)</f>
        <v>0</v>
      </c>
      <c r="S24" s="19">
        <f>ROUND(Budget!S24*80%,0)</f>
        <v>0</v>
      </c>
      <c r="T24" s="19">
        <f>ROUND(Budget!T24*80%,0)</f>
        <v>0</v>
      </c>
      <c r="U24" s="19">
        <f>ROUND(Budget!U24*80%,0)</f>
        <v>0</v>
      </c>
      <c r="V24" s="19">
        <f>ROUND(Budget!V24*80%,0)</f>
        <v>0</v>
      </c>
      <c r="W24" s="19">
        <f>ROUND(Budget!W24*80%,0)</f>
        <v>0</v>
      </c>
      <c r="X24" s="19">
        <f>ROUND(Budget!X24*80%,0)</f>
        <v>0</v>
      </c>
      <c r="Y24" s="19">
        <f>ROUND(Budget!Y24*80%,0)</f>
        <v>0</v>
      </c>
      <c r="Z24" s="19">
        <f>ROUND(Budget!Z24*80%,0)</f>
        <v>0</v>
      </c>
      <c r="AA24" s="19">
        <f>ROUND(Budget!AA24*80%,0)</f>
        <v>0</v>
      </c>
      <c r="AB24" s="19">
        <f>ROUND(Budget!AB24*80%,0)</f>
        <v>0</v>
      </c>
      <c r="AC24" s="19">
        <f>ROUND(Budget!AC24*80%,0)</f>
        <v>0</v>
      </c>
      <c r="AD24" s="19">
        <f>ROUND(Budget!AD24*80%,0)</f>
        <v>0</v>
      </c>
      <c r="AE24" s="19">
        <f>ROUND(Budget!AE24*80%,0)</f>
        <v>0</v>
      </c>
      <c r="AF24" s="19">
        <f>ROUND(Budget!AF24*80%,0)</f>
        <v>0</v>
      </c>
      <c r="AG24" s="19">
        <f>ROUND(Budget!AG24*80%,0)</f>
        <v>0</v>
      </c>
      <c r="AH24" s="19">
        <f>ROUND(Budget!AH24*80%,0)</f>
        <v>0</v>
      </c>
      <c r="AI24" s="19">
        <f>ROUND(Budget!AI24*80%,0)</f>
        <v>0</v>
      </c>
      <c r="AJ24" s="19">
        <f>ROUND(Budget!AJ24*80%,0)</f>
        <v>0</v>
      </c>
      <c r="AK24" s="19">
        <f>ROUND(Budget!AK24*80%,0)</f>
        <v>0</v>
      </c>
      <c r="AL24" s="19">
        <f>ROUND(Budget!AL24*80%,0)</f>
        <v>0</v>
      </c>
      <c r="AM24" s="19">
        <f>ROUND(Budget!AM24*80%,0)</f>
        <v>4476471</v>
      </c>
      <c r="AN24" s="19">
        <f>ROUND(Budget!AN24*80%,0)</f>
        <v>0</v>
      </c>
      <c r="AO24" s="19">
        <f>ROUND(Budget!AO24*80%,0)</f>
        <v>0</v>
      </c>
      <c r="AP24" s="19">
        <f>ROUND(Budget!AP24*80%,0)</f>
        <v>0</v>
      </c>
      <c r="AQ24" s="19">
        <f>ROUND(Budget!AQ24*80%,0)</f>
        <v>2323531</v>
      </c>
      <c r="AR24" s="19">
        <f>ROUND(Budget!AR24*80%,0)</f>
        <v>0</v>
      </c>
      <c r="AS24" s="19">
        <f>ROUND(Budget!AS24*80%,0)</f>
        <v>2163418</v>
      </c>
      <c r="AT24" s="19">
        <f>ROUND(Budget!AT24*80%,0)</f>
        <v>0</v>
      </c>
      <c r="AU24" s="19">
        <f>ROUND(Budget!AU24*80%,0)</f>
        <v>0</v>
      </c>
      <c r="AV24" s="19">
        <f>ROUND(Budget!AV24*80%,0)</f>
        <v>0</v>
      </c>
      <c r="AW24" s="19">
        <f>ROUND(Budget!AW24*80%,0)</f>
        <v>231001</v>
      </c>
      <c r="AX24" s="19">
        <f>ROUND(Budget!AX24*80%,0)</f>
        <v>0</v>
      </c>
      <c r="AY24" s="19">
        <f>ROUND(Budget!AY24*80%,0)</f>
        <v>0</v>
      </c>
      <c r="AZ24" s="19">
        <f>ROUND(Budget!AZ24*80%,0)</f>
        <v>0</v>
      </c>
      <c r="BA24" s="19">
        <f>ROUND(Budget!BA24*80%,0)</f>
        <v>0</v>
      </c>
      <c r="BB24" s="19">
        <f>ROUND(Budget!BB24*80%,0)</f>
        <v>0</v>
      </c>
      <c r="BC24" s="19">
        <f>ROUND(Budget!BC24*80%,0)</f>
        <v>0</v>
      </c>
      <c r="BD24" s="19">
        <f>ROUND(Budget!BD24*80%,0)</f>
        <v>0</v>
      </c>
      <c r="BE24" s="19">
        <f>ROUND(Budget!BE24*80%,0)</f>
        <v>0</v>
      </c>
      <c r="BF24" s="19">
        <f>ROUND(Budget!BF24*80%,0)</f>
        <v>0</v>
      </c>
      <c r="BG24" s="16">
        <f t="shared" si="0"/>
        <v>12925204</v>
      </c>
      <c r="BH24" s="16">
        <f t="shared" si="0"/>
        <v>0</v>
      </c>
      <c r="BI24" s="104">
        <f t="shared" si="1"/>
        <v>12925204</v>
      </c>
      <c r="BJ24" s="104">
        <f t="shared" si="2"/>
        <v>0</v>
      </c>
      <c r="BK24" s="105">
        <f t="shared" si="3"/>
        <v>0</v>
      </c>
      <c r="BL24" s="106"/>
      <c r="BM24" s="105"/>
      <c r="BN24" s="106"/>
    </row>
    <row r="25" spans="1:66" ht="47.25" x14ac:dyDescent="0.3">
      <c r="A25" s="26">
        <v>75.119699999999995</v>
      </c>
      <c r="B25" s="107" t="s">
        <v>1389</v>
      </c>
      <c r="C25" s="19">
        <f>ROUND(Budget!C25*80%,0)</f>
        <v>0</v>
      </c>
      <c r="D25" s="19">
        <f>ROUND(Budget!D25*80%,0)</f>
        <v>0</v>
      </c>
      <c r="E25" s="19">
        <f>ROUND(Budget!E25*80%,0)</f>
        <v>0</v>
      </c>
      <c r="F25" s="19">
        <f>ROUND(Budget!F25*80%,0)</f>
        <v>0</v>
      </c>
      <c r="G25" s="19">
        <f>ROUND(Budget!G25*80%,0)</f>
        <v>0</v>
      </c>
      <c r="H25" s="19">
        <f>ROUND(Budget!H25*80%,0)</f>
        <v>0</v>
      </c>
      <c r="I25" s="19">
        <f>ROUND(Budget!I25*80%,0)</f>
        <v>0</v>
      </c>
      <c r="J25" s="19">
        <f>ROUND(Budget!J25*80%,0)</f>
        <v>0</v>
      </c>
      <c r="K25" s="19">
        <f>ROUND(Budget!K25*80%,0)</f>
        <v>0</v>
      </c>
      <c r="L25" s="19">
        <f>ROUND(Budget!L25*80%,0)</f>
        <v>0</v>
      </c>
      <c r="M25" s="19">
        <f>ROUND(Budget!M25*80%,0)</f>
        <v>0</v>
      </c>
      <c r="N25" s="19">
        <f>ROUND(Budget!N25*80%,0)</f>
        <v>0</v>
      </c>
      <c r="O25" s="19">
        <f>ROUND(Budget!O25*80%,0)</f>
        <v>0</v>
      </c>
      <c r="P25" s="19">
        <f>ROUND(Budget!P25*80%,0)</f>
        <v>0</v>
      </c>
      <c r="Q25" s="19">
        <f>ROUND(Budget!Q25*80%,0)</f>
        <v>726901</v>
      </c>
      <c r="R25" s="19">
        <f>ROUND(Budget!R25*80%,0)</f>
        <v>0</v>
      </c>
      <c r="S25" s="19">
        <f>ROUND(Budget!S25*80%,0)</f>
        <v>0</v>
      </c>
      <c r="T25" s="19">
        <f>ROUND(Budget!T25*80%,0)</f>
        <v>0</v>
      </c>
      <c r="U25" s="19">
        <f>ROUND(Budget!U25*80%,0)</f>
        <v>0</v>
      </c>
      <c r="V25" s="19">
        <f>ROUND(Budget!V25*80%,0)</f>
        <v>0</v>
      </c>
      <c r="W25" s="19">
        <f>ROUND(Budget!W25*80%,0)</f>
        <v>0</v>
      </c>
      <c r="X25" s="19">
        <f>ROUND(Budget!X25*80%,0)</f>
        <v>0</v>
      </c>
      <c r="Y25" s="19">
        <f>ROUND(Budget!Y25*80%,0)</f>
        <v>0</v>
      </c>
      <c r="Z25" s="19">
        <f>ROUND(Budget!Z25*80%,0)</f>
        <v>0</v>
      </c>
      <c r="AA25" s="19">
        <f>ROUND(Budget!AA25*80%,0)</f>
        <v>0</v>
      </c>
      <c r="AB25" s="19">
        <f>ROUND(Budget!AB25*80%,0)</f>
        <v>0</v>
      </c>
      <c r="AC25" s="19">
        <f>ROUND(Budget!AC25*80%,0)</f>
        <v>0</v>
      </c>
      <c r="AD25" s="19">
        <f>ROUND(Budget!AD25*80%,0)</f>
        <v>0</v>
      </c>
      <c r="AE25" s="19">
        <f>ROUND(Budget!AE25*80%,0)</f>
        <v>0</v>
      </c>
      <c r="AF25" s="19">
        <f>ROUND(Budget!AF25*80%,0)</f>
        <v>0</v>
      </c>
      <c r="AG25" s="19">
        <f>ROUND(Budget!AG25*80%,0)</f>
        <v>0</v>
      </c>
      <c r="AH25" s="19">
        <f>ROUND(Budget!AH25*80%,0)</f>
        <v>0</v>
      </c>
      <c r="AI25" s="19">
        <f>ROUND(Budget!AI25*80%,0)</f>
        <v>0</v>
      </c>
      <c r="AJ25" s="19">
        <f>ROUND(Budget!AJ25*80%,0)</f>
        <v>0</v>
      </c>
      <c r="AK25" s="19">
        <f>ROUND(Budget!AK25*80%,0)</f>
        <v>0</v>
      </c>
      <c r="AL25" s="19">
        <f>ROUND(Budget!AL25*80%,0)</f>
        <v>0</v>
      </c>
      <c r="AM25" s="19">
        <f>ROUND(Budget!AM25*80%,0)</f>
        <v>303797</v>
      </c>
      <c r="AN25" s="19">
        <f>ROUND(Budget!AN25*80%,0)</f>
        <v>0</v>
      </c>
      <c r="AO25" s="19">
        <f>ROUND(Budget!AO25*80%,0)</f>
        <v>0</v>
      </c>
      <c r="AP25" s="19">
        <f>ROUND(Budget!AP25*80%,0)</f>
        <v>0</v>
      </c>
      <c r="AQ25" s="19">
        <f>ROUND(Budget!AQ25*80%,0)</f>
        <v>375624</v>
      </c>
      <c r="AR25" s="19">
        <f>ROUND(Budget!AR25*80%,0)</f>
        <v>0</v>
      </c>
      <c r="AS25" s="19">
        <f>ROUND(Budget!AS25*80%,0)</f>
        <v>628683</v>
      </c>
      <c r="AT25" s="19">
        <f>ROUND(Budget!AT25*80%,0)</f>
        <v>0</v>
      </c>
      <c r="AU25" s="19">
        <f>ROUND(Budget!AU25*80%,0)</f>
        <v>0</v>
      </c>
      <c r="AV25" s="19">
        <f>ROUND(Budget!AV25*80%,0)</f>
        <v>0</v>
      </c>
      <c r="AW25" s="19">
        <f>ROUND(Budget!AW25*80%,0)</f>
        <v>987168</v>
      </c>
      <c r="AX25" s="19">
        <f>ROUND(Budget!AX25*80%,0)</f>
        <v>0</v>
      </c>
      <c r="AY25" s="19">
        <f>ROUND(Budget!AY25*80%,0)</f>
        <v>0</v>
      </c>
      <c r="AZ25" s="19">
        <f>ROUND(Budget!AZ25*80%,0)</f>
        <v>0</v>
      </c>
      <c r="BA25" s="19">
        <f>ROUND(Budget!BA25*80%,0)</f>
        <v>0</v>
      </c>
      <c r="BB25" s="19">
        <f>ROUND(Budget!BB25*80%,0)</f>
        <v>0</v>
      </c>
      <c r="BC25" s="19">
        <f>ROUND(Budget!BC25*80%,0)</f>
        <v>0</v>
      </c>
      <c r="BD25" s="19">
        <f>ROUND(Budget!BD25*80%,0)</f>
        <v>0</v>
      </c>
      <c r="BE25" s="19">
        <f>ROUND(Budget!BE25*80%,0)</f>
        <v>0</v>
      </c>
      <c r="BF25" s="19">
        <f>ROUND(Budget!BF25*80%,0)</f>
        <v>0</v>
      </c>
      <c r="BG25" s="16">
        <f t="shared" si="0"/>
        <v>3022173</v>
      </c>
      <c r="BH25" s="16">
        <f t="shared" si="0"/>
        <v>0</v>
      </c>
      <c r="BI25" s="104">
        <f t="shared" si="1"/>
        <v>3022173</v>
      </c>
      <c r="BJ25" s="104">
        <f t="shared" si="2"/>
        <v>0</v>
      </c>
      <c r="BK25" s="105">
        <f t="shared" si="3"/>
        <v>0</v>
      </c>
      <c r="BL25" s="106"/>
      <c r="BM25" s="105"/>
      <c r="BN25" s="106"/>
    </row>
    <row r="26" spans="1:66" x14ac:dyDescent="0.3">
      <c r="A26" s="26">
        <v>75.155699999999996</v>
      </c>
      <c r="B26" s="107" t="s">
        <v>1391</v>
      </c>
      <c r="C26" s="19">
        <f>ROUND(Budget!C26*80%,0)</f>
        <v>0</v>
      </c>
      <c r="D26" s="19">
        <f>ROUND(Budget!D26*80%,0)</f>
        <v>0</v>
      </c>
      <c r="E26" s="19">
        <f>ROUND(Budget!E26*80%,0)</f>
        <v>1089726</v>
      </c>
      <c r="F26" s="19">
        <f>ROUND(Budget!F26*80%,0)</f>
        <v>0</v>
      </c>
      <c r="G26" s="19">
        <f>ROUND(Budget!G26*80%,0)</f>
        <v>556800</v>
      </c>
      <c r="H26" s="19">
        <f>ROUND(Budget!H26*80%,0)</f>
        <v>0</v>
      </c>
      <c r="I26" s="19">
        <f>ROUND(Budget!I26*80%,0)</f>
        <v>556800</v>
      </c>
      <c r="J26" s="19">
        <f>ROUND(Budget!J26*80%,0)</f>
        <v>0</v>
      </c>
      <c r="K26" s="19">
        <f>ROUND(Budget!K26*80%,0)</f>
        <v>314065</v>
      </c>
      <c r="L26" s="19">
        <f>ROUND(Budget!L26*80%,0)</f>
        <v>0</v>
      </c>
      <c r="M26" s="19">
        <f>ROUND(Budget!M26*80%,0)</f>
        <v>831146</v>
      </c>
      <c r="N26" s="19">
        <f>ROUND(Budget!N26*80%,0)</f>
        <v>0</v>
      </c>
      <c r="O26" s="19">
        <f>ROUND(Budget!O26*80%,0)</f>
        <v>33562</v>
      </c>
      <c r="P26" s="19">
        <f>ROUND(Budget!P26*80%,0)</f>
        <v>0</v>
      </c>
      <c r="Q26" s="19">
        <f>ROUND(Budget!Q26*80%,0)</f>
        <v>0</v>
      </c>
      <c r="R26" s="19">
        <f>ROUND(Budget!R26*80%,0)</f>
        <v>0</v>
      </c>
      <c r="S26" s="19">
        <f>ROUND(Budget!S26*80%,0)</f>
        <v>1183200</v>
      </c>
      <c r="T26" s="19">
        <f>ROUND(Budget!T26*80%,0)</f>
        <v>0</v>
      </c>
      <c r="U26" s="19">
        <f>ROUND(Budget!U26*80%,0)</f>
        <v>1379223</v>
      </c>
      <c r="V26" s="19">
        <f>ROUND(Budget!V26*80%,0)</f>
        <v>0</v>
      </c>
      <c r="W26" s="19">
        <f>ROUND(Budget!W26*80%,0)</f>
        <v>1096874</v>
      </c>
      <c r="X26" s="19">
        <f>ROUND(Budget!X26*80%,0)</f>
        <v>0</v>
      </c>
      <c r="Y26" s="19">
        <f>ROUND(Budget!Y26*80%,0)</f>
        <v>518400</v>
      </c>
      <c r="Z26" s="19">
        <f>ROUND(Budget!Z26*80%,0)</f>
        <v>0</v>
      </c>
      <c r="AA26" s="19">
        <f>ROUND(Budget!AA26*80%,0)</f>
        <v>0</v>
      </c>
      <c r="AB26" s="19">
        <f>ROUND(Budget!AB26*80%,0)</f>
        <v>0</v>
      </c>
      <c r="AC26" s="19">
        <f>ROUND(Budget!AC26*80%,0)</f>
        <v>0</v>
      </c>
      <c r="AD26" s="19">
        <f>ROUND(Budget!AD26*80%,0)</f>
        <v>0</v>
      </c>
      <c r="AE26" s="19">
        <f>ROUND(Budget!AE26*80%,0)</f>
        <v>0</v>
      </c>
      <c r="AF26" s="19">
        <f>ROUND(Budget!AF26*80%,0)</f>
        <v>0</v>
      </c>
      <c r="AG26" s="19">
        <f>ROUND(Budget!AG26*80%,0)</f>
        <v>0</v>
      </c>
      <c r="AH26" s="19">
        <f>ROUND(Budget!AH26*80%,0)</f>
        <v>0</v>
      </c>
      <c r="AI26" s="19">
        <f>ROUND(Budget!AI26*80%,0)</f>
        <v>287734</v>
      </c>
      <c r="AJ26" s="19">
        <f>ROUND(Budget!AJ26*80%,0)</f>
        <v>0</v>
      </c>
      <c r="AK26" s="19">
        <f>ROUND(Budget!AK26*80%,0)</f>
        <v>0</v>
      </c>
      <c r="AL26" s="19">
        <f>ROUND(Budget!AL26*80%,0)</f>
        <v>0</v>
      </c>
      <c r="AM26" s="19">
        <f>ROUND(Budget!AM26*80%,0)</f>
        <v>95734</v>
      </c>
      <c r="AN26" s="19">
        <f>ROUND(Budget!AN26*80%,0)</f>
        <v>0</v>
      </c>
      <c r="AO26" s="19">
        <f>ROUND(Budget!AO26*80%,0)</f>
        <v>0</v>
      </c>
      <c r="AP26" s="19">
        <f>ROUND(Budget!AP26*80%,0)</f>
        <v>0</v>
      </c>
      <c r="AQ26" s="19">
        <f>ROUND(Budget!AQ26*80%,0)</f>
        <v>0</v>
      </c>
      <c r="AR26" s="19">
        <f>ROUND(Budget!AR26*80%,0)</f>
        <v>0</v>
      </c>
      <c r="AS26" s="19">
        <f>ROUND(Budget!AS26*80%,0)</f>
        <v>0</v>
      </c>
      <c r="AT26" s="19">
        <f>ROUND(Budget!AT26*80%,0)</f>
        <v>0</v>
      </c>
      <c r="AU26" s="19">
        <f>ROUND(Budget!AU26*80%,0)</f>
        <v>0</v>
      </c>
      <c r="AV26" s="19">
        <f>ROUND(Budget!AV26*80%,0)</f>
        <v>0</v>
      </c>
      <c r="AW26" s="19">
        <f>ROUND(Budget!AW26*80%,0)</f>
        <v>0</v>
      </c>
      <c r="AX26" s="19">
        <f>ROUND(Budget!AX26*80%,0)</f>
        <v>0</v>
      </c>
      <c r="AY26" s="19">
        <f>ROUND(Budget!AY26*80%,0)</f>
        <v>0</v>
      </c>
      <c r="AZ26" s="19">
        <f>ROUND(Budget!AZ26*80%,0)</f>
        <v>0</v>
      </c>
      <c r="BA26" s="19">
        <f>ROUND(Budget!BA26*80%,0)</f>
        <v>0</v>
      </c>
      <c r="BB26" s="19">
        <f>ROUND(Budget!BB26*80%,0)</f>
        <v>0</v>
      </c>
      <c r="BC26" s="19">
        <f>ROUND(Budget!BC26*80%,0)</f>
        <v>0</v>
      </c>
      <c r="BD26" s="19">
        <f>ROUND(Budget!BD26*80%,0)</f>
        <v>0</v>
      </c>
      <c r="BE26" s="19">
        <f>ROUND(Budget!BE26*80%,0)</f>
        <v>0</v>
      </c>
      <c r="BF26" s="19">
        <f>ROUND(Budget!BF26*80%,0)</f>
        <v>0</v>
      </c>
      <c r="BG26" s="16">
        <f t="shared" si="0"/>
        <v>7943264</v>
      </c>
      <c r="BH26" s="16">
        <f t="shared" si="0"/>
        <v>0</v>
      </c>
      <c r="BI26" s="104">
        <f t="shared" si="1"/>
        <v>7943264</v>
      </c>
      <c r="BJ26" s="104">
        <f t="shared" si="2"/>
        <v>0</v>
      </c>
      <c r="BK26" s="105">
        <f t="shared" si="3"/>
        <v>0</v>
      </c>
      <c r="BL26" s="106"/>
      <c r="BM26" s="105"/>
      <c r="BN26" s="106"/>
    </row>
    <row r="27" spans="1:66" x14ac:dyDescent="0.3">
      <c r="A27" s="26">
        <v>75.156700000000001</v>
      </c>
      <c r="B27" s="107" t="s">
        <v>1392</v>
      </c>
      <c r="C27" s="19">
        <f>ROUND(Budget!C27*80%,0)</f>
        <v>0</v>
      </c>
      <c r="D27" s="19">
        <f>ROUND(Budget!D27*80%,0)</f>
        <v>0</v>
      </c>
      <c r="E27" s="19">
        <f>ROUND(Budget!E27*80%,0)</f>
        <v>0</v>
      </c>
      <c r="F27" s="19">
        <f>ROUND(Budget!F27*80%,0)</f>
        <v>0</v>
      </c>
      <c r="G27" s="19">
        <f>ROUND(Budget!G27*80%,0)</f>
        <v>0</v>
      </c>
      <c r="H27" s="19">
        <f>ROUND(Budget!H27*80%,0)</f>
        <v>0</v>
      </c>
      <c r="I27" s="19">
        <f>ROUND(Budget!I27*80%,0)</f>
        <v>0</v>
      </c>
      <c r="J27" s="19">
        <f>ROUND(Budget!J27*80%,0)</f>
        <v>0</v>
      </c>
      <c r="K27" s="19">
        <f>ROUND(Budget!K27*80%,0)</f>
        <v>0</v>
      </c>
      <c r="L27" s="19">
        <f>ROUND(Budget!L27*80%,0)</f>
        <v>0</v>
      </c>
      <c r="M27" s="19">
        <f>ROUND(Budget!M27*80%,0)</f>
        <v>144000</v>
      </c>
      <c r="N27" s="19">
        <f>ROUND(Budget!N27*80%,0)</f>
        <v>0</v>
      </c>
      <c r="O27" s="19">
        <f>ROUND(Budget!O27*80%,0)</f>
        <v>278400</v>
      </c>
      <c r="P27" s="19">
        <f>ROUND(Budget!P27*80%,0)</f>
        <v>0</v>
      </c>
      <c r="Q27" s="19">
        <f>ROUND(Budget!Q27*80%,0)</f>
        <v>230400</v>
      </c>
      <c r="R27" s="19">
        <f>ROUND(Budget!R27*80%,0)</f>
        <v>0</v>
      </c>
      <c r="S27" s="19">
        <f>ROUND(Budget!S27*80%,0)</f>
        <v>0</v>
      </c>
      <c r="T27" s="19">
        <f>ROUND(Budget!T27*80%,0)</f>
        <v>0</v>
      </c>
      <c r="U27" s="19">
        <f>ROUND(Budget!U27*80%,0)</f>
        <v>0</v>
      </c>
      <c r="V27" s="19">
        <f>ROUND(Budget!V27*80%,0)</f>
        <v>0</v>
      </c>
      <c r="W27" s="19">
        <f>ROUND(Budget!W27*80%,0)</f>
        <v>0</v>
      </c>
      <c r="X27" s="19">
        <f>ROUND(Budget!X27*80%,0)</f>
        <v>0</v>
      </c>
      <c r="Y27" s="19">
        <f>ROUND(Budget!Y27*80%,0)</f>
        <v>0</v>
      </c>
      <c r="Z27" s="19">
        <f>ROUND(Budget!Z27*80%,0)</f>
        <v>0</v>
      </c>
      <c r="AA27" s="19">
        <f>ROUND(Budget!AA27*80%,0)</f>
        <v>129600</v>
      </c>
      <c r="AB27" s="19">
        <f>ROUND(Budget!AB27*80%,0)</f>
        <v>0</v>
      </c>
      <c r="AC27" s="19">
        <f>ROUND(Budget!AC27*80%,0)</f>
        <v>1917819</v>
      </c>
      <c r="AD27" s="19">
        <f>ROUND(Budget!AD27*80%,0)</f>
        <v>0</v>
      </c>
      <c r="AE27" s="19">
        <f>ROUND(Budget!AE27*80%,0)</f>
        <v>859714</v>
      </c>
      <c r="AF27" s="19">
        <f>ROUND(Budget!AF27*80%,0)</f>
        <v>0</v>
      </c>
      <c r="AG27" s="19">
        <f>ROUND(Budget!AG27*80%,0)</f>
        <v>1636878</v>
      </c>
      <c r="AH27" s="19">
        <f>ROUND(Budget!AH27*80%,0)</f>
        <v>0</v>
      </c>
      <c r="AI27" s="19">
        <f>ROUND(Budget!AI27*80%,0)</f>
        <v>925920</v>
      </c>
      <c r="AJ27" s="19">
        <f>ROUND(Budget!AJ27*80%,0)</f>
        <v>0</v>
      </c>
      <c r="AK27" s="19">
        <f>ROUND(Budget!AK27*80%,0)</f>
        <v>367200</v>
      </c>
      <c r="AL27" s="19">
        <f>ROUND(Budget!AL27*80%,0)</f>
        <v>0</v>
      </c>
      <c r="AM27" s="19">
        <f>ROUND(Budget!AM27*80%,0)</f>
        <v>0</v>
      </c>
      <c r="AN27" s="19">
        <f>ROUND(Budget!AN27*80%,0)</f>
        <v>0</v>
      </c>
      <c r="AO27" s="19">
        <f>ROUND(Budget!AO27*80%,0)</f>
        <v>0</v>
      </c>
      <c r="AP27" s="19">
        <f>ROUND(Budget!AP27*80%,0)</f>
        <v>0</v>
      </c>
      <c r="AQ27" s="19">
        <f>ROUND(Budget!AQ27*80%,0)</f>
        <v>0</v>
      </c>
      <c r="AR27" s="19">
        <f>ROUND(Budget!AR27*80%,0)</f>
        <v>0</v>
      </c>
      <c r="AS27" s="19">
        <f>ROUND(Budget!AS27*80%,0)</f>
        <v>0</v>
      </c>
      <c r="AT27" s="19">
        <f>ROUND(Budget!AT27*80%,0)</f>
        <v>0</v>
      </c>
      <c r="AU27" s="19">
        <f>ROUND(Budget!AU27*80%,0)</f>
        <v>0</v>
      </c>
      <c r="AV27" s="19">
        <f>ROUND(Budget!AV27*80%,0)</f>
        <v>0</v>
      </c>
      <c r="AW27" s="19">
        <f>ROUND(Budget!AW27*80%,0)</f>
        <v>0</v>
      </c>
      <c r="AX27" s="19">
        <f>ROUND(Budget!AX27*80%,0)</f>
        <v>0</v>
      </c>
      <c r="AY27" s="19">
        <f>ROUND(Budget!AY27*80%,0)</f>
        <v>0</v>
      </c>
      <c r="AZ27" s="19">
        <f>ROUND(Budget!AZ27*80%,0)</f>
        <v>0</v>
      </c>
      <c r="BA27" s="19">
        <f>ROUND(Budget!BA27*80%,0)</f>
        <v>0</v>
      </c>
      <c r="BB27" s="19">
        <f>ROUND(Budget!BB27*80%,0)</f>
        <v>0</v>
      </c>
      <c r="BC27" s="19">
        <f>ROUND(Budget!BC27*80%,0)</f>
        <v>0</v>
      </c>
      <c r="BD27" s="19">
        <f>ROUND(Budget!BD27*80%,0)</f>
        <v>0</v>
      </c>
      <c r="BE27" s="19">
        <f>ROUND(Budget!BE27*80%,0)</f>
        <v>0</v>
      </c>
      <c r="BF27" s="19">
        <f>ROUND(Budget!BF27*80%,0)</f>
        <v>0</v>
      </c>
      <c r="BG27" s="16">
        <f t="shared" si="0"/>
        <v>6489931</v>
      </c>
      <c r="BH27" s="16">
        <f t="shared" si="0"/>
        <v>0</v>
      </c>
      <c r="BI27" s="104">
        <f t="shared" si="1"/>
        <v>6489931</v>
      </c>
      <c r="BJ27" s="104">
        <f t="shared" si="2"/>
        <v>0</v>
      </c>
      <c r="BK27" s="105">
        <f t="shared" si="3"/>
        <v>129600</v>
      </c>
      <c r="BL27" s="106"/>
      <c r="BM27" s="105"/>
      <c r="BN27" s="106"/>
    </row>
    <row r="28" spans="1:66" ht="31.5" x14ac:dyDescent="0.3">
      <c r="A28" s="26">
        <v>75.157700000000006</v>
      </c>
      <c r="B28" s="107" t="s">
        <v>1393</v>
      </c>
      <c r="C28" s="19">
        <f>ROUND(Budget!C28*80%,0)</f>
        <v>13748250</v>
      </c>
      <c r="D28" s="19">
        <f>ROUND(Budget!D28*80%,0)</f>
        <v>0</v>
      </c>
      <c r="E28" s="19">
        <f>ROUND(Budget!E28*80%,0)</f>
        <v>12218597</v>
      </c>
      <c r="F28" s="19">
        <f>ROUND(Budget!F28*80%,0)</f>
        <v>0</v>
      </c>
      <c r="G28" s="19">
        <f>ROUND(Budget!G28*80%,0)</f>
        <v>18643276</v>
      </c>
      <c r="H28" s="19">
        <f>ROUND(Budget!H28*80%,0)</f>
        <v>0</v>
      </c>
      <c r="I28" s="19">
        <f>ROUND(Budget!I28*80%,0)</f>
        <v>18643276</v>
      </c>
      <c r="J28" s="19">
        <f>ROUND(Budget!J28*80%,0)</f>
        <v>0</v>
      </c>
      <c r="K28" s="19">
        <f>ROUND(Budget!K28*80%,0)</f>
        <v>5622205</v>
      </c>
      <c r="L28" s="19">
        <f>ROUND(Budget!L28*80%,0)</f>
        <v>0</v>
      </c>
      <c r="M28" s="19">
        <f>ROUND(Budget!M28*80%,0)</f>
        <v>15738701</v>
      </c>
      <c r="N28" s="19">
        <f>ROUND(Budget!N28*80%,0)</f>
        <v>0</v>
      </c>
      <c r="O28" s="19">
        <f>ROUND(Budget!O28*80%,0)</f>
        <v>12092615</v>
      </c>
      <c r="P28" s="19">
        <f>ROUND(Budget!P28*80%,0)</f>
        <v>0</v>
      </c>
      <c r="Q28" s="19">
        <f>ROUND(Budget!Q28*80%,0)</f>
        <v>18124541</v>
      </c>
      <c r="R28" s="19">
        <f>ROUND(Budget!R28*80%,0)</f>
        <v>0</v>
      </c>
      <c r="S28" s="19">
        <f>ROUND(Budget!S28*80%,0)</f>
        <v>12630067</v>
      </c>
      <c r="T28" s="19">
        <f>ROUND(Budget!T28*80%,0)</f>
        <v>0</v>
      </c>
      <c r="U28" s="19">
        <f>ROUND(Budget!U28*80%,0)</f>
        <v>19219038</v>
      </c>
      <c r="V28" s="19">
        <f>ROUND(Budget!V28*80%,0)</f>
        <v>0</v>
      </c>
      <c r="W28" s="19">
        <f>ROUND(Budget!W28*80%,0)</f>
        <v>12546573</v>
      </c>
      <c r="X28" s="19">
        <f>ROUND(Budget!X28*80%,0)</f>
        <v>0</v>
      </c>
      <c r="Y28" s="19">
        <f>ROUND(Budget!Y28*80%,0)</f>
        <v>6995414</v>
      </c>
      <c r="Z28" s="19">
        <f>ROUND(Budget!Z28*80%,0)</f>
        <v>0</v>
      </c>
      <c r="AA28" s="19">
        <f>ROUND(Budget!AA28*80%,0)</f>
        <v>6732438</v>
      </c>
      <c r="AB28" s="19">
        <f>ROUND(Budget!AB28*80%,0)</f>
        <v>0</v>
      </c>
      <c r="AC28" s="19">
        <f>ROUND(Budget!AC28*80%,0)</f>
        <v>12379934</v>
      </c>
      <c r="AD28" s="19">
        <f>ROUND(Budget!AD28*80%,0)</f>
        <v>0</v>
      </c>
      <c r="AE28" s="19">
        <f>ROUND(Budget!AE28*80%,0)</f>
        <v>12630807</v>
      </c>
      <c r="AF28" s="19">
        <f>ROUND(Budget!AF28*80%,0)</f>
        <v>0</v>
      </c>
      <c r="AG28" s="19">
        <f>ROUND(Budget!AG28*80%,0)</f>
        <v>15686646</v>
      </c>
      <c r="AH28" s="19">
        <f>ROUND(Budget!AH28*80%,0)</f>
        <v>0</v>
      </c>
      <c r="AI28" s="19">
        <f>ROUND(Budget!AI28*80%,0)</f>
        <v>10927491</v>
      </c>
      <c r="AJ28" s="19">
        <f>ROUND(Budget!AJ28*80%,0)</f>
        <v>0</v>
      </c>
      <c r="AK28" s="19">
        <f>ROUND(Budget!AK28*80%,0)</f>
        <v>10142227</v>
      </c>
      <c r="AL28" s="19">
        <f>ROUND(Budget!AL28*80%,0)</f>
        <v>0</v>
      </c>
      <c r="AM28" s="19">
        <f>ROUND(Budget!AM28*80%,0)</f>
        <v>0</v>
      </c>
      <c r="AN28" s="19">
        <f>ROUND(Budget!AN28*80%,0)</f>
        <v>0</v>
      </c>
      <c r="AO28" s="19">
        <f>ROUND(Budget!AO28*80%,0)</f>
        <v>0</v>
      </c>
      <c r="AP28" s="19">
        <f>ROUND(Budget!AP28*80%,0)</f>
        <v>0</v>
      </c>
      <c r="AQ28" s="19">
        <f>ROUND(Budget!AQ28*80%,0)</f>
        <v>0</v>
      </c>
      <c r="AR28" s="19">
        <f>ROUND(Budget!AR28*80%,0)</f>
        <v>0</v>
      </c>
      <c r="AS28" s="19">
        <f>ROUND(Budget!AS28*80%,0)</f>
        <v>0</v>
      </c>
      <c r="AT28" s="19">
        <f>ROUND(Budget!AT28*80%,0)</f>
        <v>0</v>
      </c>
      <c r="AU28" s="19">
        <f>ROUND(Budget!AU28*80%,0)</f>
        <v>0</v>
      </c>
      <c r="AV28" s="19">
        <f>ROUND(Budget!AV28*80%,0)</f>
        <v>0</v>
      </c>
      <c r="AW28" s="19">
        <f>ROUND(Budget!AW28*80%,0)</f>
        <v>0</v>
      </c>
      <c r="AX28" s="19">
        <f>ROUND(Budget!AX28*80%,0)</f>
        <v>0</v>
      </c>
      <c r="AY28" s="19">
        <f>ROUND(Budget!AY28*80%,0)</f>
        <v>0</v>
      </c>
      <c r="AZ28" s="19">
        <f>ROUND(Budget!AZ28*80%,0)</f>
        <v>0</v>
      </c>
      <c r="BA28" s="19">
        <f>ROUND(Budget!BA28*80%,0)</f>
        <v>0</v>
      </c>
      <c r="BB28" s="19">
        <f>ROUND(Budget!BB28*80%,0)</f>
        <v>0</v>
      </c>
      <c r="BC28" s="19">
        <f>ROUND(Budget!BC28*80%,0)</f>
        <v>0</v>
      </c>
      <c r="BD28" s="19">
        <f>ROUND(Budget!BD28*80%,0)</f>
        <v>0</v>
      </c>
      <c r="BE28" s="19">
        <f>ROUND(Budget!BE28*80%,0)</f>
        <v>0</v>
      </c>
      <c r="BF28" s="19">
        <f>ROUND(Budget!BF28*80%,0)</f>
        <v>0</v>
      </c>
      <c r="BG28" s="16">
        <f t="shared" si="0"/>
        <v>234722096</v>
      </c>
      <c r="BH28" s="16">
        <f t="shared" si="0"/>
        <v>0</v>
      </c>
      <c r="BI28" s="104">
        <f t="shared" si="1"/>
        <v>234722096</v>
      </c>
      <c r="BJ28" s="104">
        <f t="shared" si="2"/>
        <v>0</v>
      </c>
      <c r="BK28" s="105">
        <f t="shared" si="3"/>
        <v>6732438</v>
      </c>
      <c r="BL28" s="106"/>
      <c r="BM28" s="105"/>
      <c r="BN28" s="106"/>
    </row>
    <row r="29" spans="1:66" x14ac:dyDescent="0.3">
      <c r="A29" s="26">
        <v>75.170699999999997</v>
      </c>
      <c r="B29" s="107" t="s">
        <v>1394</v>
      </c>
      <c r="C29" s="19">
        <f>ROUND(Budget!C29*80%,0)</f>
        <v>77846</v>
      </c>
      <c r="D29" s="19">
        <f>ROUND(Budget!D29*80%,0)</f>
        <v>0</v>
      </c>
      <c r="E29" s="19">
        <f>ROUND(Budget!E29*80%,0)</f>
        <v>146121</v>
      </c>
      <c r="F29" s="19">
        <f>ROUND(Budget!F29*80%,0)</f>
        <v>0</v>
      </c>
      <c r="G29" s="19">
        <f>ROUND(Budget!G29*80%,0)</f>
        <v>79525</v>
      </c>
      <c r="H29" s="19">
        <f>ROUND(Budget!H29*80%,0)</f>
        <v>0</v>
      </c>
      <c r="I29" s="19">
        <f>ROUND(Budget!I29*80%,0)</f>
        <v>79525</v>
      </c>
      <c r="J29" s="19">
        <f>ROUND(Budget!J29*80%,0)</f>
        <v>0</v>
      </c>
      <c r="K29" s="19">
        <f>ROUND(Budget!K29*80%,0)</f>
        <v>17893</v>
      </c>
      <c r="L29" s="19">
        <f>ROUND(Budget!L29*80%,0)</f>
        <v>0</v>
      </c>
      <c r="M29" s="19">
        <f>ROUND(Budget!M29*80%,0)</f>
        <v>0</v>
      </c>
      <c r="N29" s="19">
        <f>ROUND(Budget!N29*80%,0)</f>
        <v>0</v>
      </c>
      <c r="O29" s="19">
        <f>ROUND(Budget!O29*80%,0)</f>
        <v>0</v>
      </c>
      <c r="P29" s="19">
        <f>ROUND(Budget!P29*80%,0)</f>
        <v>0</v>
      </c>
      <c r="Q29" s="19">
        <f>ROUND(Budget!Q29*80%,0)</f>
        <v>0</v>
      </c>
      <c r="R29" s="19">
        <f>ROUND(Budget!R29*80%,0)</f>
        <v>0</v>
      </c>
      <c r="S29" s="19">
        <f>ROUND(Budget!S29*80%,0)</f>
        <v>181906</v>
      </c>
      <c r="T29" s="19">
        <f>ROUND(Budget!T29*80%,0)</f>
        <v>0</v>
      </c>
      <c r="U29" s="19">
        <f>ROUND(Budget!U29*80%,0)</f>
        <v>0</v>
      </c>
      <c r="V29" s="19">
        <f>ROUND(Budget!V29*80%,0)</f>
        <v>0</v>
      </c>
      <c r="W29" s="19">
        <f>ROUND(Budget!W29*80%,0)</f>
        <v>182510</v>
      </c>
      <c r="X29" s="19">
        <f>ROUND(Budget!X29*80%,0)</f>
        <v>0</v>
      </c>
      <c r="Y29" s="19">
        <f>ROUND(Budget!Y29*80%,0)</f>
        <v>390939</v>
      </c>
      <c r="Z29" s="19">
        <f>ROUND(Budget!Z29*80%,0)</f>
        <v>0</v>
      </c>
      <c r="AA29" s="19">
        <f>ROUND(Budget!AA29*80%,0)</f>
        <v>0</v>
      </c>
      <c r="AB29" s="19">
        <f>ROUND(Budget!AB29*80%,0)</f>
        <v>0</v>
      </c>
      <c r="AC29" s="19">
        <f>ROUND(Budget!AC29*80%,0)</f>
        <v>202563</v>
      </c>
      <c r="AD29" s="19">
        <f>ROUND(Budget!AD29*80%,0)</f>
        <v>0</v>
      </c>
      <c r="AE29" s="19">
        <f>ROUND(Budget!AE29*80%,0)</f>
        <v>272449</v>
      </c>
      <c r="AF29" s="19">
        <f>ROUND(Budget!AF29*80%,0)</f>
        <v>0</v>
      </c>
      <c r="AG29" s="19">
        <f>ROUND(Budget!AG29*80%,0)</f>
        <v>605425</v>
      </c>
      <c r="AH29" s="19">
        <f>ROUND(Budget!AH29*80%,0)</f>
        <v>0</v>
      </c>
      <c r="AI29" s="19">
        <f>ROUND(Budget!AI29*80%,0)</f>
        <v>68761</v>
      </c>
      <c r="AJ29" s="19">
        <f>ROUND(Budget!AJ29*80%,0)</f>
        <v>0</v>
      </c>
      <c r="AK29" s="19">
        <f>ROUND(Budget!AK29*80%,0)</f>
        <v>0</v>
      </c>
      <c r="AL29" s="19">
        <f>ROUND(Budget!AL29*80%,0)</f>
        <v>0</v>
      </c>
      <c r="AM29" s="19">
        <f>ROUND(Budget!AM29*80%,0)</f>
        <v>0</v>
      </c>
      <c r="AN29" s="19">
        <f>ROUND(Budget!AN29*80%,0)</f>
        <v>0</v>
      </c>
      <c r="AO29" s="19">
        <f>ROUND(Budget!AO29*80%,0)</f>
        <v>0</v>
      </c>
      <c r="AP29" s="19">
        <f>ROUND(Budget!AP29*80%,0)</f>
        <v>0</v>
      </c>
      <c r="AQ29" s="19">
        <f>ROUND(Budget!AQ29*80%,0)</f>
        <v>0</v>
      </c>
      <c r="AR29" s="19">
        <f>ROUND(Budget!AR29*80%,0)</f>
        <v>0</v>
      </c>
      <c r="AS29" s="19">
        <f>ROUND(Budget!AS29*80%,0)</f>
        <v>0</v>
      </c>
      <c r="AT29" s="19">
        <f>ROUND(Budget!AT29*80%,0)</f>
        <v>0</v>
      </c>
      <c r="AU29" s="19">
        <f>ROUND(Budget!AU29*80%,0)</f>
        <v>29922</v>
      </c>
      <c r="AV29" s="19">
        <f>ROUND(Budget!AV29*80%,0)</f>
        <v>0</v>
      </c>
      <c r="AW29" s="19">
        <f>ROUND(Budget!AW29*80%,0)</f>
        <v>0</v>
      </c>
      <c r="AX29" s="19">
        <f>ROUND(Budget!AX29*80%,0)</f>
        <v>0</v>
      </c>
      <c r="AY29" s="19">
        <f>ROUND(Budget!AY29*80%,0)</f>
        <v>0</v>
      </c>
      <c r="AZ29" s="19">
        <f>ROUND(Budget!AZ29*80%,0)</f>
        <v>0</v>
      </c>
      <c r="BA29" s="19">
        <f>ROUND(Budget!BA29*80%,0)</f>
        <v>0</v>
      </c>
      <c r="BB29" s="19">
        <f>ROUND(Budget!BB29*80%,0)</f>
        <v>0</v>
      </c>
      <c r="BC29" s="19">
        <f>ROUND(Budget!BC29*80%,0)</f>
        <v>0</v>
      </c>
      <c r="BD29" s="19">
        <f>ROUND(Budget!BD29*80%,0)</f>
        <v>0</v>
      </c>
      <c r="BE29" s="19">
        <f>ROUND(Budget!BE29*80%,0)</f>
        <v>0</v>
      </c>
      <c r="BF29" s="19">
        <f>ROUND(Budget!BF29*80%,0)</f>
        <v>0</v>
      </c>
      <c r="BG29" s="16">
        <f t="shared" si="0"/>
        <v>2335385</v>
      </c>
      <c r="BH29" s="16">
        <f t="shared" si="0"/>
        <v>0</v>
      </c>
      <c r="BI29" s="104">
        <f t="shared" si="1"/>
        <v>2335385</v>
      </c>
      <c r="BJ29" s="104">
        <f t="shared" si="2"/>
        <v>0</v>
      </c>
      <c r="BK29" s="105">
        <f t="shared" si="3"/>
        <v>0</v>
      </c>
      <c r="BL29" s="106"/>
      <c r="BM29" s="105"/>
      <c r="BN29" s="106"/>
    </row>
    <row r="30" spans="1:66" ht="31.5" x14ac:dyDescent="0.3">
      <c r="A30" s="26">
        <v>75.180700000000002</v>
      </c>
      <c r="B30" s="107" t="s">
        <v>1398</v>
      </c>
      <c r="C30" s="19">
        <f>ROUND(Budget!C30*80%,0)</f>
        <v>0</v>
      </c>
      <c r="D30" s="19">
        <f>ROUND(Budget!D30*80%,0)</f>
        <v>0</v>
      </c>
      <c r="E30" s="19">
        <f>ROUND(Budget!E30*80%,0)</f>
        <v>0</v>
      </c>
      <c r="F30" s="19">
        <f>ROUND(Budget!F30*80%,0)</f>
        <v>0</v>
      </c>
      <c r="G30" s="19">
        <f>ROUND(Budget!G30*80%,0)</f>
        <v>0</v>
      </c>
      <c r="H30" s="19">
        <f>ROUND(Budget!H30*80%,0)</f>
        <v>0</v>
      </c>
      <c r="I30" s="19">
        <f>ROUND(Budget!I30*80%,0)</f>
        <v>0</v>
      </c>
      <c r="J30" s="19">
        <f>ROUND(Budget!J30*80%,0)</f>
        <v>0</v>
      </c>
      <c r="K30" s="19">
        <f>ROUND(Budget!K30*80%,0)</f>
        <v>0</v>
      </c>
      <c r="L30" s="19">
        <f>ROUND(Budget!L30*80%,0)</f>
        <v>0</v>
      </c>
      <c r="M30" s="19">
        <f>ROUND(Budget!M30*80%,0)</f>
        <v>570409</v>
      </c>
      <c r="N30" s="19">
        <f>ROUND(Budget!N30*80%,0)</f>
        <v>0</v>
      </c>
      <c r="O30" s="19">
        <f>ROUND(Budget!O30*80%,0)</f>
        <v>0</v>
      </c>
      <c r="P30" s="19">
        <f>ROUND(Budget!P30*80%,0)</f>
        <v>0</v>
      </c>
      <c r="Q30" s="19">
        <f>ROUND(Budget!Q30*80%,0)</f>
        <v>0</v>
      </c>
      <c r="R30" s="19">
        <f>ROUND(Budget!R30*80%,0)</f>
        <v>0</v>
      </c>
      <c r="S30" s="19">
        <f>ROUND(Budget!S30*80%,0)</f>
        <v>640540</v>
      </c>
      <c r="T30" s="19">
        <f>ROUND(Budget!T30*80%,0)</f>
        <v>0</v>
      </c>
      <c r="U30" s="19">
        <f>ROUND(Budget!U30*80%,0)</f>
        <v>0</v>
      </c>
      <c r="V30" s="19">
        <f>ROUND(Budget!V30*80%,0)</f>
        <v>0</v>
      </c>
      <c r="W30" s="19">
        <f>ROUND(Budget!W30*80%,0)</f>
        <v>203014</v>
      </c>
      <c r="X30" s="19">
        <f>ROUND(Budget!X30*80%,0)</f>
        <v>0</v>
      </c>
      <c r="Y30" s="19">
        <f>ROUND(Budget!Y30*80%,0)</f>
        <v>0</v>
      </c>
      <c r="Z30" s="19">
        <f>ROUND(Budget!Z30*80%,0)</f>
        <v>0</v>
      </c>
      <c r="AA30" s="19">
        <f>ROUND(Budget!AA30*80%,0)</f>
        <v>0</v>
      </c>
      <c r="AB30" s="19">
        <f>ROUND(Budget!AB30*80%,0)</f>
        <v>0</v>
      </c>
      <c r="AC30" s="19">
        <f>ROUND(Budget!AC30*80%,0)</f>
        <v>988894</v>
      </c>
      <c r="AD30" s="19">
        <f>ROUND(Budget!AD30*80%,0)</f>
        <v>0</v>
      </c>
      <c r="AE30" s="19">
        <f>ROUND(Budget!AE30*80%,0)</f>
        <v>0</v>
      </c>
      <c r="AF30" s="19">
        <f>ROUND(Budget!AF30*80%,0)</f>
        <v>0</v>
      </c>
      <c r="AG30" s="19">
        <f>ROUND(Budget!AG30*80%,0)</f>
        <v>0</v>
      </c>
      <c r="AH30" s="19">
        <f>ROUND(Budget!AH30*80%,0)</f>
        <v>0</v>
      </c>
      <c r="AI30" s="19">
        <f>ROUND(Budget!AI30*80%,0)</f>
        <v>91419</v>
      </c>
      <c r="AJ30" s="19">
        <f>ROUND(Budget!AJ30*80%,0)</f>
        <v>0</v>
      </c>
      <c r="AK30" s="19">
        <f>ROUND(Budget!AK30*80%,0)</f>
        <v>0</v>
      </c>
      <c r="AL30" s="19">
        <f>ROUND(Budget!AL30*80%,0)</f>
        <v>0</v>
      </c>
      <c r="AM30" s="19">
        <f>ROUND(Budget!AM30*80%,0)</f>
        <v>1468705</v>
      </c>
      <c r="AN30" s="19">
        <f>ROUND(Budget!AN30*80%,0)</f>
        <v>0</v>
      </c>
      <c r="AO30" s="19">
        <f>ROUND(Budget!AO30*80%,0)</f>
        <v>0</v>
      </c>
      <c r="AP30" s="19">
        <f>ROUND(Budget!AP30*80%,0)</f>
        <v>0</v>
      </c>
      <c r="AQ30" s="19">
        <f>ROUND(Budget!AQ30*80%,0)</f>
        <v>36381</v>
      </c>
      <c r="AR30" s="19">
        <f>ROUND(Budget!AR30*80%,0)</f>
        <v>0</v>
      </c>
      <c r="AS30" s="19">
        <f>ROUND(Budget!AS30*80%,0)</f>
        <v>0</v>
      </c>
      <c r="AT30" s="19">
        <f>ROUND(Budget!AT30*80%,0)</f>
        <v>0</v>
      </c>
      <c r="AU30" s="19">
        <f>ROUND(Budget!AU30*80%,0)</f>
        <v>0</v>
      </c>
      <c r="AV30" s="19">
        <f>ROUND(Budget!AV30*80%,0)</f>
        <v>0</v>
      </c>
      <c r="AW30" s="19">
        <f>ROUND(Budget!AW30*80%,0)</f>
        <v>0</v>
      </c>
      <c r="AX30" s="19">
        <f>ROUND(Budget!AX30*80%,0)</f>
        <v>0</v>
      </c>
      <c r="AY30" s="19">
        <f>ROUND(Budget!AY30*80%,0)</f>
        <v>0</v>
      </c>
      <c r="AZ30" s="19">
        <f>ROUND(Budget!AZ30*80%,0)</f>
        <v>0</v>
      </c>
      <c r="BA30" s="19">
        <f>ROUND(Budget!BA30*80%,0)</f>
        <v>0</v>
      </c>
      <c r="BB30" s="19">
        <f>ROUND(Budget!BB30*80%,0)</f>
        <v>0</v>
      </c>
      <c r="BC30" s="19">
        <f>ROUND(Budget!BC30*80%,0)</f>
        <v>0</v>
      </c>
      <c r="BD30" s="19">
        <f>ROUND(Budget!BD30*80%,0)</f>
        <v>0</v>
      </c>
      <c r="BE30" s="19">
        <f>ROUND(Budget!BE30*80%,0)</f>
        <v>0</v>
      </c>
      <c r="BF30" s="19">
        <f>ROUND(Budget!BF30*80%,0)</f>
        <v>0</v>
      </c>
      <c r="BG30" s="16">
        <f t="shared" si="0"/>
        <v>3999362</v>
      </c>
      <c r="BH30" s="16">
        <f t="shared" si="0"/>
        <v>0</v>
      </c>
      <c r="BI30" s="104">
        <f t="shared" si="1"/>
        <v>3999362</v>
      </c>
      <c r="BJ30" s="104">
        <f t="shared" si="2"/>
        <v>0</v>
      </c>
      <c r="BK30" s="105">
        <f t="shared" si="3"/>
        <v>0</v>
      </c>
      <c r="BL30" s="106"/>
      <c r="BM30" s="105"/>
      <c r="BN30" s="106"/>
    </row>
    <row r="31" spans="1:66" x14ac:dyDescent="0.3">
      <c r="A31" s="26">
        <v>75.184700000000007</v>
      </c>
      <c r="B31" s="107" t="s">
        <v>1401</v>
      </c>
      <c r="C31" s="19">
        <f>ROUND(Budget!C31*80%,0)</f>
        <v>1409910</v>
      </c>
      <c r="D31" s="19">
        <f>ROUND(Budget!D31*80%,0)</f>
        <v>0</v>
      </c>
      <c r="E31" s="19">
        <f>ROUND(Budget!E31*80%,0)</f>
        <v>944678</v>
      </c>
      <c r="F31" s="19">
        <f>ROUND(Budget!F31*80%,0)</f>
        <v>0</v>
      </c>
      <c r="G31" s="19">
        <f>ROUND(Budget!G31*80%,0)</f>
        <v>674346</v>
      </c>
      <c r="H31" s="19">
        <f>ROUND(Budget!H31*80%,0)</f>
        <v>0</v>
      </c>
      <c r="I31" s="19">
        <f>ROUND(Budget!I31*80%,0)</f>
        <v>674346</v>
      </c>
      <c r="J31" s="19">
        <f>ROUND(Budget!J31*80%,0)</f>
        <v>0</v>
      </c>
      <c r="K31" s="19">
        <f>ROUND(Budget!K31*80%,0)</f>
        <v>0</v>
      </c>
      <c r="L31" s="19">
        <f>ROUND(Budget!L31*80%,0)</f>
        <v>0</v>
      </c>
      <c r="M31" s="19">
        <f>ROUND(Budget!M31*80%,0)</f>
        <v>348647</v>
      </c>
      <c r="N31" s="19">
        <f>ROUND(Budget!N31*80%,0)</f>
        <v>0</v>
      </c>
      <c r="O31" s="19">
        <f>ROUND(Budget!O31*80%,0)</f>
        <v>304166</v>
      </c>
      <c r="P31" s="19">
        <f>ROUND(Budget!P31*80%,0)</f>
        <v>0</v>
      </c>
      <c r="Q31" s="19">
        <f>ROUND(Budget!Q31*80%,0)</f>
        <v>543337</v>
      </c>
      <c r="R31" s="19">
        <f>ROUND(Budget!R31*80%,0)</f>
        <v>0</v>
      </c>
      <c r="S31" s="19">
        <f>ROUND(Budget!S31*80%,0)</f>
        <v>547089</v>
      </c>
      <c r="T31" s="19">
        <f>ROUND(Budget!T31*80%,0)</f>
        <v>0</v>
      </c>
      <c r="U31" s="19">
        <f>ROUND(Budget!U31*80%,0)</f>
        <v>152410</v>
      </c>
      <c r="V31" s="19">
        <f>ROUND(Budget!V31*80%,0)</f>
        <v>0</v>
      </c>
      <c r="W31" s="19">
        <f>ROUND(Budget!W31*80%,0)</f>
        <v>762946</v>
      </c>
      <c r="X31" s="19">
        <f>ROUND(Budget!X31*80%,0)</f>
        <v>0</v>
      </c>
      <c r="Y31" s="19">
        <f>ROUND(Budget!Y31*80%,0)</f>
        <v>0</v>
      </c>
      <c r="Z31" s="19">
        <f>ROUND(Budget!Z31*80%,0)</f>
        <v>0</v>
      </c>
      <c r="AA31" s="19">
        <f>ROUND(Budget!AA31*80%,0)</f>
        <v>473598</v>
      </c>
      <c r="AB31" s="19">
        <f>ROUND(Budget!AB31*80%,0)</f>
        <v>0</v>
      </c>
      <c r="AC31" s="19">
        <f>ROUND(Budget!AC31*80%,0)</f>
        <v>298570</v>
      </c>
      <c r="AD31" s="19">
        <f>ROUND(Budget!AD31*80%,0)</f>
        <v>0</v>
      </c>
      <c r="AE31" s="19">
        <f>ROUND(Budget!AE31*80%,0)</f>
        <v>0</v>
      </c>
      <c r="AF31" s="19">
        <f>ROUND(Budget!AF31*80%,0)</f>
        <v>0</v>
      </c>
      <c r="AG31" s="19">
        <f>ROUND(Budget!AG31*80%,0)</f>
        <v>291386</v>
      </c>
      <c r="AH31" s="19">
        <f>ROUND(Budget!AH31*80%,0)</f>
        <v>0</v>
      </c>
      <c r="AI31" s="19">
        <f>ROUND(Budget!AI31*80%,0)</f>
        <v>633049</v>
      </c>
      <c r="AJ31" s="19">
        <f>ROUND(Budget!AJ31*80%,0)</f>
        <v>0</v>
      </c>
      <c r="AK31" s="19">
        <f>ROUND(Budget!AK31*80%,0)</f>
        <v>0</v>
      </c>
      <c r="AL31" s="19">
        <f>ROUND(Budget!AL31*80%,0)</f>
        <v>0</v>
      </c>
      <c r="AM31" s="19">
        <f>ROUND(Budget!AM31*80%,0)</f>
        <v>0</v>
      </c>
      <c r="AN31" s="19">
        <f>ROUND(Budget!AN31*80%,0)</f>
        <v>0</v>
      </c>
      <c r="AO31" s="19">
        <f>ROUND(Budget!AO31*80%,0)</f>
        <v>0</v>
      </c>
      <c r="AP31" s="19">
        <f>ROUND(Budget!AP31*80%,0)</f>
        <v>0</v>
      </c>
      <c r="AQ31" s="19">
        <f>ROUND(Budget!AQ31*80%,0)</f>
        <v>0</v>
      </c>
      <c r="AR31" s="19">
        <f>ROUND(Budget!AR31*80%,0)</f>
        <v>0</v>
      </c>
      <c r="AS31" s="19">
        <f>ROUND(Budget!AS31*80%,0)</f>
        <v>0</v>
      </c>
      <c r="AT31" s="19">
        <f>ROUND(Budget!AT31*80%,0)</f>
        <v>0</v>
      </c>
      <c r="AU31" s="19">
        <f>ROUND(Budget!AU31*80%,0)</f>
        <v>0</v>
      </c>
      <c r="AV31" s="19">
        <f>ROUND(Budget!AV31*80%,0)</f>
        <v>0</v>
      </c>
      <c r="AW31" s="19">
        <f>ROUND(Budget!AW31*80%,0)</f>
        <v>0</v>
      </c>
      <c r="AX31" s="19">
        <f>ROUND(Budget!AX31*80%,0)</f>
        <v>0</v>
      </c>
      <c r="AY31" s="19">
        <f>ROUND(Budget!AY31*80%,0)</f>
        <v>0</v>
      </c>
      <c r="AZ31" s="19">
        <f>ROUND(Budget!AZ31*80%,0)</f>
        <v>0</v>
      </c>
      <c r="BA31" s="19">
        <f>ROUND(Budget!BA31*80%,0)</f>
        <v>0</v>
      </c>
      <c r="BB31" s="19">
        <f>ROUND(Budget!BB31*80%,0)</f>
        <v>0</v>
      </c>
      <c r="BC31" s="19">
        <f>ROUND(Budget!BC31*80%,0)</f>
        <v>0</v>
      </c>
      <c r="BD31" s="19">
        <f>ROUND(Budget!BD31*80%,0)</f>
        <v>0</v>
      </c>
      <c r="BE31" s="19">
        <f>ROUND(Budget!BE31*80%,0)</f>
        <v>0</v>
      </c>
      <c r="BF31" s="19">
        <f>ROUND(Budget!BF31*80%,0)</f>
        <v>0</v>
      </c>
      <c r="BG31" s="16">
        <f t="shared" si="0"/>
        <v>8058478</v>
      </c>
      <c r="BH31" s="16">
        <f t="shared" si="0"/>
        <v>0</v>
      </c>
      <c r="BI31" s="104">
        <f t="shared" si="1"/>
        <v>8058478</v>
      </c>
      <c r="BJ31" s="104">
        <f t="shared" si="2"/>
        <v>0</v>
      </c>
      <c r="BK31" s="105">
        <f t="shared" si="3"/>
        <v>473598</v>
      </c>
      <c r="BL31" s="106"/>
      <c r="BM31" s="105"/>
      <c r="BN31" s="106"/>
    </row>
    <row r="32" spans="1:66" x14ac:dyDescent="0.3">
      <c r="A32" s="26">
        <v>75.185699999999997</v>
      </c>
      <c r="B32" s="107" t="s">
        <v>1402</v>
      </c>
      <c r="C32" s="19">
        <f>ROUND(Budget!C32*80%,0)</f>
        <v>49410777</v>
      </c>
      <c r="D32" s="19">
        <f>ROUND(Budget!D32*80%,0)</f>
        <v>0</v>
      </c>
      <c r="E32" s="19">
        <f>ROUND(Budget!E32*80%,0)</f>
        <v>36454773</v>
      </c>
      <c r="F32" s="19">
        <f>ROUND(Budget!F32*80%,0)</f>
        <v>0</v>
      </c>
      <c r="G32" s="19">
        <f>ROUND(Budget!G32*80%,0)</f>
        <v>15372694</v>
      </c>
      <c r="H32" s="19">
        <f>ROUND(Budget!H32*80%,0)</f>
        <v>0</v>
      </c>
      <c r="I32" s="19">
        <f>ROUND(Budget!I32*80%,0)</f>
        <v>15372694</v>
      </c>
      <c r="J32" s="19">
        <f>ROUND(Budget!J32*80%,0)</f>
        <v>0</v>
      </c>
      <c r="K32" s="19">
        <f>ROUND(Budget!K32*80%,0)</f>
        <v>3868430</v>
      </c>
      <c r="L32" s="19">
        <f>ROUND(Budget!L32*80%,0)</f>
        <v>0</v>
      </c>
      <c r="M32" s="19">
        <f>ROUND(Budget!M32*80%,0)</f>
        <v>12448826</v>
      </c>
      <c r="N32" s="19">
        <f>ROUND(Budget!N32*80%,0)</f>
        <v>0</v>
      </c>
      <c r="O32" s="19">
        <f>ROUND(Budget!O32*80%,0)</f>
        <v>12908880</v>
      </c>
      <c r="P32" s="19">
        <f>ROUND(Budget!P32*80%,0)</f>
        <v>0</v>
      </c>
      <c r="Q32" s="19">
        <f>ROUND(Budget!Q32*80%,0)</f>
        <v>17905510</v>
      </c>
      <c r="R32" s="19">
        <f>ROUND(Budget!R32*80%,0)</f>
        <v>0</v>
      </c>
      <c r="S32" s="19">
        <f>ROUND(Budget!S32*80%,0)</f>
        <v>20736842</v>
      </c>
      <c r="T32" s="19">
        <f>ROUND(Budget!T32*80%,0)</f>
        <v>0</v>
      </c>
      <c r="U32" s="19">
        <f>ROUND(Budget!U32*80%,0)</f>
        <v>25449894</v>
      </c>
      <c r="V32" s="19">
        <f>ROUND(Budget!V32*80%,0)</f>
        <v>0</v>
      </c>
      <c r="W32" s="19">
        <f>ROUND(Budget!W32*80%,0)</f>
        <v>10924275</v>
      </c>
      <c r="X32" s="19">
        <f>ROUND(Budget!X32*80%,0)</f>
        <v>0</v>
      </c>
      <c r="Y32" s="19">
        <f>ROUND(Budget!Y32*80%,0)</f>
        <v>7501902</v>
      </c>
      <c r="Z32" s="19">
        <f>ROUND(Budget!Z32*80%,0)</f>
        <v>0</v>
      </c>
      <c r="AA32" s="19">
        <f>ROUND(Budget!AA32*80%,0)</f>
        <v>5787290</v>
      </c>
      <c r="AB32" s="19">
        <f>ROUND(Budget!AB32*80%,0)</f>
        <v>0</v>
      </c>
      <c r="AC32" s="19">
        <f>ROUND(Budget!AC32*80%,0)</f>
        <v>18441936</v>
      </c>
      <c r="AD32" s="19">
        <f>ROUND(Budget!AD32*80%,0)</f>
        <v>0</v>
      </c>
      <c r="AE32" s="19">
        <f>ROUND(Budget!AE32*80%,0)</f>
        <v>10311963</v>
      </c>
      <c r="AF32" s="19">
        <f>ROUND(Budget!AF32*80%,0)</f>
        <v>0</v>
      </c>
      <c r="AG32" s="19">
        <f>ROUND(Budget!AG32*80%,0)</f>
        <v>12630050</v>
      </c>
      <c r="AH32" s="19">
        <f>ROUND(Budget!AH32*80%,0)</f>
        <v>0</v>
      </c>
      <c r="AI32" s="19">
        <f>ROUND(Budget!AI32*80%,0)</f>
        <v>11306046</v>
      </c>
      <c r="AJ32" s="19">
        <f>ROUND(Budget!AJ32*80%,0)</f>
        <v>0</v>
      </c>
      <c r="AK32" s="19">
        <f>ROUND(Budget!AK32*80%,0)</f>
        <v>10644370</v>
      </c>
      <c r="AL32" s="19">
        <f>ROUND(Budget!AL32*80%,0)</f>
        <v>0</v>
      </c>
      <c r="AM32" s="19">
        <f>ROUND(Budget!AM32*80%,0)</f>
        <v>4345458</v>
      </c>
      <c r="AN32" s="19">
        <f>ROUND(Budget!AN32*80%,0)</f>
        <v>0</v>
      </c>
      <c r="AO32" s="19">
        <f>ROUND(Budget!AO32*80%,0)</f>
        <v>4148198</v>
      </c>
      <c r="AP32" s="19">
        <f>ROUND(Budget!AP32*80%,0)</f>
        <v>0</v>
      </c>
      <c r="AQ32" s="19">
        <f>ROUND(Budget!AQ32*80%,0)</f>
        <v>2026462</v>
      </c>
      <c r="AR32" s="19">
        <f>ROUND(Budget!AR32*80%,0)</f>
        <v>0</v>
      </c>
      <c r="AS32" s="19">
        <f>ROUND(Budget!AS32*80%,0)</f>
        <v>2429128</v>
      </c>
      <c r="AT32" s="19">
        <f>ROUND(Budget!AT32*80%,0)</f>
        <v>0</v>
      </c>
      <c r="AU32" s="19">
        <f>ROUND(Budget!AU32*80%,0)</f>
        <v>4066294</v>
      </c>
      <c r="AV32" s="19">
        <f>ROUND(Budget!AV32*80%,0)</f>
        <v>0</v>
      </c>
      <c r="AW32" s="19">
        <f>ROUND(Budget!AW32*80%,0)</f>
        <v>22198412</v>
      </c>
      <c r="AX32" s="19">
        <f>ROUND(Budget!AX32*80%,0)</f>
        <v>0</v>
      </c>
      <c r="AY32" s="19">
        <f>ROUND(Budget!AY32*80%,0)</f>
        <v>0</v>
      </c>
      <c r="AZ32" s="19">
        <f>ROUND(Budget!AZ32*80%,0)</f>
        <v>0</v>
      </c>
      <c r="BA32" s="19">
        <f>ROUND(Budget!BA32*80%,0)</f>
        <v>0</v>
      </c>
      <c r="BB32" s="19">
        <f>ROUND(Budget!BB32*80%,0)</f>
        <v>0</v>
      </c>
      <c r="BC32" s="19">
        <f>ROUND(Budget!BC32*80%,0)</f>
        <v>0</v>
      </c>
      <c r="BD32" s="19">
        <f>ROUND(Budget!BD32*80%,0)</f>
        <v>0</v>
      </c>
      <c r="BE32" s="19">
        <f>ROUND(Budget!BE32*80%,0)</f>
        <v>0</v>
      </c>
      <c r="BF32" s="19">
        <f>ROUND(Budget!BF32*80%,0)</f>
        <v>0</v>
      </c>
      <c r="BG32" s="16">
        <f t="shared" si="0"/>
        <v>336691104</v>
      </c>
      <c r="BH32" s="16">
        <f t="shared" si="0"/>
        <v>0</v>
      </c>
      <c r="BI32" s="104">
        <f t="shared" si="1"/>
        <v>336691104</v>
      </c>
      <c r="BJ32" s="104">
        <f t="shared" si="2"/>
        <v>0</v>
      </c>
      <c r="BK32" s="105">
        <f t="shared" si="3"/>
        <v>5787290</v>
      </c>
      <c r="BL32" s="106"/>
      <c r="BM32" s="105"/>
      <c r="BN32" s="106"/>
    </row>
    <row r="33" spans="1:66" x14ac:dyDescent="0.3">
      <c r="A33" s="26">
        <v>75.186700000000002</v>
      </c>
      <c r="B33" s="107" t="s">
        <v>1403</v>
      </c>
      <c r="C33" s="19">
        <f>ROUND(Budget!C33*80%,0)</f>
        <v>0</v>
      </c>
      <c r="D33" s="19">
        <f>ROUND(Budget!D33*80%,0)</f>
        <v>0</v>
      </c>
      <c r="E33" s="19">
        <f>ROUND(Budget!E33*80%,0)</f>
        <v>0</v>
      </c>
      <c r="F33" s="19">
        <f>ROUND(Budget!F33*80%,0)</f>
        <v>0</v>
      </c>
      <c r="G33" s="19">
        <f>ROUND(Budget!G33*80%,0)</f>
        <v>0</v>
      </c>
      <c r="H33" s="19">
        <f>ROUND(Budget!H33*80%,0)</f>
        <v>0</v>
      </c>
      <c r="I33" s="19">
        <f>ROUND(Budget!I33*80%,0)</f>
        <v>0</v>
      </c>
      <c r="J33" s="19">
        <f>ROUND(Budget!J33*80%,0)</f>
        <v>0</v>
      </c>
      <c r="K33" s="19">
        <f>ROUND(Budget!K33*80%,0)</f>
        <v>0</v>
      </c>
      <c r="L33" s="19">
        <f>ROUND(Budget!L33*80%,0)</f>
        <v>0</v>
      </c>
      <c r="M33" s="19">
        <f>ROUND(Budget!M33*80%,0)</f>
        <v>0</v>
      </c>
      <c r="N33" s="19">
        <f>ROUND(Budget!N33*80%,0)</f>
        <v>0</v>
      </c>
      <c r="O33" s="19">
        <f>ROUND(Budget!O33*80%,0)</f>
        <v>0</v>
      </c>
      <c r="P33" s="19">
        <f>ROUND(Budget!P33*80%,0)</f>
        <v>0</v>
      </c>
      <c r="Q33" s="19">
        <f>ROUND(Budget!Q33*80%,0)</f>
        <v>0</v>
      </c>
      <c r="R33" s="19">
        <f>ROUND(Budget!R33*80%,0)</f>
        <v>0</v>
      </c>
      <c r="S33" s="19">
        <f>ROUND(Budget!S33*80%,0)</f>
        <v>0</v>
      </c>
      <c r="T33" s="19">
        <f>ROUND(Budget!T33*80%,0)</f>
        <v>0</v>
      </c>
      <c r="U33" s="19">
        <f>ROUND(Budget!U33*80%,0)</f>
        <v>0</v>
      </c>
      <c r="V33" s="19">
        <f>ROUND(Budget!V33*80%,0)</f>
        <v>0</v>
      </c>
      <c r="W33" s="19">
        <f>ROUND(Budget!W33*80%,0)</f>
        <v>0</v>
      </c>
      <c r="X33" s="19">
        <f>ROUND(Budget!X33*80%,0)</f>
        <v>0</v>
      </c>
      <c r="Y33" s="19">
        <f>ROUND(Budget!Y33*80%,0)</f>
        <v>0</v>
      </c>
      <c r="Z33" s="19">
        <f>ROUND(Budget!Z33*80%,0)</f>
        <v>0</v>
      </c>
      <c r="AA33" s="19">
        <f>ROUND(Budget!AA33*80%,0)</f>
        <v>0</v>
      </c>
      <c r="AB33" s="19">
        <f>ROUND(Budget!AB33*80%,0)</f>
        <v>0</v>
      </c>
      <c r="AC33" s="19">
        <f>ROUND(Budget!AC33*80%,0)</f>
        <v>0</v>
      </c>
      <c r="AD33" s="19">
        <f>ROUND(Budget!AD33*80%,0)</f>
        <v>0</v>
      </c>
      <c r="AE33" s="19">
        <f>ROUND(Budget!AE33*80%,0)</f>
        <v>0</v>
      </c>
      <c r="AF33" s="19">
        <f>ROUND(Budget!AF33*80%,0)</f>
        <v>0</v>
      </c>
      <c r="AG33" s="19">
        <f>ROUND(Budget!AG33*80%,0)</f>
        <v>0</v>
      </c>
      <c r="AH33" s="19">
        <f>ROUND(Budget!AH33*80%,0)</f>
        <v>0</v>
      </c>
      <c r="AI33" s="19">
        <f>ROUND(Budget!AI33*80%,0)</f>
        <v>0</v>
      </c>
      <c r="AJ33" s="19">
        <f>ROUND(Budget!AJ33*80%,0)</f>
        <v>0</v>
      </c>
      <c r="AK33" s="19">
        <f>ROUND(Budget!AK33*80%,0)</f>
        <v>0</v>
      </c>
      <c r="AL33" s="19">
        <f>ROUND(Budget!AL33*80%,0)</f>
        <v>0</v>
      </c>
      <c r="AM33" s="19">
        <f>ROUND(Budget!AM33*80%,0)</f>
        <v>0</v>
      </c>
      <c r="AN33" s="19">
        <f>ROUND(Budget!AN33*80%,0)</f>
        <v>0</v>
      </c>
      <c r="AO33" s="19">
        <f>ROUND(Budget!AO33*80%,0)</f>
        <v>0</v>
      </c>
      <c r="AP33" s="19">
        <f>ROUND(Budget!AP33*80%,0)</f>
        <v>0</v>
      </c>
      <c r="AQ33" s="19">
        <f>ROUND(Budget!AQ33*80%,0)</f>
        <v>0</v>
      </c>
      <c r="AR33" s="19">
        <f>ROUND(Budget!AR33*80%,0)</f>
        <v>0</v>
      </c>
      <c r="AS33" s="19">
        <f>ROUND(Budget!AS33*80%,0)</f>
        <v>0</v>
      </c>
      <c r="AT33" s="19">
        <f>ROUND(Budget!AT33*80%,0)</f>
        <v>0</v>
      </c>
      <c r="AU33" s="19">
        <f>ROUND(Budget!AU33*80%,0)</f>
        <v>0</v>
      </c>
      <c r="AV33" s="19">
        <f>ROUND(Budget!AV33*80%,0)</f>
        <v>0</v>
      </c>
      <c r="AW33" s="19">
        <f>ROUND(Budget!AW33*80%,0)</f>
        <v>242230</v>
      </c>
      <c r="AX33" s="19">
        <f>ROUND(Budget!AX33*80%,0)</f>
        <v>0</v>
      </c>
      <c r="AY33" s="19">
        <f>ROUND(Budget!AY33*80%,0)</f>
        <v>0</v>
      </c>
      <c r="AZ33" s="19">
        <f>ROUND(Budget!AZ33*80%,0)</f>
        <v>0</v>
      </c>
      <c r="BA33" s="19">
        <f>ROUND(Budget!BA33*80%,0)</f>
        <v>0</v>
      </c>
      <c r="BB33" s="19">
        <f>ROUND(Budget!BB33*80%,0)</f>
        <v>0</v>
      </c>
      <c r="BC33" s="19">
        <f>ROUND(Budget!BC33*80%,0)</f>
        <v>0</v>
      </c>
      <c r="BD33" s="19">
        <f>ROUND(Budget!BD33*80%,0)</f>
        <v>0</v>
      </c>
      <c r="BE33" s="19">
        <f>ROUND(Budget!BE33*80%,0)</f>
        <v>0</v>
      </c>
      <c r="BF33" s="19">
        <f>ROUND(Budget!BF33*80%,0)</f>
        <v>0</v>
      </c>
      <c r="BG33" s="16">
        <f t="shared" si="0"/>
        <v>242230</v>
      </c>
      <c r="BH33" s="16">
        <f t="shared" si="0"/>
        <v>0</v>
      </c>
      <c r="BI33" s="104">
        <f t="shared" si="1"/>
        <v>242230</v>
      </c>
      <c r="BJ33" s="104">
        <f t="shared" si="2"/>
        <v>0</v>
      </c>
      <c r="BK33" s="105">
        <f t="shared" si="3"/>
        <v>0</v>
      </c>
      <c r="BL33" s="106"/>
      <c r="BM33" s="105"/>
      <c r="BN33" s="106"/>
    </row>
    <row r="34" spans="1:66" ht="31.5" x14ac:dyDescent="0.3">
      <c r="A34" s="26">
        <v>75.187700000000007</v>
      </c>
      <c r="B34" s="107" t="s">
        <v>1405</v>
      </c>
      <c r="C34" s="19">
        <f>ROUND(Budget!C34*80%,0)</f>
        <v>23414686</v>
      </c>
      <c r="D34" s="19">
        <f>ROUND(Budget!D34*80%,0)</f>
        <v>0</v>
      </c>
      <c r="E34" s="19">
        <f>ROUND(Budget!E34*80%,0)</f>
        <v>23570980</v>
      </c>
      <c r="F34" s="19">
        <f>ROUND(Budget!F34*80%,0)</f>
        <v>0</v>
      </c>
      <c r="G34" s="19">
        <f>ROUND(Budget!G34*80%,0)</f>
        <v>19591890</v>
      </c>
      <c r="H34" s="19">
        <f>ROUND(Budget!H34*80%,0)</f>
        <v>0</v>
      </c>
      <c r="I34" s="19">
        <f>ROUND(Budget!I34*80%,0)</f>
        <v>19591890</v>
      </c>
      <c r="J34" s="19">
        <f>ROUND(Budget!J34*80%,0)</f>
        <v>0</v>
      </c>
      <c r="K34" s="19">
        <f>ROUND(Budget!K34*80%,0)</f>
        <v>7054356</v>
      </c>
      <c r="L34" s="19">
        <f>ROUND(Budget!L34*80%,0)</f>
        <v>0</v>
      </c>
      <c r="M34" s="19">
        <f>ROUND(Budget!M34*80%,0)</f>
        <v>18751169</v>
      </c>
      <c r="N34" s="19">
        <f>ROUND(Budget!N34*80%,0)</f>
        <v>0</v>
      </c>
      <c r="O34" s="19">
        <f>ROUND(Budget!O34*80%,0)</f>
        <v>14734318</v>
      </c>
      <c r="P34" s="19">
        <f>ROUND(Budget!P34*80%,0)</f>
        <v>0</v>
      </c>
      <c r="Q34" s="19">
        <f>ROUND(Budget!Q34*80%,0)</f>
        <v>22114539</v>
      </c>
      <c r="R34" s="19">
        <f>ROUND(Budget!R34*80%,0)</f>
        <v>0</v>
      </c>
      <c r="S34" s="19">
        <f>ROUND(Budget!S34*80%,0)</f>
        <v>15567290</v>
      </c>
      <c r="T34" s="19">
        <f>ROUND(Budget!T34*80%,0)</f>
        <v>0</v>
      </c>
      <c r="U34" s="19">
        <f>ROUND(Budget!U34*80%,0)</f>
        <v>18280857</v>
      </c>
      <c r="V34" s="19">
        <f>ROUND(Budget!V34*80%,0)</f>
        <v>0</v>
      </c>
      <c r="W34" s="19">
        <f>ROUND(Budget!W34*80%,0)</f>
        <v>17169270</v>
      </c>
      <c r="X34" s="19">
        <f>ROUND(Budget!X34*80%,0)</f>
        <v>0</v>
      </c>
      <c r="Y34" s="19">
        <f>ROUND(Budget!Y34*80%,0)</f>
        <v>9621133</v>
      </c>
      <c r="Z34" s="19">
        <f>ROUND(Budget!Z34*80%,0)</f>
        <v>0</v>
      </c>
      <c r="AA34" s="19">
        <f>ROUND(Budget!AA34*80%,0)</f>
        <v>8175602</v>
      </c>
      <c r="AB34" s="19">
        <f>ROUND(Budget!AB34*80%,0)</f>
        <v>0</v>
      </c>
      <c r="AC34" s="19">
        <f>ROUND(Budget!AC34*80%,0)</f>
        <v>26249754</v>
      </c>
      <c r="AD34" s="19">
        <f>ROUND(Budget!AD34*80%,0)</f>
        <v>0</v>
      </c>
      <c r="AE34" s="19">
        <f>ROUND(Budget!AE34*80%,0)</f>
        <v>16321830</v>
      </c>
      <c r="AF34" s="19">
        <f>ROUND(Budget!AF34*80%,0)</f>
        <v>0</v>
      </c>
      <c r="AG34" s="19">
        <f>ROUND(Budget!AG34*80%,0)</f>
        <v>23492769</v>
      </c>
      <c r="AH34" s="19">
        <f>ROUND(Budget!AH34*80%,0)</f>
        <v>0</v>
      </c>
      <c r="AI34" s="19">
        <f>ROUND(Budget!AI34*80%,0)</f>
        <v>17589778</v>
      </c>
      <c r="AJ34" s="19">
        <f>ROUND(Budget!AJ34*80%,0)</f>
        <v>0</v>
      </c>
      <c r="AK34" s="19">
        <f>ROUND(Budget!AK34*80%,0)</f>
        <v>15215382</v>
      </c>
      <c r="AL34" s="19">
        <f>ROUND(Budget!AL34*80%,0)</f>
        <v>0</v>
      </c>
      <c r="AM34" s="19">
        <f>ROUND(Budget!AM34*80%,0)</f>
        <v>6132128</v>
      </c>
      <c r="AN34" s="19">
        <f>ROUND(Budget!AN34*80%,0)</f>
        <v>0</v>
      </c>
      <c r="AO34" s="19">
        <f>ROUND(Budget!AO34*80%,0)</f>
        <v>805977</v>
      </c>
      <c r="AP34" s="19">
        <f>ROUND(Budget!AP34*80%,0)</f>
        <v>0</v>
      </c>
      <c r="AQ34" s="19">
        <f>ROUND(Budget!AQ34*80%,0)</f>
        <v>2457006</v>
      </c>
      <c r="AR34" s="19">
        <f>ROUND(Budget!AR34*80%,0)</f>
        <v>0</v>
      </c>
      <c r="AS34" s="19">
        <f>ROUND(Budget!AS34*80%,0)</f>
        <v>1687858</v>
      </c>
      <c r="AT34" s="19">
        <f>ROUND(Budget!AT34*80%,0)</f>
        <v>0</v>
      </c>
      <c r="AU34" s="19">
        <f>ROUND(Budget!AU34*80%,0)</f>
        <v>1223150</v>
      </c>
      <c r="AV34" s="19">
        <f>ROUND(Budget!AV34*80%,0)</f>
        <v>0</v>
      </c>
      <c r="AW34" s="19">
        <f>ROUND(Budget!AW34*80%,0)</f>
        <v>11968867</v>
      </c>
      <c r="AX34" s="19">
        <f>ROUND(Budget!AX34*80%,0)</f>
        <v>0</v>
      </c>
      <c r="AY34" s="19">
        <f>ROUND(Budget!AY34*80%,0)</f>
        <v>0</v>
      </c>
      <c r="AZ34" s="19">
        <f>ROUND(Budget!AZ34*80%,0)</f>
        <v>0</v>
      </c>
      <c r="BA34" s="19">
        <f>ROUND(Budget!BA34*80%,0)</f>
        <v>0</v>
      </c>
      <c r="BB34" s="19">
        <f>ROUND(Budget!BB34*80%,0)</f>
        <v>0</v>
      </c>
      <c r="BC34" s="19">
        <f>ROUND(Budget!BC34*80%,0)</f>
        <v>0</v>
      </c>
      <c r="BD34" s="19">
        <f>ROUND(Budget!BD34*80%,0)</f>
        <v>0</v>
      </c>
      <c r="BE34" s="19">
        <f>ROUND(Budget!BE34*80%,0)</f>
        <v>0</v>
      </c>
      <c r="BF34" s="19">
        <f>ROUND(Budget!BF34*80%,0)</f>
        <v>0</v>
      </c>
      <c r="BG34" s="16">
        <f t="shared" si="0"/>
        <v>340782479</v>
      </c>
      <c r="BH34" s="16">
        <f t="shared" si="0"/>
        <v>0</v>
      </c>
      <c r="BI34" s="104">
        <f t="shared" si="1"/>
        <v>340782479</v>
      </c>
      <c r="BJ34" s="104">
        <f t="shared" si="2"/>
        <v>0</v>
      </c>
      <c r="BK34" s="105">
        <f t="shared" si="3"/>
        <v>8175602</v>
      </c>
      <c r="BL34" s="106"/>
      <c r="BM34" s="105"/>
      <c r="BN34" s="106"/>
    </row>
    <row r="35" spans="1:66" x14ac:dyDescent="0.3">
      <c r="A35" s="26">
        <v>75.214699999999993</v>
      </c>
      <c r="B35" s="107" t="s">
        <v>1407</v>
      </c>
      <c r="C35" s="19">
        <f>ROUND(Budget!C35*80%,0)</f>
        <v>0</v>
      </c>
      <c r="D35" s="19">
        <f>ROUND(Budget!D35*80%,0)</f>
        <v>0</v>
      </c>
      <c r="E35" s="19">
        <f>ROUND(Budget!E35*80%,0)</f>
        <v>0</v>
      </c>
      <c r="F35" s="19">
        <f>ROUND(Budget!F35*80%,0)</f>
        <v>0</v>
      </c>
      <c r="G35" s="19">
        <f>ROUND(Budget!G35*80%,0)</f>
        <v>0</v>
      </c>
      <c r="H35" s="19">
        <f>ROUND(Budget!H35*80%,0)</f>
        <v>0</v>
      </c>
      <c r="I35" s="19">
        <f>ROUND(Budget!I35*80%,0)</f>
        <v>0</v>
      </c>
      <c r="J35" s="19">
        <f>ROUND(Budget!J35*80%,0)</f>
        <v>0</v>
      </c>
      <c r="K35" s="19">
        <f>ROUND(Budget!K35*80%,0)</f>
        <v>0</v>
      </c>
      <c r="L35" s="19">
        <f>ROUND(Budget!L35*80%,0)</f>
        <v>0</v>
      </c>
      <c r="M35" s="19">
        <f>ROUND(Budget!M35*80%,0)</f>
        <v>0</v>
      </c>
      <c r="N35" s="19">
        <f>ROUND(Budget!N35*80%,0)</f>
        <v>0</v>
      </c>
      <c r="O35" s="19">
        <f>ROUND(Budget!O35*80%,0)</f>
        <v>16139</v>
      </c>
      <c r="P35" s="19">
        <f>ROUND(Budget!P35*80%,0)</f>
        <v>0</v>
      </c>
      <c r="Q35" s="19">
        <f>ROUND(Budget!Q35*80%,0)</f>
        <v>0</v>
      </c>
      <c r="R35" s="19">
        <f>ROUND(Budget!R35*80%,0)</f>
        <v>0</v>
      </c>
      <c r="S35" s="19">
        <f>ROUND(Budget!S35*80%,0)</f>
        <v>0</v>
      </c>
      <c r="T35" s="19">
        <f>ROUND(Budget!T35*80%,0)</f>
        <v>0</v>
      </c>
      <c r="U35" s="19">
        <f>ROUND(Budget!U35*80%,0)</f>
        <v>0</v>
      </c>
      <c r="V35" s="19">
        <f>ROUND(Budget!V35*80%,0)</f>
        <v>0</v>
      </c>
      <c r="W35" s="19">
        <f>ROUND(Budget!W35*80%,0)</f>
        <v>0</v>
      </c>
      <c r="X35" s="19">
        <f>ROUND(Budget!X35*80%,0)</f>
        <v>0</v>
      </c>
      <c r="Y35" s="19">
        <f>ROUND(Budget!Y35*80%,0)</f>
        <v>127774</v>
      </c>
      <c r="Z35" s="19">
        <f>ROUND(Budget!Z35*80%,0)</f>
        <v>0</v>
      </c>
      <c r="AA35" s="19">
        <f>ROUND(Budget!AA35*80%,0)</f>
        <v>0</v>
      </c>
      <c r="AB35" s="19">
        <f>ROUND(Budget!AB35*80%,0)</f>
        <v>0</v>
      </c>
      <c r="AC35" s="19">
        <f>ROUND(Budget!AC35*80%,0)</f>
        <v>0</v>
      </c>
      <c r="AD35" s="19">
        <f>ROUND(Budget!AD35*80%,0)</f>
        <v>0</v>
      </c>
      <c r="AE35" s="19">
        <f>ROUND(Budget!AE35*80%,0)</f>
        <v>0</v>
      </c>
      <c r="AF35" s="19">
        <f>ROUND(Budget!AF35*80%,0)</f>
        <v>0</v>
      </c>
      <c r="AG35" s="19">
        <f>ROUND(Budget!AG35*80%,0)</f>
        <v>0</v>
      </c>
      <c r="AH35" s="19">
        <f>ROUND(Budget!AH35*80%,0)</f>
        <v>0</v>
      </c>
      <c r="AI35" s="19">
        <f>ROUND(Budget!AI35*80%,0)</f>
        <v>0</v>
      </c>
      <c r="AJ35" s="19">
        <f>ROUND(Budget!AJ35*80%,0)</f>
        <v>0</v>
      </c>
      <c r="AK35" s="19">
        <f>ROUND(Budget!AK35*80%,0)</f>
        <v>0</v>
      </c>
      <c r="AL35" s="19">
        <f>ROUND(Budget!AL35*80%,0)</f>
        <v>0</v>
      </c>
      <c r="AM35" s="19">
        <f>ROUND(Budget!AM35*80%,0)</f>
        <v>0</v>
      </c>
      <c r="AN35" s="19">
        <f>ROUND(Budget!AN35*80%,0)</f>
        <v>0</v>
      </c>
      <c r="AO35" s="19">
        <f>ROUND(Budget!AO35*80%,0)</f>
        <v>0</v>
      </c>
      <c r="AP35" s="19">
        <f>ROUND(Budget!AP35*80%,0)</f>
        <v>0</v>
      </c>
      <c r="AQ35" s="19">
        <f>ROUND(Budget!AQ35*80%,0)</f>
        <v>0</v>
      </c>
      <c r="AR35" s="19">
        <f>ROUND(Budget!AR35*80%,0)</f>
        <v>0</v>
      </c>
      <c r="AS35" s="19">
        <f>ROUND(Budget!AS35*80%,0)</f>
        <v>0</v>
      </c>
      <c r="AT35" s="19">
        <f>ROUND(Budget!AT35*80%,0)</f>
        <v>0</v>
      </c>
      <c r="AU35" s="19">
        <f>ROUND(Budget!AU35*80%,0)</f>
        <v>0</v>
      </c>
      <c r="AV35" s="19">
        <f>ROUND(Budget!AV35*80%,0)</f>
        <v>0</v>
      </c>
      <c r="AW35" s="19">
        <f>ROUND(Budget!AW35*80%,0)</f>
        <v>0</v>
      </c>
      <c r="AX35" s="19">
        <f>ROUND(Budget!AX35*80%,0)</f>
        <v>0</v>
      </c>
      <c r="AY35" s="19">
        <f>ROUND(Budget!AY35*80%,0)</f>
        <v>0</v>
      </c>
      <c r="AZ35" s="19">
        <f>ROUND(Budget!AZ35*80%,0)</f>
        <v>0</v>
      </c>
      <c r="BA35" s="19">
        <f>ROUND(Budget!BA35*80%,0)</f>
        <v>0</v>
      </c>
      <c r="BB35" s="19">
        <f>ROUND(Budget!BB35*80%,0)</f>
        <v>0</v>
      </c>
      <c r="BC35" s="19">
        <f>ROUND(Budget!BC35*80%,0)</f>
        <v>0</v>
      </c>
      <c r="BD35" s="19">
        <f>ROUND(Budget!BD35*80%,0)</f>
        <v>0</v>
      </c>
      <c r="BE35" s="19">
        <f>ROUND(Budget!BE35*80%,0)</f>
        <v>0</v>
      </c>
      <c r="BF35" s="19">
        <f>ROUND(Budget!BF35*80%,0)</f>
        <v>0</v>
      </c>
      <c r="BG35" s="16">
        <f t="shared" si="0"/>
        <v>143913</v>
      </c>
      <c r="BH35" s="16">
        <f t="shared" si="0"/>
        <v>0</v>
      </c>
      <c r="BI35" s="104">
        <f t="shared" si="1"/>
        <v>143913</v>
      </c>
      <c r="BJ35" s="104">
        <f t="shared" si="2"/>
        <v>0</v>
      </c>
      <c r="BK35" s="105">
        <f t="shared" si="3"/>
        <v>0</v>
      </c>
      <c r="BL35" s="106"/>
      <c r="BM35" s="105"/>
      <c r="BN35" s="106"/>
    </row>
    <row r="36" spans="1:66" ht="31.5" x14ac:dyDescent="0.3">
      <c r="A36" s="26">
        <v>75.215699999999998</v>
      </c>
      <c r="B36" s="107" t="s">
        <v>1408</v>
      </c>
      <c r="C36" s="19">
        <f>ROUND(Budget!C36*80%,0)</f>
        <v>4321910</v>
      </c>
      <c r="D36" s="19">
        <f>ROUND(Budget!D36*80%,0)</f>
        <v>0</v>
      </c>
      <c r="E36" s="19">
        <f>ROUND(Budget!E36*80%,0)</f>
        <v>6054130</v>
      </c>
      <c r="F36" s="19">
        <f>ROUND(Budget!F36*80%,0)</f>
        <v>0</v>
      </c>
      <c r="G36" s="19">
        <f>ROUND(Budget!G36*80%,0)</f>
        <v>1256423</v>
      </c>
      <c r="H36" s="19">
        <f>ROUND(Budget!H36*80%,0)</f>
        <v>0</v>
      </c>
      <c r="I36" s="19">
        <f>ROUND(Budget!I36*80%,0)</f>
        <v>1256423</v>
      </c>
      <c r="J36" s="19">
        <f>ROUND(Budget!J36*80%,0)</f>
        <v>0</v>
      </c>
      <c r="K36" s="19">
        <f>ROUND(Budget!K36*80%,0)</f>
        <v>1836690</v>
      </c>
      <c r="L36" s="19">
        <f>ROUND(Budget!L36*80%,0)</f>
        <v>0</v>
      </c>
      <c r="M36" s="19">
        <f>ROUND(Budget!M36*80%,0)</f>
        <v>804958</v>
      </c>
      <c r="N36" s="19">
        <f>ROUND(Budget!N36*80%,0)</f>
        <v>0</v>
      </c>
      <c r="O36" s="19">
        <f>ROUND(Budget!O36*80%,0)</f>
        <v>393108</v>
      </c>
      <c r="P36" s="19">
        <f>ROUND(Budget!P36*80%,0)</f>
        <v>0</v>
      </c>
      <c r="Q36" s="19">
        <f>ROUND(Budget!Q36*80%,0)</f>
        <v>1626943</v>
      </c>
      <c r="R36" s="19">
        <f>ROUND(Budget!R36*80%,0)</f>
        <v>0</v>
      </c>
      <c r="S36" s="19">
        <f>ROUND(Budget!S36*80%,0)</f>
        <v>1344625</v>
      </c>
      <c r="T36" s="19">
        <f>ROUND(Budget!T36*80%,0)</f>
        <v>0</v>
      </c>
      <c r="U36" s="19">
        <f>ROUND(Budget!U36*80%,0)</f>
        <v>1896030</v>
      </c>
      <c r="V36" s="19">
        <f>ROUND(Budget!V36*80%,0)</f>
        <v>0</v>
      </c>
      <c r="W36" s="19">
        <f>ROUND(Budget!W36*80%,0)</f>
        <v>812790</v>
      </c>
      <c r="X36" s="19">
        <f>ROUND(Budget!X36*80%,0)</f>
        <v>0</v>
      </c>
      <c r="Y36" s="19">
        <f>ROUND(Budget!Y36*80%,0)</f>
        <v>110492</v>
      </c>
      <c r="Z36" s="19">
        <f>ROUND(Budget!Z36*80%,0)</f>
        <v>0</v>
      </c>
      <c r="AA36" s="19">
        <f>ROUND(Budget!AA36*80%,0)</f>
        <v>744917</v>
      </c>
      <c r="AB36" s="19">
        <f>ROUND(Budget!AB36*80%,0)</f>
        <v>0</v>
      </c>
      <c r="AC36" s="19">
        <f>ROUND(Budget!AC36*80%,0)</f>
        <v>1507999</v>
      </c>
      <c r="AD36" s="19">
        <f>ROUND(Budget!AD36*80%,0)</f>
        <v>0</v>
      </c>
      <c r="AE36" s="19">
        <f>ROUND(Budget!AE36*80%,0)</f>
        <v>2144848</v>
      </c>
      <c r="AF36" s="19">
        <f>ROUND(Budget!AF36*80%,0)</f>
        <v>0</v>
      </c>
      <c r="AG36" s="19">
        <f>ROUND(Budget!AG36*80%,0)</f>
        <v>0</v>
      </c>
      <c r="AH36" s="19">
        <f>ROUND(Budget!AH36*80%,0)</f>
        <v>0</v>
      </c>
      <c r="AI36" s="19">
        <f>ROUND(Budget!AI36*80%,0)</f>
        <v>749733</v>
      </c>
      <c r="AJ36" s="19">
        <f>ROUND(Budget!AJ36*80%,0)</f>
        <v>0</v>
      </c>
      <c r="AK36" s="19">
        <f>ROUND(Budget!AK36*80%,0)</f>
        <v>0</v>
      </c>
      <c r="AL36" s="19">
        <f>ROUND(Budget!AL36*80%,0)</f>
        <v>0</v>
      </c>
      <c r="AM36" s="19">
        <f>ROUND(Budget!AM36*80%,0)</f>
        <v>0</v>
      </c>
      <c r="AN36" s="19">
        <f>ROUND(Budget!AN36*80%,0)</f>
        <v>0</v>
      </c>
      <c r="AO36" s="19">
        <f>ROUND(Budget!AO36*80%,0)</f>
        <v>25189</v>
      </c>
      <c r="AP36" s="19">
        <f>ROUND(Budget!AP36*80%,0)</f>
        <v>0</v>
      </c>
      <c r="AQ36" s="19">
        <f>ROUND(Budget!AQ36*80%,0)</f>
        <v>0</v>
      </c>
      <c r="AR36" s="19">
        <f>ROUND(Budget!AR36*80%,0)</f>
        <v>0</v>
      </c>
      <c r="AS36" s="19">
        <f>ROUND(Budget!AS36*80%,0)</f>
        <v>0</v>
      </c>
      <c r="AT36" s="19">
        <f>ROUND(Budget!AT36*80%,0)</f>
        <v>0</v>
      </c>
      <c r="AU36" s="19">
        <f>ROUND(Budget!AU36*80%,0)</f>
        <v>0</v>
      </c>
      <c r="AV36" s="19">
        <f>ROUND(Budget!AV36*80%,0)</f>
        <v>0</v>
      </c>
      <c r="AW36" s="19">
        <f>ROUND(Budget!AW36*80%,0)</f>
        <v>0</v>
      </c>
      <c r="AX36" s="19">
        <f>ROUND(Budget!AX36*80%,0)</f>
        <v>0</v>
      </c>
      <c r="AY36" s="19">
        <f>ROUND(Budget!AY36*80%,0)</f>
        <v>0</v>
      </c>
      <c r="AZ36" s="19">
        <f>ROUND(Budget!AZ36*80%,0)</f>
        <v>0</v>
      </c>
      <c r="BA36" s="19">
        <f>ROUND(Budget!BA36*80%,0)</f>
        <v>0</v>
      </c>
      <c r="BB36" s="19">
        <f>ROUND(Budget!BB36*80%,0)</f>
        <v>0</v>
      </c>
      <c r="BC36" s="19">
        <f>ROUND(Budget!BC36*80%,0)</f>
        <v>0</v>
      </c>
      <c r="BD36" s="19">
        <f>ROUND(Budget!BD36*80%,0)</f>
        <v>0</v>
      </c>
      <c r="BE36" s="19">
        <f>ROUND(Budget!BE36*80%,0)</f>
        <v>0</v>
      </c>
      <c r="BF36" s="19">
        <f>ROUND(Budget!BF36*80%,0)</f>
        <v>0</v>
      </c>
      <c r="BG36" s="16">
        <f t="shared" si="0"/>
        <v>26887208</v>
      </c>
      <c r="BH36" s="16">
        <f t="shared" si="0"/>
        <v>0</v>
      </c>
      <c r="BI36" s="104">
        <f t="shared" si="1"/>
        <v>26887208</v>
      </c>
      <c r="BJ36" s="104">
        <f t="shared" si="2"/>
        <v>0</v>
      </c>
      <c r="BK36" s="105">
        <f t="shared" si="3"/>
        <v>744917</v>
      </c>
      <c r="BL36" s="106"/>
      <c r="BM36" s="105"/>
      <c r="BN36" s="106"/>
    </row>
    <row r="37" spans="1:66" ht="31.5" x14ac:dyDescent="0.3">
      <c r="A37" s="26">
        <v>75.217699999999994</v>
      </c>
      <c r="B37" s="107" t="s">
        <v>1409</v>
      </c>
      <c r="C37" s="19">
        <f>ROUND(Budget!C37*80%,0)</f>
        <v>2959118</v>
      </c>
      <c r="D37" s="19">
        <f>ROUND(Budget!D37*80%,0)</f>
        <v>0</v>
      </c>
      <c r="E37" s="19">
        <f>ROUND(Budget!E37*80%,0)</f>
        <v>0</v>
      </c>
      <c r="F37" s="19">
        <f>ROUND(Budget!F37*80%,0)</f>
        <v>0</v>
      </c>
      <c r="G37" s="19">
        <f>ROUND(Budget!G37*80%,0)</f>
        <v>1526227</v>
      </c>
      <c r="H37" s="19">
        <f>ROUND(Budget!H37*80%,0)</f>
        <v>0</v>
      </c>
      <c r="I37" s="19">
        <f>ROUND(Budget!I37*80%,0)</f>
        <v>1526227</v>
      </c>
      <c r="J37" s="19">
        <f>ROUND(Budget!J37*80%,0)</f>
        <v>0</v>
      </c>
      <c r="K37" s="19">
        <f>ROUND(Budget!K37*80%,0)</f>
        <v>0</v>
      </c>
      <c r="L37" s="19">
        <f>ROUND(Budget!L37*80%,0)</f>
        <v>0</v>
      </c>
      <c r="M37" s="19">
        <f>ROUND(Budget!M37*80%,0)</f>
        <v>1339943</v>
      </c>
      <c r="N37" s="19">
        <f>ROUND(Budget!N37*80%,0)</f>
        <v>0</v>
      </c>
      <c r="O37" s="19">
        <f>ROUND(Budget!O37*80%,0)</f>
        <v>825057</v>
      </c>
      <c r="P37" s="19">
        <f>ROUND(Budget!P37*80%,0)</f>
        <v>0</v>
      </c>
      <c r="Q37" s="19">
        <f>ROUND(Budget!Q37*80%,0)</f>
        <v>2538921</v>
      </c>
      <c r="R37" s="19">
        <f>ROUND(Budget!R37*80%,0)</f>
        <v>0</v>
      </c>
      <c r="S37" s="19">
        <f>ROUND(Budget!S37*80%,0)</f>
        <v>820683</v>
      </c>
      <c r="T37" s="19">
        <f>ROUND(Budget!T37*80%,0)</f>
        <v>0</v>
      </c>
      <c r="U37" s="19">
        <f>ROUND(Budget!U37*80%,0)</f>
        <v>985</v>
      </c>
      <c r="V37" s="19">
        <f>ROUND(Budget!V37*80%,0)</f>
        <v>0</v>
      </c>
      <c r="W37" s="19">
        <f>ROUND(Budget!W37*80%,0)</f>
        <v>0</v>
      </c>
      <c r="X37" s="19">
        <f>ROUND(Budget!X37*80%,0)</f>
        <v>0</v>
      </c>
      <c r="Y37" s="19">
        <f>ROUND(Budget!Y37*80%,0)</f>
        <v>400070</v>
      </c>
      <c r="Z37" s="19">
        <f>ROUND(Budget!Z37*80%,0)</f>
        <v>0</v>
      </c>
      <c r="AA37" s="19">
        <f>ROUND(Budget!AA37*80%,0)</f>
        <v>0</v>
      </c>
      <c r="AB37" s="19">
        <f>ROUND(Budget!AB37*80%,0)</f>
        <v>0</v>
      </c>
      <c r="AC37" s="19">
        <f>ROUND(Budget!AC37*80%,0)</f>
        <v>0</v>
      </c>
      <c r="AD37" s="19">
        <f>ROUND(Budget!AD37*80%,0)</f>
        <v>0</v>
      </c>
      <c r="AE37" s="19">
        <f>ROUND(Budget!AE37*80%,0)</f>
        <v>0</v>
      </c>
      <c r="AF37" s="19">
        <f>ROUND(Budget!AF37*80%,0)</f>
        <v>0</v>
      </c>
      <c r="AG37" s="19">
        <f>ROUND(Budget!AG37*80%,0)</f>
        <v>0</v>
      </c>
      <c r="AH37" s="19">
        <f>ROUND(Budget!AH37*80%,0)</f>
        <v>0</v>
      </c>
      <c r="AI37" s="19">
        <f>ROUND(Budget!AI37*80%,0)</f>
        <v>1130066</v>
      </c>
      <c r="AJ37" s="19">
        <f>ROUND(Budget!AJ37*80%,0)</f>
        <v>0</v>
      </c>
      <c r="AK37" s="19">
        <f>ROUND(Budget!AK37*80%,0)</f>
        <v>0</v>
      </c>
      <c r="AL37" s="19">
        <f>ROUND(Budget!AL37*80%,0)</f>
        <v>0</v>
      </c>
      <c r="AM37" s="19">
        <f>ROUND(Budget!AM37*80%,0)</f>
        <v>0</v>
      </c>
      <c r="AN37" s="19">
        <f>ROUND(Budget!AN37*80%,0)</f>
        <v>0</v>
      </c>
      <c r="AO37" s="19">
        <f>ROUND(Budget!AO37*80%,0)</f>
        <v>0</v>
      </c>
      <c r="AP37" s="19">
        <f>ROUND(Budget!AP37*80%,0)</f>
        <v>0</v>
      </c>
      <c r="AQ37" s="19">
        <f>ROUND(Budget!AQ37*80%,0)</f>
        <v>0</v>
      </c>
      <c r="AR37" s="19">
        <f>ROUND(Budget!AR37*80%,0)</f>
        <v>0</v>
      </c>
      <c r="AS37" s="19">
        <f>ROUND(Budget!AS37*80%,0)</f>
        <v>0</v>
      </c>
      <c r="AT37" s="19">
        <f>ROUND(Budget!AT37*80%,0)</f>
        <v>0</v>
      </c>
      <c r="AU37" s="19">
        <f>ROUND(Budget!AU37*80%,0)</f>
        <v>0</v>
      </c>
      <c r="AV37" s="19">
        <f>ROUND(Budget!AV37*80%,0)</f>
        <v>0</v>
      </c>
      <c r="AW37" s="19">
        <f>ROUND(Budget!AW37*80%,0)</f>
        <v>0</v>
      </c>
      <c r="AX37" s="19">
        <f>ROUND(Budget!AX37*80%,0)</f>
        <v>0</v>
      </c>
      <c r="AY37" s="19">
        <f>ROUND(Budget!AY37*80%,0)</f>
        <v>0</v>
      </c>
      <c r="AZ37" s="19">
        <f>ROUND(Budget!AZ37*80%,0)</f>
        <v>0</v>
      </c>
      <c r="BA37" s="19">
        <f>ROUND(Budget!BA37*80%,0)</f>
        <v>0</v>
      </c>
      <c r="BB37" s="19">
        <f>ROUND(Budget!BB37*80%,0)</f>
        <v>0</v>
      </c>
      <c r="BC37" s="19">
        <f>ROUND(Budget!BC37*80%,0)</f>
        <v>0</v>
      </c>
      <c r="BD37" s="19">
        <f>ROUND(Budget!BD37*80%,0)</f>
        <v>0</v>
      </c>
      <c r="BE37" s="19">
        <f>ROUND(Budget!BE37*80%,0)</f>
        <v>0</v>
      </c>
      <c r="BF37" s="19">
        <f>ROUND(Budget!BF37*80%,0)</f>
        <v>0</v>
      </c>
      <c r="BG37" s="16">
        <f t="shared" si="0"/>
        <v>13067297</v>
      </c>
      <c r="BH37" s="16">
        <f t="shared" si="0"/>
        <v>0</v>
      </c>
      <c r="BI37" s="104">
        <f t="shared" si="1"/>
        <v>13067297</v>
      </c>
      <c r="BJ37" s="104">
        <f t="shared" si="2"/>
        <v>0</v>
      </c>
      <c r="BK37" s="105">
        <f t="shared" si="3"/>
        <v>0</v>
      </c>
      <c r="BL37" s="106"/>
      <c r="BM37" s="105"/>
      <c r="BN37" s="106"/>
    </row>
    <row r="38" spans="1:66" x14ac:dyDescent="0.3">
      <c r="A38" s="26">
        <v>75.220699999999994</v>
      </c>
      <c r="B38" s="107" t="s">
        <v>1410</v>
      </c>
      <c r="C38" s="19">
        <f>ROUND(Budget!C38*80%,0)</f>
        <v>0</v>
      </c>
      <c r="D38" s="19">
        <f>ROUND(Budget!D38*80%,0)</f>
        <v>0</v>
      </c>
      <c r="E38" s="19">
        <f>ROUND(Budget!E38*80%,0)</f>
        <v>0</v>
      </c>
      <c r="F38" s="19">
        <f>ROUND(Budget!F38*80%,0)</f>
        <v>0</v>
      </c>
      <c r="G38" s="19">
        <f>ROUND(Budget!G38*80%,0)</f>
        <v>0</v>
      </c>
      <c r="H38" s="19">
        <f>ROUND(Budget!H38*80%,0)</f>
        <v>0</v>
      </c>
      <c r="I38" s="19">
        <f>ROUND(Budget!I38*80%,0)</f>
        <v>0</v>
      </c>
      <c r="J38" s="19">
        <f>ROUND(Budget!J38*80%,0)</f>
        <v>0</v>
      </c>
      <c r="K38" s="19">
        <f>ROUND(Budget!K38*80%,0)</f>
        <v>0</v>
      </c>
      <c r="L38" s="19">
        <f>ROUND(Budget!L38*80%,0)</f>
        <v>0</v>
      </c>
      <c r="M38" s="19">
        <f>ROUND(Budget!M38*80%,0)</f>
        <v>0</v>
      </c>
      <c r="N38" s="19">
        <f>ROUND(Budget!N38*80%,0)</f>
        <v>0</v>
      </c>
      <c r="O38" s="19">
        <f>ROUND(Budget!O38*80%,0)</f>
        <v>0</v>
      </c>
      <c r="P38" s="19">
        <f>ROUND(Budget!P38*80%,0)</f>
        <v>0</v>
      </c>
      <c r="Q38" s="19">
        <f>ROUND(Budget!Q38*80%,0)</f>
        <v>0</v>
      </c>
      <c r="R38" s="19">
        <f>ROUND(Budget!R38*80%,0)</f>
        <v>0</v>
      </c>
      <c r="S38" s="19">
        <f>ROUND(Budget!S38*80%,0)</f>
        <v>0</v>
      </c>
      <c r="T38" s="19">
        <f>ROUND(Budget!T38*80%,0)</f>
        <v>0</v>
      </c>
      <c r="U38" s="19">
        <f>ROUND(Budget!U38*80%,0)</f>
        <v>0</v>
      </c>
      <c r="V38" s="19">
        <f>ROUND(Budget!V38*80%,0)</f>
        <v>0</v>
      </c>
      <c r="W38" s="19">
        <f>ROUND(Budget!W38*80%,0)</f>
        <v>0</v>
      </c>
      <c r="X38" s="19">
        <f>ROUND(Budget!X38*80%,0)</f>
        <v>0</v>
      </c>
      <c r="Y38" s="19">
        <f>ROUND(Budget!Y38*80%,0)</f>
        <v>255298</v>
      </c>
      <c r="Z38" s="19">
        <f>ROUND(Budget!Z38*80%,0)</f>
        <v>0</v>
      </c>
      <c r="AA38" s="19">
        <f>ROUND(Budget!AA38*80%,0)</f>
        <v>0</v>
      </c>
      <c r="AB38" s="19">
        <f>ROUND(Budget!AB38*80%,0)</f>
        <v>0</v>
      </c>
      <c r="AC38" s="19">
        <f>ROUND(Budget!AC38*80%,0)</f>
        <v>0</v>
      </c>
      <c r="AD38" s="19">
        <f>ROUND(Budget!AD38*80%,0)</f>
        <v>0</v>
      </c>
      <c r="AE38" s="19">
        <f>ROUND(Budget!AE38*80%,0)</f>
        <v>0</v>
      </c>
      <c r="AF38" s="19">
        <f>ROUND(Budget!AF38*80%,0)</f>
        <v>0</v>
      </c>
      <c r="AG38" s="19">
        <f>ROUND(Budget!AG38*80%,0)</f>
        <v>0</v>
      </c>
      <c r="AH38" s="19">
        <f>ROUND(Budget!AH38*80%,0)</f>
        <v>0</v>
      </c>
      <c r="AI38" s="19">
        <f>ROUND(Budget!AI38*80%,0)</f>
        <v>0</v>
      </c>
      <c r="AJ38" s="19">
        <f>ROUND(Budget!AJ38*80%,0)</f>
        <v>0</v>
      </c>
      <c r="AK38" s="19">
        <f>ROUND(Budget!AK38*80%,0)</f>
        <v>0</v>
      </c>
      <c r="AL38" s="19">
        <f>ROUND(Budget!AL38*80%,0)</f>
        <v>0</v>
      </c>
      <c r="AM38" s="19">
        <f>ROUND(Budget!AM38*80%,0)</f>
        <v>0</v>
      </c>
      <c r="AN38" s="19">
        <f>ROUND(Budget!AN38*80%,0)</f>
        <v>0</v>
      </c>
      <c r="AO38" s="19">
        <f>ROUND(Budget!AO38*80%,0)</f>
        <v>0</v>
      </c>
      <c r="AP38" s="19">
        <f>ROUND(Budget!AP38*80%,0)</f>
        <v>0</v>
      </c>
      <c r="AQ38" s="19">
        <f>ROUND(Budget!AQ38*80%,0)</f>
        <v>0</v>
      </c>
      <c r="AR38" s="19">
        <f>ROUND(Budget!AR38*80%,0)</f>
        <v>0</v>
      </c>
      <c r="AS38" s="19">
        <f>ROUND(Budget!AS38*80%,0)</f>
        <v>0</v>
      </c>
      <c r="AT38" s="19">
        <f>ROUND(Budget!AT38*80%,0)</f>
        <v>0</v>
      </c>
      <c r="AU38" s="19">
        <f>ROUND(Budget!AU38*80%,0)</f>
        <v>0</v>
      </c>
      <c r="AV38" s="19">
        <f>ROUND(Budget!AV38*80%,0)</f>
        <v>0</v>
      </c>
      <c r="AW38" s="19">
        <f>ROUND(Budget!AW38*80%,0)</f>
        <v>0</v>
      </c>
      <c r="AX38" s="19">
        <f>ROUND(Budget!AX38*80%,0)</f>
        <v>0</v>
      </c>
      <c r="AY38" s="19">
        <f>ROUND(Budget!AY38*80%,0)</f>
        <v>0</v>
      </c>
      <c r="AZ38" s="19">
        <f>ROUND(Budget!AZ38*80%,0)</f>
        <v>0</v>
      </c>
      <c r="BA38" s="19">
        <f>ROUND(Budget!BA38*80%,0)</f>
        <v>0</v>
      </c>
      <c r="BB38" s="19">
        <f>ROUND(Budget!BB38*80%,0)</f>
        <v>0</v>
      </c>
      <c r="BC38" s="19">
        <f>ROUND(Budget!BC38*80%,0)</f>
        <v>0</v>
      </c>
      <c r="BD38" s="19">
        <f>ROUND(Budget!BD38*80%,0)</f>
        <v>0</v>
      </c>
      <c r="BE38" s="19">
        <f>ROUND(Budget!BE38*80%,0)</f>
        <v>0</v>
      </c>
      <c r="BF38" s="19">
        <f>ROUND(Budget!BF38*80%,0)</f>
        <v>0</v>
      </c>
      <c r="BG38" s="16">
        <f t="shared" si="0"/>
        <v>255298</v>
      </c>
      <c r="BH38" s="16">
        <f t="shared" si="0"/>
        <v>0</v>
      </c>
      <c r="BI38" s="104">
        <f t="shared" si="1"/>
        <v>255298</v>
      </c>
      <c r="BJ38" s="104">
        <f t="shared" si="2"/>
        <v>0</v>
      </c>
      <c r="BK38" s="105">
        <f t="shared" si="3"/>
        <v>0</v>
      </c>
      <c r="BL38" s="106"/>
      <c r="BM38" s="105"/>
      <c r="BN38" s="106"/>
    </row>
    <row r="39" spans="1:66" x14ac:dyDescent="0.3">
      <c r="A39" s="26">
        <v>75.310699999999997</v>
      </c>
      <c r="B39" s="107" t="s">
        <v>1411</v>
      </c>
      <c r="C39" s="19">
        <f>ROUND(Budget!C39*80%,0)</f>
        <v>0</v>
      </c>
      <c r="D39" s="19">
        <f>ROUND(Budget!D39*80%,0)</f>
        <v>0</v>
      </c>
      <c r="E39" s="19">
        <f>ROUND(Budget!E39*80%,0)</f>
        <v>0</v>
      </c>
      <c r="F39" s="19">
        <f>ROUND(Budget!F39*80%,0)</f>
        <v>0</v>
      </c>
      <c r="G39" s="19">
        <f>ROUND(Budget!G39*80%,0)</f>
        <v>0</v>
      </c>
      <c r="H39" s="19">
        <f>ROUND(Budget!H39*80%,0)</f>
        <v>0</v>
      </c>
      <c r="I39" s="19">
        <f>ROUND(Budget!I39*80%,0)</f>
        <v>0</v>
      </c>
      <c r="J39" s="19">
        <f>ROUND(Budget!J39*80%,0)</f>
        <v>0</v>
      </c>
      <c r="K39" s="19">
        <f>ROUND(Budget!K39*80%,0)</f>
        <v>0</v>
      </c>
      <c r="L39" s="19">
        <f>ROUND(Budget!L39*80%,0)</f>
        <v>0</v>
      </c>
      <c r="M39" s="19">
        <f>ROUND(Budget!M39*80%,0)</f>
        <v>175175</v>
      </c>
      <c r="N39" s="19">
        <f>ROUND(Budget!N39*80%,0)</f>
        <v>0</v>
      </c>
      <c r="O39" s="19">
        <f>ROUND(Budget!O39*80%,0)</f>
        <v>0</v>
      </c>
      <c r="P39" s="19">
        <f>ROUND(Budget!P39*80%,0)</f>
        <v>0</v>
      </c>
      <c r="Q39" s="19">
        <f>ROUND(Budget!Q39*80%,0)</f>
        <v>0</v>
      </c>
      <c r="R39" s="19">
        <f>ROUND(Budget!R39*80%,0)</f>
        <v>0</v>
      </c>
      <c r="S39" s="19">
        <f>ROUND(Budget!S39*80%,0)</f>
        <v>77448</v>
      </c>
      <c r="T39" s="19">
        <f>ROUND(Budget!T39*80%,0)</f>
        <v>0</v>
      </c>
      <c r="U39" s="19">
        <f>ROUND(Budget!U39*80%,0)</f>
        <v>0</v>
      </c>
      <c r="V39" s="19">
        <f>ROUND(Budget!V39*80%,0)</f>
        <v>0</v>
      </c>
      <c r="W39" s="19">
        <f>ROUND(Budget!W39*80%,0)</f>
        <v>15528</v>
      </c>
      <c r="X39" s="19">
        <f>ROUND(Budget!X39*80%,0)</f>
        <v>0</v>
      </c>
      <c r="Y39" s="19">
        <f>ROUND(Budget!Y39*80%,0)</f>
        <v>0</v>
      </c>
      <c r="Z39" s="19">
        <f>ROUND(Budget!Z39*80%,0)</f>
        <v>0</v>
      </c>
      <c r="AA39" s="19">
        <f>ROUND(Budget!AA39*80%,0)</f>
        <v>0</v>
      </c>
      <c r="AB39" s="19">
        <f>ROUND(Budget!AB39*80%,0)</f>
        <v>0</v>
      </c>
      <c r="AC39" s="19">
        <f>ROUND(Budget!AC39*80%,0)</f>
        <v>305502</v>
      </c>
      <c r="AD39" s="19">
        <f>ROUND(Budget!AD39*80%,0)</f>
        <v>0</v>
      </c>
      <c r="AE39" s="19">
        <f>ROUND(Budget!AE39*80%,0)</f>
        <v>0</v>
      </c>
      <c r="AF39" s="19">
        <f>ROUND(Budget!AF39*80%,0)</f>
        <v>0</v>
      </c>
      <c r="AG39" s="19">
        <f>ROUND(Budget!AG39*80%,0)</f>
        <v>0</v>
      </c>
      <c r="AH39" s="19">
        <f>ROUND(Budget!AH39*80%,0)</f>
        <v>0</v>
      </c>
      <c r="AI39" s="19">
        <f>ROUND(Budget!AI39*80%,0)</f>
        <v>10639</v>
      </c>
      <c r="AJ39" s="19">
        <f>ROUND(Budget!AJ39*80%,0)</f>
        <v>0</v>
      </c>
      <c r="AK39" s="19">
        <f>ROUND(Budget!AK39*80%,0)</f>
        <v>0</v>
      </c>
      <c r="AL39" s="19">
        <f>ROUND(Budget!AL39*80%,0)</f>
        <v>0</v>
      </c>
      <c r="AM39" s="19">
        <f>ROUND(Budget!AM39*80%,0)</f>
        <v>212134</v>
      </c>
      <c r="AN39" s="19">
        <f>ROUND(Budget!AN39*80%,0)</f>
        <v>0</v>
      </c>
      <c r="AO39" s="19">
        <f>ROUND(Budget!AO39*80%,0)</f>
        <v>0</v>
      </c>
      <c r="AP39" s="19">
        <f>ROUND(Budget!AP39*80%,0)</f>
        <v>0</v>
      </c>
      <c r="AQ39" s="19">
        <f>ROUND(Budget!AQ39*80%,0)</f>
        <v>0</v>
      </c>
      <c r="AR39" s="19">
        <f>ROUND(Budget!AR39*80%,0)</f>
        <v>0</v>
      </c>
      <c r="AS39" s="19">
        <f>ROUND(Budget!AS39*80%,0)</f>
        <v>0</v>
      </c>
      <c r="AT39" s="19">
        <f>ROUND(Budget!AT39*80%,0)</f>
        <v>0</v>
      </c>
      <c r="AU39" s="19">
        <f>ROUND(Budget!AU39*80%,0)</f>
        <v>0</v>
      </c>
      <c r="AV39" s="19">
        <f>ROUND(Budget!AV39*80%,0)</f>
        <v>0</v>
      </c>
      <c r="AW39" s="19">
        <f>ROUND(Budget!AW39*80%,0)</f>
        <v>0</v>
      </c>
      <c r="AX39" s="19">
        <f>ROUND(Budget!AX39*80%,0)</f>
        <v>0</v>
      </c>
      <c r="AY39" s="19">
        <f>ROUND(Budget!AY39*80%,0)</f>
        <v>0</v>
      </c>
      <c r="AZ39" s="19">
        <f>ROUND(Budget!AZ39*80%,0)</f>
        <v>0</v>
      </c>
      <c r="BA39" s="19">
        <f>ROUND(Budget!BA39*80%,0)</f>
        <v>0</v>
      </c>
      <c r="BB39" s="19">
        <f>ROUND(Budget!BB39*80%,0)</f>
        <v>0</v>
      </c>
      <c r="BC39" s="19">
        <f>ROUND(Budget!BC39*80%,0)</f>
        <v>0</v>
      </c>
      <c r="BD39" s="19">
        <f>ROUND(Budget!BD39*80%,0)</f>
        <v>0</v>
      </c>
      <c r="BE39" s="19">
        <f>ROUND(Budget!BE39*80%,0)</f>
        <v>0</v>
      </c>
      <c r="BF39" s="19">
        <f>ROUND(Budget!BF39*80%,0)</f>
        <v>0</v>
      </c>
      <c r="BG39" s="16">
        <f t="shared" si="0"/>
        <v>796426</v>
      </c>
      <c r="BH39" s="16">
        <f t="shared" si="0"/>
        <v>0</v>
      </c>
      <c r="BI39" s="104">
        <f t="shared" si="1"/>
        <v>796426</v>
      </c>
      <c r="BJ39" s="104">
        <f t="shared" si="2"/>
        <v>0</v>
      </c>
      <c r="BK39" s="105">
        <f t="shared" si="3"/>
        <v>0</v>
      </c>
      <c r="BL39" s="106"/>
      <c r="BM39" s="105"/>
      <c r="BN39" s="106"/>
    </row>
    <row r="40" spans="1:66" x14ac:dyDescent="0.3">
      <c r="A40" s="26">
        <v>75.314699999999988</v>
      </c>
      <c r="B40" s="107" t="s">
        <v>1412</v>
      </c>
      <c r="C40" s="19">
        <f>ROUND(Budget!C40*80%,0)</f>
        <v>396966</v>
      </c>
      <c r="D40" s="19">
        <f>ROUND(Budget!D40*80%,0)</f>
        <v>0</v>
      </c>
      <c r="E40" s="19">
        <f>ROUND(Budget!E40*80%,0)</f>
        <v>309831</v>
      </c>
      <c r="F40" s="19">
        <f>ROUND(Budget!F40*80%,0)</f>
        <v>0</v>
      </c>
      <c r="G40" s="19">
        <f>ROUND(Budget!G40*80%,0)</f>
        <v>295673</v>
      </c>
      <c r="H40" s="19">
        <f>ROUND(Budget!H40*80%,0)</f>
        <v>0</v>
      </c>
      <c r="I40" s="19">
        <f>ROUND(Budget!I40*80%,0)</f>
        <v>295673</v>
      </c>
      <c r="J40" s="19">
        <f>ROUND(Budget!J40*80%,0)</f>
        <v>0</v>
      </c>
      <c r="K40" s="19">
        <f>ROUND(Budget!K40*80%,0)</f>
        <v>0</v>
      </c>
      <c r="L40" s="19">
        <f>ROUND(Budget!L40*80%,0)</f>
        <v>0</v>
      </c>
      <c r="M40" s="19">
        <f>ROUND(Budget!M40*80%,0)</f>
        <v>108667</v>
      </c>
      <c r="N40" s="19">
        <f>ROUND(Budget!N40*80%,0)</f>
        <v>0</v>
      </c>
      <c r="O40" s="19">
        <f>ROUND(Budget!O40*80%,0)</f>
        <v>106771</v>
      </c>
      <c r="P40" s="19">
        <f>ROUND(Budget!P40*80%,0)</f>
        <v>0</v>
      </c>
      <c r="Q40" s="19">
        <f>ROUND(Budget!Q40*80%,0)</f>
        <v>68765</v>
      </c>
      <c r="R40" s="19">
        <f>ROUND(Budget!R40*80%,0)</f>
        <v>0</v>
      </c>
      <c r="S40" s="19">
        <f>ROUND(Budget!S40*80%,0)</f>
        <v>69326</v>
      </c>
      <c r="T40" s="19">
        <f>ROUND(Budget!T40*80%,0)</f>
        <v>0</v>
      </c>
      <c r="U40" s="19">
        <f>ROUND(Budget!U40*80%,0)</f>
        <v>39119</v>
      </c>
      <c r="V40" s="19">
        <f>ROUND(Budget!V40*80%,0)</f>
        <v>0</v>
      </c>
      <c r="W40" s="19">
        <f>ROUND(Budget!W40*80%,0)</f>
        <v>51269</v>
      </c>
      <c r="X40" s="19">
        <f>ROUND(Budget!X40*80%,0)</f>
        <v>0</v>
      </c>
      <c r="Y40" s="19">
        <f>ROUND(Budget!Y40*80%,0)</f>
        <v>0</v>
      </c>
      <c r="Z40" s="19">
        <f>ROUND(Budget!Z40*80%,0)</f>
        <v>0</v>
      </c>
      <c r="AA40" s="19">
        <f>ROUND(Budget!AA40*80%,0)</f>
        <v>56938</v>
      </c>
      <c r="AB40" s="19">
        <f>ROUND(Budget!AB40*80%,0)</f>
        <v>0</v>
      </c>
      <c r="AC40" s="19">
        <f>ROUND(Budget!AC40*80%,0)</f>
        <v>148278</v>
      </c>
      <c r="AD40" s="19">
        <f>ROUND(Budget!AD40*80%,0)</f>
        <v>0</v>
      </c>
      <c r="AE40" s="19">
        <f>ROUND(Budget!AE40*80%,0)</f>
        <v>0</v>
      </c>
      <c r="AF40" s="19">
        <f>ROUND(Budget!AF40*80%,0)</f>
        <v>0</v>
      </c>
      <c r="AG40" s="19">
        <f>ROUND(Budget!AG40*80%,0)</f>
        <v>21662</v>
      </c>
      <c r="AH40" s="19">
        <f>ROUND(Budget!AH40*80%,0)</f>
        <v>0</v>
      </c>
      <c r="AI40" s="19">
        <f>ROUND(Budget!AI40*80%,0)</f>
        <v>222842</v>
      </c>
      <c r="AJ40" s="19">
        <f>ROUND(Budget!AJ40*80%,0)</f>
        <v>0</v>
      </c>
      <c r="AK40" s="19">
        <f>ROUND(Budget!AK40*80%,0)</f>
        <v>0</v>
      </c>
      <c r="AL40" s="19">
        <f>ROUND(Budget!AL40*80%,0)</f>
        <v>0</v>
      </c>
      <c r="AM40" s="19">
        <f>ROUND(Budget!AM40*80%,0)</f>
        <v>0</v>
      </c>
      <c r="AN40" s="19">
        <f>ROUND(Budget!AN40*80%,0)</f>
        <v>0</v>
      </c>
      <c r="AO40" s="19">
        <f>ROUND(Budget!AO40*80%,0)</f>
        <v>0</v>
      </c>
      <c r="AP40" s="19">
        <f>ROUND(Budget!AP40*80%,0)</f>
        <v>0</v>
      </c>
      <c r="AQ40" s="19">
        <f>ROUND(Budget!AQ40*80%,0)</f>
        <v>0</v>
      </c>
      <c r="AR40" s="19">
        <f>ROUND(Budget!AR40*80%,0)</f>
        <v>0</v>
      </c>
      <c r="AS40" s="19">
        <f>ROUND(Budget!AS40*80%,0)</f>
        <v>0</v>
      </c>
      <c r="AT40" s="19">
        <f>ROUND(Budget!AT40*80%,0)</f>
        <v>0</v>
      </c>
      <c r="AU40" s="19">
        <f>ROUND(Budget!AU40*80%,0)</f>
        <v>0</v>
      </c>
      <c r="AV40" s="19">
        <f>ROUND(Budget!AV40*80%,0)</f>
        <v>0</v>
      </c>
      <c r="AW40" s="19">
        <f>ROUND(Budget!AW40*80%,0)</f>
        <v>0</v>
      </c>
      <c r="AX40" s="19">
        <f>ROUND(Budget!AX40*80%,0)</f>
        <v>0</v>
      </c>
      <c r="AY40" s="19">
        <f>ROUND(Budget!AY40*80%,0)</f>
        <v>0</v>
      </c>
      <c r="AZ40" s="19">
        <f>ROUND(Budget!AZ40*80%,0)</f>
        <v>0</v>
      </c>
      <c r="BA40" s="19">
        <f>ROUND(Budget!BA40*80%,0)</f>
        <v>0</v>
      </c>
      <c r="BB40" s="19">
        <f>ROUND(Budget!BB40*80%,0)</f>
        <v>0</v>
      </c>
      <c r="BC40" s="19">
        <f>ROUND(Budget!BC40*80%,0)</f>
        <v>0</v>
      </c>
      <c r="BD40" s="19">
        <f>ROUND(Budget!BD40*80%,0)</f>
        <v>0</v>
      </c>
      <c r="BE40" s="19">
        <f>ROUND(Budget!BE40*80%,0)</f>
        <v>0</v>
      </c>
      <c r="BF40" s="19">
        <f>ROUND(Budget!BF40*80%,0)</f>
        <v>0</v>
      </c>
      <c r="BG40" s="16">
        <f t="shared" si="0"/>
        <v>2191780</v>
      </c>
      <c r="BH40" s="16">
        <f t="shared" si="0"/>
        <v>0</v>
      </c>
      <c r="BI40" s="104">
        <f t="shared" si="1"/>
        <v>2191780</v>
      </c>
      <c r="BJ40" s="104">
        <f t="shared" si="2"/>
        <v>0</v>
      </c>
      <c r="BK40" s="105">
        <f t="shared" si="3"/>
        <v>56938</v>
      </c>
      <c r="BL40" s="106"/>
      <c r="BM40" s="105"/>
      <c r="BN40" s="106"/>
    </row>
    <row r="41" spans="1:66" x14ac:dyDescent="0.3">
      <c r="A41" s="26">
        <v>75.315699999999993</v>
      </c>
      <c r="B41" s="107" t="s">
        <v>1413</v>
      </c>
      <c r="C41" s="19">
        <f>ROUND(Budget!C41*80%,0)</f>
        <v>1204670</v>
      </c>
      <c r="D41" s="19">
        <f>ROUND(Budget!D41*80%,0)</f>
        <v>0</v>
      </c>
      <c r="E41" s="19">
        <f>ROUND(Budget!E41*80%,0)</f>
        <v>1132458</v>
      </c>
      <c r="F41" s="19">
        <f>ROUND(Budget!F41*80%,0)</f>
        <v>0</v>
      </c>
      <c r="G41" s="19">
        <f>ROUND(Budget!G41*80%,0)</f>
        <v>2168652</v>
      </c>
      <c r="H41" s="19">
        <f>ROUND(Budget!H41*80%,0)</f>
        <v>0</v>
      </c>
      <c r="I41" s="19">
        <f>ROUND(Budget!I41*80%,0)</f>
        <v>2168652</v>
      </c>
      <c r="J41" s="19">
        <f>ROUND(Budget!J41*80%,0)</f>
        <v>0</v>
      </c>
      <c r="K41" s="19">
        <f>ROUND(Budget!K41*80%,0)</f>
        <v>953074</v>
      </c>
      <c r="L41" s="19">
        <f>ROUND(Budget!L41*80%,0)</f>
        <v>0</v>
      </c>
      <c r="M41" s="19">
        <f>ROUND(Budget!M41*80%,0)</f>
        <v>1574415</v>
      </c>
      <c r="N41" s="19">
        <f>ROUND(Budget!N41*80%,0)</f>
        <v>0</v>
      </c>
      <c r="O41" s="19">
        <f>ROUND(Budget!O41*80%,0)</f>
        <v>1582542</v>
      </c>
      <c r="P41" s="19">
        <f>ROUND(Budget!P41*80%,0)</f>
        <v>0</v>
      </c>
      <c r="Q41" s="19">
        <f>ROUND(Budget!Q41*80%,0)</f>
        <v>2269518</v>
      </c>
      <c r="R41" s="19">
        <f>ROUND(Budget!R41*80%,0)</f>
        <v>0</v>
      </c>
      <c r="S41" s="19">
        <f>ROUND(Budget!S41*80%,0)</f>
        <v>2595546</v>
      </c>
      <c r="T41" s="19">
        <f>ROUND(Budget!T41*80%,0)</f>
        <v>0</v>
      </c>
      <c r="U41" s="19">
        <f>ROUND(Budget!U41*80%,0)</f>
        <v>2043289</v>
      </c>
      <c r="V41" s="19">
        <f>ROUND(Budget!V41*80%,0)</f>
        <v>0</v>
      </c>
      <c r="W41" s="19">
        <f>ROUND(Budget!W41*80%,0)</f>
        <v>1194326</v>
      </c>
      <c r="X41" s="19">
        <f>ROUND(Budget!X41*80%,0)</f>
        <v>0</v>
      </c>
      <c r="Y41" s="19">
        <f>ROUND(Budget!Y41*80%,0)</f>
        <v>956542</v>
      </c>
      <c r="Z41" s="19">
        <f>ROUND(Budget!Z41*80%,0)</f>
        <v>0</v>
      </c>
      <c r="AA41" s="19">
        <f>ROUND(Budget!AA41*80%,0)</f>
        <v>713572</v>
      </c>
      <c r="AB41" s="19">
        <f>ROUND(Budget!AB41*80%,0)</f>
        <v>0</v>
      </c>
      <c r="AC41" s="19">
        <f>ROUND(Budget!AC41*80%,0)</f>
        <v>1958738</v>
      </c>
      <c r="AD41" s="19">
        <f>ROUND(Budget!AD41*80%,0)</f>
        <v>0</v>
      </c>
      <c r="AE41" s="19">
        <f>ROUND(Budget!AE41*80%,0)</f>
        <v>1290682</v>
      </c>
      <c r="AF41" s="19">
        <f>ROUND(Budget!AF41*80%,0)</f>
        <v>0</v>
      </c>
      <c r="AG41" s="19">
        <f>ROUND(Budget!AG41*80%,0)</f>
        <v>1854059</v>
      </c>
      <c r="AH41" s="19">
        <f>ROUND(Budget!AH41*80%,0)</f>
        <v>0</v>
      </c>
      <c r="AI41" s="19">
        <f>ROUND(Budget!AI41*80%,0)</f>
        <v>1296848</v>
      </c>
      <c r="AJ41" s="19">
        <f>ROUND(Budget!AJ41*80%,0)</f>
        <v>0</v>
      </c>
      <c r="AK41" s="19">
        <f>ROUND(Budget!AK41*80%,0)</f>
        <v>1342114</v>
      </c>
      <c r="AL41" s="19">
        <f>ROUND(Budget!AL41*80%,0)</f>
        <v>0</v>
      </c>
      <c r="AM41" s="19">
        <f>ROUND(Budget!AM41*80%,0)</f>
        <v>588906</v>
      </c>
      <c r="AN41" s="19">
        <f>ROUND(Budget!AN41*80%,0)</f>
        <v>0</v>
      </c>
      <c r="AO41" s="19">
        <f>ROUND(Budget!AO41*80%,0)</f>
        <v>268537</v>
      </c>
      <c r="AP41" s="19">
        <f>ROUND(Budget!AP41*80%,0)</f>
        <v>0</v>
      </c>
      <c r="AQ41" s="19">
        <f>ROUND(Budget!AQ41*80%,0)</f>
        <v>240499</v>
      </c>
      <c r="AR41" s="19">
        <f>ROUND(Budget!AR41*80%,0)</f>
        <v>0</v>
      </c>
      <c r="AS41" s="19">
        <f>ROUND(Budget!AS41*80%,0)</f>
        <v>307851</v>
      </c>
      <c r="AT41" s="19">
        <f>ROUND(Budget!AT41*80%,0)</f>
        <v>0</v>
      </c>
      <c r="AU41" s="19">
        <f>ROUND(Budget!AU41*80%,0)</f>
        <v>504050</v>
      </c>
      <c r="AV41" s="19">
        <f>ROUND(Budget!AV41*80%,0)</f>
        <v>0</v>
      </c>
      <c r="AW41" s="19">
        <f>ROUND(Budget!AW41*80%,0)</f>
        <v>2960576</v>
      </c>
      <c r="AX41" s="19">
        <f>ROUND(Budget!AX41*80%,0)</f>
        <v>0</v>
      </c>
      <c r="AY41" s="19">
        <f>ROUND(Budget!AY41*80%,0)</f>
        <v>0</v>
      </c>
      <c r="AZ41" s="19">
        <f>ROUND(Budget!AZ41*80%,0)</f>
        <v>0</v>
      </c>
      <c r="BA41" s="19">
        <f>ROUND(Budget!BA41*80%,0)</f>
        <v>0</v>
      </c>
      <c r="BB41" s="19">
        <f>ROUND(Budget!BB41*80%,0)</f>
        <v>0</v>
      </c>
      <c r="BC41" s="19">
        <f>ROUND(Budget!BC41*80%,0)</f>
        <v>0</v>
      </c>
      <c r="BD41" s="19">
        <f>ROUND(Budget!BD41*80%,0)</f>
        <v>0</v>
      </c>
      <c r="BE41" s="19">
        <f>ROUND(Budget!BE41*80%,0)</f>
        <v>0</v>
      </c>
      <c r="BF41" s="19">
        <f>ROUND(Budget!BF41*80%,0)</f>
        <v>0</v>
      </c>
      <c r="BG41" s="16">
        <f t="shared" ref="BG41:BH89" si="4">C41+E41+G41+I41+K41+M41+O41+Q41+S41+U41+W41+Y41+AA41+AC41+AE41+AG41+AI41+AK41+AM41+AO41+AQ41+AS41+AU41+AW41+AY41+BA41+BC41+BE41</f>
        <v>33170116</v>
      </c>
      <c r="BH41" s="16">
        <f t="shared" si="4"/>
        <v>0</v>
      </c>
      <c r="BI41" s="104">
        <f t="shared" si="1"/>
        <v>33170116</v>
      </c>
      <c r="BJ41" s="104">
        <f t="shared" si="2"/>
        <v>0</v>
      </c>
      <c r="BK41" s="105">
        <f t="shared" si="3"/>
        <v>713572</v>
      </c>
      <c r="BL41" s="106"/>
      <c r="BM41" s="105"/>
      <c r="BN41" s="106"/>
    </row>
    <row r="42" spans="1:66" ht="31.5" x14ac:dyDescent="0.3">
      <c r="A42" s="26">
        <v>75.316699999999997</v>
      </c>
      <c r="B42" s="107" t="s">
        <v>1414</v>
      </c>
      <c r="C42" s="19">
        <f>ROUND(Budget!C42*80%,0)</f>
        <v>0</v>
      </c>
      <c r="D42" s="19">
        <f>ROUND(Budget!D42*80%,0)</f>
        <v>0</v>
      </c>
      <c r="E42" s="19">
        <f>ROUND(Budget!E42*80%,0)</f>
        <v>0</v>
      </c>
      <c r="F42" s="19">
        <f>ROUND(Budget!F42*80%,0)</f>
        <v>0</v>
      </c>
      <c r="G42" s="19">
        <f>ROUND(Budget!G42*80%,0)</f>
        <v>0</v>
      </c>
      <c r="H42" s="19">
        <f>ROUND(Budget!H42*80%,0)</f>
        <v>0</v>
      </c>
      <c r="I42" s="19">
        <f>ROUND(Budget!I42*80%,0)</f>
        <v>0</v>
      </c>
      <c r="J42" s="19">
        <f>ROUND(Budget!J42*80%,0)</f>
        <v>0</v>
      </c>
      <c r="K42" s="19">
        <f>ROUND(Budget!K42*80%,0)</f>
        <v>0</v>
      </c>
      <c r="L42" s="19">
        <f>ROUND(Budget!L42*80%,0)</f>
        <v>0</v>
      </c>
      <c r="M42" s="19">
        <f>ROUND(Budget!M42*80%,0)</f>
        <v>0</v>
      </c>
      <c r="N42" s="19">
        <f>ROUND(Budget!N42*80%,0)</f>
        <v>0</v>
      </c>
      <c r="O42" s="19">
        <f>ROUND(Budget!O42*80%,0)</f>
        <v>0</v>
      </c>
      <c r="P42" s="19">
        <f>ROUND(Budget!P42*80%,0)</f>
        <v>0</v>
      </c>
      <c r="Q42" s="19">
        <f>ROUND(Budget!Q42*80%,0)</f>
        <v>0</v>
      </c>
      <c r="R42" s="19">
        <f>ROUND(Budget!R42*80%,0)</f>
        <v>0</v>
      </c>
      <c r="S42" s="19">
        <f>ROUND(Budget!S42*80%,0)</f>
        <v>0</v>
      </c>
      <c r="T42" s="19">
        <f>ROUND(Budget!T42*80%,0)</f>
        <v>0</v>
      </c>
      <c r="U42" s="19">
        <f>ROUND(Budget!U42*80%,0)</f>
        <v>0</v>
      </c>
      <c r="V42" s="19">
        <f>ROUND(Budget!V42*80%,0)</f>
        <v>0</v>
      </c>
      <c r="W42" s="19">
        <f>ROUND(Budget!W42*80%,0)</f>
        <v>0</v>
      </c>
      <c r="X42" s="19">
        <f>ROUND(Budget!X42*80%,0)</f>
        <v>0</v>
      </c>
      <c r="Y42" s="19">
        <f>ROUND(Budget!Y42*80%,0)</f>
        <v>0</v>
      </c>
      <c r="Z42" s="19">
        <f>ROUND(Budget!Z42*80%,0)</f>
        <v>0</v>
      </c>
      <c r="AA42" s="19">
        <f>ROUND(Budget!AA42*80%,0)</f>
        <v>0</v>
      </c>
      <c r="AB42" s="19">
        <f>ROUND(Budget!AB42*80%,0)</f>
        <v>0</v>
      </c>
      <c r="AC42" s="19">
        <f>ROUND(Budget!AC42*80%,0)</f>
        <v>0</v>
      </c>
      <c r="AD42" s="19">
        <f>ROUND(Budget!AD42*80%,0)</f>
        <v>0</v>
      </c>
      <c r="AE42" s="19">
        <f>ROUND(Budget!AE42*80%,0)</f>
        <v>0</v>
      </c>
      <c r="AF42" s="19">
        <f>ROUND(Budget!AF42*80%,0)</f>
        <v>0</v>
      </c>
      <c r="AG42" s="19">
        <f>ROUND(Budget!AG42*80%,0)</f>
        <v>0</v>
      </c>
      <c r="AH42" s="19">
        <f>ROUND(Budget!AH42*80%,0)</f>
        <v>0</v>
      </c>
      <c r="AI42" s="19">
        <f>ROUND(Budget!AI42*80%,0)</f>
        <v>0</v>
      </c>
      <c r="AJ42" s="19">
        <f>ROUND(Budget!AJ42*80%,0)</f>
        <v>0</v>
      </c>
      <c r="AK42" s="19">
        <f>ROUND(Budget!AK42*80%,0)</f>
        <v>0</v>
      </c>
      <c r="AL42" s="19">
        <f>ROUND(Budget!AL42*80%,0)</f>
        <v>0</v>
      </c>
      <c r="AM42" s="19">
        <f>ROUND(Budget!AM42*80%,0)</f>
        <v>0</v>
      </c>
      <c r="AN42" s="19">
        <f>ROUND(Budget!AN42*80%,0)</f>
        <v>0</v>
      </c>
      <c r="AO42" s="19">
        <f>ROUND(Budget!AO42*80%,0)</f>
        <v>0</v>
      </c>
      <c r="AP42" s="19">
        <f>ROUND(Budget!AP42*80%,0)</f>
        <v>0</v>
      </c>
      <c r="AQ42" s="19">
        <f>ROUND(Budget!AQ42*80%,0)</f>
        <v>0</v>
      </c>
      <c r="AR42" s="19">
        <f>ROUND(Budget!AR42*80%,0)</f>
        <v>0</v>
      </c>
      <c r="AS42" s="19">
        <f>ROUND(Budget!AS42*80%,0)</f>
        <v>0</v>
      </c>
      <c r="AT42" s="19">
        <f>ROUND(Budget!AT42*80%,0)</f>
        <v>0</v>
      </c>
      <c r="AU42" s="19">
        <f>ROUND(Budget!AU42*80%,0)</f>
        <v>0</v>
      </c>
      <c r="AV42" s="19">
        <f>ROUND(Budget!AV42*80%,0)</f>
        <v>0</v>
      </c>
      <c r="AW42" s="19">
        <f>ROUND(Budget!AW42*80%,0)</f>
        <v>42178</v>
      </c>
      <c r="AX42" s="19">
        <f>ROUND(Budget!AX42*80%,0)</f>
        <v>0</v>
      </c>
      <c r="AY42" s="19">
        <f>ROUND(Budget!AY42*80%,0)</f>
        <v>0</v>
      </c>
      <c r="AZ42" s="19">
        <f>ROUND(Budget!AZ42*80%,0)</f>
        <v>0</v>
      </c>
      <c r="BA42" s="19">
        <f>ROUND(Budget!BA42*80%,0)</f>
        <v>0</v>
      </c>
      <c r="BB42" s="19">
        <f>ROUND(Budget!BB42*80%,0)</f>
        <v>0</v>
      </c>
      <c r="BC42" s="19">
        <f>ROUND(Budget!BC42*80%,0)</f>
        <v>0</v>
      </c>
      <c r="BD42" s="19">
        <f>ROUND(Budget!BD42*80%,0)</f>
        <v>0</v>
      </c>
      <c r="BE42" s="19">
        <f>ROUND(Budget!BE42*80%,0)</f>
        <v>0</v>
      </c>
      <c r="BF42" s="19">
        <f>ROUND(Budget!BF42*80%,0)</f>
        <v>0</v>
      </c>
      <c r="BG42" s="16">
        <f t="shared" si="4"/>
        <v>42178</v>
      </c>
      <c r="BH42" s="16">
        <f t="shared" si="4"/>
        <v>0</v>
      </c>
      <c r="BI42" s="104">
        <f t="shared" si="1"/>
        <v>42178</v>
      </c>
      <c r="BJ42" s="104">
        <f t="shared" si="2"/>
        <v>0</v>
      </c>
      <c r="BK42" s="105">
        <f t="shared" si="3"/>
        <v>0</v>
      </c>
      <c r="BL42" s="106"/>
      <c r="BM42" s="105"/>
      <c r="BN42" s="106"/>
    </row>
    <row r="43" spans="1:66" ht="47.25" x14ac:dyDescent="0.3">
      <c r="A43" s="26">
        <v>75.317700000000002</v>
      </c>
      <c r="B43" s="107" t="s">
        <v>1416</v>
      </c>
      <c r="C43" s="19">
        <f>ROUND(Budget!C43*80%,0)</f>
        <v>1064593</v>
      </c>
      <c r="D43" s="19">
        <f>ROUND(Budget!D43*80%,0)</f>
        <v>0</v>
      </c>
      <c r="E43" s="19">
        <f>ROUND(Budget!E43*80%,0)</f>
        <v>2028385</v>
      </c>
      <c r="F43" s="19">
        <f>ROUND(Budget!F43*80%,0)</f>
        <v>0</v>
      </c>
      <c r="G43" s="19">
        <f>ROUND(Budget!G43*80%,0)</f>
        <v>3105014</v>
      </c>
      <c r="H43" s="19">
        <f>ROUND(Budget!H43*80%,0)</f>
        <v>0</v>
      </c>
      <c r="I43" s="19">
        <f>ROUND(Budget!I43*80%,0)</f>
        <v>3105014</v>
      </c>
      <c r="J43" s="19">
        <f>ROUND(Budget!J43*80%,0)</f>
        <v>0</v>
      </c>
      <c r="K43" s="19">
        <f>ROUND(Budget!K43*80%,0)</f>
        <v>1919234</v>
      </c>
      <c r="L43" s="19">
        <f>ROUND(Budget!L43*80%,0)</f>
        <v>0</v>
      </c>
      <c r="M43" s="19">
        <f>ROUND(Budget!M43*80%,0)</f>
        <v>2778791</v>
      </c>
      <c r="N43" s="19">
        <f>ROUND(Budget!N43*80%,0)</f>
        <v>0</v>
      </c>
      <c r="O43" s="19">
        <f>ROUND(Budget!O43*80%,0)</f>
        <v>2523330</v>
      </c>
      <c r="P43" s="19">
        <f>ROUND(Budget!P43*80%,0)</f>
        <v>0</v>
      </c>
      <c r="Q43" s="19">
        <f>ROUND(Budget!Q43*80%,0)</f>
        <v>3548285</v>
      </c>
      <c r="R43" s="19">
        <f>ROUND(Budget!R43*80%,0)</f>
        <v>0</v>
      </c>
      <c r="S43" s="19">
        <f>ROUND(Budget!S43*80%,0)</f>
        <v>3232766</v>
      </c>
      <c r="T43" s="19">
        <f>ROUND(Budget!T43*80%,0)</f>
        <v>0</v>
      </c>
      <c r="U43" s="19">
        <f>ROUND(Budget!U43*80%,0)</f>
        <v>3453930</v>
      </c>
      <c r="V43" s="19">
        <f>ROUND(Budget!V43*80%,0)</f>
        <v>0</v>
      </c>
      <c r="W43" s="19">
        <f>ROUND(Budget!W43*80%,0)</f>
        <v>3690657</v>
      </c>
      <c r="X43" s="19">
        <f>ROUND(Budget!X43*80%,0)</f>
        <v>0</v>
      </c>
      <c r="Y43" s="19">
        <f>ROUND(Budget!Y43*80%,0)</f>
        <v>2415758</v>
      </c>
      <c r="Z43" s="19">
        <f>ROUND(Budget!Z43*80%,0)</f>
        <v>0</v>
      </c>
      <c r="AA43" s="19">
        <f>ROUND(Budget!AA43*80%,0)</f>
        <v>1397009</v>
      </c>
      <c r="AB43" s="19">
        <f>ROUND(Budget!AB43*80%,0)</f>
        <v>0</v>
      </c>
      <c r="AC43" s="19">
        <f>ROUND(Budget!AC43*80%,0)</f>
        <v>6438269</v>
      </c>
      <c r="AD43" s="19">
        <f>ROUND(Budget!AD43*80%,0)</f>
        <v>0</v>
      </c>
      <c r="AE43" s="19">
        <f>ROUND(Budget!AE43*80%,0)</f>
        <v>3440609</v>
      </c>
      <c r="AF43" s="19">
        <f>ROUND(Budget!AF43*80%,0)</f>
        <v>0</v>
      </c>
      <c r="AG43" s="19">
        <f>ROUND(Budget!AG43*80%,0)</f>
        <v>6087568</v>
      </c>
      <c r="AH43" s="19">
        <f>ROUND(Budget!AH43*80%,0)</f>
        <v>0</v>
      </c>
      <c r="AI43" s="19">
        <f>ROUND(Budget!AI43*80%,0)</f>
        <v>3682381</v>
      </c>
      <c r="AJ43" s="19">
        <f>ROUND(Budget!AJ43*80%,0)</f>
        <v>0</v>
      </c>
      <c r="AK43" s="19">
        <f>ROUND(Budget!AK43*80%,0)</f>
        <v>2726819</v>
      </c>
      <c r="AL43" s="19">
        <f>ROUND(Budget!AL43*80%,0)</f>
        <v>0</v>
      </c>
      <c r="AM43" s="19">
        <f>ROUND(Budget!AM43*80%,0)</f>
        <v>829725</v>
      </c>
      <c r="AN43" s="19">
        <f>ROUND(Budget!AN43*80%,0)</f>
        <v>0</v>
      </c>
      <c r="AO43" s="19">
        <f>ROUND(Budget!AO43*80%,0)</f>
        <v>57892</v>
      </c>
      <c r="AP43" s="19">
        <f>ROUND(Budget!AP43*80%,0)</f>
        <v>0</v>
      </c>
      <c r="AQ43" s="19">
        <f>ROUND(Budget!AQ43*80%,0)</f>
        <v>312582</v>
      </c>
      <c r="AR43" s="19">
        <f>ROUND(Budget!AR43*80%,0)</f>
        <v>0</v>
      </c>
      <c r="AS43" s="19">
        <f>ROUND(Budget!AS43*80%,0)</f>
        <v>213792</v>
      </c>
      <c r="AT43" s="19">
        <f>ROUND(Budget!AT43*80%,0)</f>
        <v>0</v>
      </c>
      <c r="AU43" s="19">
        <f>ROUND(Budget!AU43*80%,0)</f>
        <v>164105</v>
      </c>
      <c r="AV43" s="19">
        <f>ROUND(Budget!AV43*80%,0)</f>
        <v>0</v>
      </c>
      <c r="AW43" s="19">
        <f>ROUND(Budget!AW43*80%,0)</f>
        <v>1707354</v>
      </c>
      <c r="AX43" s="19">
        <f>ROUND(Budget!AX43*80%,0)</f>
        <v>0</v>
      </c>
      <c r="AY43" s="19">
        <f>ROUND(Budget!AY43*80%,0)</f>
        <v>0</v>
      </c>
      <c r="AZ43" s="19">
        <f>ROUND(Budget!AZ43*80%,0)</f>
        <v>0</v>
      </c>
      <c r="BA43" s="19">
        <f>ROUND(Budget!BA43*80%,0)</f>
        <v>0</v>
      </c>
      <c r="BB43" s="19">
        <f>ROUND(Budget!BB43*80%,0)</f>
        <v>0</v>
      </c>
      <c r="BC43" s="19">
        <f>ROUND(Budget!BC43*80%,0)</f>
        <v>0</v>
      </c>
      <c r="BD43" s="19">
        <f>ROUND(Budget!BD43*80%,0)</f>
        <v>0</v>
      </c>
      <c r="BE43" s="19">
        <f>ROUND(Budget!BE43*80%,0)</f>
        <v>0</v>
      </c>
      <c r="BF43" s="19">
        <f>ROUND(Budget!BF43*80%,0)</f>
        <v>0</v>
      </c>
      <c r="BG43" s="16">
        <f t="shared" si="4"/>
        <v>59923862</v>
      </c>
      <c r="BH43" s="16">
        <f t="shared" si="4"/>
        <v>0</v>
      </c>
      <c r="BI43" s="104">
        <f t="shared" si="1"/>
        <v>59923862</v>
      </c>
      <c r="BJ43" s="104">
        <f t="shared" si="2"/>
        <v>0</v>
      </c>
      <c r="BK43" s="105">
        <f t="shared" si="3"/>
        <v>1397009</v>
      </c>
      <c r="BL43" s="106"/>
      <c r="BM43" s="105"/>
      <c r="BN43" s="106"/>
    </row>
    <row r="44" spans="1:66" ht="31.5" x14ac:dyDescent="0.3">
      <c r="A44" s="26">
        <v>75.318700000000007</v>
      </c>
      <c r="B44" s="107" t="s">
        <v>1417</v>
      </c>
      <c r="C44" s="19">
        <f>ROUND(Budget!C44*80%,0)</f>
        <v>0</v>
      </c>
      <c r="D44" s="19">
        <f>ROUND(Budget!D44*80%,0)</f>
        <v>0</v>
      </c>
      <c r="E44" s="19">
        <f>ROUND(Budget!E44*80%,0)</f>
        <v>0</v>
      </c>
      <c r="F44" s="19">
        <f>ROUND(Budget!F44*80%,0)</f>
        <v>0</v>
      </c>
      <c r="G44" s="19">
        <f>ROUND(Budget!G44*80%,0)</f>
        <v>0</v>
      </c>
      <c r="H44" s="19">
        <f>ROUND(Budget!H44*80%,0)</f>
        <v>0</v>
      </c>
      <c r="I44" s="19">
        <f>ROUND(Budget!I44*80%,0)</f>
        <v>0</v>
      </c>
      <c r="J44" s="19">
        <f>ROUND(Budget!J44*80%,0)</f>
        <v>0</v>
      </c>
      <c r="K44" s="19">
        <f>ROUND(Budget!K44*80%,0)</f>
        <v>0</v>
      </c>
      <c r="L44" s="19">
        <f>ROUND(Budget!L44*80%,0)</f>
        <v>0</v>
      </c>
      <c r="M44" s="19">
        <f>ROUND(Budget!M44*80%,0)</f>
        <v>99976</v>
      </c>
      <c r="N44" s="19">
        <f>ROUND(Budget!N44*80%,0)</f>
        <v>0</v>
      </c>
      <c r="O44" s="19">
        <f>ROUND(Budget!O44*80%,0)</f>
        <v>0</v>
      </c>
      <c r="P44" s="19">
        <f>ROUND(Budget!P44*80%,0)</f>
        <v>0</v>
      </c>
      <c r="Q44" s="19">
        <f>ROUND(Budget!Q44*80%,0)</f>
        <v>100983</v>
      </c>
      <c r="R44" s="19">
        <f>ROUND(Budget!R44*80%,0)</f>
        <v>0</v>
      </c>
      <c r="S44" s="19">
        <f>ROUND(Budget!S44*80%,0)</f>
        <v>0</v>
      </c>
      <c r="T44" s="19">
        <f>ROUND(Budget!T44*80%,0)</f>
        <v>0</v>
      </c>
      <c r="U44" s="19">
        <f>ROUND(Budget!U44*80%,0)</f>
        <v>0</v>
      </c>
      <c r="V44" s="19">
        <f>ROUND(Budget!V44*80%,0)</f>
        <v>0</v>
      </c>
      <c r="W44" s="19">
        <f>ROUND(Budget!W44*80%,0)</f>
        <v>0</v>
      </c>
      <c r="X44" s="19">
        <f>ROUND(Budget!X44*80%,0)</f>
        <v>0</v>
      </c>
      <c r="Y44" s="19">
        <f>ROUND(Budget!Y44*80%,0)</f>
        <v>0</v>
      </c>
      <c r="Z44" s="19">
        <f>ROUND(Budget!Z44*80%,0)</f>
        <v>0</v>
      </c>
      <c r="AA44" s="19">
        <f>ROUND(Budget!AA44*80%,0)</f>
        <v>0</v>
      </c>
      <c r="AB44" s="19">
        <f>ROUND(Budget!AB44*80%,0)</f>
        <v>0</v>
      </c>
      <c r="AC44" s="19">
        <f>ROUND(Budget!AC44*80%,0)</f>
        <v>0</v>
      </c>
      <c r="AD44" s="19">
        <f>ROUND(Budget!AD44*80%,0)</f>
        <v>0</v>
      </c>
      <c r="AE44" s="19">
        <f>ROUND(Budget!AE44*80%,0)</f>
        <v>0</v>
      </c>
      <c r="AF44" s="19">
        <f>ROUND(Budget!AF44*80%,0)</f>
        <v>0</v>
      </c>
      <c r="AG44" s="19">
        <f>ROUND(Budget!AG44*80%,0)</f>
        <v>0</v>
      </c>
      <c r="AH44" s="19">
        <f>ROUND(Budget!AH44*80%,0)</f>
        <v>0</v>
      </c>
      <c r="AI44" s="19">
        <f>ROUND(Budget!AI44*80%,0)</f>
        <v>0</v>
      </c>
      <c r="AJ44" s="19">
        <f>ROUND(Budget!AJ44*80%,0)</f>
        <v>0</v>
      </c>
      <c r="AK44" s="19">
        <f>ROUND(Budget!AK44*80%,0)</f>
        <v>0</v>
      </c>
      <c r="AL44" s="19">
        <f>ROUND(Budget!AL44*80%,0)</f>
        <v>0</v>
      </c>
      <c r="AM44" s="19">
        <f>ROUND(Budget!AM44*80%,0)</f>
        <v>293971</v>
      </c>
      <c r="AN44" s="19">
        <f>ROUND(Budget!AN44*80%,0)</f>
        <v>0</v>
      </c>
      <c r="AO44" s="19">
        <f>ROUND(Budget!AO44*80%,0)</f>
        <v>0</v>
      </c>
      <c r="AP44" s="19">
        <f>ROUND(Budget!AP44*80%,0)</f>
        <v>0</v>
      </c>
      <c r="AQ44" s="19">
        <f>ROUND(Budget!AQ44*80%,0)</f>
        <v>86133</v>
      </c>
      <c r="AR44" s="19">
        <f>ROUND(Budget!AR44*80%,0)</f>
        <v>0</v>
      </c>
      <c r="AS44" s="19">
        <f>ROUND(Budget!AS44*80%,0)</f>
        <v>77170</v>
      </c>
      <c r="AT44" s="19">
        <f>ROUND(Budget!AT44*80%,0)</f>
        <v>0</v>
      </c>
      <c r="AU44" s="19">
        <f>ROUND(Budget!AU44*80%,0)</f>
        <v>0</v>
      </c>
      <c r="AV44" s="19">
        <f>ROUND(Budget!AV44*80%,0)</f>
        <v>0</v>
      </c>
      <c r="AW44" s="19">
        <f>ROUND(Budget!AW44*80%,0)</f>
        <v>57546</v>
      </c>
      <c r="AX44" s="19">
        <f>ROUND(Budget!AX44*80%,0)</f>
        <v>0</v>
      </c>
      <c r="AY44" s="19">
        <f>ROUND(Budget!AY44*80%,0)</f>
        <v>0</v>
      </c>
      <c r="AZ44" s="19">
        <f>ROUND(Budget!AZ44*80%,0)</f>
        <v>0</v>
      </c>
      <c r="BA44" s="19">
        <f>ROUND(Budget!BA44*80%,0)</f>
        <v>0</v>
      </c>
      <c r="BB44" s="19">
        <f>ROUND(Budget!BB44*80%,0)</f>
        <v>0</v>
      </c>
      <c r="BC44" s="19">
        <f>ROUND(Budget!BC44*80%,0)</f>
        <v>0</v>
      </c>
      <c r="BD44" s="19">
        <f>ROUND(Budget!BD44*80%,0)</f>
        <v>0</v>
      </c>
      <c r="BE44" s="19">
        <f>ROUND(Budget!BE44*80%,0)</f>
        <v>0</v>
      </c>
      <c r="BF44" s="19">
        <f>ROUND(Budget!BF44*80%,0)</f>
        <v>0</v>
      </c>
      <c r="BG44" s="16">
        <f t="shared" si="4"/>
        <v>715779</v>
      </c>
      <c r="BH44" s="16">
        <f t="shared" si="4"/>
        <v>0</v>
      </c>
      <c r="BI44" s="104">
        <f t="shared" si="1"/>
        <v>715779</v>
      </c>
      <c r="BJ44" s="104">
        <f t="shared" si="2"/>
        <v>0</v>
      </c>
      <c r="BK44" s="105">
        <f t="shared" si="3"/>
        <v>0</v>
      </c>
      <c r="BL44" s="106"/>
      <c r="BM44" s="105"/>
      <c r="BN44" s="106"/>
    </row>
    <row r="45" spans="1:66" ht="47.25" x14ac:dyDescent="0.3">
      <c r="A45" s="26">
        <v>75.319699999999997</v>
      </c>
      <c r="B45" s="107" t="s">
        <v>1418</v>
      </c>
      <c r="C45" s="19">
        <f>ROUND(Budget!C45*80%,0)</f>
        <v>0</v>
      </c>
      <c r="D45" s="19">
        <f>ROUND(Budget!D45*80%,0)</f>
        <v>0</v>
      </c>
      <c r="E45" s="19">
        <f>ROUND(Budget!E45*80%,0)</f>
        <v>0</v>
      </c>
      <c r="F45" s="19">
        <f>ROUND(Budget!F45*80%,0)</f>
        <v>0</v>
      </c>
      <c r="G45" s="19">
        <f>ROUND(Budget!G45*80%,0)</f>
        <v>0</v>
      </c>
      <c r="H45" s="19">
        <f>ROUND(Budget!H45*80%,0)</f>
        <v>0</v>
      </c>
      <c r="I45" s="19">
        <f>ROUND(Budget!I45*80%,0)</f>
        <v>0</v>
      </c>
      <c r="J45" s="19">
        <f>ROUND(Budget!J45*80%,0)</f>
        <v>0</v>
      </c>
      <c r="K45" s="19">
        <f>ROUND(Budget!K45*80%,0)</f>
        <v>0</v>
      </c>
      <c r="L45" s="19">
        <f>ROUND(Budget!L45*80%,0)</f>
        <v>0</v>
      </c>
      <c r="M45" s="19">
        <f>ROUND(Budget!M45*80%,0)</f>
        <v>0</v>
      </c>
      <c r="N45" s="19">
        <f>ROUND(Budget!N45*80%,0)</f>
        <v>0</v>
      </c>
      <c r="O45" s="19">
        <f>ROUND(Budget!O45*80%,0)</f>
        <v>0</v>
      </c>
      <c r="P45" s="19">
        <f>ROUND(Budget!P45*80%,0)</f>
        <v>0</v>
      </c>
      <c r="Q45" s="19">
        <f>ROUND(Budget!Q45*80%,0)</f>
        <v>54578</v>
      </c>
      <c r="R45" s="19">
        <f>ROUND(Budget!R45*80%,0)</f>
        <v>0</v>
      </c>
      <c r="S45" s="19">
        <f>ROUND(Budget!S45*80%,0)</f>
        <v>0</v>
      </c>
      <c r="T45" s="19">
        <f>ROUND(Budget!T45*80%,0)</f>
        <v>0</v>
      </c>
      <c r="U45" s="19">
        <f>ROUND(Budget!U45*80%,0)</f>
        <v>0</v>
      </c>
      <c r="V45" s="19">
        <f>ROUND(Budget!V45*80%,0)</f>
        <v>0</v>
      </c>
      <c r="W45" s="19">
        <f>ROUND(Budget!W45*80%,0)</f>
        <v>0</v>
      </c>
      <c r="X45" s="19">
        <f>ROUND(Budget!X45*80%,0)</f>
        <v>0</v>
      </c>
      <c r="Y45" s="19">
        <f>ROUND(Budget!Y45*80%,0)</f>
        <v>0</v>
      </c>
      <c r="Z45" s="19">
        <f>ROUND(Budget!Z45*80%,0)</f>
        <v>0</v>
      </c>
      <c r="AA45" s="19">
        <f>ROUND(Budget!AA45*80%,0)</f>
        <v>0</v>
      </c>
      <c r="AB45" s="19">
        <f>ROUND(Budget!AB45*80%,0)</f>
        <v>0</v>
      </c>
      <c r="AC45" s="19">
        <f>ROUND(Budget!AC45*80%,0)</f>
        <v>0</v>
      </c>
      <c r="AD45" s="19">
        <f>ROUND(Budget!AD45*80%,0)</f>
        <v>0</v>
      </c>
      <c r="AE45" s="19">
        <f>ROUND(Budget!AE45*80%,0)</f>
        <v>0</v>
      </c>
      <c r="AF45" s="19">
        <f>ROUND(Budget!AF45*80%,0)</f>
        <v>0</v>
      </c>
      <c r="AG45" s="19">
        <f>ROUND(Budget!AG45*80%,0)</f>
        <v>0</v>
      </c>
      <c r="AH45" s="19">
        <f>ROUND(Budget!AH45*80%,0)</f>
        <v>0</v>
      </c>
      <c r="AI45" s="19">
        <f>ROUND(Budget!AI45*80%,0)</f>
        <v>0</v>
      </c>
      <c r="AJ45" s="19">
        <f>ROUND(Budget!AJ45*80%,0)</f>
        <v>0</v>
      </c>
      <c r="AK45" s="19">
        <f>ROUND(Budget!AK45*80%,0)</f>
        <v>0</v>
      </c>
      <c r="AL45" s="19">
        <f>ROUND(Budget!AL45*80%,0)</f>
        <v>0</v>
      </c>
      <c r="AM45" s="19">
        <f>ROUND(Budget!AM45*80%,0)</f>
        <v>16042</v>
      </c>
      <c r="AN45" s="19">
        <f>ROUND(Budget!AN45*80%,0)</f>
        <v>0</v>
      </c>
      <c r="AO45" s="19">
        <f>ROUND(Budget!AO45*80%,0)</f>
        <v>0</v>
      </c>
      <c r="AP45" s="19">
        <f>ROUND(Budget!AP45*80%,0)</f>
        <v>0</v>
      </c>
      <c r="AQ45" s="19">
        <f>ROUND(Budget!AQ45*80%,0)</f>
        <v>16382</v>
      </c>
      <c r="AR45" s="19">
        <f>ROUND(Budget!AR45*80%,0)</f>
        <v>0</v>
      </c>
      <c r="AS45" s="19">
        <f>ROUND(Budget!AS45*80%,0)</f>
        <v>25412</v>
      </c>
      <c r="AT45" s="19">
        <f>ROUND(Budget!AT45*80%,0)</f>
        <v>0</v>
      </c>
      <c r="AU45" s="19">
        <f>ROUND(Budget!AU45*80%,0)</f>
        <v>0</v>
      </c>
      <c r="AV45" s="19">
        <f>ROUND(Budget!AV45*80%,0)</f>
        <v>0</v>
      </c>
      <c r="AW45" s="19">
        <f>ROUND(Budget!AW45*80%,0)</f>
        <v>64625</v>
      </c>
      <c r="AX45" s="19">
        <f>ROUND(Budget!AX45*80%,0)</f>
        <v>0</v>
      </c>
      <c r="AY45" s="19">
        <f>ROUND(Budget!AY45*80%,0)</f>
        <v>0</v>
      </c>
      <c r="AZ45" s="19">
        <f>ROUND(Budget!AZ45*80%,0)</f>
        <v>0</v>
      </c>
      <c r="BA45" s="19">
        <f>ROUND(Budget!BA45*80%,0)</f>
        <v>0</v>
      </c>
      <c r="BB45" s="19">
        <f>ROUND(Budget!BB45*80%,0)</f>
        <v>0</v>
      </c>
      <c r="BC45" s="19">
        <f>ROUND(Budget!BC45*80%,0)</f>
        <v>0</v>
      </c>
      <c r="BD45" s="19">
        <f>ROUND(Budget!BD45*80%,0)</f>
        <v>0</v>
      </c>
      <c r="BE45" s="19">
        <f>ROUND(Budget!BE45*80%,0)</f>
        <v>0</v>
      </c>
      <c r="BF45" s="19">
        <f>ROUND(Budget!BF45*80%,0)</f>
        <v>0</v>
      </c>
      <c r="BG45" s="16">
        <f t="shared" si="4"/>
        <v>177039</v>
      </c>
      <c r="BH45" s="16">
        <f t="shared" si="4"/>
        <v>0</v>
      </c>
      <c r="BI45" s="104">
        <f t="shared" si="1"/>
        <v>177039</v>
      </c>
      <c r="BJ45" s="104">
        <f t="shared" si="2"/>
        <v>0</v>
      </c>
      <c r="BK45" s="105">
        <f t="shared" si="3"/>
        <v>0</v>
      </c>
      <c r="BL45" s="106"/>
      <c r="BM45" s="105"/>
      <c r="BN45" s="106"/>
    </row>
    <row r="46" spans="1:66" ht="31.5" x14ac:dyDescent="0.3">
      <c r="A46" s="26">
        <v>75.408699999999996</v>
      </c>
      <c r="B46" s="107" t="s">
        <v>1419</v>
      </c>
      <c r="C46" s="19">
        <f>ROUND(Budget!C46*80%,0)</f>
        <v>0</v>
      </c>
      <c r="D46" s="19">
        <f>ROUND(Budget!D46*80%,0)</f>
        <v>0</v>
      </c>
      <c r="E46" s="19">
        <f>ROUND(Budget!E46*80%,0)</f>
        <v>0</v>
      </c>
      <c r="F46" s="19">
        <f>ROUND(Budget!F46*80%,0)</f>
        <v>0</v>
      </c>
      <c r="G46" s="19">
        <f>ROUND(Budget!G46*80%,0)</f>
        <v>0</v>
      </c>
      <c r="H46" s="19">
        <f>ROUND(Budget!H46*80%,0)</f>
        <v>0</v>
      </c>
      <c r="I46" s="19">
        <f>ROUND(Budget!I46*80%,0)</f>
        <v>0</v>
      </c>
      <c r="J46" s="19">
        <f>ROUND(Budget!J46*80%,0)</f>
        <v>0</v>
      </c>
      <c r="K46" s="19">
        <f>ROUND(Budget!K46*80%,0)</f>
        <v>0</v>
      </c>
      <c r="L46" s="19">
        <f>ROUND(Budget!L46*80%,0)</f>
        <v>0</v>
      </c>
      <c r="M46" s="19">
        <f>ROUND(Budget!M46*80%,0)</f>
        <v>214372</v>
      </c>
      <c r="N46" s="19">
        <f>ROUND(Budget!N46*80%,0)</f>
        <v>0</v>
      </c>
      <c r="O46" s="19">
        <f>ROUND(Budget!O46*80%,0)</f>
        <v>0</v>
      </c>
      <c r="P46" s="19">
        <f>ROUND(Budget!P46*80%,0)</f>
        <v>0</v>
      </c>
      <c r="Q46" s="19">
        <f>ROUND(Budget!Q46*80%,0)</f>
        <v>67912</v>
      </c>
      <c r="R46" s="19">
        <f>ROUND(Budget!R46*80%,0)</f>
        <v>0</v>
      </c>
      <c r="S46" s="19">
        <f>ROUND(Budget!S46*80%,0)</f>
        <v>0</v>
      </c>
      <c r="T46" s="19">
        <f>ROUND(Budget!T46*80%,0)</f>
        <v>0</v>
      </c>
      <c r="U46" s="19">
        <f>ROUND(Budget!U46*80%,0)</f>
        <v>0</v>
      </c>
      <c r="V46" s="19">
        <f>ROUND(Budget!V46*80%,0)</f>
        <v>0</v>
      </c>
      <c r="W46" s="19">
        <f>ROUND(Budget!W46*80%,0)</f>
        <v>0</v>
      </c>
      <c r="X46" s="19">
        <f>ROUND(Budget!X46*80%,0)</f>
        <v>0</v>
      </c>
      <c r="Y46" s="19">
        <f>ROUND(Budget!Y46*80%,0)</f>
        <v>0</v>
      </c>
      <c r="Z46" s="19">
        <f>ROUND(Budget!Z46*80%,0)</f>
        <v>0</v>
      </c>
      <c r="AA46" s="19">
        <f>ROUND(Budget!AA46*80%,0)</f>
        <v>0</v>
      </c>
      <c r="AB46" s="19">
        <f>ROUND(Budget!AB46*80%,0)</f>
        <v>0</v>
      </c>
      <c r="AC46" s="19">
        <f>ROUND(Budget!AC46*80%,0)</f>
        <v>0</v>
      </c>
      <c r="AD46" s="19">
        <f>ROUND(Budget!AD46*80%,0)</f>
        <v>0</v>
      </c>
      <c r="AE46" s="19">
        <f>ROUND(Budget!AE46*80%,0)</f>
        <v>0</v>
      </c>
      <c r="AF46" s="19">
        <f>ROUND(Budget!AF46*80%,0)</f>
        <v>0</v>
      </c>
      <c r="AG46" s="19">
        <f>ROUND(Budget!AG46*80%,0)</f>
        <v>0</v>
      </c>
      <c r="AH46" s="19">
        <f>ROUND(Budget!AH46*80%,0)</f>
        <v>0</v>
      </c>
      <c r="AI46" s="19">
        <f>ROUND(Budget!AI46*80%,0)</f>
        <v>0</v>
      </c>
      <c r="AJ46" s="19">
        <f>ROUND(Budget!AJ46*80%,0)</f>
        <v>0</v>
      </c>
      <c r="AK46" s="19">
        <f>ROUND(Budget!AK46*80%,0)</f>
        <v>0</v>
      </c>
      <c r="AL46" s="19">
        <f>ROUND(Budget!AL46*80%,0)</f>
        <v>0</v>
      </c>
      <c r="AM46" s="19">
        <f>ROUND(Budget!AM46*80%,0)</f>
        <v>0</v>
      </c>
      <c r="AN46" s="19">
        <f>ROUND(Budget!AN46*80%,0)</f>
        <v>0</v>
      </c>
      <c r="AO46" s="19">
        <f>ROUND(Budget!AO46*80%,0)</f>
        <v>0</v>
      </c>
      <c r="AP46" s="19">
        <f>ROUND(Budget!AP46*80%,0)</f>
        <v>0</v>
      </c>
      <c r="AQ46" s="19">
        <f>ROUND(Budget!AQ46*80%,0)</f>
        <v>181201</v>
      </c>
      <c r="AR46" s="19">
        <f>ROUND(Budget!AR46*80%,0)</f>
        <v>0</v>
      </c>
      <c r="AS46" s="19">
        <f>ROUND(Budget!AS46*80%,0)</f>
        <v>0</v>
      </c>
      <c r="AT46" s="19">
        <f>ROUND(Budget!AT46*80%,0)</f>
        <v>0</v>
      </c>
      <c r="AU46" s="19">
        <f>ROUND(Budget!AU46*80%,0)</f>
        <v>0</v>
      </c>
      <c r="AV46" s="19">
        <f>ROUND(Budget!AV46*80%,0)</f>
        <v>0</v>
      </c>
      <c r="AW46" s="19">
        <f>ROUND(Budget!AW46*80%,0)</f>
        <v>0</v>
      </c>
      <c r="AX46" s="19">
        <f>ROUND(Budget!AX46*80%,0)</f>
        <v>0</v>
      </c>
      <c r="AY46" s="19">
        <f>ROUND(Budget!AY46*80%,0)</f>
        <v>0</v>
      </c>
      <c r="AZ46" s="19">
        <f>ROUND(Budget!AZ46*80%,0)</f>
        <v>0</v>
      </c>
      <c r="BA46" s="19">
        <f>ROUND(Budget!BA46*80%,0)</f>
        <v>0</v>
      </c>
      <c r="BB46" s="19">
        <f>ROUND(Budget!BB46*80%,0)</f>
        <v>0</v>
      </c>
      <c r="BC46" s="19">
        <f>ROUND(Budget!BC46*80%,0)</f>
        <v>0</v>
      </c>
      <c r="BD46" s="19">
        <f>ROUND(Budget!BD46*80%,0)</f>
        <v>0</v>
      </c>
      <c r="BE46" s="19">
        <f>ROUND(Budget!BE46*80%,0)</f>
        <v>0</v>
      </c>
      <c r="BF46" s="19">
        <f>ROUND(Budget!BF46*80%,0)</f>
        <v>0</v>
      </c>
      <c r="BG46" s="16">
        <f t="shared" si="4"/>
        <v>463485</v>
      </c>
      <c r="BH46" s="16">
        <f t="shared" si="4"/>
        <v>0</v>
      </c>
      <c r="BI46" s="104">
        <f t="shared" si="1"/>
        <v>463485</v>
      </c>
      <c r="BJ46" s="104">
        <f t="shared" si="2"/>
        <v>0</v>
      </c>
      <c r="BK46" s="105">
        <f t="shared" si="3"/>
        <v>0</v>
      </c>
      <c r="BL46" s="106"/>
      <c r="BM46" s="105"/>
      <c r="BN46" s="106"/>
    </row>
    <row r="47" spans="1:66" ht="31.5" x14ac:dyDescent="0.3">
      <c r="A47" s="26">
        <v>75.409700000000001</v>
      </c>
      <c r="B47" s="107" t="s">
        <v>1420</v>
      </c>
      <c r="C47" s="19">
        <f>ROUND(Budget!C47*80%,0)</f>
        <v>0</v>
      </c>
      <c r="D47" s="19">
        <f>ROUND(Budget!D47*80%,0)</f>
        <v>0</v>
      </c>
      <c r="E47" s="19">
        <f>ROUND(Budget!E47*80%,0)</f>
        <v>0</v>
      </c>
      <c r="F47" s="19">
        <f>ROUND(Budget!F47*80%,0)</f>
        <v>0</v>
      </c>
      <c r="G47" s="19">
        <f>ROUND(Budget!G47*80%,0)</f>
        <v>0</v>
      </c>
      <c r="H47" s="19">
        <f>ROUND(Budget!H47*80%,0)</f>
        <v>0</v>
      </c>
      <c r="I47" s="19">
        <f>ROUND(Budget!I47*80%,0)</f>
        <v>0</v>
      </c>
      <c r="J47" s="19">
        <f>ROUND(Budget!J47*80%,0)</f>
        <v>0</v>
      </c>
      <c r="K47" s="19">
        <f>ROUND(Budget!K47*80%,0)</f>
        <v>0</v>
      </c>
      <c r="L47" s="19">
        <f>ROUND(Budget!L47*80%,0)</f>
        <v>0</v>
      </c>
      <c r="M47" s="19">
        <f>ROUND(Budget!M47*80%,0)</f>
        <v>0</v>
      </c>
      <c r="N47" s="19">
        <f>ROUND(Budget!N47*80%,0)</f>
        <v>0</v>
      </c>
      <c r="O47" s="19">
        <f>ROUND(Budget!O47*80%,0)</f>
        <v>0</v>
      </c>
      <c r="P47" s="19">
        <f>ROUND(Budget!P47*80%,0)</f>
        <v>0</v>
      </c>
      <c r="Q47" s="19">
        <f>ROUND(Budget!Q47*80%,0)</f>
        <v>75858</v>
      </c>
      <c r="R47" s="19">
        <f>ROUND(Budget!R47*80%,0)</f>
        <v>0</v>
      </c>
      <c r="S47" s="19">
        <f>ROUND(Budget!S47*80%,0)</f>
        <v>0</v>
      </c>
      <c r="T47" s="19">
        <f>ROUND(Budget!T47*80%,0)</f>
        <v>0</v>
      </c>
      <c r="U47" s="19">
        <f>ROUND(Budget!U47*80%,0)</f>
        <v>0</v>
      </c>
      <c r="V47" s="19">
        <f>ROUND(Budget!V47*80%,0)</f>
        <v>0</v>
      </c>
      <c r="W47" s="19">
        <f>ROUND(Budget!W47*80%,0)</f>
        <v>0</v>
      </c>
      <c r="X47" s="19">
        <f>ROUND(Budget!X47*80%,0)</f>
        <v>0</v>
      </c>
      <c r="Y47" s="19">
        <f>ROUND(Budget!Y47*80%,0)</f>
        <v>0</v>
      </c>
      <c r="Z47" s="19">
        <f>ROUND(Budget!Z47*80%,0)</f>
        <v>0</v>
      </c>
      <c r="AA47" s="19">
        <f>ROUND(Budget!AA47*80%,0)</f>
        <v>0</v>
      </c>
      <c r="AB47" s="19">
        <f>ROUND(Budget!AB47*80%,0)</f>
        <v>0</v>
      </c>
      <c r="AC47" s="19">
        <f>ROUND(Budget!AC47*80%,0)</f>
        <v>0</v>
      </c>
      <c r="AD47" s="19">
        <f>ROUND(Budget!AD47*80%,0)</f>
        <v>0</v>
      </c>
      <c r="AE47" s="19">
        <f>ROUND(Budget!AE47*80%,0)</f>
        <v>0</v>
      </c>
      <c r="AF47" s="19">
        <f>ROUND(Budget!AF47*80%,0)</f>
        <v>0</v>
      </c>
      <c r="AG47" s="19">
        <f>ROUND(Budget!AG47*80%,0)</f>
        <v>0</v>
      </c>
      <c r="AH47" s="19">
        <f>ROUND(Budget!AH47*80%,0)</f>
        <v>0</v>
      </c>
      <c r="AI47" s="19">
        <f>ROUND(Budget!AI47*80%,0)</f>
        <v>0</v>
      </c>
      <c r="AJ47" s="19">
        <f>ROUND(Budget!AJ47*80%,0)</f>
        <v>0</v>
      </c>
      <c r="AK47" s="19">
        <f>ROUND(Budget!AK47*80%,0)</f>
        <v>0</v>
      </c>
      <c r="AL47" s="19">
        <f>ROUND(Budget!AL47*80%,0)</f>
        <v>0</v>
      </c>
      <c r="AM47" s="19">
        <f>ROUND(Budget!AM47*80%,0)</f>
        <v>751015</v>
      </c>
      <c r="AN47" s="19">
        <f>ROUND(Budget!AN47*80%,0)</f>
        <v>0</v>
      </c>
      <c r="AO47" s="19">
        <f>ROUND(Budget!AO47*80%,0)</f>
        <v>0</v>
      </c>
      <c r="AP47" s="19">
        <f>ROUND(Budget!AP47*80%,0)</f>
        <v>0</v>
      </c>
      <c r="AQ47" s="19">
        <f>ROUND(Budget!AQ47*80%,0)</f>
        <v>37981</v>
      </c>
      <c r="AR47" s="19">
        <f>ROUND(Budget!AR47*80%,0)</f>
        <v>0</v>
      </c>
      <c r="AS47" s="19">
        <f>ROUND(Budget!AS47*80%,0)</f>
        <v>281530</v>
      </c>
      <c r="AT47" s="19">
        <f>ROUND(Budget!AT47*80%,0)</f>
        <v>0</v>
      </c>
      <c r="AU47" s="19">
        <f>ROUND(Budget!AU47*80%,0)</f>
        <v>0</v>
      </c>
      <c r="AV47" s="19">
        <f>ROUND(Budget!AV47*80%,0)</f>
        <v>0</v>
      </c>
      <c r="AW47" s="19">
        <f>ROUND(Budget!AW47*80%,0)</f>
        <v>960</v>
      </c>
      <c r="AX47" s="19">
        <f>ROUND(Budget!AX47*80%,0)</f>
        <v>0</v>
      </c>
      <c r="AY47" s="19">
        <f>ROUND(Budget!AY47*80%,0)</f>
        <v>0</v>
      </c>
      <c r="AZ47" s="19">
        <f>ROUND(Budget!AZ47*80%,0)</f>
        <v>0</v>
      </c>
      <c r="BA47" s="19">
        <f>ROUND(Budget!BA47*80%,0)</f>
        <v>0</v>
      </c>
      <c r="BB47" s="19">
        <f>ROUND(Budget!BB47*80%,0)</f>
        <v>0</v>
      </c>
      <c r="BC47" s="19">
        <f>ROUND(Budget!BC47*80%,0)</f>
        <v>0</v>
      </c>
      <c r="BD47" s="19">
        <f>ROUND(Budget!BD47*80%,0)</f>
        <v>0</v>
      </c>
      <c r="BE47" s="19">
        <f>ROUND(Budget!BE47*80%,0)</f>
        <v>0</v>
      </c>
      <c r="BF47" s="19">
        <f>ROUND(Budget!BF47*80%,0)</f>
        <v>0</v>
      </c>
      <c r="BG47" s="16">
        <f t="shared" si="4"/>
        <v>1147344</v>
      </c>
      <c r="BH47" s="16">
        <f t="shared" si="4"/>
        <v>0</v>
      </c>
      <c r="BI47" s="104">
        <f t="shared" si="1"/>
        <v>1147344</v>
      </c>
      <c r="BJ47" s="104">
        <f t="shared" si="2"/>
        <v>0</v>
      </c>
      <c r="BK47" s="105">
        <f t="shared" si="3"/>
        <v>0</v>
      </c>
      <c r="BL47" s="106"/>
      <c r="BM47" s="105"/>
      <c r="BN47" s="106"/>
    </row>
    <row r="48" spans="1:66" x14ac:dyDescent="0.3">
      <c r="A48" s="26">
        <v>75.410699999999991</v>
      </c>
      <c r="B48" s="107" t="s">
        <v>1422</v>
      </c>
      <c r="C48" s="19">
        <f>ROUND(Budget!C48*80%,0)</f>
        <v>0</v>
      </c>
      <c r="D48" s="19">
        <f>ROUND(Budget!D48*80%,0)</f>
        <v>0</v>
      </c>
      <c r="E48" s="19">
        <f>ROUND(Budget!E48*80%,0)</f>
        <v>91520</v>
      </c>
      <c r="F48" s="19">
        <f>ROUND(Budget!F48*80%,0)</f>
        <v>0</v>
      </c>
      <c r="G48" s="19">
        <f>ROUND(Budget!G48*80%,0)</f>
        <v>0</v>
      </c>
      <c r="H48" s="19">
        <f>ROUND(Budget!H48*80%,0)</f>
        <v>0</v>
      </c>
      <c r="I48" s="19">
        <f>ROUND(Budget!I48*80%,0)</f>
        <v>0</v>
      </c>
      <c r="J48" s="19">
        <f>ROUND(Budget!J48*80%,0)</f>
        <v>0</v>
      </c>
      <c r="K48" s="19">
        <f>ROUND(Budget!K48*80%,0)</f>
        <v>0</v>
      </c>
      <c r="L48" s="19">
        <f>ROUND(Budget!L48*80%,0)</f>
        <v>0</v>
      </c>
      <c r="M48" s="19">
        <f>ROUND(Budget!M48*80%,0)</f>
        <v>23709</v>
      </c>
      <c r="N48" s="19">
        <f>ROUND(Budget!N48*80%,0)</f>
        <v>0</v>
      </c>
      <c r="O48" s="19">
        <f>ROUND(Budget!O48*80%,0)</f>
        <v>0</v>
      </c>
      <c r="P48" s="19">
        <f>ROUND(Budget!P48*80%,0)</f>
        <v>0</v>
      </c>
      <c r="Q48" s="19">
        <f>ROUND(Budget!Q48*80%,0)</f>
        <v>0</v>
      </c>
      <c r="R48" s="19">
        <f>ROUND(Budget!R48*80%,0)</f>
        <v>0</v>
      </c>
      <c r="S48" s="19">
        <f>ROUND(Budget!S48*80%,0)</f>
        <v>29246</v>
      </c>
      <c r="T48" s="19">
        <f>ROUND(Budget!T48*80%,0)</f>
        <v>0</v>
      </c>
      <c r="U48" s="19">
        <f>ROUND(Budget!U48*80%,0)</f>
        <v>0</v>
      </c>
      <c r="V48" s="19">
        <f>ROUND(Budget!V48*80%,0)</f>
        <v>0</v>
      </c>
      <c r="W48" s="19">
        <f>ROUND(Budget!W48*80%,0)</f>
        <v>18345</v>
      </c>
      <c r="X48" s="19">
        <f>ROUND(Budget!X48*80%,0)</f>
        <v>0</v>
      </c>
      <c r="Y48" s="19">
        <f>ROUND(Budget!Y48*80%,0)</f>
        <v>0</v>
      </c>
      <c r="Z48" s="19">
        <f>ROUND(Budget!Z48*80%,0)</f>
        <v>0</v>
      </c>
      <c r="AA48" s="19">
        <f>ROUND(Budget!AA48*80%,0)</f>
        <v>0</v>
      </c>
      <c r="AB48" s="19">
        <f>ROUND(Budget!AB48*80%,0)</f>
        <v>0</v>
      </c>
      <c r="AC48" s="19">
        <f>ROUND(Budget!AC48*80%,0)</f>
        <v>101650</v>
      </c>
      <c r="AD48" s="19">
        <f>ROUND(Budget!AD48*80%,0)</f>
        <v>0</v>
      </c>
      <c r="AE48" s="19">
        <f>ROUND(Budget!AE48*80%,0)</f>
        <v>0</v>
      </c>
      <c r="AF48" s="19">
        <f>ROUND(Budget!AF48*80%,0)</f>
        <v>0</v>
      </c>
      <c r="AG48" s="19">
        <f>ROUND(Budget!AG48*80%,0)</f>
        <v>0</v>
      </c>
      <c r="AH48" s="19">
        <f>ROUND(Budget!AH48*80%,0)</f>
        <v>0</v>
      </c>
      <c r="AI48" s="19">
        <f>ROUND(Budget!AI48*80%,0)</f>
        <v>6800</v>
      </c>
      <c r="AJ48" s="19">
        <f>ROUND(Budget!AJ48*80%,0)</f>
        <v>0</v>
      </c>
      <c r="AK48" s="19">
        <f>ROUND(Budget!AK48*80%,0)</f>
        <v>0</v>
      </c>
      <c r="AL48" s="19">
        <f>ROUND(Budget!AL48*80%,0)</f>
        <v>0</v>
      </c>
      <c r="AM48" s="19">
        <f>ROUND(Budget!AM48*80%,0)</f>
        <v>103166</v>
      </c>
      <c r="AN48" s="19">
        <f>ROUND(Budget!AN48*80%,0)</f>
        <v>0</v>
      </c>
      <c r="AO48" s="19">
        <f>ROUND(Budget!AO48*80%,0)</f>
        <v>0</v>
      </c>
      <c r="AP48" s="19">
        <f>ROUND(Budget!AP48*80%,0)</f>
        <v>0</v>
      </c>
      <c r="AQ48" s="19">
        <f>ROUND(Budget!AQ48*80%,0)</f>
        <v>2112</v>
      </c>
      <c r="AR48" s="19">
        <f>ROUND(Budget!AR48*80%,0)</f>
        <v>0</v>
      </c>
      <c r="AS48" s="19">
        <f>ROUND(Budget!AS48*80%,0)</f>
        <v>0</v>
      </c>
      <c r="AT48" s="19">
        <f>ROUND(Budget!AT48*80%,0)</f>
        <v>0</v>
      </c>
      <c r="AU48" s="19">
        <f>ROUND(Budget!AU48*80%,0)</f>
        <v>0</v>
      </c>
      <c r="AV48" s="19">
        <f>ROUND(Budget!AV48*80%,0)</f>
        <v>0</v>
      </c>
      <c r="AW48" s="19">
        <f>ROUND(Budget!AW48*80%,0)</f>
        <v>0</v>
      </c>
      <c r="AX48" s="19">
        <f>ROUND(Budget!AX48*80%,0)</f>
        <v>0</v>
      </c>
      <c r="AY48" s="19">
        <f>ROUND(Budget!AY48*80%,0)</f>
        <v>0</v>
      </c>
      <c r="AZ48" s="19">
        <f>ROUND(Budget!AZ48*80%,0)</f>
        <v>0</v>
      </c>
      <c r="BA48" s="19">
        <f>ROUND(Budget!BA48*80%,0)</f>
        <v>0</v>
      </c>
      <c r="BB48" s="19">
        <f>ROUND(Budget!BB48*80%,0)</f>
        <v>0</v>
      </c>
      <c r="BC48" s="19">
        <f>ROUND(Budget!BC48*80%,0)</f>
        <v>0</v>
      </c>
      <c r="BD48" s="19">
        <f>ROUND(Budget!BD48*80%,0)</f>
        <v>0</v>
      </c>
      <c r="BE48" s="19">
        <f>ROUND(Budget!BE48*80%,0)</f>
        <v>0</v>
      </c>
      <c r="BF48" s="19">
        <f>ROUND(Budget!BF48*80%,0)</f>
        <v>0</v>
      </c>
      <c r="BG48" s="16">
        <f t="shared" si="4"/>
        <v>376548</v>
      </c>
      <c r="BH48" s="16">
        <f t="shared" si="4"/>
        <v>0</v>
      </c>
      <c r="BI48" s="104">
        <f t="shared" si="1"/>
        <v>376548</v>
      </c>
      <c r="BJ48" s="104">
        <f t="shared" si="2"/>
        <v>0</v>
      </c>
      <c r="BK48" s="105">
        <f t="shared" si="3"/>
        <v>0</v>
      </c>
      <c r="BL48" s="106"/>
      <c r="BM48" s="105"/>
      <c r="BN48" s="106"/>
    </row>
    <row r="49" spans="1:66" ht="47.25" x14ac:dyDescent="0.3">
      <c r="A49" s="12">
        <v>75.411699999999996</v>
      </c>
      <c r="B49" s="107" t="s">
        <v>1423</v>
      </c>
      <c r="C49" s="19">
        <f>ROUND(Budget!C49*80%,0)</f>
        <v>2190102</v>
      </c>
      <c r="D49" s="19">
        <f>ROUND(Budget!D49*80%,0)</f>
        <v>0</v>
      </c>
      <c r="E49" s="19">
        <f>ROUND(Budget!E49*80%,0)</f>
        <v>1296814</v>
      </c>
      <c r="F49" s="19">
        <f>ROUND(Budget!F49*80%,0)</f>
        <v>0</v>
      </c>
      <c r="G49" s="19">
        <f>ROUND(Budget!G49*80%,0)</f>
        <v>1398715</v>
      </c>
      <c r="H49" s="19">
        <f>ROUND(Budget!H49*80%,0)</f>
        <v>0</v>
      </c>
      <c r="I49" s="19">
        <f>ROUND(Budget!I49*80%,0)</f>
        <v>1398715</v>
      </c>
      <c r="J49" s="19">
        <f>ROUND(Budget!J49*80%,0)</f>
        <v>0</v>
      </c>
      <c r="K49" s="19">
        <f>ROUND(Budget!K49*80%,0)</f>
        <v>252195</v>
      </c>
      <c r="L49" s="19">
        <f>ROUND(Budget!L49*80%,0)</f>
        <v>0</v>
      </c>
      <c r="M49" s="19">
        <f>ROUND(Budget!M49*80%,0)</f>
        <v>1224941</v>
      </c>
      <c r="N49" s="19">
        <f>ROUND(Budget!N49*80%,0)</f>
        <v>0</v>
      </c>
      <c r="O49" s="19">
        <f>ROUND(Budget!O49*80%,0)</f>
        <v>942740</v>
      </c>
      <c r="P49" s="19">
        <f>ROUND(Budget!P49*80%,0)</f>
        <v>0</v>
      </c>
      <c r="Q49" s="19">
        <f>ROUND(Budget!Q49*80%,0)</f>
        <v>1458690</v>
      </c>
      <c r="R49" s="19">
        <f>ROUND(Budget!R49*80%,0)</f>
        <v>0</v>
      </c>
      <c r="S49" s="19">
        <f>ROUND(Budget!S49*80%,0)</f>
        <v>812291</v>
      </c>
      <c r="T49" s="19">
        <f>ROUND(Budget!T49*80%,0)</f>
        <v>0</v>
      </c>
      <c r="U49" s="19">
        <f>ROUND(Budget!U49*80%,0)</f>
        <v>638926</v>
      </c>
      <c r="V49" s="19">
        <f>ROUND(Budget!V49*80%,0)</f>
        <v>0</v>
      </c>
      <c r="W49" s="19">
        <f>ROUND(Budget!W49*80%,0)</f>
        <v>749092</v>
      </c>
      <c r="X49" s="19">
        <f>ROUND(Budget!X49*80%,0)</f>
        <v>0</v>
      </c>
      <c r="Y49" s="19">
        <f>ROUND(Budget!Y49*80%,0)</f>
        <v>339788</v>
      </c>
      <c r="Z49" s="19">
        <f>ROUND(Budget!Z49*80%,0)</f>
        <v>0</v>
      </c>
      <c r="AA49" s="19">
        <f>ROUND(Budget!AA49*80%,0)</f>
        <v>507687</v>
      </c>
      <c r="AB49" s="19">
        <f>ROUND(Budget!AB49*80%,0)</f>
        <v>0</v>
      </c>
      <c r="AC49" s="19">
        <f>ROUND(Budget!AC49*80%,0)</f>
        <v>1414034</v>
      </c>
      <c r="AD49" s="19">
        <f>ROUND(Budget!AD49*80%,0)</f>
        <v>0</v>
      </c>
      <c r="AE49" s="19">
        <f>ROUND(Budget!AE49*80%,0)</f>
        <v>1190580</v>
      </c>
      <c r="AF49" s="19">
        <f>ROUND(Budget!AF49*80%,0)</f>
        <v>0</v>
      </c>
      <c r="AG49" s="19">
        <f>ROUND(Budget!AG49*80%,0)</f>
        <v>2439558</v>
      </c>
      <c r="AH49" s="19">
        <f>ROUND(Budget!AH49*80%,0)</f>
        <v>0</v>
      </c>
      <c r="AI49" s="19">
        <f>ROUND(Budget!AI49*80%,0)</f>
        <v>1130834</v>
      </c>
      <c r="AJ49" s="19">
        <f>ROUND(Budget!AJ49*80%,0)</f>
        <v>0</v>
      </c>
      <c r="AK49" s="19">
        <f>ROUND(Budget!AK49*80%,0)</f>
        <v>2062298</v>
      </c>
      <c r="AL49" s="19">
        <f>ROUND(Budget!AL49*80%,0)</f>
        <v>0</v>
      </c>
      <c r="AM49" s="19">
        <f>ROUND(Budget!AM49*80%,0)</f>
        <v>781640</v>
      </c>
      <c r="AN49" s="19">
        <f>ROUND(Budget!AN49*80%,0)</f>
        <v>0</v>
      </c>
      <c r="AO49" s="19">
        <f>ROUND(Budget!AO49*80%,0)</f>
        <v>0</v>
      </c>
      <c r="AP49" s="19">
        <f>ROUND(Budget!AP49*80%,0)</f>
        <v>0</v>
      </c>
      <c r="AQ49" s="19">
        <f>ROUND(Budget!AQ49*80%,0)</f>
        <v>55406</v>
      </c>
      <c r="AR49" s="19">
        <f>ROUND(Budget!AR49*80%,0)</f>
        <v>0</v>
      </c>
      <c r="AS49" s="19">
        <f>ROUND(Budget!AS49*80%,0)</f>
        <v>38926</v>
      </c>
      <c r="AT49" s="19">
        <f>ROUND(Budget!AT49*80%,0)</f>
        <v>0</v>
      </c>
      <c r="AU49" s="19">
        <f>ROUND(Budget!AU49*80%,0)</f>
        <v>3117</v>
      </c>
      <c r="AV49" s="19">
        <f>ROUND(Budget!AV49*80%,0)</f>
        <v>0</v>
      </c>
      <c r="AW49" s="19">
        <f>ROUND(Budget!AW49*80%,0)</f>
        <v>314194</v>
      </c>
      <c r="AX49" s="19">
        <f>ROUND(Budget!AX49*80%,0)</f>
        <v>0</v>
      </c>
      <c r="AY49" s="19">
        <f>ROUND(Budget!AY49*80%,0)</f>
        <v>0</v>
      </c>
      <c r="AZ49" s="19">
        <f>ROUND(Budget!AZ49*80%,0)</f>
        <v>0</v>
      </c>
      <c r="BA49" s="19">
        <f>ROUND(Budget!BA49*80%,0)</f>
        <v>0</v>
      </c>
      <c r="BB49" s="19">
        <f>ROUND(Budget!BB49*80%,0)</f>
        <v>0</v>
      </c>
      <c r="BC49" s="19">
        <f>ROUND(Budget!BC49*80%,0)</f>
        <v>0</v>
      </c>
      <c r="BD49" s="19">
        <f>ROUND(Budget!BD49*80%,0)</f>
        <v>0</v>
      </c>
      <c r="BE49" s="19">
        <f>ROUND(Budget!BE49*80%,0)</f>
        <v>0</v>
      </c>
      <c r="BF49" s="19">
        <f>ROUND(Budget!BF49*80%,0)</f>
        <v>0</v>
      </c>
      <c r="BG49" s="16">
        <f t="shared" si="4"/>
        <v>22641283</v>
      </c>
      <c r="BH49" s="16">
        <f t="shared" si="4"/>
        <v>0</v>
      </c>
      <c r="BI49" s="104">
        <f t="shared" si="1"/>
        <v>22641283</v>
      </c>
      <c r="BJ49" s="104">
        <f t="shared" si="2"/>
        <v>0</v>
      </c>
      <c r="BK49" s="105">
        <f t="shared" si="3"/>
        <v>507687</v>
      </c>
      <c r="BL49" s="106"/>
      <c r="BM49" s="105"/>
      <c r="BN49" s="106"/>
    </row>
    <row r="50" spans="1:66" x14ac:dyDescent="0.3">
      <c r="A50" s="26">
        <v>75.414699999999996</v>
      </c>
      <c r="B50" s="107" t="s">
        <v>1424</v>
      </c>
      <c r="C50" s="19">
        <f>ROUND(Budget!C50*80%,0)</f>
        <v>9281</v>
      </c>
      <c r="D50" s="19">
        <f>ROUND(Budget!D50*80%,0)</f>
        <v>0</v>
      </c>
      <c r="E50" s="19">
        <f>ROUND(Budget!E50*80%,0)</f>
        <v>0</v>
      </c>
      <c r="F50" s="19">
        <f>ROUND(Budget!F50*80%,0)</f>
        <v>0</v>
      </c>
      <c r="G50" s="19">
        <f>ROUND(Budget!G50*80%,0)</f>
        <v>50611</v>
      </c>
      <c r="H50" s="19">
        <f>ROUND(Budget!H50*80%,0)</f>
        <v>0</v>
      </c>
      <c r="I50" s="19">
        <f>ROUND(Budget!I50*80%,0)</f>
        <v>50611</v>
      </c>
      <c r="J50" s="19">
        <f>ROUND(Budget!J50*80%,0)</f>
        <v>0</v>
      </c>
      <c r="K50" s="19">
        <f>ROUND(Budget!K50*80%,0)</f>
        <v>0</v>
      </c>
      <c r="L50" s="19">
        <f>ROUND(Budget!L50*80%,0)</f>
        <v>0</v>
      </c>
      <c r="M50" s="19">
        <f>ROUND(Budget!M50*80%,0)</f>
        <v>10033</v>
      </c>
      <c r="N50" s="19">
        <f>ROUND(Budget!N50*80%,0)</f>
        <v>0</v>
      </c>
      <c r="O50" s="19">
        <f>ROUND(Budget!O50*80%,0)</f>
        <v>49553</v>
      </c>
      <c r="P50" s="19">
        <f>ROUND(Budget!P50*80%,0)</f>
        <v>0</v>
      </c>
      <c r="Q50" s="19">
        <f>ROUND(Budget!Q50*80%,0)</f>
        <v>16080</v>
      </c>
      <c r="R50" s="19">
        <f>ROUND(Budget!R50*80%,0)</f>
        <v>0</v>
      </c>
      <c r="S50" s="19">
        <f>ROUND(Budget!S50*80%,0)</f>
        <v>5232</v>
      </c>
      <c r="T50" s="19">
        <f>ROUND(Budget!T50*80%,0)</f>
        <v>0</v>
      </c>
      <c r="U50" s="19">
        <f>ROUND(Budget!U50*80%,0)</f>
        <v>1200</v>
      </c>
      <c r="V50" s="19">
        <f>ROUND(Budget!V50*80%,0)</f>
        <v>0</v>
      </c>
      <c r="W50" s="19">
        <f>ROUND(Budget!W50*80%,0)</f>
        <v>20404</v>
      </c>
      <c r="X50" s="19">
        <f>ROUND(Budget!X50*80%,0)</f>
        <v>0</v>
      </c>
      <c r="Y50" s="19">
        <f>ROUND(Budget!Y50*80%,0)</f>
        <v>0</v>
      </c>
      <c r="Z50" s="19">
        <f>ROUND(Budget!Z50*80%,0)</f>
        <v>0</v>
      </c>
      <c r="AA50" s="19">
        <f>ROUND(Budget!AA50*80%,0)</f>
        <v>1842</v>
      </c>
      <c r="AB50" s="19">
        <f>ROUND(Budget!AB50*80%,0)</f>
        <v>0</v>
      </c>
      <c r="AC50" s="19">
        <f>ROUND(Budget!AC50*80%,0)</f>
        <v>6366</v>
      </c>
      <c r="AD50" s="19">
        <f>ROUND(Budget!AD50*80%,0)</f>
        <v>0</v>
      </c>
      <c r="AE50" s="19">
        <f>ROUND(Budget!AE50*80%,0)</f>
        <v>0</v>
      </c>
      <c r="AF50" s="19">
        <f>ROUND(Budget!AF50*80%,0)</f>
        <v>0</v>
      </c>
      <c r="AG50" s="19">
        <f>ROUND(Budget!AG50*80%,0)</f>
        <v>1680</v>
      </c>
      <c r="AH50" s="19">
        <f>ROUND(Budget!AH50*80%,0)</f>
        <v>0</v>
      </c>
      <c r="AI50" s="19">
        <f>ROUND(Budget!AI50*80%,0)</f>
        <v>49592</v>
      </c>
      <c r="AJ50" s="19">
        <f>ROUND(Budget!AJ50*80%,0)</f>
        <v>0</v>
      </c>
      <c r="AK50" s="19">
        <f>ROUND(Budget!AK50*80%,0)</f>
        <v>0</v>
      </c>
      <c r="AL50" s="19">
        <f>ROUND(Budget!AL50*80%,0)</f>
        <v>0</v>
      </c>
      <c r="AM50" s="19">
        <f>ROUND(Budget!AM50*80%,0)</f>
        <v>0</v>
      </c>
      <c r="AN50" s="19">
        <f>ROUND(Budget!AN50*80%,0)</f>
        <v>0</v>
      </c>
      <c r="AO50" s="19">
        <f>ROUND(Budget!AO50*80%,0)</f>
        <v>0</v>
      </c>
      <c r="AP50" s="19">
        <f>ROUND(Budget!AP50*80%,0)</f>
        <v>0</v>
      </c>
      <c r="AQ50" s="19">
        <f>ROUND(Budget!AQ50*80%,0)</f>
        <v>0</v>
      </c>
      <c r="AR50" s="19">
        <f>ROUND(Budget!AR50*80%,0)</f>
        <v>0</v>
      </c>
      <c r="AS50" s="19">
        <f>ROUND(Budget!AS50*80%,0)</f>
        <v>0</v>
      </c>
      <c r="AT50" s="19">
        <f>ROUND(Budget!AT50*80%,0)</f>
        <v>0</v>
      </c>
      <c r="AU50" s="19">
        <f>ROUND(Budget!AU50*80%,0)</f>
        <v>0</v>
      </c>
      <c r="AV50" s="19">
        <f>ROUND(Budget!AV50*80%,0)</f>
        <v>0</v>
      </c>
      <c r="AW50" s="19">
        <f>ROUND(Budget!AW50*80%,0)</f>
        <v>0</v>
      </c>
      <c r="AX50" s="19">
        <f>ROUND(Budget!AX50*80%,0)</f>
        <v>0</v>
      </c>
      <c r="AY50" s="19">
        <f>ROUND(Budget!AY50*80%,0)</f>
        <v>0</v>
      </c>
      <c r="AZ50" s="19">
        <f>ROUND(Budget!AZ50*80%,0)</f>
        <v>0</v>
      </c>
      <c r="BA50" s="19">
        <f>ROUND(Budget!BA50*80%,0)</f>
        <v>0</v>
      </c>
      <c r="BB50" s="19">
        <f>ROUND(Budget!BB50*80%,0)</f>
        <v>0</v>
      </c>
      <c r="BC50" s="19">
        <f>ROUND(Budget!BC50*80%,0)</f>
        <v>0</v>
      </c>
      <c r="BD50" s="19">
        <f>ROUND(Budget!BD50*80%,0)</f>
        <v>0</v>
      </c>
      <c r="BE50" s="19">
        <f>ROUND(Budget!BE50*80%,0)</f>
        <v>0</v>
      </c>
      <c r="BF50" s="19">
        <f>ROUND(Budget!BF50*80%,0)</f>
        <v>0</v>
      </c>
      <c r="BG50" s="16">
        <f t="shared" si="4"/>
        <v>272485</v>
      </c>
      <c r="BH50" s="16">
        <f t="shared" si="4"/>
        <v>0</v>
      </c>
      <c r="BI50" s="104">
        <f t="shared" si="1"/>
        <v>272485</v>
      </c>
      <c r="BJ50" s="104">
        <f t="shared" si="2"/>
        <v>0</v>
      </c>
      <c r="BK50" s="105">
        <f t="shared" si="3"/>
        <v>1842</v>
      </c>
      <c r="BL50" s="106"/>
      <c r="BM50" s="105"/>
      <c r="BN50" s="106"/>
    </row>
    <row r="51" spans="1:66" ht="31.5" x14ac:dyDescent="0.3">
      <c r="A51" s="26">
        <v>75.415700000000001</v>
      </c>
      <c r="B51" s="107" t="s">
        <v>1425</v>
      </c>
      <c r="C51" s="19">
        <f>ROUND(Budget!C51*80%,0)</f>
        <v>1991650</v>
      </c>
      <c r="D51" s="19">
        <f>ROUND(Budget!D51*80%,0)</f>
        <v>0</v>
      </c>
      <c r="E51" s="19">
        <f>ROUND(Budget!E51*80%,0)</f>
        <v>3999771</v>
      </c>
      <c r="F51" s="19">
        <f>ROUND(Budget!F51*80%,0)</f>
        <v>0</v>
      </c>
      <c r="G51" s="19">
        <f>ROUND(Budget!G51*80%,0)</f>
        <v>125782</v>
      </c>
      <c r="H51" s="19">
        <f>ROUND(Budget!H51*80%,0)</f>
        <v>0</v>
      </c>
      <c r="I51" s="19">
        <f>ROUND(Budget!I51*80%,0)</f>
        <v>125782</v>
      </c>
      <c r="J51" s="19">
        <f>ROUND(Budget!J51*80%,0)</f>
        <v>0</v>
      </c>
      <c r="K51" s="19">
        <f>ROUND(Budget!K51*80%,0)</f>
        <v>458464</v>
      </c>
      <c r="L51" s="19">
        <f>ROUND(Budget!L51*80%,0)</f>
        <v>0</v>
      </c>
      <c r="M51" s="19">
        <f>ROUND(Budget!M51*80%,0)</f>
        <v>468478</v>
      </c>
      <c r="N51" s="19">
        <f>ROUND(Budget!N51*80%,0)</f>
        <v>0</v>
      </c>
      <c r="O51" s="19">
        <f>ROUND(Budget!O51*80%,0)</f>
        <v>754813</v>
      </c>
      <c r="P51" s="19">
        <f>ROUND(Budget!P51*80%,0)</f>
        <v>0</v>
      </c>
      <c r="Q51" s="19">
        <f>ROUND(Budget!Q51*80%,0)</f>
        <v>752962</v>
      </c>
      <c r="R51" s="19">
        <f>ROUND(Budget!R51*80%,0)</f>
        <v>0</v>
      </c>
      <c r="S51" s="19">
        <f>ROUND(Budget!S51*80%,0)</f>
        <v>813663</v>
      </c>
      <c r="T51" s="19">
        <f>ROUND(Budget!T51*80%,0)</f>
        <v>0</v>
      </c>
      <c r="U51" s="19">
        <f>ROUND(Budget!U51*80%,0)</f>
        <v>1768595</v>
      </c>
      <c r="V51" s="19">
        <f>ROUND(Budget!V51*80%,0)</f>
        <v>0</v>
      </c>
      <c r="W51" s="19">
        <f>ROUND(Budget!W51*80%,0)</f>
        <v>585083</v>
      </c>
      <c r="X51" s="19">
        <f>ROUND(Budget!X51*80%,0)</f>
        <v>0</v>
      </c>
      <c r="Y51" s="19">
        <f>ROUND(Budget!Y51*80%,0)</f>
        <v>463454</v>
      </c>
      <c r="Z51" s="19">
        <f>ROUND(Budget!Z51*80%,0)</f>
        <v>0</v>
      </c>
      <c r="AA51" s="19">
        <f>ROUND(Budget!AA51*80%,0)</f>
        <v>504572</v>
      </c>
      <c r="AB51" s="19">
        <f>ROUND(Budget!AB51*80%,0)</f>
        <v>0</v>
      </c>
      <c r="AC51" s="19">
        <f>ROUND(Budget!AC51*80%,0)</f>
        <v>1006356</v>
      </c>
      <c r="AD51" s="19">
        <f>ROUND(Budget!AD51*80%,0)</f>
        <v>0</v>
      </c>
      <c r="AE51" s="19">
        <f>ROUND(Budget!AE51*80%,0)</f>
        <v>673103</v>
      </c>
      <c r="AF51" s="19">
        <f>ROUND(Budget!AF51*80%,0)</f>
        <v>0</v>
      </c>
      <c r="AG51" s="19">
        <f>ROUND(Budget!AG51*80%,0)</f>
        <v>1437127</v>
      </c>
      <c r="AH51" s="19">
        <f>ROUND(Budget!AH51*80%,0)</f>
        <v>0</v>
      </c>
      <c r="AI51" s="19">
        <f>ROUND(Budget!AI51*80%,0)</f>
        <v>737213</v>
      </c>
      <c r="AJ51" s="19">
        <f>ROUND(Budget!AJ51*80%,0)</f>
        <v>0</v>
      </c>
      <c r="AK51" s="19">
        <f>ROUND(Budget!AK51*80%,0)</f>
        <v>910690</v>
      </c>
      <c r="AL51" s="19">
        <f>ROUND(Budget!AL51*80%,0)</f>
        <v>0</v>
      </c>
      <c r="AM51" s="19">
        <f>ROUND(Budget!AM51*80%,0)</f>
        <v>80196</v>
      </c>
      <c r="AN51" s="19">
        <f>ROUND(Budget!AN51*80%,0)</f>
        <v>0</v>
      </c>
      <c r="AO51" s="19">
        <f>ROUND(Budget!AO51*80%,0)</f>
        <v>100758</v>
      </c>
      <c r="AP51" s="19">
        <f>ROUND(Budget!AP51*80%,0)</f>
        <v>0</v>
      </c>
      <c r="AQ51" s="19">
        <f>ROUND(Budget!AQ51*80%,0)</f>
        <v>25479</v>
      </c>
      <c r="AR51" s="19">
        <f>ROUND(Budget!AR51*80%,0)</f>
        <v>0</v>
      </c>
      <c r="AS51" s="19">
        <f>ROUND(Budget!AS51*80%,0)</f>
        <v>57686</v>
      </c>
      <c r="AT51" s="19">
        <f>ROUND(Budget!AT51*80%,0)</f>
        <v>0</v>
      </c>
      <c r="AU51" s="19">
        <f>ROUND(Budget!AU51*80%,0)</f>
        <v>61938</v>
      </c>
      <c r="AV51" s="19">
        <f>ROUND(Budget!AV51*80%,0)</f>
        <v>0</v>
      </c>
      <c r="AW51" s="19">
        <f>ROUND(Budget!AW51*80%,0)</f>
        <v>775750</v>
      </c>
      <c r="AX51" s="19">
        <f>ROUND(Budget!AX51*80%,0)</f>
        <v>0</v>
      </c>
      <c r="AY51" s="19">
        <f>ROUND(Budget!AY51*80%,0)</f>
        <v>0</v>
      </c>
      <c r="AZ51" s="19">
        <f>ROUND(Budget!AZ51*80%,0)</f>
        <v>0</v>
      </c>
      <c r="BA51" s="19">
        <f>ROUND(Budget!BA51*80%,0)</f>
        <v>0</v>
      </c>
      <c r="BB51" s="19">
        <f>ROUND(Budget!BB51*80%,0)</f>
        <v>0</v>
      </c>
      <c r="BC51" s="19">
        <f>ROUND(Budget!BC51*80%,0)</f>
        <v>0</v>
      </c>
      <c r="BD51" s="19">
        <f>ROUND(Budget!BD51*80%,0)</f>
        <v>0</v>
      </c>
      <c r="BE51" s="19">
        <f>ROUND(Budget!BE51*80%,0)</f>
        <v>0</v>
      </c>
      <c r="BF51" s="19">
        <f>ROUND(Budget!BF51*80%,0)</f>
        <v>0</v>
      </c>
      <c r="BG51" s="16">
        <f t="shared" si="4"/>
        <v>18679365</v>
      </c>
      <c r="BH51" s="16">
        <f t="shared" si="4"/>
        <v>0</v>
      </c>
      <c r="BI51" s="104">
        <f t="shared" si="1"/>
        <v>18679365</v>
      </c>
      <c r="BJ51" s="104">
        <f t="shared" si="2"/>
        <v>0</v>
      </c>
      <c r="BK51" s="105">
        <f t="shared" si="3"/>
        <v>504572</v>
      </c>
      <c r="BL51" s="106"/>
      <c r="BM51" s="105"/>
      <c r="BN51" s="106"/>
    </row>
    <row r="52" spans="1:66" x14ac:dyDescent="0.3">
      <c r="A52" s="26">
        <v>75.416699999999992</v>
      </c>
      <c r="B52" s="107" t="s">
        <v>1426</v>
      </c>
      <c r="C52" s="19">
        <f>ROUND(Budget!C52*80%,0)</f>
        <v>0</v>
      </c>
      <c r="D52" s="19">
        <f>ROUND(Budget!D52*80%,0)</f>
        <v>0</v>
      </c>
      <c r="E52" s="19">
        <f>ROUND(Budget!E52*80%,0)</f>
        <v>0</v>
      </c>
      <c r="F52" s="19">
        <f>ROUND(Budget!F52*80%,0)</f>
        <v>0</v>
      </c>
      <c r="G52" s="19">
        <f>ROUND(Budget!G52*80%,0)</f>
        <v>0</v>
      </c>
      <c r="H52" s="19">
        <f>ROUND(Budget!H52*80%,0)</f>
        <v>0</v>
      </c>
      <c r="I52" s="19">
        <f>ROUND(Budget!I52*80%,0)</f>
        <v>0</v>
      </c>
      <c r="J52" s="19">
        <f>ROUND(Budget!J52*80%,0)</f>
        <v>0</v>
      </c>
      <c r="K52" s="19">
        <f>ROUND(Budget!K52*80%,0)</f>
        <v>0</v>
      </c>
      <c r="L52" s="19">
        <f>ROUND(Budget!L52*80%,0)</f>
        <v>0</v>
      </c>
      <c r="M52" s="19">
        <f>ROUND(Budget!M52*80%,0)</f>
        <v>175541</v>
      </c>
      <c r="N52" s="19">
        <f>ROUND(Budget!N52*80%,0)</f>
        <v>0</v>
      </c>
      <c r="O52" s="19">
        <f>ROUND(Budget!O52*80%,0)</f>
        <v>0</v>
      </c>
      <c r="P52" s="19">
        <f>ROUND(Budget!P52*80%,0)</f>
        <v>0</v>
      </c>
      <c r="Q52" s="19">
        <f>ROUND(Budget!Q52*80%,0)</f>
        <v>46567</v>
      </c>
      <c r="R52" s="19">
        <f>ROUND(Budget!R52*80%,0)</f>
        <v>0</v>
      </c>
      <c r="S52" s="19">
        <f>ROUND(Budget!S52*80%,0)</f>
        <v>171767</v>
      </c>
      <c r="T52" s="19">
        <f>ROUND(Budget!T52*80%,0)</f>
        <v>0</v>
      </c>
      <c r="U52" s="19">
        <f>ROUND(Budget!U52*80%,0)</f>
        <v>0</v>
      </c>
      <c r="V52" s="19">
        <f>ROUND(Budget!V52*80%,0)</f>
        <v>0</v>
      </c>
      <c r="W52" s="19">
        <f>ROUND(Budget!W52*80%,0)</f>
        <v>52135</v>
      </c>
      <c r="X52" s="19">
        <f>ROUND(Budget!X52*80%,0)</f>
        <v>0</v>
      </c>
      <c r="Y52" s="19">
        <f>ROUND(Budget!Y52*80%,0)</f>
        <v>0</v>
      </c>
      <c r="Z52" s="19">
        <f>ROUND(Budget!Z52*80%,0)</f>
        <v>0</v>
      </c>
      <c r="AA52" s="19">
        <f>ROUND(Budget!AA52*80%,0)</f>
        <v>0</v>
      </c>
      <c r="AB52" s="19">
        <f>ROUND(Budget!AB52*80%,0)</f>
        <v>0</v>
      </c>
      <c r="AC52" s="19">
        <f>ROUND(Budget!AC52*80%,0)</f>
        <v>380883</v>
      </c>
      <c r="AD52" s="19">
        <f>ROUND(Budget!AD52*80%,0)</f>
        <v>0</v>
      </c>
      <c r="AE52" s="19">
        <f>ROUND(Budget!AE52*80%,0)</f>
        <v>0</v>
      </c>
      <c r="AF52" s="19">
        <f>ROUND(Budget!AF52*80%,0)</f>
        <v>0</v>
      </c>
      <c r="AG52" s="19">
        <f>ROUND(Budget!AG52*80%,0)</f>
        <v>0</v>
      </c>
      <c r="AH52" s="19">
        <f>ROUND(Budget!AH52*80%,0)</f>
        <v>0</v>
      </c>
      <c r="AI52" s="19">
        <f>ROUND(Budget!AI52*80%,0)</f>
        <v>24758</v>
      </c>
      <c r="AJ52" s="19">
        <f>ROUND(Budget!AJ52*80%,0)</f>
        <v>0</v>
      </c>
      <c r="AK52" s="19">
        <f>ROUND(Budget!AK52*80%,0)</f>
        <v>0</v>
      </c>
      <c r="AL52" s="19">
        <f>ROUND(Budget!AL52*80%,0)</f>
        <v>0</v>
      </c>
      <c r="AM52" s="19">
        <f>ROUND(Budget!AM52*80%,0)</f>
        <v>759563</v>
      </c>
      <c r="AN52" s="19">
        <f>ROUND(Budget!AN52*80%,0)</f>
        <v>0</v>
      </c>
      <c r="AO52" s="19">
        <f>ROUND(Budget!AO52*80%,0)</f>
        <v>0</v>
      </c>
      <c r="AP52" s="19">
        <f>ROUND(Budget!AP52*80%,0)</f>
        <v>0</v>
      </c>
      <c r="AQ52" s="19">
        <f>ROUND(Budget!AQ52*80%,0)</f>
        <v>8040</v>
      </c>
      <c r="AR52" s="19">
        <f>ROUND(Budget!AR52*80%,0)</f>
        <v>0</v>
      </c>
      <c r="AS52" s="19">
        <f>ROUND(Budget!AS52*80%,0)</f>
        <v>0</v>
      </c>
      <c r="AT52" s="19">
        <f>ROUND(Budget!AT52*80%,0)</f>
        <v>0</v>
      </c>
      <c r="AU52" s="19">
        <f>ROUND(Budget!AU52*80%,0)</f>
        <v>0</v>
      </c>
      <c r="AV52" s="19">
        <f>ROUND(Budget!AV52*80%,0)</f>
        <v>0</v>
      </c>
      <c r="AW52" s="19">
        <f>ROUND(Budget!AW52*80%,0)</f>
        <v>0</v>
      </c>
      <c r="AX52" s="19">
        <f>ROUND(Budget!AX52*80%,0)</f>
        <v>0</v>
      </c>
      <c r="AY52" s="19">
        <f>ROUND(Budget!AY52*80%,0)</f>
        <v>0</v>
      </c>
      <c r="AZ52" s="19">
        <f>ROUND(Budget!AZ52*80%,0)</f>
        <v>0</v>
      </c>
      <c r="BA52" s="19">
        <f>ROUND(Budget!BA52*80%,0)</f>
        <v>0</v>
      </c>
      <c r="BB52" s="19">
        <f>ROUND(Budget!BB52*80%,0)</f>
        <v>0</v>
      </c>
      <c r="BC52" s="19">
        <f>ROUND(Budget!BC52*80%,0)</f>
        <v>0</v>
      </c>
      <c r="BD52" s="19">
        <f>ROUND(Budget!BD52*80%,0)</f>
        <v>0</v>
      </c>
      <c r="BE52" s="19">
        <f>ROUND(Budget!BE52*80%,0)</f>
        <v>0</v>
      </c>
      <c r="BF52" s="19">
        <f>ROUND(Budget!BF52*80%,0)</f>
        <v>0</v>
      </c>
      <c r="BG52" s="16">
        <f t="shared" si="4"/>
        <v>1619254</v>
      </c>
      <c r="BH52" s="16">
        <f t="shared" si="4"/>
        <v>0</v>
      </c>
      <c r="BI52" s="104">
        <f t="shared" si="1"/>
        <v>1619254</v>
      </c>
      <c r="BJ52" s="104">
        <f t="shared" si="2"/>
        <v>0</v>
      </c>
      <c r="BK52" s="105">
        <f t="shared" si="3"/>
        <v>0</v>
      </c>
      <c r="BL52" s="106"/>
      <c r="BM52" s="105"/>
      <c r="BN52" s="106"/>
    </row>
    <row r="53" spans="1:66" x14ac:dyDescent="0.3">
      <c r="A53" s="26">
        <v>75.417699999999996</v>
      </c>
      <c r="B53" s="107" t="s">
        <v>1427</v>
      </c>
      <c r="C53" s="19">
        <f>ROUND(Budget!C53*80%,0)</f>
        <v>24505</v>
      </c>
      <c r="D53" s="19">
        <f>ROUND(Budget!D53*80%,0)</f>
        <v>0</v>
      </c>
      <c r="E53" s="19">
        <f>ROUND(Budget!E53*80%,0)</f>
        <v>0</v>
      </c>
      <c r="F53" s="19">
        <f>ROUND(Budget!F53*80%,0)</f>
        <v>0</v>
      </c>
      <c r="G53" s="19">
        <f>ROUND(Budget!G53*80%,0)</f>
        <v>0</v>
      </c>
      <c r="H53" s="19">
        <f>ROUND(Budget!H53*80%,0)</f>
        <v>0</v>
      </c>
      <c r="I53" s="19">
        <f>ROUND(Budget!I53*80%,0)</f>
        <v>0</v>
      </c>
      <c r="J53" s="19">
        <f>ROUND(Budget!J53*80%,0)</f>
        <v>0</v>
      </c>
      <c r="K53" s="19">
        <f>ROUND(Budget!K53*80%,0)</f>
        <v>0</v>
      </c>
      <c r="L53" s="19">
        <f>ROUND(Budget!L53*80%,0)</f>
        <v>0</v>
      </c>
      <c r="M53" s="19">
        <f>ROUND(Budget!M53*80%,0)</f>
        <v>0</v>
      </c>
      <c r="N53" s="19">
        <f>ROUND(Budget!N53*80%,0)</f>
        <v>0</v>
      </c>
      <c r="O53" s="19">
        <f>ROUND(Budget!O53*80%,0)</f>
        <v>0</v>
      </c>
      <c r="P53" s="19">
        <f>ROUND(Budget!P53*80%,0)</f>
        <v>0</v>
      </c>
      <c r="Q53" s="19">
        <f>ROUND(Budget!Q53*80%,0)</f>
        <v>0</v>
      </c>
      <c r="R53" s="19">
        <f>ROUND(Budget!R53*80%,0)</f>
        <v>0</v>
      </c>
      <c r="S53" s="19">
        <f>ROUND(Budget!S53*80%,0)</f>
        <v>0</v>
      </c>
      <c r="T53" s="19">
        <f>ROUND(Budget!T53*80%,0)</f>
        <v>0</v>
      </c>
      <c r="U53" s="19">
        <f>ROUND(Budget!U53*80%,0)</f>
        <v>0</v>
      </c>
      <c r="V53" s="19">
        <f>ROUND(Budget!V53*80%,0)</f>
        <v>0</v>
      </c>
      <c r="W53" s="19">
        <f>ROUND(Budget!W53*80%,0)</f>
        <v>0</v>
      </c>
      <c r="X53" s="19">
        <f>ROUND(Budget!X53*80%,0)</f>
        <v>0</v>
      </c>
      <c r="Y53" s="19">
        <f>ROUND(Budget!Y53*80%,0)</f>
        <v>0</v>
      </c>
      <c r="Z53" s="19">
        <f>ROUND(Budget!Z53*80%,0)</f>
        <v>0</v>
      </c>
      <c r="AA53" s="19">
        <f>ROUND(Budget!AA53*80%,0)</f>
        <v>0</v>
      </c>
      <c r="AB53" s="19">
        <f>ROUND(Budget!AB53*80%,0)</f>
        <v>0</v>
      </c>
      <c r="AC53" s="19">
        <f>ROUND(Budget!AC53*80%,0)</f>
        <v>0</v>
      </c>
      <c r="AD53" s="19">
        <f>ROUND(Budget!AD53*80%,0)</f>
        <v>0</v>
      </c>
      <c r="AE53" s="19">
        <f>ROUND(Budget!AE53*80%,0)</f>
        <v>0</v>
      </c>
      <c r="AF53" s="19">
        <f>ROUND(Budget!AF53*80%,0)</f>
        <v>0</v>
      </c>
      <c r="AG53" s="19">
        <f>ROUND(Budget!AG53*80%,0)</f>
        <v>0</v>
      </c>
      <c r="AH53" s="19">
        <f>ROUND(Budget!AH53*80%,0)</f>
        <v>0</v>
      </c>
      <c r="AI53" s="19">
        <f>ROUND(Budget!AI53*80%,0)</f>
        <v>0</v>
      </c>
      <c r="AJ53" s="19">
        <f>ROUND(Budget!AJ53*80%,0)</f>
        <v>0</v>
      </c>
      <c r="AK53" s="19">
        <f>ROUND(Budget!AK53*80%,0)</f>
        <v>0</v>
      </c>
      <c r="AL53" s="19">
        <f>ROUND(Budget!AL53*80%,0)</f>
        <v>0</v>
      </c>
      <c r="AM53" s="19">
        <f>ROUND(Budget!AM53*80%,0)</f>
        <v>0</v>
      </c>
      <c r="AN53" s="19">
        <f>ROUND(Budget!AN53*80%,0)</f>
        <v>0</v>
      </c>
      <c r="AO53" s="19">
        <f>ROUND(Budget!AO53*80%,0)</f>
        <v>0</v>
      </c>
      <c r="AP53" s="19">
        <f>ROUND(Budget!AP53*80%,0)</f>
        <v>0</v>
      </c>
      <c r="AQ53" s="19">
        <f>ROUND(Budget!AQ53*80%,0)</f>
        <v>0</v>
      </c>
      <c r="AR53" s="19">
        <f>ROUND(Budget!AR53*80%,0)</f>
        <v>0</v>
      </c>
      <c r="AS53" s="19">
        <f>ROUND(Budget!AS53*80%,0)</f>
        <v>0</v>
      </c>
      <c r="AT53" s="19">
        <f>ROUND(Budget!AT53*80%,0)</f>
        <v>0</v>
      </c>
      <c r="AU53" s="19">
        <f>ROUND(Budget!AU53*80%,0)</f>
        <v>0</v>
      </c>
      <c r="AV53" s="19">
        <f>ROUND(Budget!AV53*80%,0)</f>
        <v>0</v>
      </c>
      <c r="AW53" s="19">
        <f>ROUND(Budget!AW53*80%,0)</f>
        <v>0</v>
      </c>
      <c r="AX53" s="19">
        <f>ROUND(Budget!AX53*80%,0)</f>
        <v>0</v>
      </c>
      <c r="AY53" s="19">
        <f>ROUND(Budget!AY53*80%,0)</f>
        <v>0</v>
      </c>
      <c r="AZ53" s="19">
        <f>ROUND(Budget!AZ53*80%,0)</f>
        <v>0</v>
      </c>
      <c r="BA53" s="19">
        <f>ROUND(Budget!BA53*80%,0)</f>
        <v>0</v>
      </c>
      <c r="BB53" s="19">
        <f>ROUND(Budget!BB53*80%,0)</f>
        <v>0</v>
      </c>
      <c r="BC53" s="19">
        <f>ROUND(Budget!BC53*80%,0)</f>
        <v>0</v>
      </c>
      <c r="BD53" s="19">
        <f>ROUND(Budget!BD53*80%,0)</f>
        <v>0</v>
      </c>
      <c r="BE53" s="19">
        <f>ROUND(Budget!BE53*80%,0)</f>
        <v>0</v>
      </c>
      <c r="BF53" s="19">
        <f>ROUND(Budget!BF53*80%,0)</f>
        <v>0</v>
      </c>
      <c r="BG53" s="16">
        <f t="shared" si="4"/>
        <v>24505</v>
      </c>
      <c r="BH53" s="16">
        <f t="shared" si="4"/>
        <v>0</v>
      </c>
      <c r="BI53" s="104">
        <f t="shared" si="1"/>
        <v>24505</v>
      </c>
      <c r="BJ53" s="104">
        <f t="shared" si="2"/>
        <v>0</v>
      </c>
      <c r="BK53" s="105">
        <f t="shared" si="3"/>
        <v>0</v>
      </c>
      <c r="BL53" s="106"/>
      <c r="BM53" s="105"/>
      <c r="BN53" s="106"/>
    </row>
    <row r="54" spans="1:66" ht="31.5" x14ac:dyDescent="0.3">
      <c r="A54" s="26">
        <v>75.418700000000001</v>
      </c>
      <c r="B54" s="107" t="s">
        <v>1428</v>
      </c>
      <c r="C54" s="19">
        <f>ROUND(Budget!C54*80%,0)</f>
        <v>0</v>
      </c>
      <c r="D54" s="19">
        <f>ROUND(Budget!D54*80%,0)</f>
        <v>0</v>
      </c>
      <c r="E54" s="19">
        <f>ROUND(Budget!E54*80%,0)</f>
        <v>0</v>
      </c>
      <c r="F54" s="19">
        <f>ROUND(Budget!F54*80%,0)</f>
        <v>0</v>
      </c>
      <c r="G54" s="19">
        <f>ROUND(Budget!G54*80%,0)</f>
        <v>0</v>
      </c>
      <c r="H54" s="19">
        <f>ROUND(Budget!H54*80%,0)</f>
        <v>0</v>
      </c>
      <c r="I54" s="19">
        <f>ROUND(Budget!I54*80%,0)</f>
        <v>0</v>
      </c>
      <c r="J54" s="19">
        <f>ROUND(Budget!J54*80%,0)</f>
        <v>0</v>
      </c>
      <c r="K54" s="19">
        <f>ROUND(Budget!K54*80%,0)</f>
        <v>0</v>
      </c>
      <c r="L54" s="19">
        <f>ROUND(Budget!L54*80%,0)</f>
        <v>0</v>
      </c>
      <c r="M54" s="19">
        <f>ROUND(Budget!M54*80%,0)</f>
        <v>0</v>
      </c>
      <c r="N54" s="19">
        <f>ROUND(Budget!N54*80%,0)</f>
        <v>0</v>
      </c>
      <c r="O54" s="19">
        <f>ROUND(Budget!O54*80%,0)</f>
        <v>0</v>
      </c>
      <c r="P54" s="19">
        <f>ROUND(Budget!P54*80%,0)</f>
        <v>0</v>
      </c>
      <c r="Q54" s="19">
        <f>ROUND(Budget!Q54*80%,0)</f>
        <v>0</v>
      </c>
      <c r="R54" s="19">
        <f>ROUND(Budget!R54*80%,0)</f>
        <v>0</v>
      </c>
      <c r="S54" s="19">
        <f>ROUND(Budget!S54*80%,0)</f>
        <v>0</v>
      </c>
      <c r="T54" s="19">
        <f>ROUND(Budget!T54*80%,0)</f>
        <v>0</v>
      </c>
      <c r="U54" s="19">
        <f>ROUND(Budget!U54*80%,0)</f>
        <v>0</v>
      </c>
      <c r="V54" s="19">
        <f>ROUND(Budget!V54*80%,0)</f>
        <v>0</v>
      </c>
      <c r="W54" s="19">
        <f>ROUND(Budget!W54*80%,0)</f>
        <v>0</v>
      </c>
      <c r="X54" s="19">
        <f>ROUND(Budget!X54*80%,0)</f>
        <v>0</v>
      </c>
      <c r="Y54" s="19">
        <f>ROUND(Budget!Y54*80%,0)</f>
        <v>0</v>
      </c>
      <c r="Z54" s="19">
        <f>ROUND(Budget!Z54*80%,0)</f>
        <v>0</v>
      </c>
      <c r="AA54" s="19">
        <f>ROUND(Budget!AA54*80%,0)</f>
        <v>0</v>
      </c>
      <c r="AB54" s="19">
        <f>ROUND(Budget!AB54*80%,0)</f>
        <v>0</v>
      </c>
      <c r="AC54" s="19">
        <f>ROUND(Budget!AC54*80%,0)</f>
        <v>0</v>
      </c>
      <c r="AD54" s="19">
        <f>ROUND(Budget!AD54*80%,0)</f>
        <v>0</v>
      </c>
      <c r="AE54" s="19">
        <f>ROUND(Budget!AE54*80%,0)</f>
        <v>0</v>
      </c>
      <c r="AF54" s="19">
        <f>ROUND(Budget!AF54*80%,0)</f>
        <v>0</v>
      </c>
      <c r="AG54" s="19">
        <f>ROUND(Budget!AG54*80%,0)</f>
        <v>0</v>
      </c>
      <c r="AH54" s="19">
        <f>ROUND(Budget!AH54*80%,0)</f>
        <v>0</v>
      </c>
      <c r="AI54" s="19">
        <f>ROUND(Budget!AI54*80%,0)</f>
        <v>0</v>
      </c>
      <c r="AJ54" s="19">
        <f>ROUND(Budget!AJ54*80%,0)</f>
        <v>0</v>
      </c>
      <c r="AK54" s="19">
        <f>ROUND(Budget!AK54*80%,0)</f>
        <v>0</v>
      </c>
      <c r="AL54" s="19">
        <f>ROUND(Budget!AL54*80%,0)</f>
        <v>0</v>
      </c>
      <c r="AM54" s="19">
        <f>ROUND(Budget!AM54*80%,0)</f>
        <v>0</v>
      </c>
      <c r="AN54" s="19">
        <f>ROUND(Budget!AN54*80%,0)</f>
        <v>0</v>
      </c>
      <c r="AO54" s="19">
        <f>ROUND(Budget!AO54*80%,0)</f>
        <v>0</v>
      </c>
      <c r="AP54" s="19">
        <f>ROUND(Budget!AP54*80%,0)</f>
        <v>0</v>
      </c>
      <c r="AQ54" s="19">
        <f>ROUND(Budget!AQ54*80%,0)</f>
        <v>0</v>
      </c>
      <c r="AR54" s="19">
        <f>ROUND(Budget!AR54*80%,0)</f>
        <v>0</v>
      </c>
      <c r="AS54" s="19">
        <f>ROUND(Budget!AS54*80%,0)</f>
        <v>0</v>
      </c>
      <c r="AT54" s="19">
        <f>ROUND(Budget!AT54*80%,0)</f>
        <v>0</v>
      </c>
      <c r="AU54" s="19">
        <f>ROUND(Budget!AU54*80%,0)</f>
        <v>0</v>
      </c>
      <c r="AV54" s="19">
        <f>ROUND(Budget!AV54*80%,0)</f>
        <v>0</v>
      </c>
      <c r="AW54" s="19">
        <f>ROUND(Budget!AW54*80%,0)</f>
        <v>126036</v>
      </c>
      <c r="AX54" s="19">
        <f>ROUND(Budget!AX54*80%,0)</f>
        <v>0</v>
      </c>
      <c r="AY54" s="19">
        <f>ROUND(Budget!AY54*80%,0)</f>
        <v>0</v>
      </c>
      <c r="AZ54" s="19">
        <f>ROUND(Budget!AZ54*80%,0)</f>
        <v>0</v>
      </c>
      <c r="BA54" s="19">
        <f>ROUND(Budget!BA54*80%,0)</f>
        <v>0</v>
      </c>
      <c r="BB54" s="19">
        <f>ROUND(Budget!BB54*80%,0)</f>
        <v>0</v>
      </c>
      <c r="BC54" s="19">
        <f>ROUND(Budget!BC54*80%,0)</f>
        <v>0</v>
      </c>
      <c r="BD54" s="19">
        <f>ROUND(Budget!BD54*80%,0)</f>
        <v>0</v>
      </c>
      <c r="BE54" s="19">
        <f>ROUND(Budget!BE54*80%,0)</f>
        <v>0</v>
      </c>
      <c r="BF54" s="19">
        <f>ROUND(Budget!BF54*80%,0)</f>
        <v>0</v>
      </c>
      <c r="BG54" s="16">
        <f t="shared" si="4"/>
        <v>126036</v>
      </c>
      <c r="BH54" s="16">
        <f t="shared" si="4"/>
        <v>0</v>
      </c>
      <c r="BI54" s="104">
        <f t="shared" si="1"/>
        <v>126036</v>
      </c>
      <c r="BJ54" s="104">
        <f t="shared" si="2"/>
        <v>0</v>
      </c>
      <c r="BK54" s="105">
        <f t="shared" si="3"/>
        <v>0</v>
      </c>
      <c r="BL54" s="106"/>
      <c r="BM54" s="105"/>
      <c r="BN54" s="106"/>
    </row>
    <row r="55" spans="1:66" x14ac:dyDescent="0.3">
      <c r="A55" s="26">
        <v>75.419699999999992</v>
      </c>
      <c r="B55" s="107" t="s">
        <v>1429</v>
      </c>
      <c r="C55" s="19">
        <f>ROUND(Budget!C55*80%,0)</f>
        <v>826765</v>
      </c>
      <c r="D55" s="19">
        <f>ROUND(Budget!D55*80%,0)</f>
        <v>0</v>
      </c>
      <c r="E55" s="19">
        <f>ROUND(Budget!E55*80%,0)</f>
        <v>133010</v>
      </c>
      <c r="F55" s="19">
        <f>ROUND(Budget!F55*80%,0)</f>
        <v>0</v>
      </c>
      <c r="G55" s="19">
        <f>ROUND(Budget!G55*80%,0)</f>
        <v>225114</v>
      </c>
      <c r="H55" s="19">
        <f>ROUND(Budget!H55*80%,0)</f>
        <v>0</v>
      </c>
      <c r="I55" s="19">
        <f>ROUND(Budget!I55*80%,0)</f>
        <v>225114</v>
      </c>
      <c r="J55" s="19">
        <f>ROUND(Budget!J55*80%,0)</f>
        <v>0</v>
      </c>
      <c r="K55" s="19">
        <f>ROUND(Budget!K55*80%,0)</f>
        <v>0</v>
      </c>
      <c r="L55" s="19">
        <f>ROUND(Budget!L55*80%,0)</f>
        <v>0</v>
      </c>
      <c r="M55" s="19">
        <f>ROUND(Budget!M55*80%,0)</f>
        <v>101966</v>
      </c>
      <c r="N55" s="19">
        <f>ROUND(Budget!N55*80%,0)</f>
        <v>0</v>
      </c>
      <c r="O55" s="19">
        <f>ROUND(Budget!O55*80%,0)</f>
        <v>110246</v>
      </c>
      <c r="P55" s="19">
        <f>ROUND(Budget!P55*80%,0)</f>
        <v>0</v>
      </c>
      <c r="Q55" s="19">
        <f>ROUND(Budget!Q55*80%,0)</f>
        <v>139533</v>
      </c>
      <c r="R55" s="19">
        <f>ROUND(Budget!R55*80%,0)</f>
        <v>0</v>
      </c>
      <c r="S55" s="19">
        <f>ROUND(Budget!S55*80%,0)</f>
        <v>140486</v>
      </c>
      <c r="T55" s="19">
        <f>ROUND(Budget!T55*80%,0)</f>
        <v>0</v>
      </c>
      <c r="U55" s="19">
        <f>ROUND(Budget!U55*80%,0)</f>
        <v>43123</v>
      </c>
      <c r="V55" s="19">
        <f>ROUND(Budget!V55*80%,0)</f>
        <v>0</v>
      </c>
      <c r="W55" s="19">
        <f>ROUND(Budget!W55*80%,0)</f>
        <v>195926</v>
      </c>
      <c r="X55" s="19">
        <f>ROUND(Budget!X55*80%,0)</f>
        <v>0</v>
      </c>
      <c r="Y55" s="19">
        <f>ROUND(Budget!Y55*80%,0)</f>
        <v>0</v>
      </c>
      <c r="Z55" s="19">
        <f>ROUND(Budget!Z55*80%,0)</f>
        <v>0</v>
      </c>
      <c r="AA55" s="19">
        <f>ROUND(Budget!AA55*80%,0)</f>
        <v>123425</v>
      </c>
      <c r="AB55" s="19">
        <f>ROUND(Budget!AB55*80%,0)</f>
        <v>0</v>
      </c>
      <c r="AC55" s="19">
        <f>ROUND(Budget!AC55*80%,0)</f>
        <v>125625</v>
      </c>
      <c r="AD55" s="19">
        <f>ROUND(Budget!AD55*80%,0)</f>
        <v>0</v>
      </c>
      <c r="AE55" s="19">
        <f>ROUND(Budget!AE55*80%,0)</f>
        <v>0</v>
      </c>
      <c r="AF55" s="19">
        <f>ROUND(Budget!AF55*80%,0)</f>
        <v>0</v>
      </c>
      <c r="AG55" s="19">
        <f>ROUND(Budget!AG55*80%,0)</f>
        <v>75241</v>
      </c>
      <c r="AH55" s="19">
        <f>ROUND(Budget!AH55*80%,0)</f>
        <v>0</v>
      </c>
      <c r="AI55" s="19">
        <f>ROUND(Budget!AI55*80%,0)</f>
        <v>195131</v>
      </c>
      <c r="AJ55" s="19">
        <f>ROUND(Budget!AJ55*80%,0)</f>
        <v>0</v>
      </c>
      <c r="AK55" s="19">
        <f>ROUND(Budget!AK55*80%,0)</f>
        <v>0</v>
      </c>
      <c r="AL55" s="19">
        <f>ROUND(Budget!AL55*80%,0)</f>
        <v>0</v>
      </c>
      <c r="AM55" s="19">
        <f>ROUND(Budget!AM55*80%,0)</f>
        <v>0</v>
      </c>
      <c r="AN55" s="19">
        <f>ROUND(Budget!AN55*80%,0)</f>
        <v>0</v>
      </c>
      <c r="AO55" s="19">
        <f>ROUND(Budget!AO55*80%,0)</f>
        <v>0</v>
      </c>
      <c r="AP55" s="19">
        <f>ROUND(Budget!AP55*80%,0)</f>
        <v>0</v>
      </c>
      <c r="AQ55" s="19">
        <f>ROUND(Budget!AQ55*80%,0)</f>
        <v>0</v>
      </c>
      <c r="AR55" s="19">
        <f>ROUND(Budget!AR55*80%,0)</f>
        <v>0</v>
      </c>
      <c r="AS55" s="19">
        <f>ROUND(Budget!AS55*80%,0)</f>
        <v>0</v>
      </c>
      <c r="AT55" s="19">
        <f>ROUND(Budget!AT55*80%,0)</f>
        <v>0</v>
      </c>
      <c r="AU55" s="19">
        <f>ROUND(Budget!AU55*80%,0)</f>
        <v>0</v>
      </c>
      <c r="AV55" s="19">
        <f>ROUND(Budget!AV55*80%,0)</f>
        <v>0</v>
      </c>
      <c r="AW55" s="19">
        <f>ROUND(Budget!AW55*80%,0)</f>
        <v>0</v>
      </c>
      <c r="AX55" s="19">
        <f>ROUND(Budget!AX55*80%,0)</f>
        <v>0</v>
      </c>
      <c r="AY55" s="19">
        <f>ROUND(Budget!AY55*80%,0)</f>
        <v>0</v>
      </c>
      <c r="AZ55" s="19">
        <f>ROUND(Budget!AZ55*80%,0)</f>
        <v>0</v>
      </c>
      <c r="BA55" s="19">
        <f>ROUND(Budget!BA55*80%,0)</f>
        <v>0</v>
      </c>
      <c r="BB55" s="19">
        <f>ROUND(Budget!BB55*80%,0)</f>
        <v>0</v>
      </c>
      <c r="BC55" s="19">
        <f>ROUND(Budget!BC55*80%,0)</f>
        <v>0</v>
      </c>
      <c r="BD55" s="19">
        <f>ROUND(Budget!BD55*80%,0)</f>
        <v>0</v>
      </c>
      <c r="BE55" s="19">
        <f>ROUND(Budget!BE55*80%,0)</f>
        <v>0</v>
      </c>
      <c r="BF55" s="19">
        <f>ROUND(Budget!BF55*80%,0)</f>
        <v>0</v>
      </c>
      <c r="BG55" s="16">
        <f t="shared" si="4"/>
        <v>2660705</v>
      </c>
      <c r="BH55" s="16">
        <f t="shared" si="4"/>
        <v>0</v>
      </c>
      <c r="BI55" s="104">
        <f t="shared" si="1"/>
        <v>2660705</v>
      </c>
      <c r="BJ55" s="104">
        <f t="shared" si="2"/>
        <v>0</v>
      </c>
      <c r="BK55" s="105">
        <f t="shared" si="3"/>
        <v>123425</v>
      </c>
      <c r="BL55" s="106"/>
      <c r="BM55" s="105"/>
      <c r="BN55" s="106"/>
    </row>
    <row r="56" spans="1:66" x14ac:dyDescent="0.3">
      <c r="A56" s="134">
        <v>75.420699999999997</v>
      </c>
      <c r="B56" s="107" t="s">
        <v>1430</v>
      </c>
      <c r="C56" s="19">
        <f>ROUND(Budget!C56*80%,0)</f>
        <v>25344230</v>
      </c>
      <c r="D56" s="19">
        <f>ROUND(Budget!D56*80%,0)</f>
        <v>0</v>
      </c>
      <c r="E56" s="19">
        <f>ROUND(Budget!E56*80%,0)</f>
        <v>14431106</v>
      </c>
      <c r="F56" s="19">
        <f>ROUND(Budget!F56*80%,0)</f>
        <v>0</v>
      </c>
      <c r="G56" s="19">
        <f>ROUND(Budget!G56*80%,0)</f>
        <v>3905284</v>
      </c>
      <c r="H56" s="19">
        <f>ROUND(Budget!H56*80%,0)</f>
        <v>0</v>
      </c>
      <c r="I56" s="19">
        <f>ROUND(Budget!I56*80%,0)</f>
        <v>3905284</v>
      </c>
      <c r="J56" s="19">
        <f>ROUND(Budget!J56*80%,0)</f>
        <v>0</v>
      </c>
      <c r="K56" s="19">
        <f>ROUND(Budget!K56*80%,0)</f>
        <v>1051862</v>
      </c>
      <c r="L56" s="19">
        <f>ROUND(Budget!L56*80%,0)</f>
        <v>0</v>
      </c>
      <c r="M56" s="19">
        <f>ROUND(Budget!M56*80%,0)</f>
        <v>3138158</v>
      </c>
      <c r="N56" s="19">
        <f>ROUND(Budget!N56*80%,0)</f>
        <v>0</v>
      </c>
      <c r="O56" s="19">
        <f>ROUND(Budget!O56*80%,0)</f>
        <v>3314534</v>
      </c>
      <c r="P56" s="19">
        <f>ROUND(Budget!P56*80%,0)</f>
        <v>0</v>
      </c>
      <c r="Q56" s="19">
        <f>ROUND(Budget!Q56*80%,0)</f>
        <v>4609279</v>
      </c>
      <c r="R56" s="19">
        <f>ROUND(Budget!R56*80%,0)</f>
        <v>0</v>
      </c>
      <c r="S56" s="19">
        <f>ROUND(Budget!S56*80%,0)</f>
        <v>5318151</v>
      </c>
      <c r="T56" s="19">
        <f>ROUND(Budget!T56*80%,0)</f>
        <v>0</v>
      </c>
      <c r="U56" s="19">
        <f>ROUND(Budget!U56*80%,0)</f>
        <v>5595902</v>
      </c>
      <c r="V56" s="19">
        <f>ROUND(Budget!V56*80%,0)</f>
        <v>0</v>
      </c>
      <c r="W56" s="19">
        <f>ROUND(Budget!W56*80%,0)</f>
        <v>3032280</v>
      </c>
      <c r="X56" s="19">
        <f>ROUND(Budget!X56*80%,0)</f>
        <v>0</v>
      </c>
      <c r="Y56" s="19">
        <f>ROUND(Budget!Y56*80%,0)</f>
        <v>1864374</v>
      </c>
      <c r="Z56" s="19">
        <f>ROUND(Budget!Z56*80%,0)</f>
        <v>0</v>
      </c>
      <c r="AA56" s="19">
        <f>ROUND(Budget!AA56*80%,0)</f>
        <v>1485162</v>
      </c>
      <c r="AB56" s="19">
        <f>ROUND(Budget!AB56*80%,0)</f>
        <v>0</v>
      </c>
      <c r="AC56" s="19">
        <f>ROUND(Budget!AC56*80%,0)</f>
        <v>4370826</v>
      </c>
      <c r="AD56" s="19">
        <f>ROUND(Budget!AD56*80%,0)</f>
        <v>0</v>
      </c>
      <c r="AE56" s="19">
        <f>ROUND(Budget!AE56*80%,0)</f>
        <v>2552562</v>
      </c>
      <c r="AF56" s="19">
        <f>ROUND(Budget!AF56*80%,0)</f>
        <v>0</v>
      </c>
      <c r="AG56" s="19">
        <f>ROUND(Budget!AG56*80%,0)</f>
        <v>3230165</v>
      </c>
      <c r="AH56" s="19">
        <f>ROUND(Budget!AH56*80%,0)</f>
        <v>0</v>
      </c>
      <c r="AI56" s="19">
        <f>ROUND(Budget!AI56*80%,0)</f>
        <v>2666783</v>
      </c>
      <c r="AJ56" s="19">
        <f>ROUND(Budget!AJ56*80%,0)</f>
        <v>0</v>
      </c>
      <c r="AK56" s="19">
        <f>ROUND(Budget!AK56*80%,0)</f>
        <v>2733463</v>
      </c>
      <c r="AL56" s="19">
        <f>ROUND(Budget!AL56*80%,0)</f>
        <v>0</v>
      </c>
      <c r="AM56" s="19">
        <f>ROUND(Budget!AM56*80%,0)</f>
        <v>2239353</v>
      </c>
      <c r="AN56" s="19">
        <f>ROUND(Budget!AN56*80%,0)</f>
        <v>0</v>
      </c>
      <c r="AO56" s="19">
        <f>ROUND(Budget!AO56*80%,0)</f>
        <v>1991113</v>
      </c>
      <c r="AP56" s="19">
        <f>ROUND(Budget!AP56*80%,0)</f>
        <v>0</v>
      </c>
      <c r="AQ56" s="19">
        <f>ROUND(Budget!AQ56*80%,0)</f>
        <v>525831</v>
      </c>
      <c r="AR56" s="19">
        <f>ROUND(Budget!AR56*80%,0)</f>
        <v>0</v>
      </c>
      <c r="AS56" s="19">
        <f>ROUND(Budget!AS56*80%,0)</f>
        <v>606736</v>
      </c>
      <c r="AT56" s="19">
        <f>ROUND(Budget!AT56*80%,0)</f>
        <v>0</v>
      </c>
      <c r="AU56" s="19">
        <f>ROUND(Budget!AU56*80%,0)</f>
        <v>2083316</v>
      </c>
      <c r="AV56" s="19">
        <f>ROUND(Budget!AV56*80%,0)</f>
        <v>0</v>
      </c>
      <c r="AW56" s="19">
        <f>ROUND(Budget!AW56*80%,0)</f>
        <v>11321102</v>
      </c>
      <c r="AX56" s="19">
        <f>ROUND(Budget!AX56*80%,0)</f>
        <v>0</v>
      </c>
      <c r="AY56" s="19">
        <f>ROUND(Budget!AY56*80%,0)</f>
        <v>0</v>
      </c>
      <c r="AZ56" s="19">
        <f>ROUND(Budget!AZ56*80%,0)</f>
        <v>0</v>
      </c>
      <c r="BA56" s="19">
        <f>ROUND(Budget!BA56*80%,0)</f>
        <v>0</v>
      </c>
      <c r="BB56" s="19">
        <f>ROUND(Budget!BB56*80%,0)</f>
        <v>0</v>
      </c>
      <c r="BC56" s="19">
        <f>ROUND(Budget!BC56*80%,0)</f>
        <v>0</v>
      </c>
      <c r="BD56" s="19">
        <f>ROUND(Budget!BD56*80%,0)</f>
        <v>0</v>
      </c>
      <c r="BE56" s="19">
        <f>ROUND(Budget!BE56*80%,0)</f>
        <v>0</v>
      </c>
      <c r="BF56" s="19">
        <f>ROUND(Budget!BF56*80%,0)</f>
        <v>0</v>
      </c>
      <c r="BG56" s="16">
        <f t="shared" si="4"/>
        <v>111316856</v>
      </c>
      <c r="BH56" s="16">
        <f t="shared" si="4"/>
        <v>0</v>
      </c>
      <c r="BI56" s="104">
        <f t="shared" si="1"/>
        <v>111316856</v>
      </c>
      <c r="BJ56" s="104">
        <f t="shared" si="2"/>
        <v>0</v>
      </c>
      <c r="BK56" s="105">
        <f t="shared" si="3"/>
        <v>1485162</v>
      </c>
      <c r="BL56" s="106"/>
      <c r="BM56" s="105"/>
      <c r="BN56" s="106"/>
    </row>
    <row r="57" spans="1:66" x14ac:dyDescent="0.3">
      <c r="A57" s="26">
        <v>75.421700000000001</v>
      </c>
      <c r="B57" s="107" t="s">
        <v>1431</v>
      </c>
      <c r="C57" s="19">
        <f>ROUND(Budget!C57*80%,0)</f>
        <v>0</v>
      </c>
      <c r="D57" s="19">
        <f>ROUND(Budget!D57*80%,0)</f>
        <v>0</v>
      </c>
      <c r="E57" s="19">
        <f>ROUND(Budget!E57*80%,0)</f>
        <v>0</v>
      </c>
      <c r="F57" s="19">
        <f>ROUND(Budget!F57*80%,0)</f>
        <v>0</v>
      </c>
      <c r="G57" s="19">
        <f>ROUND(Budget!G57*80%,0)</f>
        <v>0</v>
      </c>
      <c r="H57" s="19">
        <f>ROUND(Budget!H57*80%,0)</f>
        <v>0</v>
      </c>
      <c r="I57" s="19">
        <f>ROUND(Budget!I57*80%,0)</f>
        <v>0</v>
      </c>
      <c r="J57" s="19">
        <f>ROUND(Budget!J57*80%,0)</f>
        <v>0</v>
      </c>
      <c r="K57" s="19">
        <f>ROUND(Budget!K57*80%,0)</f>
        <v>0</v>
      </c>
      <c r="L57" s="19">
        <f>ROUND(Budget!L57*80%,0)</f>
        <v>0</v>
      </c>
      <c r="M57" s="19">
        <f>ROUND(Budget!M57*80%,0)</f>
        <v>0</v>
      </c>
      <c r="N57" s="19">
        <f>ROUND(Budget!N57*80%,0)</f>
        <v>0</v>
      </c>
      <c r="O57" s="19">
        <f>ROUND(Budget!O57*80%,0)</f>
        <v>0</v>
      </c>
      <c r="P57" s="19">
        <f>ROUND(Budget!P57*80%,0)</f>
        <v>0</v>
      </c>
      <c r="Q57" s="19">
        <f>ROUND(Budget!Q57*80%,0)</f>
        <v>0</v>
      </c>
      <c r="R57" s="19">
        <f>ROUND(Budget!R57*80%,0)</f>
        <v>0</v>
      </c>
      <c r="S57" s="19">
        <f>ROUND(Budget!S57*80%,0)</f>
        <v>0</v>
      </c>
      <c r="T57" s="19">
        <f>ROUND(Budget!T57*80%,0)</f>
        <v>0</v>
      </c>
      <c r="U57" s="19">
        <f>ROUND(Budget!U57*80%,0)</f>
        <v>0</v>
      </c>
      <c r="V57" s="19">
        <f>ROUND(Budget!V57*80%,0)</f>
        <v>0</v>
      </c>
      <c r="W57" s="19">
        <f>ROUND(Budget!W57*80%,0)</f>
        <v>0</v>
      </c>
      <c r="X57" s="19">
        <f>ROUND(Budget!X57*80%,0)</f>
        <v>0</v>
      </c>
      <c r="Y57" s="19">
        <f>ROUND(Budget!Y57*80%,0)</f>
        <v>0</v>
      </c>
      <c r="Z57" s="19">
        <f>ROUND(Budget!Z57*80%,0)</f>
        <v>0</v>
      </c>
      <c r="AA57" s="19">
        <f>ROUND(Budget!AA57*80%,0)</f>
        <v>0</v>
      </c>
      <c r="AB57" s="19">
        <f>ROUND(Budget!AB57*80%,0)</f>
        <v>0</v>
      </c>
      <c r="AC57" s="19">
        <f>ROUND(Budget!AC57*80%,0)</f>
        <v>0</v>
      </c>
      <c r="AD57" s="19">
        <f>ROUND(Budget!AD57*80%,0)</f>
        <v>0</v>
      </c>
      <c r="AE57" s="19">
        <f>ROUND(Budget!AE57*80%,0)</f>
        <v>0</v>
      </c>
      <c r="AF57" s="19">
        <f>ROUND(Budget!AF57*80%,0)</f>
        <v>0</v>
      </c>
      <c r="AG57" s="19">
        <f>ROUND(Budget!AG57*80%,0)</f>
        <v>0</v>
      </c>
      <c r="AH57" s="19">
        <f>ROUND(Budget!AH57*80%,0)</f>
        <v>0</v>
      </c>
      <c r="AI57" s="19">
        <f>ROUND(Budget!AI57*80%,0)</f>
        <v>0</v>
      </c>
      <c r="AJ57" s="19">
        <f>ROUND(Budget!AJ57*80%,0)</f>
        <v>0</v>
      </c>
      <c r="AK57" s="19">
        <f>ROUND(Budget!AK57*80%,0)</f>
        <v>0</v>
      </c>
      <c r="AL57" s="19">
        <f>ROUND(Budget!AL57*80%,0)</f>
        <v>0</v>
      </c>
      <c r="AM57" s="19">
        <f>ROUND(Budget!AM57*80%,0)</f>
        <v>28229</v>
      </c>
      <c r="AN57" s="19">
        <f>ROUND(Budget!AN57*80%,0)</f>
        <v>0</v>
      </c>
      <c r="AO57" s="19">
        <f>ROUND(Budget!AO57*80%,0)</f>
        <v>0</v>
      </c>
      <c r="AP57" s="19">
        <f>ROUND(Budget!AP57*80%,0)</f>
        <v>0</v>
      </c>
      <c r="AQ57" s="19">
        <f>ROUND(Budget!AQ57*80%,0)</f>
        <v>0</v>
      </c>
      <c r="AR57" s="19">
        <f>ROUND(Budget!AR57*80%,0)</f>
        <v>0</v>
      </c>
      <c r="AS57" s="19">
        <f>ROUND(Budget!AS57*80%,0)</f>
        <v>0</v>
      </c>
      <c r="AT57" s="19">
        <f>ROUND(Budget!AT57*80%,0)</f>
        <v>0</v>
      </c>
      <c r="AU57" s="19">
        <f>ROUND(Budget!AU57*80%,0)</f>
        <v>0</v>
      </c>
      <c r="AV57" s="19">
        <f>ROUND(Budget!AV57*80%,0)</f>
        <v>0</v>
      </c>
      <c r="AW57" s="19">
        <f>ROUND(Budget!AW57*80%,0)</f>
        <v>0</v>
      </c>
      <c r="AX57" s="19">
        <f>ROUND(Budget!AX57*80%,0)</f>
        <v>0</v>
      </c>
      <c r="AY57" s="19">
        <f>ROUND(Budget!AY57*80%,0)</f>
        <v>0</v>
      </c>
      <c r="AZ57" s="19">
        <f>ROUND(Budget!AZ57*80%,0)</f>
        <v>0</v>
      </c>
      <c r="BA57" s="19">
        <f>ROUND(Budget!BA57*80%,0)</f>
        <v>0</v>
      </c>
      <c r="BB57" s="19">
        <f>ROUND(Budget!BB57*80%,0)</f>
        <v>0</v>
      </c>
      <c r="BC57" s="19">
        <f>ROUND(Budget!BC57*80%,0)</f>
        <v>0</v>
      </c>
      <c r="BD57" s="19">
        <f>ROUND(Budget!BD57*80%,0)</f>
        <v>0</v>
      </c>
      <c r="BE57" s="19">
        <f>ROUND(Budget!BE57*80%,0)</f>
        <v>0</v>
      </c>
      <c r="BF57" s="19">
        <f>ROUND(Budget!BF57*80%,0)</f>
        <v>0</v>
      </c>
      <c r="BG57" s="16">
        <f t="shared" si="4"/>
        <v>28229</v>
      </c>
      <c r="BH57" s="16">
        <f t="shared" si="4"/>
        <v>0</v>
      </c>
      <c r="BI57" s="104">
        <f t="shared" si="1"/>
        <v>28229</v>
      </c>
      <c r="BJ57" s="104">
        <f t="shared" si="2"/>
        <v>0</v>
      </c>
      <c r="BK57" s="105">
        <f t="shared" si="3"/>
        <v>0</v>
      </c>
      <c r="BL57" s="106"/>
      <c r="BM57" s="105"/>
      <c r="BN57" s="106"/>
    </row>
    <row r="58" spans="1:66" ht="31.5" x14ac:dyDescent="0.3">
      <c r="A58" s="26">
        <v>75.422700000000006</v>
      </c>
      <c r="B58" s="107" t="s">
        <v>1432</v>
      </c>
      <c r="C58" s="19">
        <f>ROUND(Budget!C58*80%,0)</f>
        <v>0</v>
      </c>
      <c r="D58" s="19">
        <f>ROUND(Budget!D58*80%,0)</f>
        <v>0</v>
      </c>
      <c r="E58" s="19">
        <f>ROUND(Budget!E58*80%,0)</f>
        <v>0</v>
      </c>
      <c r="F58" s="19">
        <f>ROUND(Budget!F58*80%,0)</f>
        <v>0</v>
      </c>
      <c r="G58" s="19">
        <f>ROUND(Budget!G58*80%,0)</f>
        <v>0</v>
      </c>
      <c r="H58" s="19">
        <f>ROUND(Budget!H58*80%,0)</f>
        <v>0</v>
      </c>
      <c r="I58" s="19">
        <f>ROUND(Budget!I58*80%,0)</f>
        <v>0</v>
      </c>
      <c r="J58" s="19">
        <f>ROUND(Budget!J58*80%,0)</f>
        <v>0</v>
      </c>
      <c r="K58" s="19">
        <f>ROUND(Budget!K58*80%,0)</f>
        <v>0</v>
      </c>
      <c r="L58" s="19">
        <f>ROUND(Budget!L58*80%,0)</f>
        <v>0</v>
      </c>
      <c r="M58" s="19">
        <f>ROUND(Budget!M58*80%,0)</f>
        <v>0</v>
      </c>
      <c r="N58" s="19">
        <f>ROUND(Budget!N58*80%,0)</f>
        <v>0</v>
      </c>
      <c r="O58" s="19">
        <f>ROUND(Budget!O58*80%,0)</f>
        <v>0</v>
      </c>
      <c r="P58" s="19">
        <f>ROUND(Budget!P58*80%,0)</f>
        <v>0</v>
      </c>
      <c r="Q58" s="19">
        <f>ROUND(Budget!Q58*80%,0)</f>
        <v>0</v>
      </c>
      <c r="R58" s="19">
        <f>ROUND(Budget!R58*80%,0)</f>
        <v>0</v>
      </c>
      <c r="S58" s="19">
        <f>ROUND(Budget!S58*80%,0)</f>
        <v>0</v>
      </c>
      <c r="T58" s="19">
        <f>ROUND(Budget!T58*80%,0)</f>
        <v>0</v>
      </c>
      <c r="U58" s="19">
        <f>ROUND(Budget!U58*80%,0)</f>
        <v>0</v>
      </c>
      <c r="V58" s="19">
        <f>ROUND(Budget!V58*80%,0)</f>
        <v>0</v>
      </c>
      <c r="W58" s="19">
        <f>ROUND(Budget!W58*80%,0)</f>
        <v>0</v>
      </c>
      <c r="X58" s="19">
        <f>ROUND(Budget!X58*80%,0)</f>
        <v>0</v>
      </c>
      <c r="Y58" s="19">
        <f>ROUND(Budget!Y58*80%,0)</f>
        <v>0</v>
      </c>
      <c r="Z58" s="19">
        <f>ROUND(Budget!Z58*80%,0)</f>
        <v>0</v>
      </c>
      <c r="AA58" s="19">
        <f>ROUND(Budget!AA58*80%,0)</f>
        <v>0</v>
      </c>
      <c r="AB58" s="19">
        <f>ROUND(Budget!AB58*80%,0)</f>
        <v>0</v>
      </c>
      <c r="AC58" s="19">
        <f>ROUND(Budget!AC58*80%,0)</f>
        <v>0</v>
      </c>
      <c r="AD58" s="19">
        <f>ROUND(Budget!AD58*80%,0)</f>
        <v>0</v>
      </c>
      <c r="AE58" s="19">
        <f>ROUND(Budget!AE58*80%,0)</f>
        <v>0</v>
      </c>
      <c r="AF58" s="19">
        <f>ROUND(Budget!AF58*80%,0)</f>
        <v>0</v>
      </c>
      <c r="AG58" s="19">
        <f>ROUND(Budget!AG58*80%,0)</f>
        <v>0</v>
      </c>
      <c r="AH58" s="19">
        <f>ROUND(Budget!AH58*80%,0)</f>
        <v>0</v>
      </c>
      <c r="AI58" s="19">
        <f>ROUND(Budget!AI58*80%,0)</f>
        <v>0</v>
      </c>
      <c r="AJ58" s="19">
        <f>ROUND(Budget!AJ58*80%,0)</f>
        <v>0</v>
      </c>
      <c r="AK58" s="19">
        <f>ROUND(Budget!AK58*80%,0)</f>
        <v>0</v>
      </c>
      <c r="AL58" s="19">
        <f>ROUND(Budget!AL58*80%,0)</f>
        <v>0</v>
      </c>
      <c r="AM58" s="19">
        <f>ROUND(Budget!AM58*80%,0)</f>
        <v>0</v>
      </c>
      <c r="AN58" s="19">
        <f>ROUND(Budget!AN58*80%,0)</f>
        <v>0</v>
      </c>
      <c r="AO58" s="19">
        <f>ROUND(Budget!AO58*80%,0)</f>
        <v>0</v>
      </c>
      <c r="AP58" s="19">
        <f>ROUND(Budget!AP58*80%,0)</f>
        <v>0</v>
      </c>
      <c r="AQ58" s="19">
        <f>ROUND(Budget!AQ58*80%,0)</f>
        <v>0</v>
      </c>
      <c r="AR58" s="19">
        <f>ROUND(Budget!AR58*80%,0)</f>
        <v>0</v>
      </c>
      <c r="AS58" s="19">
        <f>ROUND(Budget!AS58*80%,0)</f>
        <v>0</v>
      </c>
      <c r="AT58" s="19">
        <f>ROUND(Budget!AT58*80%,0)</f>
        <v>0</v>
      </c>
      <c r="AU58" s="19">
        <f>ROUND(Budget!AU58*80%,0)</f>
        <v>0</v>
      </c>
      <c r="AV58" s="19">
        <f>ROUND(Budget!AV58*80%,0)</f>
        <v>0</v>
      </c>
      <c r="AW58" s="19">
        <f>ROUND(Budget!AW58*80%,0)</f>
        <v>12533</v>
      </c>
      <c r="AX58" s="19">
        <f>ROUND(Budget!AX58*80%,0)</f>
        <v>0</v>
      </c>
      <c r="AY58" s="19">
        <f>ROUND(Budget!AY58*80%,0)</f>
        <v>0</v>
      </c>
      <c r="AZ58" s="19">
        <f>ROUND(Budget!AZ58*80%,0)</f>
        <v>0</v>
      </c>
      <c r="BA58" s="19">
        <f>ROUND(Budget!BA58*80%,0)</f>
        <v>0</v>
      </c>
      <c r="BB58" s="19">
        <f>ROUND(Budget!BB58*80%,0)</f>
        <v>0</v>
      </c>
      <c r="BC58" s="19">
        <f>ROUND(Budget!BC58*80%,0)</f>
        <v>0</v>
      </c>
      <c r="BD58" s="19">
        <f>ROUND(Budget!BD58*80%,0)</f>
        <v>0</v>
      </c>
      <c r="BE58" s="19">
        <f>ROUND(Budget!BE58*80%,0)</f>
        <v>0</v>
      </c>
      <c r="BF58" s="19">
        <f>ROUND(Budget!BF58*80%,0)</f>
        <v>0</v>
      </c>
      <c r="BG58" s="16">
        <f t="shared" si="4"/>
        <v>12533</v>
      </c>
      <c r="BH58" s="16">
        <f t="shared" si="4"/>
        <v>0</v>
      </c>
      <c r="BI58" s="104">
        <f t="shared" si="1"/>
        <v>12533</v>
      </c>
      <c r="BJ58" s="104">
        <f t="shared" si="2"/>
        <v>0</v>
      </c>
      <c r="BK58" s="105">
        <f t="shared" si="3"/>
        <v>0</v>
      </c>
      <c r="BL58" s="106"/>
      <c r="BM58" s="105"/>
      <c r="BN58" s="106"/>
    </row>
    <row r="59" spans="1:66" x14ac:dyDescent="0.3">
      <c r="A59" s="26">
        <v>75.423699999999997</v>
      </c>
      <c r="B59" s="107" t="s">
        <v>1433</v>
      </c>
      <c r="C59" s="19">
        <f>ROUND(Budget!C59*80%,0)</f>
        <v>0</v>
      </c>
      <c r="D59" s="19">
        <f>ROUND(Budget!D59*80%,0)</f>
        <v>0</v>
      </c>
      <c r="E59" s="19">
        <f>ROUND(Budget!E59*80%,0)</f>
        <v>0</v>
      </c>
      <c r="F59" s="19">
        <f>ROUND(Budget!F59*80%,0)</f>
        <v>0</v>
      </c>
      <c r="G59" s="19">
        <f>ROUND(Budget!G59*80%,0)</f>
        <v>0</v>
      </c>
      <c r="H59" s="19">
        <f>ROUND(Budget!H59*80%,0)</f>
        <v>0</v>
      </c>
      <c r="I59" s="19">
        <f>ROUND(Budget!I59*80%,0)</f>
        <v>0</v>
      </c>
      <c r="J59" s="19">
        <f>ROUND(Budget!J59*80%,0)</f>
        <v>0</v>
      </c>
      <c r="K59" s="19">
        <f>ROUND(Budget!K59*80%,0)</f>
        <v>0</v>
      </c>
      <c r="L59" s="19">
        <f>ROUND(Budget!L59*80%,0)</f>
        <v>0</v>
      </c>
      <c r="M59" s="19">
        <f>ROUND(Budget!M59*80%,0)</f>
        <v>0</v>
      </c>
      <c r="N59" s="19">
        <f>ROUND(Budget!N59*80%,0)</f>
        <v>0</v>
      </c>
      <c r="O59" s="19">
        <f>ROUND(Budget!O59*80%,0)</f>
        <v>0</v>
      </c>
      <c r="P59" s="19">
        <f>ROUND(Budget!P59*80%,0)</f>
        <v>0</v>
      </c>
      <c r="Q59" s="19">
        <f>ROUND(Budget!Q59*80%,0)</f>
        <v>0</v>
      </c>
      <c r="R59" s="19">
        <f>ROUND(Budget!R59*80%,0)</f>
        <v>0</v>
      </c>
      <c r="S59" s="19">
        <f>ROUND(Budget!S59*80%,0)</f>
        <v>0</v>
      </c>
      <c r="T59" s="19">
        <f>ROUND(Budget!T59*80%,0)</f>
        <v>0</v>
      </c>
      <c r="U59" s="19">
        <f>ROUND(Budget!U59*80%,0)</f>
        <v>0</v>
      </c>
      <c r="V59" s="19">
        <f>ROUND(Budget!V59*80%,0)</f>
        <v>0</v>
      </c>
      <c r="W59" s="19">
        <f>ROUND(Budget!W59*80%,0)</f>
        <v>0</v>
      </c>
      <c r="X59" s="19">
        <f>ROUND(Budget!X59*80%,0)</f>
        <v>0</v>
      </c>
      <c r="Y59" s="19">
        <f>ROUND(Budget!Y59*80%,0)</f>
        <v>0</v>
      </c>
      <c r="Z59" s="19">
        <f>ROUND(Budget!Z59*80%,0)</f>
        <v>0</v>
      </c>
      <c r="AA59" s="19">
        <f>ROUND(Budget!AA59*80%,0)</f>
        <v>0</v>
      </c>
      <c r="AB59" s="19">
        <f>ROUND(Budget!AB59*80%,0)</f>
        <v>0</v>
      </c>
      <c r="AC59" s="19">
        <f>ROUND(Budget!AC59*80%,0)</f>
        <v>0</v>
      </c>
      <c r="AD59" s="19">
        <f>ROUND(Budget!AD59*80%,0)</f>
        <v>0</v>
      </c>
      <c r="AE59" s="19">
        <f>ROUND(Budget!AE59*80%,0)</f>
        <v>0</v>
      </c>
      <c r="AF59" s="19">
        <f>ROUND(Budget!AF59*80%,0)</f>
        <v>0</v>
      </c>
      <c r="AG59" s="19">
        <f>ROUND(Budget!AG59*80%,0)</f>
        <v>0</v>
      </c>
      <c r="AH59" s="19">
        <f>ROUND(Budget!AH59*80%,0)</f>
        <v>0</v>
      </c>
      <c r="AI59" s="19">
        <f>ROUND(Budget!AI59*80%,0)</f>
        <v>0</v>
      </c>
      <c r="AJ59" s="19">
        <f>ROUND(Budget!AJ59*80%,0)</f>
        <v>0</v>
      </c>
      <c r="AK59" s="19">
        <f>ROUND(Budget!AK59*80%,0)</f>
        <v>0</v>
      </c>
      <c r="AL59" s="19">
        <f>ROUND(Budget!AL59*80%,0)</f>
        <v>0</v>
      </c>
      <c r="AM59" s="19">
        <f>ROUND(Budget!AM59*80%,0)</f>
        <v>0</v>
      </c>
      <c r="AN59" s="19">
        <f>ROUND(Budget!AN59*80%,0)</f>
        <v>0</v>
      </c>
      <c r="AO59" s="19">
        <f>ROUND(Budget!AO59*80%,0)</f>
        <v>0</v>
      </c>
      <c r="AP59" s="19">
        <f>ROUND(Budget!AP59*80%,0)</f>
        <v>0</v>
      </c>
      <c r="AQ59" s="19">
        <f>ROUND(Budget!AQ59*80%,0)</f>
        <v>0</v>
      </c>
      <c r="AR59" s="19">
        <f>ROUND(Budget!AR59*80%,0)</f>
        <v>0</v>
      </c>
      <c r="AS59" s="19">
        <f>ROUND(Budget!AS59*80%,0)</f>
        <v>0</v>
      </c>
      <c r="AT59" s="19">
        <f>ROUND(Budget!AT59*80%,0)</f>
        <v>0</v>
      </c>
      <c r="AU59" s="19">
        <f>ROUND(Budget!AU59*80%,0)</f>
        <v>0</v>
      </c>
      <c r="AV59" s="19">
        <f>ROUND(Budget!AV59*80%,0)</f>
        <v>0</v>
      </c>
      <c r="AW59" s="19">
        <f>ROUND(Budget!AW59*80%,0)</f>
        <v>0</v>
      </c>
      <c r="AX59" s="19">
        <f>ROUND(Budget!AX59*80%,0)</f>
        <v>0</v>
      </c>
      <c r="AY59" s="19">
        <f>ROUND(Budget!AY59*80%,0)</f>
        <v>0</v>
      </c>
      <c r="AZ59" s="19">
        <f>ROUND(Budget!AZ59*80%,0)</f>
        <v>0</v>
      </c>
      <c r="BA59" s="19">
        <f>ROUND(Budget!BA59*80%,0)</f>
        <v>0</v>
      </c>
      <c r="BB59" s="19">
        <f>ROUND(Budget!BB59*80%,0)</f>
        <v>0</v>
      </c>
      <c r="BC59" s="19">
        <f>ROUND(Budget!BC59*80%,0)</f>
        <v>0</v>
      </c>
      <c r="BD59" s="19">
        <f>ROUND(Budget!BD59*80%,0)</f>
        <v>0</v>
      </c>
      <c r="BE59" s="19">
        <f>ROUND(Budget!BE59*80%,0)</f>
        <v>0</v>
      </c>
      <c r="BF59" s="19">
        <f>ROUND(Budget!BF59*80%,0)</f>
        <v>0</v>
      </c>
      <c r="BG59" s="16">
        <f t="shared" si="4"/>
        <v>0</v>
      </c>
      <c r="BH59" s="16">
        <f t="shared" si="4"/>
        <v>0</v>
      </c>
      <c r="BI59" s="104">
        <f t="shared" si="1"/>
        <v>0</v>
      </c>
      <c r="BJ59" s="104">
        <f t="shared" si="2"/>
        <v>0</v>
      </c>
      <c r="BK59" s="105">
        <f t="shared" si="3"/>
        <v>0</v>
      </c>
      <c r="BL59" s="106"/>
      <c r="BM59" s="105"/>
      <c r="BN59" s="106"/>
    </row>
    <row r="60" spans="1:66" x14ac:dyDescent="0.3">
      <c r="A60" s="26">
        <v>75.424700000000001</v>
      </c>
      <c r="B60" s="107" t="s">
        <v>1434</v>
      </c>
      <c r="C60" s="19">
        <f>ROUND(Budget!C60*80%,0)</f>
        <v>24000</v>
      </c>
      <c r="D60" s="19">
        <f>ROUND(Budget!D60*80%,0)</f>
        <v>0</v>
      </c>
      <c r="E60" s="19">
        <f>ROUND(Budget!E60*80%,0)</f>
        <v>18000</v>
      </c>
      <c r="F60" s="19">
        <f>ROUND(Budget!F60*80%,0)</f>
        <v>0</v>
      </c>
      <c r="G60" s="19">
        <f>ROUND(Budget!G60*80%,0)</f>
        <v>0</v>
      </c>
      <c r="H60" s="19">
        <f>ROUND(Budget!H60*80%,0)</f>
        <v>0</v>
      </c>
      <c r="I60" s="19">
        <f>ROUND(Budget!I60*80%,0)</f>
        <v>0</v>
      </c>
      <c r="J60" s="19">
        <f>ROUND(Budget!J60*80%,0)</f>
        <v>0</v>
      </c>
      <c r="K60" s="19">
        <f>ROUND(Budget!K60*80%,0)</f>
        <v>0</v>
      </c>
      <c r="L60" s="19">
        <f>ROUND(Budget!L60*80%,0)</f>
        <v>0</v>
      </c>
      <c r="M60" s="19">
        <f>ROUND(Budget!M60*80%,0)</f>
        <v>0</v>
      </c>
      <c r="N60" s="19">
        <f>ROUND(Budget!N60*80%,0)</f>
        <v>0</v>
      </c>
      <c r="O60" s="19">
        <f>ROUND(Budget!O60*80%,0)</f>
        <v>0</v>
      </c>
      <c r="P60" s="19">
        <f>ROUND(Budget!P60*80%,0)</f>
        <v>0</v>
      </c>
      <c r="Q60" s="19">
        <f>ROUND(Budget!Q60*80%,0)</f>
        <v>0</v>
      </c>
      <c r="R60" s="19">
        <f>ROUND(Budget!R60*80%,0)</f>
        <v>0</v>
      </c>
      <c r="S60" s="19">
        <f>ROUND(Budget!S60*80%,0)</f>
        <v>0</v>
      </c>
      <c r="T60" s="19">
        <f>ROUND(Budget!T60*80%,0)</f>
        <v>0</v>
      </c>
      <c r="U60" s="19">
        <f>ROUND(Budget!U60*80%,0)</f>
        <v>0</v>
      </c>
      <c r="V60" s="19">
        <f>ROUND(Budget!V60*80%,0)</f>
        <v>0</v>
      </c>
      <c r="W60" s="19">
        <f>ROUND(Budget!W60*80%,0)</f>
        <v>0</v>
      </c>
      <c r="X60" s="19">
        <f>ROUND(Budget!X60*80%,0)</f>
        <v>0</v>
      </c>
      <c r="Y60" s="19">
        <f>ROUND(Budget!Y60*80%,0)</f>
        <v>0</v>
      </c>
      <c r="Z60" s="19">
        <f>ROUND(Budget!Z60*80%,0)</f>
        <v>0</v>
      </c>
      <c r="AA60" s="19">
        <f>ROUND(Budget!AA60*80%,0)</f>
        <v>0</v>
      </c>
      <c r="AB60" s="19">
        <f>ROUND(Budget!AB60*80%,0)</f>
        <v>0</v>
      </c>
      <c r="AC60" s="19">
        <f>ROUND(Budget!AC60*80%,0)</f>
        <v>0</v>
      </c>
      <c r="AD60" s="19">
        <f>ROUND(Budget!AD60*80%,0)</f>
        <v>0</v>
      </c>
      <c r="AE60" s="19">
        <f>ROUND(Budget!AE60*80%,0)</f>
        <v>0</v>
      </c>
      <c r="AF60" s="19">
        <f>ROUND(Budget!AF60*80%,0)</f>
        <v>0</v>
      </c>
      <c r="AG60" s="19">
        <f>ROUND(Budget!AG60*80%,0)</f>
        <v>0</v>
      </c>
      <c r="AH60" s="19">
        <f>ROUND(Budget!AH60*80%,0)</f>
        <v>0</v>
      </c>
      <c r="AI60" s="19">
        <f>ROUND(Budget!AI60*80%,0)</f>
        <v>0</v>
      </c>
      <c r="AJ60" s="19">
        <f>ROUND(Budget!AJ60*80%,0)</f>
        <v>0</v>
      </c>
      <c r="AK60" s="19">
        <f>ROUND(Budget!AK60*80%,0)</f>
        <v>0</v>
      </c>
      <c r="AL60" s="19">
        <f>ROUND(Budget!AL60*80%,0)</f>
        <v>0</v>
      </c>
      <c r="AM60" s="19">
        <f>ROUND(Budget!AM60*80%,0)</f>
        <v>0</v>
      </c>
      <c r="AN60" s="19">
        <f>ROUND(Budget!AN60*80%,0)</f>
        <v>0</v>
      </c>
      <c r="AO60" s="19">
        <f>ROUND(Budget!AO60*80%,0)</f>
        <v>0</v>
      </c>
      <c r="AP60" s="19">
        <f>ROUND(Budget!AP60*80%,0)</f>
        <v>0</v>
      </c>
      <c r="AQ60" s="19">
        <f>ROUND(Budget!AQ60*80%,0)</f>
        <v>0</v>
      </c>
      <c r="AR60" s="19">
        <f>ROUND(Budget!AR60*80%,0)</f>
        <v>0</v>
      </c>
      <c r="AS60" s="19">
        <f>ROUND(Budget!AS60*80%,0)</f>
        <v>0</v>
      </c>
      <c r="AT60" s="19">
        <f>ROUND(Budget!AT60*80%,0)</f>
        <v>0</v>
      </c>
      <c r="AU60" s="19">
        <f>ROUND(Budget!AU60*80%,0)</f>
        <v>0</v>
      </c>
      <c r="AV60" s="19">
        <f>ROUND(Budget!AV60*80%,0)</f>
        <v>0</v>
      </c>
      <c r="AW60" s="19">
        <f>ROUND(Budget!AW60*80%,0)</f>
        <v>0</v>
      </c>
      <c r="AX60" s="19">
        <f>ROUND(Budget!AX60*80%,0)</f>
        <v>0</v>
      </c>
      <c r="AY60" s="19">
        <f>ROUND(Budget!AY60*80%,0)</f>
        <v>0</v>
      </c>
      <c r="AZ60" s="19">
        <f>ROUND(Budget!AZ60*80%,0)</f>
        <v>0</v>
      </c>
      <c r="BA60" s="19">
        <f>ROUND(Budget!BA60*80%,0)</f>
        <v>0</v>
      </c>
      <c r="BB60" s="19">
        <f>ROUND(Budget!BB60*80%,0)</f>
        <v>0</v>
      </c>
      <c r="BC60" s="19">
        <f>ROUND(Budget!BC60*80%,0)</f>
        <v>0</v>
      </c>
      <c r="BD60" s="19">
        <f>ROUND(Budget!BD60*80%,0)</f>
        <v>0</v>
      </c>
      <c r="BE60" s="19">
        <f>ROUND(Budget!BE60*80%,0)</f>
        <v>0</v>
      </c>
      <c r="BF60" s="19">
        <f>ROUND(Budget!BF60*80%,0)</f>
        <v>0</v>
      </c>
      <c r="BG60" s="16">
        <f t="shared" si="4"/>
        <v>42000</v>
      </c>
      <c r="BH60" s="16">
        <f t="shared" si="4"/>
        <v>0</v>
      </c>
      <c r="BI60" s="104">
        <f t="shared" si="1"/>
        <v>42000</v>
      </c>
      <c r="BJ60" s="104">
        <f t="shared" si="2"/>
        <v>0</v>
      </c>
      <c r="BK60" s="105">
        <f t="shared" si="3"/>
        <v>0</v>
      </c>
      <c r="BL60" s="106"/>
      <c r="BM60" s="105"/>
      <c r="BN60" s="106"/>
    </row>
    <row r="61" spans="1:66" x14ac:dyDescent="0.3">
      <c r="A61" s="26">
        <v>75.425699999999992</v>
      </c>
      <c r="B61" s="107" t="s">
        <v>1435</v>
      </c>
      <c r="C61" s="19">
        <f>ROUND(Budget!C61*80%,0)</f>
        <v>972618</v>
      </c>
      <c r="D61" s="19">
        <f>ROUND(Budget!D61*80%,0)</f>
        <v>0</v>
      </c>
      <c r="E61" s="19">
        <f>ROUND(Budget!E61*80%,0)</f>
        <v>773485</v>
      </c>
      <c r="F61" s="19">
        <f>ROUND(Budget!F61*80%,0)</f>
        <v>0</v>
      </c>
      <c r="G61" s="19">
        <f>ROUND(Budget!G61*80%,0)</f>
        <v>0</v>
      </c>
      <c r="H61" s="19">
        <f>ROUND(Budget!H61*80%,0)</f>
        <v>0</v>
      </c>
      <c r="I61" s="19">
        <f>ROUND(Budget!I61*80%,0)</f>
        <v>0</v>
      </c>
      <c r="J61" s="19">
        <f>ROUND(Budget!J61*80%,0)</f>
        <v>0</v>
      </c>
      <c r="K61" s="19">
        <f>ROUND(Budget!K61*80%,0)</f>
        <v>0</v>
      </c>
      <c r="L61" s="19">
        <f>ROUND(Budget!L61*80%,0)</f>
        <v>0</v>
      </c>
      <c r="M61" s="19">
        <f>ROUND(Budget!M61*80%,0)</f>
        <v>0</v>
      </c>
      <c r="N61" s="19">
        <f>ROUND(Budget!N61*80%,0)</f>
        <v>0</v>
      </c>
      <c r="O61" s="19">
        <f>ROUND(Budget!O61*80%,0)</f>
        <v>0</v>
      </c>
      <c r="P61" s="19">
        <f>ROUND(Budget!P61*80%,0)</f>
        <v>0</v>
      </c>
      <c r="Q61" s="19">
        <f>ROUND(Budget!Q61*80%,0)</f>
        <v>0</v>
      </c>
      <c r="R61" s="19">
        <f>ROUND(Budget!R61*80%,0)</f>
        <v>0</v>
      </c>
      <c r="S61" s="19">
        <f>ROUND(Budget!S61*80%,0)</f>
        <v>0</v>
      </c>
      <c r="T61" s="19">
        <f>ROUND(Budget!T61*80%,0)</f>
        <v>0</v>
      </c>
      <c r="U61" s="19">
        <f>ROUND(Budget!U61*80%,0)</f>
        <v>0</v>
      </c>
      <c r="V61" s="19">
        <f>ROUND(Budget!V61*80%,0)</f>
        <v>0</v>
      </c>
      <c r="W61" s="19">
        <f>ROUND(Budget!W61*80%,0)</f>
        <v>0</v>
      </c>
      <c r="X61" s="19">
        <f>ROUND(Budget!X61*80%,0)</f>
        <v>0</v>
      </c>
      <c r="Y61" s="19">
        <f>ROUND(Budget!Y61*80%,0)</f>
        <v>0</v>
      </c>
      <c r="Z61" s="19">
        <f>ROUND(Budget!Z61*80%,0)</f>
        <v>0</v>
      </c>
      <c r="AA61" s="19">
        <f>ROUND(Budget!AA61*80%,0)</f>
        <v>0</v>
      </c>
      <c r="AB61" s="19">
        <f>ROUND(Budget!AB61*80%,0)</f>
        <v>0</v>
      </c>
      <c r="AC61" s="19">
        <f>ROUND(Budget!AC61*80%,0)</f>
        <v>0</v>
      </c>
      <c r="AD61" s="19">
        <f>ROUND(Budget!AD61*80%,0)</f>
        <v>0</v>
      </c>
      <c r="AE61" s="19">
        <f>ROUND(Budget!AE61*80%,0)</f>
        <v>0</v>
      </c>
      <c r="AF61" s="19">
        <f>ROUND(Budget!AF61*80%,0)</f>
        <v>0</v>
      </c>
      <c r="AG61" s="19">
        <f>ROUND(Budget!AG61*80%,0)</f>
        <v>0</v>
      </c>
      <c r="AH61" s="19">
        <f>ROUND(Budget!AH61*80%,0)</f>
        <v>0</v>
      </c>
      <c r="AI61" s="19">
        <f>ROUND(Budget!AI61*80%,0)</f>
        <v>0</v>
      </c>
      <c r="AJ61" s="19">
        <f>ROUND(Budget!AJ61*80%,0)</f>
        <v>0</v>
      </c>
      <c r="AK61" s="19">
        <f>ROUND(Budget!AK61*80%,0)</f>
        <v>0</v>
      </c>
      <c r="AL61" s="19">
        <f>ROUND(Budget!AL61*80%,0)</f>
        <v>0</v>
      </c>
      <c r="AM61" s="19">
        <f>ROUND(Budget!AM61*80%,0)</f>
        <v>71276</v>
      </c>
      <c r="AN61" s="19">
        <f>ROUND(Budget!AN61*80%,0)</f>
        <v>0</v>
      </c>
      <c r="AO61" s="19">
        <f>ROUND(Budget!AO61*80%,0)</f>
        <v>66285</v>
      </c>
      <c r="AP61" s="19">
        <f>ROUND(Budget!AP61*80%,0)</f>
        <v>0</v>
      </c>
      <c r="AQ61" s="19">
        <f>ROUND(Budget!AQ61*80%,0)</f>
        <v>0</v>
      </c>
      <c r="AR61" s="19">
        <f>ROUND(Budget!AR61*80%,0)</f>
        <v>0</v>
      </c>
      <c r="AS61" s="19">
        <f>ROUND(Budget!AS61*80%,0)</f>
        <v>0</v>
      </c>
      <c r="AT61" s="19">
        <f>ROUND(Budget!AT61*80%,0)</f>
        <v>0</v>
      </c>
      <c r="AU61" s="19">
        <f>ROUND(Budget!AU61*80%,0)</f>
        <v>53070</v>
      </c>
      <c r="AV61" s="19">
        <f>ROUND(Budget!AV61*80%,0)</f>
        <v>0</v>
      </c>
      <c r="AW61" s="19">
        <f>ROUND(Budget!AW61*80%,0)</f>
        <v>307644</v>
      </c>
      <c r="AX61" s="19">
        <f>ROUND(Budget!AX61*80%,0)</f>
        <v>0</v>
      </c>
      <c r="AY61" s="19">
        <f>ROUND(Budget!AY61*80%,0)</f>
        <v>0</v>
      </c>
      <c r="AZ61" s="19">
        <f>ROUND(Budget!AZ61*80%,0)</f>
        <v>0</v>
      </c>
      <c r="BA61" s="19">
        <f>ROUND(Budget!BA61*80%,0)</f>
        <v>0</v>
      </c>
      <c r="BB61" s="19">
        <f>ROUND(Budget!BB61*80%,0)</f>
        <v>0</v>
      </c>
      <c r="BC61" s="19">
        <f>ROUND(Budget!BC61*80%,0)</f>
        <v>0</v>
      </c>
      <c r="BD61" s="19">
        <f>ROUND(Budget!BD61*80%,0)</f>
        <v>0</v>
      </c>
      <c r="BE61" s="19">
        <f>ROUND(Budget!BE61*80%,0)</f>
        <v>0</v>
      </c>
      <c r="BF61" s="19">
        <f>ROUND(Budget!BF61*80%,0)</f>
        <v>0</v>
      </c>
      <c r="BG61" s="16">
        <f t="shared" si="4"/>
        <v>2244378</v>
      </c>
      <c r="BH61" s="16">
        <f t="shared" si="4"/>
        <v>0</v>
      </c>
      <c r="BI61" s="104">
        <f t="shared" si="1"/>
        <v>2244378</v>
      </c>
      <c r="BJ61" s="104">
        <f t="shared" si="2"/>
        <v>0</v>
      </c>
      <c r="BK61" s="105">
        <f t="shared" si="3"/>
        <v>0</v>
      </c>
      <c r="BL61" s="106"/>
      <c r="BM61" s="105"/>
      <c r="BN61" s="106"/>
    </row>
    <row r="62" spans="1:66" ht="47.25" x14ac:dyDescent="0.3">
      <c r="A62" s="26">
        <v>75.426699999999997</v>
      </c>
      <c r="B62" s="107" t="s">
        <v>1437</v>
      </c>
      <c r="C62" s="19">
        <f>ROUND(Budget!C62*80%,0)</f>
        <v>11993181</v>
      </c>
      <c r="D62" s="19">
        <f>ROUND(Budget!D62*80%,0)</f>
        <v>0</v>
      </c>
      <c r="E62" s="19">
        <f>ROUND(Budget!E62*80%,0)</f>
        <v>11160089</v>
      </c>
      <c r="F62" s="19">
        <f>ROUND(Budget!F62*80%,0)</f>
        <v>0</v>
      </c>
      <c r="G62" s="19">
        <f>ROUND(Budget!G62*80%,0)</f>
        <v>5059510</v>
      </c>
      <c r="H62" s="19">
        <f>ROUND(Budget!H62*80%,0)</f>
        <v>0</v>
      </c>
      <c r="I62" s="19">
        <f>ROUND(Budget!I62*80%,0)</f>
        <v>5059510</v>
      </c>
      <c r="J62" s="19">
        <f>ROUND(Budget!J62*80%,0)</f>
        <v>0</v>
      </c>
      <c r="K62" s="19">
        <f>ROUND(Budget!K62*80%,0)</f>
        <v>1847007</v>
      </c>
      <c r="L62" s="19">
        <f>ROUND(Budget!L62*80%,0)</f>
        <v>0</v>
      </c>
      <c r="M62" s="19">
        <f>ROUND(Budget!M62*80%,0)</f>
        <v>4839419</v>
      </c>
      <c r="N62" s="19">
        <f>ROUND(Budget!N62*80%,0)</f>
        <v>0</v>
      </c>
      <c r="O62" s="19">
        <f>ROUND(Budget!O62*80%,0)</f>
        <v>3719822</v>
      </c>
      <c r="P62" s="19">
        <f>ROUND(Budget!P62*80%,0)</f>
        <v>0</v>
      </c>
      <c r="Q62" s="19">
        <f>ROUND(Budget!Q62*80%,0)</f>
        <v>5589104</v>
      </c>
      <c r="R62" s="19">
        <f>ROUND(Budget!R62*80%,0)</f>
        <v>0</v>
      </c>
      <c r="S62" s="19">
        <f>ROUND(Budget!S62*80%,0)</f>
        <v>4040821</v>
      </c>
      <c r="T62" s="19">
        <f>ROUND(Budget!T62*80%,0)</f>
        <v>0</v>
      </c>
      <c r="U62" s="19">
        <f>ROUND(Budget!U62*80%,0)</f>
        <v>4573870</v>
      </c>
      <c r="V62" s="19">
        <f>ROUND(Budget!V62*80%,0)</f>
        <v>0</v>
      </c>
      <c r="W62" s="19">
        <f>ROUND(Budget!W62*80%,0)</f>
        <v>4363302</v>
      </c>
      <c r="X62" s="19">
        <f>ROUND(Budget!X62*80%,0)</f>
        <v>0</v>
      </c>
      <c r="Y62" s="19">
        <f>ROUND(Budget!Y62*80%,0)</f>
        <v>2787550</v>
      </c>
      <c r="Z62" s="19">
        <f>ROUND(Budget!Z62*80%,0)</f>
        <v>0</v>
      </c>
      <c r="AA62" s="19">
        <f>ROUND(Budget!AA62*80%,0)</f>
        <v>2082554</v>
      </c>
      <c r="AB62" s="19">
        <f>ROUND(Budget!AB62*80%,0)</f>
        <v>0</v>
      </c>
      <c r="AC62" s="19">
        <f>ROUND(Budget!AC62*80%,0)</f>
        <v>6589749</v>
      </c>
      <c r="AD62" s="19">
        <f>ROUND(Budget!AD62*80%,0)</f>
        <v>0</v>
      </c>
      <c r="AE62" s="19">
        <f>ROUND(Budget!AE62*80%,0)</f>
        <v>4003909</v>
      </c>
      <c r="AF62" s="19">
        <f>ROUND(Budget!AF62*80%,0)</f>
        <v>0</v>
      </c>
      <c r="AG62" s="19">
        <f>ROUND(Budget!AG62*80%,0)</f>
        <v>6000570</v>
      </c>
      <c r="AH62" s="19">
        <f>ROUND(Budget!AH62*80%,0)</f>
        <v>0</v>
      </c>
      <c r="AI62" s="19">
        <f>ROUND(Budget!AI62*80%,0)</f>
        <v>4163157</v>
      </c>
      <c r="AJ62" s="19">
        <f>ROUND(Budget!AJ62*80%,0)</f>
        <v>0</v>
      </c>
      <c r="AK62" s="19">
        <f>ROUND(Budget!AK62*80%,0)</f>
        <v>3884922</v>
      </c>
      <c r="AL62" s="19">
        <f>ROUND(Budget!AL62*80%,0)</f>
        <v>0</v>
      </c>
      <c r="AM62" s="19">
        <f>ROUND(Budget!AM62*80%,0)</f>
        <v>3155650</v>
      </c>
      <c r="AN62" s="19">
        <f>ROUND(Budget!AN62*80%,0)</f>
        <v>0</v>
      </c>
      <c r="AO62" s="19">
        <f>ROUND(Budget!AO62*80%,0)</f>
        <v>394658</v>
      </c>
      <c r="AP62" s="19">
        <f>ROUND(Budget!AP62*80%,0)</f>
        <v>0</v>
      </c>
      <c r="AQ62" s="19">
        <f>ROUND(Budget!AQ62*80%,0)</f>
        <v>730830</v>
      </c>
      <c r="AR62" s="19">
        <f>ROUND(Budget!AR62*80%,0)</f>
        <v>0</v>
      </c>
      <c r="AS62" s="19">
        <f>ROUND(Budget!AS62*80%,0)</f>
        <v>432541</v>
      </c>
      <c r="AT62" s="19">
        <f>ROUND(Budget!AT62*80%,0)</f>
        <v>0</v>
      </c>
      <c r="AU62" s="19">
        <f>ROUND(Budget!AU62*80%,0)</f>
        <v>621618</v>
      </c>
      <c r="AV62" s="19">
        <f>ROUND(Budget!AV62*80%,0)</f>
        <v>0</v>
      </c>
      <c r="AW62" s="19">
        <f>ROUND(Budget!AW62*80%,0)</f>
        <v>6122430</v>
      </c>
      <c r="AX62" s="19">
        <f>ROUND(Budget!AX62*80%,0)</f>
        <v>0</v>
      </c>
      <c r="AY62" s="19">
        <f>ROUND(Budget!AY62*80%,0)</f>
        <v>0</v>
      </c>
      <c r="AZ62" s="19">
        <f>ROUND(Budget!AZ62*80%,0)</f>
        <v>0</v>
      </c>
      <c r="BA62" s="19">
        <f>ROUND(Budget!BA62*80%,0)</f>
        <v>0</v>
      </c>
      <c r="BB62" s="19">
        <f>ROUND(Budget!BB62*80%,0)</f>
        <v>0</v>
      </c>
      <c r="BC62" s="19">
        <f>ROUND(Budget!BC62*80%,0)</f>
        <v>0</v>
      </c>
      <c r="BD62" s="19">
        <f>ROUND(Budget!BD62*80%,0)</f>
        <v>0</v>
      </c>
      <c r="BE62" s="19">
        <f>ROUND(Budget!BE62*80%,0)</f>
        <v>0</v>
      </c>
      <c r="BF62" s="19">
        <f>ROUND(Budget!BF62*80%,0)</f>
        <v>0</v>
      </c>
      <c r="BG62" s="16">
        <f t="shared" si="4"/>
        <v>103215773</v>
      </c>
      <c r="BH62" s="16">
        <f t="shared" si="4"/>
        <v>0</v>
      </c>
      <c r="BI62" s="104">
        <f t="shared" si="1"/>
        <v>103215773</v>
      </c>
      <c r="BJ62" s="104">
        <f t="shared" si="2"/>
        <v>0</v>
      </c>
      <c r="BK62" s="105">
        <f t="shared" si="3"/>
        <v>2082554</v>
      </c>
      <c r="BL62" s="106"/>
      <c r="BM62" s="105"/>
      <c r="BN62" s="106"/>
    </row>
    <row r="63" spans="1:66" ht="47.25" x14ac:dyDescent="0.3">
      <c r="A63" s="26">
        <v>75.427700000000002</v>
      </c>
      <c r="B63" s="107" t="s">
        <v>1438</v>
      </c>
      <c r="C63" s="19">
        <f>ROUND(Budget!C63*80%,0)</f>
        <v>797208</v>
      </c>
      <c r="D63" s="19">
        <f>ROUND(Budget!D63*80%,0)</f>
        <v>0</v>
      </c>
      <c r="E63" s="19">
        <f>ROUND(Budget!E63*80%,0)</f>
        <v>673767</v>
      </c>
      <c r="F63" s="19">
        <f>ROUND(Budget!F63*80%,0)</f>
        <v>0</v>
      </c>
      <c r="G63" s="19">
        <f>ROUND(Budget!G63*80%,0)</f>
        <v>0</v>
      </c>
      <c r="H63" s="19">
        <f>ROUND(Budget!H63*80%,0)</f>
        <v>0</v>
      </c>
      <c r="I63" s="19">
        <f>ROUND(Budget!I63*80%,0)</f>
        <v>0</v>
      </c>
      <c r="J63" s="19">
        <f>ROUND(Budget!J63*80%,0)</f>
        <v>0</v>
      </c>
      <c r="K63" s="19">
        <f>ROUND(Budget!K63*80%,0)</f>
        <v>0</v>
      </c>
      <c r="L63" s="19">
        <f>ROUND(Budget!L63*80%,0)</f>
        <v>0</v>
      </c>
      <c r="M63" s="19">
        <f>ROUND(Budget!M63*80%,0)</f>
        <v>0</v>
      </c>
      <c r="N63" s="19">
        <f>ROUND(Budget!N63*80%,0)</f>
        <v>0</v>
      </c>
      <c r="O63" s="19">
        <f>ROUND(Budget!O63*80%,0)</f>
        <v>0</v>
      </c>
      <c r="P63" s="19">
        <f>ROUND(Budget!P63*80%,0)</f>
        <v>0</v>
      </c>
      <c r="Q63" s="19">
        <f>ROUND(Budget!Q63*80%,0)</f>
        <v>0</v>
      </c>
      <c r="R63" s="19">
        <f>ROUND(Budget!R63*80%,0)</f>
        <v>0</v>
      </c>
      <c r="S63" s="19">
        <f>ROUND(Budget!S63*80%,0)</f>
        <v>0</v>
      </c>
      <c r="T63" s="19">
        <f>ROUND(Budget!T63*80%,0)</f>
        <v>0</v>
      </c>
      <c r="U63" s="19">
        <f>ROUND(Budget!U63*80%,0)</f>
        <v>0</v>
      </c>
      <c r="V63" s="19">
        <f>ROUND(Budget!V63*80%,0)</f>
        <v>0</v>
      </c>
      <c r="W63" s="19">
        <f>ROUND(Budget!W63*80%,0)</f>
        <v>0</v>
      </c>
      <c r="X63" s="19">
        <f>ROUND(Budget!X63*80%,0)</f>
        <v>0</v>
      </c>
      <c r="Y63" s="19">
        <f>ROUND(Budget!Y63*80%,0)</f>
        <v>0</v>
      </c>
      <c r="Z63" s="19">
        <f>ROUND(Budget!Z63*80%,0)</f>
        <v>0</v>
      </c>
      <c r="AA63" s="19">
        <f>ROUND(Budget!AA63*80%,0)</f>
        <v>0</v>
      </c>
      <c r="AB63" s="19">
        <f>ROUND(Budget!AB63*80%,0)</f>
        <v>0</v>
      </c>
      <c r="AC63" s="19">
        <f>ROUND(Budget!AC63*80%,0)</f>
        <v>0</v>
      </c>
      <c r="AD63" s="19">
        <f>ROUND(Budget!AD63*80%,0)</f>
        <v>0</v>
      </c>
      <c r="AE63" s="19">
        <f>ROUND(Budget!AE63*80%,0)</f>
        <v>0</v>
      </c>
      <c r="AF63" s="19">
        <f>ROUND(Budget!AF63*80%,0)</f>
        <v>0</v>
      </c>
      <c r="AG63" s="19">
        <f>ROUND(Budget!AG63*80%,0)</f>
        <v>0</v>
      </c>
      <c r="AH63" s="19">
        <f>ROUND(Budget!AH63*80%,0)</f>
        <v>0</v>
      </c>
      <c r="AI63" s="19">
        <f>ROUND(Budget!AI63*80%,0)</f>
        <v>0</v>
      </c>
      <c r="AJ63" s="19">
        <f>ROUND(Budget!AJ63*80%,0)</f>
        <v>0</v>
      </c>
      <c r="AK63" s="19">
        <f>ROUND(Budget!AK63*80%,0)</f>
        <v>0</v>
      </c>
      <c r="AL63" s="19">
        <f>ROUND(Budget!AL63*80%,0)</f>
        <v>0</v>
      </c>
      <c r="AM63" s="19">
        <f>ROUND(Budget!AM63*80%,0)</f>
        <v>144881</v>
      </c>
      <c r="AN63" s="19">
        <f>ROUND(Budget!AN63*80%,0)</f>
        <v>0</v>
      </c>
      <c r="AO63" s="19">
        <f>ROUND(Budget!AO63*80%,0)</f>
        <v>19520</v>
      </c>
      <c r="AP63" s="19">
        <f>ROUND(Budget!AP63*80%,0)</f>
        <v>0</v>
      </c>
      <c r="AQ63" s="19">
        <f>ROUND(Budget!AQ63*80%,0)</f>
        <v>0</v>
      </c>
      <c r="AR63" s="19">
        <f>ROUND(Budget!AR63*80%,0)</f>
        <v>0</v>
      </c>
      <c r="AS63" s="19">
        <f>ROUND(Budget!AS63*80%,0)</f>
        <v>0</v>
      </c>
      <c r="AT63" s="19">
        <f>ROUND(Budget!AT63*80%,0)</f>
        <v>0</v>
      </c>
      <c r="AU63" s="19">
        <f>ROUND(Budget!AU63*80%,0)</f>
        <v>25060</v>
      </c>
      <c r="AV63" s="19">
        <f>ROUND(Budget!AV63*80%,0)</f>
        <v>0</v>
      </c>
      <c r="AW63" s="19">
        <f>ROUND(Budget!AW63*80%,0)</f>
        <v>242894</v>
      </c>
      <c r="AX63" s="19">
        <f>ROUND(Budget!AX63*80%,0)</f>
        <v>0</v>
      </c>
      <c r="AY63" s="19">
        <f>ROUND(Budget!AY63*80%,0)</f>
        <v>0</v>
      </c>
      <c r="AZ63" s="19">
        <f>ROUND(Budget!AZ63*80%,0)</f>
        <v>0</v>
      </c>
      <c r="BA63" s="19">
        <f>ROUND(Budget!BA63*80%,0)</f>
        <v>0</v>
      </c>
      <c r="BB63" s="19">
        <f>ROUND(Budget!BB63*80%,0)</f>
        <v>0</v>
      </c>
      <c r="BC63" s="19">
        <f>ROUND(Budget!BC63*80%,0)</f>
        <v>0</v>
      </c>
      <c r="BD63" s="19">
        <f>ROUND(Budget!BD63*80%,0)</f>
        <v>0</v>
      </c>
      <c r="BE63" s="19">
        <f>ROUND(Budget!BE63*80%,0)</f>
        <v>0</v>
      </c>
      <c r="BF63" s="19">
        <f>ROUND(Budget!BF63*80%,0)</f>
        <v>0</v>
      </c>
      <c r="BG63" s="16">
        <f t="shared" si="4"/>
        <v>1903330</v>
      </c>
      <c r="BH63" s="16">
        <f t="shared" si="4"/>
        <v>0</v>
      </c>
      <c r="BI63" s="104">
        <f t="shared" si="1"/>
        <v>1903330</v>
      </c>
      <c r="BJ63" s="104">
        <f t="shared" si="2"/>
        <v>0</v>
      </c>
      <c r="BK63" s="105">
        <f t="shared" si="3"/>
        <v>0</v>
      </c>
      <c r="BL63" s="106"/>
      <c r="BM63" s="105"/>
      <c r="BN63" s="106"/>
    </row>
    <row r="64" spans="1:66" ht="31.5" x14ac:dyDescent="0.3">
      <c r="A64" s="26">
        <v>75.428700000000006</v>
      </c>
      <c r="B64" s="107" t="s">
        <v>1439</v>
      </c>
      <c r="C64" s="19">
        <f>ROUND(Budget!C64*80%,0)</f>
        <v>0</v>
      </c>
      <c r="D64" s="19">
        <f>ROUND(Budget!D64*80%,0)</f>
        <v>0</v>
      </c>
      <c r="E64" s="19">
        <f>ROUND(Budget!E64*80%,0)</f>
        <v>0</v>
      </c>
      <c r="F64" s="19">
        <f>ROUND(Budget!F64*80%,0)</f>
        <v>0</v>
      </c>
      <c r="G64" s="19">
        <f>ROUND(Budget!G64*80%,0)</f>
        <v>0</v>
      </c>
      <c r="H64" s="19">
        <f>ROUND(Budget!H64*80%,0)</f>
        <v>0</v>
      </c>
      <c r="I64" s="19">
        <f>ROUND(Budget!I64*80%,0)</f>
        <v>0</v>
      </c>
      <c r="J64" s="19">
        <f>ROUND(Budget!J64*80%,0)</f>
        <v>0</v>
      </c>
      <c r="K64" s="19">
        <f>ROUND(Budget!K64*80%,0)</f>
        <v>0</v>
      </c>
      <c r="L64" s="19">
        <f>ROUND(Budget!L64*80%,0)</f>
        <v>0</v>
      </c>
      <c r="M64" s="19">
        <f>ROUND(Budget!M64*80%,0)</f>
        <v>185154</v>
      </c>
      <c r="N64" s="19">
        <f>ROUND(Budget!N64*80%,0)</f>
        <v>0</v>
      </c>
      <c r="O64" s="19">
        <f>ROUND(Budget!O64*80%,0)</f>
        <v>0</v>
      </c>
      <c r="P64" s="19">
        <f>ROUND(Budget!P64*80%,0)</f>
        <v>0</v>
      </c>
      <c r="Q64" s="19">
        <f>ROUND(Budget!Q64*80%,0)</f>
        <v>85022</v>
      </c>
      <c r="R64" s="19">
        <f>ROUND(Budget!R64*80%,0)</f>
        <v>0</v>
      </c>
      <c r="S64" s="19">
        <f>ROUND(Budget!S64*80%,0)</f>
        <v>0</v>
      </c>
      <c r="T64" s="19">
        <f>ROUND(Budget!T64*80%,0)</f>
        <v>0</v>
      </c>
      <c r="U64" s="19">
        <f>ROUND(Budget!U64*80%,0)</f>
        <v>0</v>
      </c>
      <c r="V64" s="19">
        <f>ROUND(Budget!V64*80%,0)</f>
        <v>0</v>
      </c>
      <c r="W64" s="19">
        <f>ROUND(Budget!W64*80%,0)</f>
        <v>0</v>
      </c>
      <c r="X64" s="19">
        <f>ROUND(Budget!X64*80%,0)</f>
        <v>0</v>
      </c>
      <c r="Y64" s="19">
        <f>ROUND(Budget!Y64*80%,0)</f>
        <v>0</v>
      </c>
      <c r="Z64" s="19">
        <f>ROUND(Budget!Z64*80%,0)</f>
        <v>0</v>
      </c>
      <c r="AA64" s="19">
        <f>ROUND(Budget!AA64*80%,0)</f>
        <v>0</v>
      </c>
      <c r="AB64" s="19">
        <f>ROUND(Budget!AB64*80%,0)</f>
        <v>0</v>
      </c>
      <c r="AC64" s="19">
        <f>ROUND(Budget!AC64*80%,0)</f>
        <v>0</v>
      </c>
      <c r="AD64" s="19">
        <f>ROUND(Budget!AD64*80%,0)</f>
        <v>0</v>
      </c>
      <c r="AE64" s="19">
        <f>ROUND(Budget!AE64*80%,0)</f>
        <v>0</v>
      </c>
      <c r="AF64" s="19">
        <f>ROUND(Budget!AF64*80%,0)</f>
        <v>0</v>
      </c>
      <c r="AG64" s="19">
        <f>ROUND(Budget!AG64*80%,0)</f>
        <v>0</v>
      </c>
      <c r="AH64" s="19">
        <f>ROUND(Budget!AH64*80%,0)</f>
        <v>0</v>
      </c>
      <c r="AI64" s="19">
        <f>ROUND(Budget!AI64*80%,0)</f>
        <v>0</v>
      </c>
      <c r="AJ64" s="19">
        <f>ROUND(Budget!AJ64*80%,0)</f>
        <v>0</v>
      </c>
      <c r="AK64" s="19">
        <f>ROUND(Budget!AK64*80%,0)</f>
        <v>0</v>
      </c>
      <c r="AL64" s="19">
        <f>ROUND(Budget!AL64*80%,0)</f>
        <v>0</v>
      </c>
      <c r="AM64" s="19">
        <f>ROUND(Budget!AM64*80%,0)</f>
        <v>783823</v>
      </c>
      <c r="AN64" s="19">
        <f>ROUND(Budget!AN64*80%,0)</f>
        <v>0</v>
      </c>
      <c r="AO64" s="19">
        <f>ROUND(Budget!AO64*80%,0)</f>
        <v>0</v>
      </c>
      <c r="AP64" s="19">
        <f>ROUND(Budget!AP64*80%,0)</f>
        <v>0</v>
      </c>
      <c r="AQ64" s="19">
        <f>ROUND(Budget!AQ64*80%,0)</f>
        <v>185883</v>
      </c>
      <c r="AR64" s="19">
        <f>ROUND(Budget!AR64*80%,0)</f>
        <v>0</v>
      </c>
      <c r="AS64" s="19">
        <f>ROUND(Budget!AS64*80%,0)</f>
        <v>173074</v>
      </c>
      <c r="AT64" s="19">
        <f>ROUND(Budget!AT64*80%,0)</f>
        <v>0</v>
      </c>
      <c r="AU64" s="19">
        <f>ROUND(Budget!AU64*80%,0)</f>
        <v>0</v>
      </c>
      <c r="AV64" s="19">
        <f>ROUND(Budget!AV64*80%,0)</f>
        <v>0</v>
      </c>
      <c r="AW64" s="19">
        <f>ROUND(Budget!AW64*80%,0)</f>
        <v>28450</v>
      </c>
      <c r="AX64" s="19">
        <f>ROUND(Budget!AX64*80%,0)</f>
        <v>0</v>
      </c>
      <c r="AY64" s="19">
        <f>ROUND(Budget!AY64*80%,0)</f>
        <v>0</v>
      </c>
      <c r="AZ64" s="19">
        <f>ROUND(Budget!AZ64*80%,0)</f>
        <v>0</v>
      </c>
      <c r="BA64" s="19">
        <f>ROUND(Budget!BA64*80%,0)</f>
        <v>0</v>
      </c>
      <c r="BB64" s="19">
        <f>ROUND(Budget!BB64*80%,0)</f>
        <v>0</v>
      </c>
      <c r="BC64" s="19">
        <f>ROUND(Budget!BC64*80%,0)</f>
        <v>0</v>
      </c>
      <c r="BD64" s="19">
        <f>ROUND(Budget!BD64*80%,0)</f>
        <v>0</v>
      </c>
      <c r="BE64" s="19">
        <f>ROUND(Budget!BE64*80%,0)</f>
        <v>0</v>
      </c>
      <c r="BF64" s="19">
        <f>ROUND(Budget!BF64*80%,0)</f>
        <v>0</v>
      </c>
      <c r="BG64" s="16">
        <f t="shared" si="4"/>
        <v>1441406</v>
      </c>
      <c r="BH64" s="16">
        <f t="shared" si="4"/>
        <v>0</v>
      </c>
      <c r="BI64" s="104">
        <f t="shared" si="1"/>
        <v>1441406</v>
      </c>
      <c r="BJ64" s="104">
        <f t="shared" si="2"/>
        <v>0</v>
      </c>
      <c r="BK64" s="105">
        <f t="shared" si="3"/>
        <v>0</v>
      </c>
      <c r="BL64" s="106"/>
      <c r="BM64" s="105"/>
      <c r="BN64" s="106"/>
    </row>
    <row r="65" spans="1:66" ht="31.5" x14ac:dyDescent="0.3">
      <c r="A65" s="26">
        <v>75.429699999999997</v>
      </c>
      <c r="B65" s="107" t="s">
        <v>1440</v>
      </c>
      <c r="C65" s="19">
        <f>ROUND(Budget!C65*80%,0)</f>
        <v>0</v>
      </c>
      <c r="D65" s="19">
        <f>ROUND(Budget!D65*80%,0)</f>
        <v>0</v>
      </c>
      <c r="E65" s="19">
        <f>ROUND(Budget!E65*80%,0)</f>
        <v>0</v>
      </c>
      <c r="F65" s="19">
        <f>ROUND(Budget!F65*80%,0)</f>
        <v>0</v>
      </c>
      <c r="G65" s="19">
        <f>ROUND(Budget!G65*80%,0)</f>
        <v>0</v>
      </c>
      <c r="H65" s="19">
        <f>ROUND(Budget!H65*80%,0)</f>
        <v>0</v>
      </c>
      <c r="I65" s="19">
        <f>ROUND(Budget!I65*80%,0)</f>
        <v>0</v>
      </c>
      <c r="J65" s="19">
        <f>ROUND(Budget!J65*80%,0)</f>
        <v>0</v>
      </c>
      <c r="K65" s="19">
        <f>ROUND(Budget!K65*80%,0)</f>
        <v>0</v>
      </c>
      <c r="L65" s="19">
        <f>ROUND(Budget!L65*80%,0)</f>
        <v>0</v>
      </c>
      <c r="M65" s="19">
        <f>ROUND(Budget!M65*80%,0)</f>
        <v>0</v>
      </c>
      <c r="N65" s="19">
        <f>ROUND(Budget!N65*80%,0)</f>
        <v>0</v>
      </c>
      <c r="O65" s="19">
        <f>ROUND(Budget!O65*80%,0)</f>
        <v>0</v>
      </c>
      <c r="P65" s="19">
        <f>ROUND(Budget!P65*80%,0)</f>
        <v>0</v>
      </c>
      <c r="Q65" s="19">
        <f>ROUND(Budget!Q65*80%,0)</f>
        <v>0</v>
      </c>
      <c r="R65" s="19">
        <f>ROUND(Budget!R65*80%,0)</f>
        <v>0</v>
      </c>
      <c r="S65" s="19">
        <f>ROUND(Budget!S65*80%,0)</f>
        <v>0</v>
      </c>
      <c r="T65" s="19">
        <f>ROUND(Budget!T65*80%,0)</f>
        <v>0</v>
      </c>
      <c r="U65" s="19">
        <f>ROUND(Budget!U65*80%,0)</f>
        <v>0</v>
      </c>
      <c r="V65" s="19">
        <f>ROUND(Budget!V65*80%,0)</f>
        <v>0</v>
      </c>
      <c r="W65" s="19">
        <f>ROUND(Budget!W65*80%,0)</f>
        <v>0</v>
      </c>
      <c r="X65" s="19">
        <f>ROUND(Budget!X65*80%,0)</f>
        <v>0</v>
      </c>
      <c r="Y65" s="19">
        <f>ROUND(Budget!Y65*80%,0)</f>
        <v>0</v>
      </c>
      <c r="Z65" s="19">
        <f>ROUND(Budget!Z65*80%,0)</f>
        <v>0</v>
      </c>
      <c r="AA65" s="19">
        <f>ROUND(Budget!AA65*80%,0)</f>
        <v>0</v>
      </c>
      <c r="AB65" s="19">
        <f>ROUND(Budget!AB65*80%,0)</f>
        <v>0</v>
      </c>
      <c r="AC65" s="19">
        <f>ROUND(Budget!AC65*80%,0)</f>
        <v>0</v>
      </c>
      <c r="AD65" s="19">
        <f>ROUND(Budget!AD65*80%,0)</f>
        <v>0</v>
      </c>
      <c r="AE65" s="19">
        <f>ROUND(Budget!AE65*80%,0)</f>
        <v>0</v>
      </c>
      <c r="AF65" s="19">
        <f>ROUND(Budget!AF65*80%,0)</f>
        <v>0</v>
      </c>
      <c r="AG65" s="19">
        <f>ROUND(Budget!AG65*80%,0)</f>
        <v>0</v>
      </c>
      <c r="AH65" s="19">
        <f>ROUND(Budget!AH65*80%,0)</f>
        <v>0</v>
      </c>
      <c r="AI65" s="19">
        <f>ROUND(Budget!AI65*80%,0)</f>
        <v>0</v>
      </c>
      <c r="AJ65" s="19">
        <f>ROUND(Budget!AJ65*80%,0)</f>
        <v>0</v>
      </c>
      <c r="AK65" s="19">
        <f>ROUND(Budget!AK65*80%,0)</f>
        <v>0</v>
      </c>
      <c r="AL65" s="19">
        <f>ROUND(Budget!AL65*80%,0)</f>
        <v>0</v>
      </c>
      <c r="AM65" s="19">
        <f>ROUND(Budget!AM65*80%,0)</f>
        <v>54454</v>
      </c>
      <c r="AN65" s="19">
        <f>ROUND(Budget!AN65*80%,0)</f>
        <v>0</v>
      </c>
      <c r="AO65" s="19">
        <f>ROUND(Budget!AO65*80%,0)</f>
        <v>0</v>
      </c>
      <c r="AP65" s="19">
        <f>ROUND(Budget!AP65*80%,0)</f>
        <v>0</v>
      </c>
      <c r="AQ65" s="19">
        <f>ROUND(Budget!AQ65*80%,0)</f>
        <v>0</v>
      </c>
      <c r="AR65" s="19">
        <f>ROUND(Budget!AR65*80%,0)</f>
        <v>0</v>
      </c>
      <c r="AS65" s="19">
        <f>ROUND(Budget!AS65*80%,0)</f>
        <v>0</v>
      </c>
      <c r="AT65" s="19">
        <f>ROUND(Budget!AT65*80%,0)</f>
        <v>0</v>
      </c>
      <c r="AU65" s="19">
        <f>ROUND(Budget!AU65*80%,0)</f>
        <v>0</v>
      </c>
      <c r="AV65" s="19">
        <f>ROUND(Budget!AV65*80%,0)</f>
        <v>0</v>
      </c>
      <c r="AW65" s="19">
        <f>ROUND(Budget!AW65*80%,0)</f>
        <v>139907</v>
      </c>
      <c r="AX65" s="19">
        <f>ROUND(Budget!AX65*80%,0)</f>
        <v>0</v>
      </c>
      <c r="AY65" s="19">
        <f>ROUND(Budget!AY65*80%,0)</f>
        <v>0</v>
      </c>
      <c r="AZ65" s="19">
        <f>ROUND(Budget!AZ65*80%,0)</f>
        <v>0</v>
      </c>
      <c r="BA65" s="19">
        <f>ROUND(Budget!BA65*80%,0)</f>
        <v>0</v>
      </c>
      <c r="BB65" s="19">
        <f>ROUND(Budget!BB65*80%,0)</f>
        <v>0</v>
      </c>
      <c r="BC65" s="19">
        <f>ROUND(Budget!BC65*80%,0)</f>
        <v>0</v>
      </c>
      <c r="BD65" s="19">
        <f>ROUND(Budget!BD65*80%,0)</f>
        <v>0</v>
      </c>
      <c r="BE65" s="19">
        <f>ROUND(Budget!BE65*80%,0)</f>
        <v>0</v>
      </c>
      <c r="BF65" s="19">
        <f>ROUND(Budget!BF65*80%,0)</f>
        <v>0</v>
      </c>
      <c r="BG65" s="16">
        <f t="shared" si="4"/>
        <v>194361</v>
      </c>
      <c r="BH65" s="16">
        <f t="shared" si="4"/>
        <v>0</v>
      </c>
      <c r="BI65" s="104">
        <f t="shared" si="1"/>
        <v>194361</v>
      </c>
      <c r="BJ65" s="104">
        <f t="shared" si="2"/>
        <v>0</v>
      </c>
      <c r="BK65" s="105">
        <f t="shared" si="3"/>
        <v>0</v>
      </c>
      <c r="BL65" s="106"/>
      <c r="BM65" s="105"/>
      <c r="BN65" s="106"/>
    </row>
    <row r="66" spans="1:66" ht="47.25" x14ac:dyDescent="0.3">
      <c r="A66" s="26">
        <v>75.430700000000002</v>
      </c>
      <c r="B66" s="107" t="s">
        <v>1441</v>
      </c>
      <c r="C66" s="19">
        <f>ROUND(Budget!C66*80%,0)</f>
        <v>0</v>
      </c>
      <c r="D66" s="19">
        <f>ROUND(Budget!D66*80%,0)</f>
        <v>0</v>
      </c>
      <c r="E66" s="19">
        <f>ROUND(Budget!E66*80%,0)</f>
        <v>0</v>
      </c>
      <c r="F66" s="19">
        <f>ROUND(Budget!F66*80%,0)</f>
        <v>0</v>
      </c>
      <c r="G66" s="19">
        <f>ROUND(Budget!G66*80%,0)</f>
        <v>0</v>
      </c>
      <c r="H66" s="19">
        <f>ROUND(Budget!H66*80%,0)</f>
        <v>0</v>
      </c>
      <c r="I66" s="19">
        <f>ROUND(Budget!I66*80%,0)</f>
        <v>0</v>
      </c>
      <c r="J66" s="19">
        <f>ROUND(Budget!J66*80%,0)</f>
        <v>0</v>
      </c>
      <c r="K66" s="19">
        <f>ROUND(Budget!K66*80%,0)</f>
        <v>0</v>
      </c>
      <c r="L66" s="19">
        <f>ROUND(Budget!L66*80%,0)</f>
        <v>0</v>
      </c>
      <c r="M66" s="19">
        <f>ROUND(Budget!M66*80%,0)</f>
        <v>0</v>
      </c>
      <c r="N66" s="19">
        <f>ROUND(Budget!N66*80%,0)</f>
        <v>0</v>
      </c>
      <c r="O66" s="19">
        <f>ROUND(Budget!O66*80%,0)</f>
        <v>0</v>
      </c>
      <c r="P66" s="19">
        <f>ROUND(Budget!P66*80%,0)</f>
        <v>0</v>
      </c>
      <c r="Q66" s="19">
        <f>ROUND(Budget!Q66*80%,0)</f>
        <v>59858</v>
      </c>
      <c r="R66" s="19">
        <f>ROUND(Budget!R66*80%,0)</f>
        <v>0</v>
      </c>
      <c r="S66" s="19">
        <f>ROUND(Budget!S66*80%,0)</f>
        <v>0</v>
      </c>
      <c r="T66" s="19">
        <f>ROUND(Budget!T66*80%,0)</f>
        <v>0</v>
      </c>
      <c r="U66" s="19">
        <f>ROUND(Budget!U66*80%,0)</f>
        <v>0</v>
      </c>
      <c r="V66" s="19">
        <f>ROUND(Budget!V66*80%,0)</f>
        <v>0</v>
      </c>
      <c r="W66" s="19">
        <f>ROUND(Budget!W66*80%,0)</f>
        <v>0</v>
      </c>
      <c r="X66" s="19">
        <f>ROUND(Budget!X66*80%,0)</f>
        <v>0</v>
      </c>
      <c r="Y66" s="19">
        <f>ROUND(Budget!Y66*80%,0)</f>
        <v>0</v>
      </c>
      <c r="Z66" s="19">
        <f>ROUND(Budget!Z66*80%,0)</f>
        <v>0</v>
      </c>
      <c r="AA66" s="19">
        <f>ROUND(Budget!AA66*80%,0)</f>
        <v>0</v>
      </c>
      <c r="AB66" s="19">
        <f>ROUND(Budget!AB66*80%,0)</f>
        <v>0</v>
      </c>
      <c r="AC66" s="19">
        <f>ROUND(Budget!AC66*80%,0)</f>
        <v>0</v>
      </c>
      <c r="AD66" s="19">
        <f>ROUND(Budget!AD66*80%,0)</f>
        <v>0</v>
      </c>
      <c r="AE66" s="19">
        <f>ROUND(Budget!AE66*80%,0)</f>
        <v>0</v>
      </c>
      <c r="AF66" s="19">
        <f>ROUND(Budget!AF66*80%,0)</f>
        <v>0</v>
      </c>
      <c r="AG66" s="19">
        <f>ROUND(Budget!AG66*80%,0)</f>
        <v>0</v>
      </c>
      <c r="AH66" s="19">
        <f>ROUND(Budget!AH66*80%,0)</f>
        <v>0</v>
      </c>
      <c r="AI66" s="19">
        <f>ROUND(Budget!AI66*80%,0)</f>
        <v>0</v>
      </c>
      <c r="AJ66" s="19">
        <f>ROUND(Budget!AJ66*80%,0)</f>
        <v>0</v>
      </c>
      <c r="AK66" s="19">
        <f>ROUND(Budget!AK66*80%,0)</f>
        <v>0</v>
      </c>
      <c r="AL66" s="19">
        <f>ROUND(Budget!AL66*80%,0)</f>
        <v>0</v>
      </c>
      <c r="AM66" s="19">
        <f>ROUND(Budget!AM66*80%,0)</f>
        <v>0</v>
      </c>
      <c r="AN66" s="19">
        <f>ROUND(Budget!AN66*80%,0)</f>
        <v>0</v>
      </c>
      <c r="AO66" s="19">
        <f>ROUND(Budget!AO66*80%,0)</f>
        <v>0</v>
      </c>
      <c r="AP66" s="19">
        <f>ROUND(Budget!AP66*80%,0)</f>
        <v>0</v>
      </c>
      <c r="AQ66" s="19">
        <f>ROUND(Budget!AQ66*80%,0)</f>
        <v>7941</v>
      </c>
      <c r="AR66" s="19">
        <f>ROUND(Budget!AR66*80%,0)</f>
        <v>0</v>
      </c>
      <c r="AS66" s="19">
        <f>ROUND(Budget!AS66*80%,0)</f>
        <v>50301</v>
      </c>
      <c r="AT66" s="19">
        <f>ROUND(Budget!AT66*80%,0)</f>
        <v>0</v>
      </c>
      <c r="AU66" s="19">
        <f>ROUND(Budget!AU66*80%,0)</f>
        <v>0</v>
      </c>
      <c r="AV66" s="19">
        <f>ROUND(Budget!AV66*80%,0)</f>
        <v>0</v>
      </c>
      <c r="AW66" s="19">
        <f>ROUND(Budget!AW66*80%,0)</f>
        <v>528</v>
      </c>
      <c r="AX66" s="19">
        <f>ROUND(Budget!AX66*80%,0)</f>
        <v>0</v>
      </c>
      <c r="AY66" s="19">
        <f>ROUND(Budget!AY66*80%,0)</f>
        <v>0</v>
      </c>
      <c r="AZ66" s="19">
        <f>ROUND(Budget!AZ66*80%,0)</f>
        <v>0</v>
      </c>
      <c r="BA66" s="19">
        <f>ROUND(Budget!BA66*80%,0)</f>
        <v>0</v>
      </c>
      <c r="BB66" s="19">
        <f>ROUND(Budget!BB66*80%,0)</f>
        <v>0</v>
      </c>
      <c r="BC66" s="19">
        <f>ROUND(Budget!BC66*80%,0)</f>
        <v>0</v>
      </c>
      <c r="BD66" s="19">
        <f>ROUND(Budget!BD66*80%,0)</f>
        <v>0</v>
      </c>
      <c r="BE66" s="19">
        <f>ROUND(Budget!BE66*80%,0)</f>
        <v>0</v>
      </c>
      <c r="BF66" s="19">
        <f>ROUND(Budget!BF66*80%,0)</f>
        <v>0</v>
      </c>
      <c r="BG66" s="16">
        <f t="shared" si="4"/>
        <v>118628</v>
      </c>
      <c r="BH66" s="16">
        <f t="shared" si="4"/>
        <v>0</v>
      </c>
      <c r="BI66" s="104">
        <f t="shared" si="1"/>
        <v>118628</v>
      </c>
      <c r="BJ66" s="104">
        <f t="shared" si="2"/>
        <v>0</v>
      </c>
      <c r="BK66" s="105">
        <f t="shared" si="3"/>
        <v>0</v>
      </c>
      <c r="BL66" s="106"/>
      <c r="BM66" s="105"/>
      <c r="BN66" s="106"/>
    </row>
    <row r="67" spans="1:66" ht="63" x14ac:dyDescent="0.3">
      <c r="A67" s="26">
        <v>75.431700000000006</v>
      </c>
      <c r="B67" s="107" t="s">
        <v>1442</v>
      </c>
      <c r="C67" s="19">
        <f>ROUND(Budget!C67*80%,0)</f>
        <v>0</v>
      </c>
      <c r="D67" s="19">
        <f>ROUND(Budget!D67*80%,0)</f>
        <v>0</v>
      </c>
      <c r="E67" s="19">
        <f>ROUND(Budget!E67*80%,0)</f>
        <v>0</v>
      </c>
      <c r="F67" s="19">
        <f>ROUND(Budget!F67*80%,0)</f>
        <v>0</v>
      </c>
      <c r="G67" s="19">
        <f>ROUND(Budget!G67*80%,0)</f>
        <v>0</v>
      </c>
      <c r="H67" s="19">
        <f>ROUND(Budget!H67*80%,0)</f>
        <v>0</v>
      </c>
      <c r="I67" s="19">
        <f>ROUND(Budget!I67*80%,0)</f>
        <v>0</v>
      </c>
      <c r="J67" s="19">
        <f>ROUND(Budget!J67*80%,0)</f>
        <v>0</v>
      </c>
      <c r="K67" s="19">
        <f>ROUND(Budget!K67*80%,0)</f>
        <v>0</v>
      </c>
      <c r="L67" s="19">
        <f>ROUND(Budget!L67*80%,0)</f>
        <v>0</v>
      </c>
      <c r="M67" s="19">
        <f>ROUND(Budget!M67*80%,0)</f>
        <v>0</v>
      </c>
      <c r="N67" s="19">
        <f>ROUND(Budget!N67*80%,0)</f>
        <v>0</v>
      </c>
      <c r="O67" s="19">
        <f>ROUND(Budget!O67*80%,0)</f>
        <v>0</v>
      </c>
      <c r="P67" s="19">
        <f>ROUND(Budget!P67*80%,0)</f>
        <v>0</v>
      </c>
      <c r="Q67" s="19">
        <f>ROUND(Budget!Q67*80%,0)</f>
        <v>0</v>
      </c>
      <c r="R67" s="19">
        <f>ROUND(Budget!R67*80%,0)</f>
        <v>0</v>
      </c>
      <c r="S67" s="19">
        <f>ROUND(Budget!S67*80%,0)</f>
        <v>0</v>
      </c>
      <c r="T67" s="19">
        <f>ROUND(Budget!T67*80%,0)</f>
        <v>0</v>
      </c>
      <c r="U67" s="19">
        <f>ROUND(Budget!U67*80%,0)</f>
        <v>0</v>
      </c>
      <c r="V67" s="19">
        <f>ROUND(Budget!V67*80%,0)</f>
        <v>0</v>
      </c>
      <c r="W67" s="19">
        <f>ROUND(Budget!W67*80%,0)</f>
        <v>0</v>
      </c>
      <c r="X67" s="19">
        <f>ROUND(Budget!X67*80%,0)</f>
        <v>0</v>
      </c>
      <c r="Y67" s="19">
        <f>ROUND(Budget!Y67*80%,0)</f>
        <v>0</v>
      </c>
      <c r="Z67" s="19">
        <f>ROUND(Budget!Z67*80%,0)</f>
        <v>0</v>
      </c>
      <c r="AA67" s="19">
        <f>ROUND(Budget!AA67*80%,0)</f>
        <v>0</v>
      </c>
      <c r="AB67" s="19">
        <f>ROUND(Budget!AB67*80%,0)</f>
        <v>0</v>
      </c>
      <c r="AC67" s="19">
        <f>ROUND(Budget!AC67*80%,0)</f>
        <v>0</v>
      </c>
      <c r="AD67" s="19">
        <f>ROUND(Budget!AD67*80%,0)</f>
        <v>0</v>
      </c>
      <c r="AE67" s="19">
        <f>ROUND(Budget!AE67*80%,0)</f>
        <v>0</v>
      </c>
      <c r="AF67" s="19">
        <f>ROUND(Budget!AF67*80%,0)</f>
        <v>0</v>
      </c>
      <c r="AG67" s="19">
        <f>ROUND(Budget!AG67*80%,0)</f>
        <v>0</v>
      </c>
      <c r="AH67" s="19">
        <f>ROUND(Budget!AH67*80%,0)</f>
        <v>0</v>
      </c>
      <c r="AI67" s="19">
        <f>ROUND(Budget!AI67*80%,0)</f>
        <v>0</v>
      </c>
      <c r="AJ67" s="19">
        <f>ROUND(Budget!AJ67*80%,0)</f>
        <v>0</v>
      </c>
      <c r="AK67" s="19">
        <f>ROUND(Budget!AK67*80%,0)</f>
        <v>0</v>
      </c>
      <c r="AL67" s="19">
        <f>ROUND(Budget!AL67*80%,0)</f>
        <v>0</v>
      </c>
      <c r="AM67" s="19">
        <f>ROUND(Budget!AM67*80%,0)</f>
        <v>0</v>
      </c>
      <c r="AN67" s="19">
        <f>ROUND(Budget!AN67*80%,0)</f>
        <v>0</v>
      </c>
      <c r="AO67" s="19">
        <f>ROUND(Budget!AO67*80%,0)</f>
        <v>0</v>
      </c>
      <c r="AP67" s="19">
        <f>ROUND(Budget!AP67*80%,0)</f>
        <v>0</v>
      </c>
      <c r="AQ67" s="19">
        <f>ROUND(Budget!AQ67*80%,0)</f>
        <v>0</v>
      </c>
      <c r="AR67" s="19">
        <f>ROUND(Budget!AR67*80%,0)</f>
        <v>0</v>
      </c>
      <c r="AS67" s="19">
        <f>ROUND(Budget!AS67*80%,0)</f>
        <v>0</v>
      </c>
      <c r="AT67" s="19">
        <f>ROUND(Budget!AT67*80%,0)</f>
        <v>0</v>
      </c>
      <c r="AU67" s="19">
        <f>ROUND(Budget!AU67*80%,0)</f>
        <v>0</v>
      </c>
      <c r="AV67" s="19">
        <f>ROUND(Budget!AV67*80%,0)</f>
        <v>0</v>
      </c>
      <c r="AW67" s="19">
        <f>ROUND(Budget!AW67*80%,0)</f>
        <v>5268</v>
      </c>
      <c r="AX67" s="19">
        <f>ROUND(Budget!AX67*80%,0)</f>
        <v>0</v>
      </c>
      <c r="AY67" s="19">
        <f>ROUND(Budget!AY67*80%,0)</f>
        <v>0</v>
      </c>
      <c r="AZ67" s="19">
        <f>ROUND(Budget!AZ67*80%,0)</f>
        <v>0</v>
      </c>
      <c r="BA67" s="19">
        <f>ROUND(Budget!BA67*80%,0)</f>
        <v>0</v>
      </c>
      <c r="BB67" s="19">
        <f>ROUND(Budget!BB67*80%,0)</f>
        <v>0</v>
      </c>
      <c r="BC67" s="19">
        <f>ROUND(Budget!BC67*80%,0)</f>
        <v>0</v>
      </c>
      <c r="BD67" s="19">
        <f>ROUND(Budget!BD67*80%,0)</f>
        <v>0</v>
      </c>
      <c r="BE67" s="19">
        <f>ROUND(Budget!BE67*80%,0)</f>
        <v>0</v>
      </c>
      <c r="BF67" s="19">
        <f>ROUND(Budget!BF67*80%,0)</f>
        <v>0</v>
      </c>
      <c r="BG67" s="16">
        <f t="shared" si="4"/>
        <v>5268</v>
      </c>
      <c r="BH67" s="16">
        <f t="shared" si="4"/>
        <v>0</v>
      </c>
      <c r="BI67" s="104">
        <f t="shared" si="1"/>
        <v>5268</v>
      </c>
      <c r="BJ67" s="104">
        <f t="shared" si="2"/>
        <v>0</v>
      </c>
      <c r="BK67" s="105">
        <f t="shared" si="3"/>
        <v>0</v>
      </c>
      <c r="BL67" s="106"/>
      <c r="BM67" s="105"/>
      <c r="BN67" s="106"/>
    </row>
    <row r="68" spans="1:66" x14ac:dyDescent="0.3">
      <c r="A68" s="26">
        <v>75.5107</v>
      </c>
      <c r="B68" s="107" t="s">
        <v>1444</v>
      </c>
      <c r="C68" s="19">
        <f>ROUND(Budget!C68*100%,0)</f>
        <v>0</v>
      </c>
      <c r="D68" s="19">
        <f>ROUND(Budget!D68*100%,0)</f>
        <v>0</v>
      </c>
      <c r="E68" s="19">
        <f>ROUND(Budget!E68*100%,0)</f>
        <v>112000</v>
      </c>
      <c r="F68" s="19">
        <f>ROUND(Budget!F68*100%,0)</f>
        <v>0</v>
      </c>
      <c r="G68" s="19">
        <f>ROUND(Budget!G68*100%,0)</f>
        <v>1346915</v>
      </c>
      <c r="H68" s="19">
        <f>ROUND(Budget!H68*100%,0)</f>
        <v>0</v>
      </c>
      <c r="I68" s="19">
        <f>ROUND(Budget!I68*100%,0)</f>
        <v>1346915</v>
      </c>
      <c r="J68" s="19">
        <f>ROUND(Budget!J68*100%,0)</f>
        <v>0</v>
      </c>
      <c r="K68" s="19">
        <f>ROUND(Budget!K68*100%,0)</f>
        <v>0</v>
      </c>
      <c r="L68" s="19">
        <f>ROUND(Budget!L68*100%,0)</f>
        <v>0</v>
      </c>
      <c r="M68" s="19">
        <f>ROUND(Budget!M68*100%,0)</f>
        <v>798000</v>
      </c>
      <c r="N68" s="19">
        <f>ROUND(Budget!N68*100%,0)</f>
        <v>0</v>
      </c>
      <c r="O68" s="19">
        <f>ROUND(Budget!O68*100%,0)</f>
        <v>0</v>
      </c>
      <c r="P68" s="19">
        <f>ROUND(Budget!P68*100%,0)</f>
        <v>0</v>
      </c>
      <c r="Q68" s="19">
        <f>ROUND(Budget!Q68*100%,0)</f>
        <v>1526000</v>
      </c>
      <c r="R68" s="19">
        <f>ROUND(Budget!R68*100%,0)</f>
        <v>0</v>
      </c>
      <c r="S68" s="19">
        <f>ROUND(Budget!S68*100%,0)</f>
        <v>0</v>
      </c>
      <c r="T68" s="19">
        <f>ROUND(Budget!T68*100%,0)</f>
        <v>0</v>
      </c>
      <c r="U68" s="19">
        <f>ROUND(Budget!U68*100%,0)</f>
        <v>0</v>
      </c>
      <c r="V68" s="19">
        <f>ROUND(Budget!V68*100%,0)</f>
        <v>0</v>
      </c>
      <c r="W68" s="19">
        <f>ROUND(Budget!W68*100%,0)</f>
        <v>0</v>
      </c>
      <c r="X68" s="19">
        <f>ROUND(Budget!X68*100%,0)</f>
        <v>0</v>
      </c>
      <c r="Y68" s="19">
        <f>ROUND(Budget!Y68*100%,0)</f>
        <v>0</v>
      </c>
      <c r="Z68" s="19">
        <f>ROUND(Budget!Z68*100%,0)</f>
        <v>0</v>
      </c>
      <c r="AA68" s="19">
        <f>ROUND(Budget!AA68*100%,0)</f>
        <v>0</v>
      </c>
      <c r="AB68" s="19">
        <f>ROUND(Budget!AB68*100%,0)</f>
        <v>0</v>
      </c>
      <c r="AC68" s="19">
        <f>ROUND(Budget!AC68*100%,0)</f>
        <v>670355</v>
      </c>
      <c r="AD68" s="19">
        <f>ROUND(Budget!AD68*100%,0)</f>
        <v>0</v>
      </c>
      <c r="AE68" s="19">
        <f>ROUND(Budget!AE68*100%,0)</f>
        <v>21000</v>
      </c>
      <c r="AF68" s="19">
        <f>ROUND(Budget!AF68*100%,0)</f>
        <v>0</v>
      </c>
      <c r="AG68" s="19">
        <f>ROUND(Budget!AG68*100%,0)</f>
        <v>1140201</v>
      </c>
      <c r="AH68" s="19">
        <f>ROUND(Budget!AH68*100%,0)</f>
        <v>0</v>
      </c>
      <c r="AI68" s="19">
        <f>ROUND(Budget!AI68*100%,0)</f>
        <v>0</v>
      </c>
      <c r="AJ68" s="19">
        <f>ROUND(Budget!AJ68*100%,0)</f>
        <v>0</v>
      </c>
      <c r="AK68" s="19">
        <f>ROUND(Budget!AK68*100%,0)</f>
        <v>0</v>
      </c>
      <c r="AL68" s="19">
        <f>ROUND(Budget!AL68*100%,0)</f>
        <v>0</v>
      </c>
      <c r="AM68" s="19">
        <f>ROUND(Budget!AM68*100%,0)</f>
        <v>0</v>
      </c>
      <c r="AN68" s="19">
        <f>ROUND(Budget!AN68*100%,0)</f>
        <v>0</v>
      </c>
      <c r="AO68" s="19">
        <f>ROUND(Budget!AO68*100%,0)</f>
        <v>0</v>
      </c>
      <c r="AP68" s="19">
        <f>ROUND(Budget!AP68*100%,0)</f>
        <v>0</v>
      </c>
      <c r="AQ68" s="19">
        <f>ROUND(Budget!AQ68*100%,0)</f>
        <v>0</v>
      </c>
      <c r="AR68" s="19">
        <f>ROUND(Budget!AR68*100%,0)</f>
        <v>0</v>
      </c>
      <c r="AS68" s="19">
        <f>ROUND(Budget!AS68*100%,0)</f>
        <v>0</v>
      </c>
      <c r="AT68" s="19">
        <f>ROUND(Budget!AT68*100%,0)</f>
        <v>0</v>
      </c>
      <c r="AU68" s="19">
        <f>ROUND(Budget!AU68*100%,0)</f>
        <v>0</v>
      </c>
      <c r="AV68" s="19">
        <f>ROUND(Budget!AV68*100%,0)</f>
        <v>0</v>
      </c>
      <c r="AW68" s="19">
        <f>ROUND(Budget!AW68*100%,0)</f>
        <v>0</v>
      </c>
      <c r="AX68" s="19">
        <f>ROUND(Budget!AX68*100%,0)</f>
        <v>0</v>
      </c>
      <c r="AY68" s="19">
        <f>ROUND(Budget!AY68*100%,0)</f>
        <v>0</v>
      </c>
      <c r="AZ68" s="19">
        <f>ROUND(Budget!AZ68*100%,0)</f>
        <v>0</v>
      </c>
      <c r="BA68" s="19">
        <f>ROUND(Budget!BA68*100%,0)</f>
        <v>0</v>
      </c>
      <c r="BB68" s="19">
        <f>ROUND(Budget!BB68*100%,0)</f>
        <v>0</v>
      </c>
      <c r="BC68" s="19">
        <f>ROUND(Budget!BC68*100%,0)</f>
        <v>0</v>
      </c>
      <c r="BD68" s="19">
        <f>ROUND(Budget!BD68*100%,0)</f>
        <v>0</v>
      </c>
      <c r="BE68" s="19">
        <f>ROUND(Budget!BE68*100%,0)</f>
        <v>0</v>
      </c>
      <c r="BF68" s="19">
        <f>ROUND(Budget!BF68*100%,0)</f>
        <v>0</v>
      </c>
      <c r="BG68" s="16">
        <f t="shared" si="4"/>
        <v>6961386</v>
      </c>
      <c r="BH68" s="16">
        <f t="shared" si="4"/>
        <v>0</v>
      </c>
      <c r="BI68" s="104">
        <f t="shared" si="1"/>
        <v>6961386</v>
      </c>
      <c r="BJ68" s="104">
        <f t="shared" si="2"/>
        <v>0</v>
      </c>
      <c r="BK68" s="105">
        <f t="shared" si="3"/>
        <v>0</v>
      </c>
      <c r="BL68" s="106"/>
      <c r="BM68" s="105"/>
      <c r="BN68" s="106"/>
    </row>
    <row r="69" spans="1:66" x14ac:dyDescent="0.3">
      <c r="A69" s="26">
        <v>75.520700000000005</v>
      </c>
      <c r="B69" s="107" t="s">
        <v>1445</v>
      </c>
      <c r="C69" s="19">
        <f>ROUND(Budget!C69*100%,0)</f>
        <v>1001000</v>
      </c>
      <c r="D69" s="19">
        <f>ROUND(Budget!D69*100%,0)</f>
        <v>0</v>
      </c>
      <c r="E69" s="19">
        <f>ROUND(Budget!E69*100%,0)</f>
        <v>0</v>
      </c>
      <c r="F69" s="19">
        <f>ROUND(Budget!F69*100%,0)</f>
        <v>0</v>
      </c>
      <c r="G69" s="19">
        <f>ROUND(Budget!G69*100%,0)</f>
        <v>0</v>
      </c>
      <c r="H69" s="19">
        <f>ROUND(Budget!H69*100%,0)</f>
        <v>0</v>
      </c>
      <c r="I69" s="19">
        <f>ROUND(Budget!I69*100%,0)</f>
        <v>0</v>
      </c>
      <c r="J69" s="19">
        <f>ROUND(Budget!J69*100%,0)</f>
        <v>0</v>
      </c>
      <c r="K69" s="19">
        <f>ROUND(Budget!K69*100%,0)</f>
        <v>766261</v>
      </c>
      <c r="L69" s="19">
        <f>ROUND(Budget!L69*100%,0)</f>
        <v>0</v>
      </c>
      <c r="M69" s="19">
        <f>ROUND(Budget!M69*100%,0)</f>
        <v>0</v>
      </c>
      <c r="N69" s="19">
        <f>ROUND(Budget!N69*100%,0)</f>
        <v>0</v>
      </c>
      <c r="O69" s="19">
        <f>ROUND(Budget!O69*100%,0)</f>
        <v>511000</v>
      </c>
      <c r="P69" s="19">
        <f>ROUND(Budget!P69*100%,0)</f>
        <v>0</v>
      </c>
      <c r="Q69" s="19">
        <f>ROUND(Budget!Q69*100%,0)</f>
        <v>0</v>
      </c>
      <c r="R69" s="19">
        <f>ROUND(Budget!R69*100%,0)</f>
        <v>0</v>
      </c>
      <c r="S69" s="19">
        <f>ROUND(Budget!S69*100%,0)</f>
        <v>646263</v>
      </c>
      <c r="T69" s="19">
        <f>ROUND(Budget!T69*100%,0)</f>
        <v>0</v>
      </c>
      <c r="U69" s="19">
        <f>ROUND(Budget!U69*100%,0)</f>
        <v>960177</v>
      </c>
      <c r="V69" s="19">
        <f>ROUND(Budget!V69*100%,0)</f>
        <v>0</v>
      </c>
      <c r="W69" s="19">
        <f>ROUND(Budget!W69*100%,0)</f>
        <v>25000</v>
      </c>
      <c r="X69" s="19">
        <f>ROUND(Budget!X69*100%,0)</f>
        <v>0</v>
      </c>
      <c r="Y69" s="19">
        <f>ROUND(Budget!Y69*100%,0)</f>
        <v>322000</v>
      </c>
      <c r="Z69" s="19">
        <f>ROUND(Budget!Z69*100%,0)</f>
        <v>0</v>
      </c>
      <c r="AA69" s="19">
        <f>ROUND(Budget!AA69*100%,0)</f>
        <v>282744</v>
      </c>
      <c r="AB69" s="19">
        <f>ROUND(Budget!AB69*100%,0)</f>
        <v>0</v>
      </c>
      <c r="AC69" s="19">
        <f>ROUND(Budget!AC69*100%,0)</f>
        <v>0</v>
      </c>
      <c r="AD69" s="19">
        <f>ROUND(Budget!AD69*100%,0)</f>
        <v>0</v>
      </c>
      <c r="AE69" s="19">
        <f>ROUND(Budget!AE69*100%,0)</f>
        <v>0</v>
      </c>
      <c r="AF69" s="19">
        <f>ROUND(Budget!AF69*100%,0)</f>
        <v>0</v>
      </c>
      <c r="AG69" s="19">
        <f>ROUND(Budget!AG69*100%,0)</f>
        <v>0</v>
      </c>
      <c r="AH69" s="19">
        <f>ROUND(Budget!AH69*100%,0)</f>
        <v>0</v>
      </c>
      <c r="AI69" s="19">
        <f>ROUND(Budget!AI69*100%,0)</f>
        <v>525000</v>
      </c>
      <c r="AJ69" s="19">
        <f>ROUND(Budget!AJ69*100%,0)</f>
        <v>0</v>
      </c>
      <c r="AK69" s="19">
        <f>ROUND(Budget!AK69*100%,0)</f>
        <v>408398</v>
      </c>
      <c r="AL69" s="19">
        <f>ROUND(Budget!AL69*100%,0)</f>
        <v>0</v>
      </c>
      <c r="AM69" s="19">
        <f>ROUND(Budget!AM69*100%,0)</f>
        <v>6981</v>
      </c>
      <c r="AN69" s="19">
        <f>ROUND(Budget!AN69*100%,0)</f>
        <v>0</v>
      </c>
      <c r="AO69" s="19">
        <f>ROUND(Budget!AO69*100%,0)</f>
        <v>0</v>
      </c>
      <c r="AP69" s="19">
        <f>ROUND(Budget!AP69*100%,0)</f>
        <v>0</v>
      </c>
      <c r="AQ69" s="19">
        <f>ROUND(Budget!AQ69*100%,0)</f>
        <v>0</v>
      </c>
      <c r="AR69" s="19">
        <f>ROUND(Budget!AR69*100%,0)</f>
        <v>0</v>
      </c>
      <c r="AS69" s="19">
        <f>ROUND(Budget!AS69*100%,0)</f>
        <v>0</v>
      </c>
      <c r="AT69" s="19">
        <f>ROUND(Budget!AT69*100%,0)</f>
        <v>0</v>
      </c>
      <c r="AU69" s="19">
        <f>ROUND(Budget!AU69*100%,0)</f>
        <v>0</v>
      </c>
      <c r="AV69" s="19">
        <f>ROUND(Budget!AV69*100%,0)</f>
        <v>0</v>
      </c>
      <c r="AW69" s="19">
        <f>ROUND(Budget!AW69*100%,0)</f>
        <v>0</v>
      </c>
      <c r="AX69" s="19">
        <f>ROUND(Budget!AX69*100%,0)</f>
        <v>0</v>
      </c>
      <c r="AY69" s="19">
        <f>ROUND(Budget!AY69*100%,0)</f>
        <v>0</v>
      </c>
      <c r="AZ69" s="19">
        <f>ROUND(Budget!AZ69*100%,0)</f>
        <v>0</v>
      </c>
      <c r="BA69" s="19">
        <f>ROUND(Budget!BA69*100%,0)</f>
        <v>0</v>
      </c>
      <c r="BB69" s="19">
        <f>ROUND(Budget!BB69*100%,0)</f>
        <v>0</v>
      </c>
      <c r="BC69" s="19">
        <f>ROUND(Budget!BC69*100%,0)</f>
        <v>0</v>
      </c>
      <c r="BD69" s="19">
        <f>ROUND(Budget!BD69*100%,0)</f>
        <v>0</v>
      </c>
      <c r="BE69" s="19">
        <f>ROUND(Budget!BE69*100%,0)</f>
        <v>0</v>
      </c>
      <c r="BF69" s="19">
        <f>ROUND(Budget!BF69*100%,0)</f>
        <v>0</v>
      </c>
      <c r="BG69" s="16">
        <f t="shared" si="4"/>
        <v>5454824</v>
      </c>
      <c r="BH69" s="16">
        <f t="shared" si="4"/>
        <v>0</v>
      </c>
      <c r="BI69" s="104">
        <f t="shared" ref="BI69:BI132" si="5">IF(BG69-BH69&gt;0,BG69-BH69,0)</f>
        <v>5454824</v>
      </c>
      <c r="BJ69" s="104">
        <f t="shared" ref="BJ69:BJ132" si="6">IF(BH69-BG69&gt;0,BH69-BG69,0)</f>
        <v>0</v>
      </c>
      <c r="BK69" s="105">
        <f t="shared" ref="BK69:BK132" si="7">AA69+AB69</f>
        <v>282744</v>
      </c>
      <c r="BL69" s="106"/>
      <c r="BM69" s="105"/>
      <c r="BN69" s="106"/>
    </row>
    <row r="70" spans="1:66" x14ac:dyDescent="0.3">
      <c r="A70" s="26">
        <v>75.530699999999996</v>
      </c>
      <c r="B70" s="107" t="s">
        <v>1446</v>
      </c>
      <c r="C70" s="19">
        <f>ROUND(Budget!C70*100%,0)</f>
        <v>3343639</v>
      </c>
      <c r="D70" s="19">
        <f>ROUND(Budget!D70*100%,0)</f>
        <v>0</v>
      </c>
      <c r="E70" s="19">
        <f>ROUND(Budget!E70*100%,0)</f>
        <v>2464000</v>
      </c>
      <c r="F70" s="19">
        <f>ROUND(Budget!F70*100%,0)</f>
        <v>0</v>
      </c>
      <c r="G70" s="19">
        <f>ROUND(Budget!G70*100%,0)</f>
        <v>1719998</v>
      </c>
      <c r="H70" s="19">
        <f>ROUND(Budget!H70*100%,0)</f>
        <v>0</v>
      </c>
      <c r="I70" s="19">
        <f>ROUND(Budget!I70*100%,0)</f>
        <v>1719998</v>
      </c>
      <c r="J70" s="19">
        <f>ROUND(Budget!J70*100%,0)</f>
        <v>0</v>
      </c>
      <c r="K70" s="19">
        <f>ROUND(Budget!K70*100%,0)</f>
        <v>1408841</v>
      </c>
      <c r="L70" s="19">
        <f>ROUND(Budget!L70*100%,0)</f>
        <v>0</v>
      </c>
      <c r="M70" s="19">
        <f>ROUND(Budget!M70*100%,0)</f>
        <v>2164166</v>
      </c>
      <c r="N70" s="19">
        <f>ROUND(Budget!N70*100%,0)</f>
        <v>0</v>
      </c>
      <c r="O70" s="19">
        <f>ROUND(Budget!O70*100%,0)</f>
        <v>1722000</v>
      </c>
      <c r="P70" s="19">
        <f>ROUND(Budget!P70*100%,0)</f>
        <v>0</v>
      </c>
      <c r="Q70" s="19">
        <f>ROUND(Budget!Q70*100%,0)</f>
        <v>4175500</v>
      </c>
      <c r="R70" s="19">
        <f>ROUND(Budget!R70*100%,0)</f>
        <v>0</v>
      </c>
      <c r="S70" s="19">
        <f>ROUND(Budget!S70*100%,0)</f>
        <v>1907035</v>
      </c>
      <c r="T70" s="19">
        <f>ROUND(Budget!T70*100%,0)</f>
        <v>0</v>
      </c>
      <c r="U70" s="19">
        <f>ROUND(Budget!U70*100%,0)</f>
        <v>2311368</v>
      </c>
      <c r="V70" s="19">
        <f>ROUND(Budget!V70*100%,0)</f>
        <v>0</v>
      </c>
      <c r="W70" s="19">
        <f>ROUND(Budget!W70*100%,0)</f>
        <v>2234343</v>
      </c>
      <c r="X70" s="19">
        <f>ROUND(Budget!X70*100%,0)</f>
        <v>0</v>
      </c>
      <c r="Y70" s="19">
        <f>ROUND(Budget!Y70*100%,0)</f>
        <v>1039483</v>
      </c>
      <c r="Z70" s="19">
        <f>ROUND(Budget!Z70*100%,0)</f>
        <v>0</v>
      </c>
      <c r="AA70" s="19">
        <f>ROUND(Budget!AA70*100%,0)</f>
        <v>881132</v>
      </c>
      <c r="AB70" s="19">
        <f>ROUND(Budget!AB70*100%,0)</f>
        <v>0</v>
      </c>
      <c r="AC70" s="19">
        <f>ROUND(Budget!AC70*100%,0)</f>
        <v>2609161</v>
      </c>
      <c r="AD70" s="19">
        <f>ROUND(Budget!AD70*100%,0)</f>
        <v>0</v>
      </c>
      <c r="AE70" s="19">
        <f>ROUND(Budget!AE70*100%,0)</f>
        <v>2310000</v>
      </c>
      <c r="AF70" s="19">
        <f>ROUND(Budget!AF70*100%,0)</f>
        <v>0</v>
      </c>
      <c r="AG70" s="19">
        <f>ROUND(Budget!AG70*100%,0)</f>
        <v>1660745</v>
      </c>
      <c r="AH70" s="19">
        <f>ROUND(Budget!AH70*100%,0)</f>
        <v>0</v>
      </c>
      <c r="AI70" s="19">
        <f>ROUND(Budget!AI70*100%,0)</f>
        <v>1752917</v>
      </c>
      <c r="AJ70" s="19">
        <f>ROUND(Budget!AJ70*100%,0)</f>
        <v>0</v>
      </c>
      <c r="AK70" s="19">
        <f>ROUND(Budget!AK70*100%,0)</f>
        <v>1693635</v>
      </c>
      <c r="AL70" s="19">
        <f>ROUND(Budget!AL70*100%,0)</f>
        <v>0</v>
      </c>
      <c r="AM70" s="19">
        <f>ROUND(Budget!AM70*100%,0)</f>
        <v>536969</v>
      </c>
      <c r="AN70" s="19">
        <f>ROUND(Budget!AN70*100%,0)</f>
        <v>0</v>
      </c>
      <c r="AO70" s="19">
        <f>ROUND(Budget!AO70*100%,0)</f>
        <v>161000</v>
      </c>
      <c r="AP70" s="19">
        <f>ROUND(Budget!AP70*100%,0)</f>
        <v>0</v>
      </c>
      <c r="AQ70" s="19">
        <f>ROUND(Budget!AQ70*100%,0)</f>
        <v>200870</v>
      </c>
      <c r="AR70" s="19">
        <f>ROUND(Budget!AR70*100%,0)</f>
        <v>0</v>
      </c>
      <c r="AS70" s="19">
        <f>ROUND(Budget!AS70*100%,0)</f>
        <v>195558</v>
      </c>
      <c r="AT70" s="19">
        <f>ROUND(Budget!AT70*100%,0)</f>
        <v>0</v>
      </c>
      <c r="AU70" s="19">
        <f>ROUND(Budget!AU70*100%,0)</f>
        <v>138522</v>
      </c>
      <c r="AV70" s="19">
        <f>ROUND(Budget!AV70*100%,0)</f>
        <v>0</v>
      </c>
      <c r="AW70" s="19">
        <f>ROUND(Budget!AW70*100%,0)</f>
        <v>1028768</v>
      </c>
      <c r="AX70" s="19">
        <f>ROUND(Budget!AX70*100%,0)</f>
        <v>0</v>
      </c>
      <c r="AY70" s="19">
        <f>ROUND(Budget!AY70*100%,0)</f>
        <v>0</v>
      </c>
      <c r="AZ70" s="19">
        <f>ROUND(Budget!AZ70*100%,0)</f>
        <v>0</v>
      </c>
      <c r="BA70" s="19">
        <f>ROUND(Budget!BA70*100%,0)</f>
        <v>0</v>
      </c>
      <c r="BB70" s="19">
        <f>ROUND(Budget!BB70*100%,0)</f>
        <v>0</v>
      </c>
      <c r="BC70" s="19">
        <f>ROUND(Budget!BC70*100%,0)</f>
        <v>0</v>
      </c>
      <c r="BD70" s="19">
        <f>ROUND(Budget!BD70*100%,0)</f>
        <v>0</v>
      </c>
      <c r="BE70" s="19">
        <f>ROUND(Budget!BE70*100%,0)</f>
        <v>0</v>
      </c>
      <c r="BF70" s="19">
        <f>ROUND(Budget!BF70*100%,0)</f>
        <v>0</v>
      </c>
      <c r="BG70" s="16">
        <f t="shared" si="4"/>
        <v>39379648</v>
      </c>
      <c r="BH70" s="16">
        <f t="shared" si="4"/>
        <v>0</v>
      </c>
      <c r="BI70" s="104">
        <f t="shared" si="5"/>
        <v>39379648</v>
      </c>
      <c r="BJ70" s="104">
        <f t="shared" si="6"/>
        <v>0</v>
      </c>
      <c r="BK70" s="105">
        <f t="shared" si="7"/>
        <v>881132</v>
      </c>
      <c r="BL70" s="106"/>
      <c r="BM70" s="105"/>
      <c r="BN70" s="106"/>
    </row>
    <row r="71" spans="1:66" x14ac:dyDescent="0.3">
      <c r="A71" s="135">
        <v>75.611699999999999</v>
      </c>
      <c r="B71" s="107" t="s">
        <v>1447</v>
      </c>
      <c r="C71" s="19">
        <f>ROUND(Budget!C71*80%,0)</f>
        <v>2152604</v>
      </c>
      <c r="D71" s="19">
        <f>ROUND(Budget!D71*80%,0)</f>
        <v>0</v>
      </c>
      <c r="E71" s="19">
        <f>ROUND(Budget!E71*80%,0)</f>
        <v>1114301</v>
      </c>
      <c r="F71" s="19">
        <f>ROUND(Budget!F71*80%,0)</f>
        <v>0</v>
      </c>
      <c r="G71" s="19">
        <f>ROUND(Budget!G71*80%,0)</f>
        <v>1275070</v>
      </c>
      <c r="H71" s="19">
        <f>ROUND(Budget!H71*80%,0)</f>
        <v>0</v>
      </c>
      <c r="I71" s="19">
        <f>ROUND(Budget!I71*80%,0)</f>
        <v>1275070</v>
      </c>
      <c r="J71" s="19">
        <f>ROUND(Budget!J71*80%,0)</f>
        <v>0</v>
      </c>
      <c r="K71" s="19">
        <f>ROUND(Budget!K71*80%,0)</f>
        <v>511881</v>
      </c>
      <c r="L71" s="19">
        <f>ROUND(Budget!L71*80%,0)</f>
        <v>0</v>
      </c>
      <c r="M71" s="19">
        <f>ROUND(Budget!M71*80%,0)</f>
        <v>1420846</v>
      </c>
      <c r="N71" s="19">
        <f>ROUND(Budget!N71*80%,0)</f>
        <v>0</v>
      </c>
      <c r="O71" s="19">
        <f>ROUND(Budget!O71*80%,0)</f>
        <v>204304</v>
      </c>
      <c r="P71" s="19">
        <f>ROUND(Budget!P71*80%,0)</f>
        <v>0</v>
      </c>
      <c r="Q71" s="19">
        <f>ROUND(Budget!Q71*80%,0)</f>
        <v>1401439</v>
      </c>
      <c r="R71" s="19">
        <f>ROUND(Budget!R71*80%,0)</f>
        <v>0</v>
      </c>
      <c r="S71" s="19">
        <f>ROUND(Budget!S71*80%,0)</f>
        <v>500891</v>
      </c>
      <c r="T71" s="19">
        <f>ROUND(Budget!T71*80%,0)</f>
        <v>0</v>
      </c>
      <c r="U71" s="19">
        <f>ROUND(Budget!U71*80%,0)</f>
        <v>1213200</v>
      </c>
      <c r="V71" s="19">
        <f>ROUND(Budget!V71*80%,0)</f>
        <v>0</v>
      </c>
      <c r="W71" s="19">
        <f>ROUND(Budget!W71*80%,0)</f>
        <v>650730</v>
      </c>
      <c r="X71" s="19">
        <f>ROUND(Budget!X71*80%,0)</f>
        <v>0</v>
      </c>
      <c r="Y71" s="19">
        <f>ROUND(Budget!Y71*80%,0)</f>
        <v>935483</v>
      </c>
      <c r="Z71" s="19">
        <f>ROUND(Budget!Z71*80%,0)</f>
        <v>0</v>
      </c>
      <c r="AA71" s="19">
        <f>ROUND(Budget!AA71*80%,0)</f>
        <v>902404</v>
      </c>
      <c r="AB71" s="19">
        <f>ROUND(Budget!AB71*80%,0)</f>
        <v>0</v>
      </c>
      <c r="AC71" s="19">
        <f>ROUND(Budget!AC71*80%,0)</f>
        <v>1184910</v>
      </c>
      <c r="AD71" s="19">
        <f>ROUND(Budget!AD71*80%,0)</f>
        <v>0</v>
      </c>
      <c r="AE71" s="19">
        <f>ROUND(Budget!AE71*80%,0)</f>
        <v>2243790</v>
      </c>
      <c r="AF71" s="19">
        <f>ROUND(Budget!AF71*80%,0)</f>
        <v>0</v>
      </c>
      <c r="AG71" s="19">
        <f>ROUND(Budget!AG71*80%,0)</f>
        <v>497050</v>
      </c>
      <c r="AH71" s="19">
        <f>ROUND(Budget!AH71*80%,0)</f>
        <v>0</v>
      </c>
      <c r="AI71" s="19">
        <f>ROUND(Budget!AI71*80%,0)</f>
        <v>931162</v>
      </c>
      <c r="AJ71" s="19">
        <f>ROUND(Budget!AJ71*80%,0)</f>
        <v>0</v>
      </c>
      <c r="AK71" s="19">
        <f>ROUND(Budget!AK71*80%,0)</f>
        <v>937296</v>
      </c>
      <c r="AL71" s="19">
        <f>ROUND(Budget!AL71*80%,0)</f>
        <v>0</v>
      </c>
      <c r="AM71" s="19">
        <f>ROUND(Budget!AM71*80%,0)</f>
        <v>162074</v>
      </c>
      <c r="AN71" s="19">
        <f>ROUND(Budget!AN71*80%,0)</f>
        <v>0</v>
      </c>
      <c r="AO71" s="19">
        <f>ROUND(Budget!AO71*80%,0)</f>
        <v>0</v>
      </c>
      <c r="AP71" s="19">
        <f>ROUND(Budget!AP71*80%,0)</f>
        <v>0</v>
      </c>
      <c r="AQ71" s="19">
        <f>ROUND(Budget!AQ71*80%,0)</f>
        <v>256927</v>
      </c>
      <c r="AR71" s="19">
        <f>ROUND(Budget!AR71*80%,0)</f>
        <v>0</v>
      </c>
      <c r="AS71" s="19">
        <f>ROUND(Budget!AS71*80%,0)</f>
        <v>1253</v>
      </c>
      <c r="AT71" s="19">
        <f>ROUND(Budget!AT71*80%,0)</f>
        <v>0</v>
      </c>
      <c r="AU71" s="19">
        <f>ROUND(Budget!AU71*80%,0)</f>
        <v>16421</v>
      </c>
      <c r="AV71" s="19">
        <f>ROUND(Budget!AV71*80%,0)</f>
        <v>0</v>
      </c>
      <c r="AW71" s="19">
        <f>ROUND(Budget!AW71*80%,0)</f>
        <v>438530</v>
      </c>
      <c r="AX71" s="19">
        <f>ROUND(Budget!AX71*80%,0)</f>
        <v>0</v>
      </c>
      <c r="AY71" s="19">
        <f>ROUND(Budget!AY71*80%,0)</f>
        <v>0</v>
      </c>
      <c r="AZ71" s="19">
        <f>ROUND(Budget!AZ71*80%,0)</f>
        <v>0</v>
      </c>
      <c r="BA71" s="19">
        <f>ROUND(Budget!BA71*80%,0)</f>
        <v>0</v>
      </c>
      <c r="BB71" s="19">
        <f>ROUND(Budget!BB71*80%,0)</f>
        <v>0</v>
      </c>
      <c r="BC71" s="19">
        <f>ROUND(Budget!BC71*80%,0)</f>
        <v>0</v>
      </c>
      <c r="BD71" s="19">
        <f>ROUND(Budget!BD71*80%,0)</f>
        <v>0</v>
      </c>
      <c r="BE71" s="19">
        <f>ROUND(Budget!BE71*80%,0)</f>
        <v>0</v>
      </c>
      <c r="BF71" s="19">
        <f>ROUND(Budget!BF71*80%,0)</f>
        <v>0</v>
      </c>
      <c r="BG71" s="16">
        <f t="shared" si="4"/>
        <v>20227636</v>
      </c>
      <c r="BH71" s="16">
        <f t="shared" si="4"/>
        <v>0</v>
      </c>
      <c r="BI71" s="104">
        <f t="shared" si="5"/>
        <v>20227636</v>
      </c>
      <c r="BJ71" s="104">
        <f t="shared" si="6"/>
        <v>0</v>
      </c>
      <c r="BK71" s="105">
        <f t="shared" si="7"/>
        <v>902404</v>
      </c>
      <c r="BL71" s="106"/>
      <c r="BM71" s="105"/>
      <c r="BN71" s="106"/>
    </row>
    <row r="72" spans="1:66" ht="31.5" x14ac:dyDescent="0.3">
      <c r="A72" s="26">
        <v>75.615700000000004</v>
      </c>
      <c r="B72" s="107" t="s">
        <v>1449</v>
      </c>
      <c r="C72" s="19">
        <f>ROUND(Budget!C72*80%,0)</f>
        <v>0</v>
      </c>
      <c r="D72" s="19">
        <f>ROUND(Budget!D72*80%,0)</f>
        <v>0</v>
      </c>
      <c r="E72" s="19">
        <f>ROUND(Budget!E72*80%,0)</f>
        <v>0</v>
      </c>
      <c r="F72" s="19">
        <f>ROUND(Budget!F72*80%,0)</f>
        <v>0</v>
      </c>
      <c r="G72" s="19">
        <f>ROUND(Budget!G72*80%,0)</f>
        <v>0</v>
      </c>
      <c r="H72" s="19">
        <f>ROUND(Budget!H72*80%,0)</f>
        <v>0</v>
      </c>
      <c r="I72" s="19">
        <f>ROUND(Budget!I72*80%,0)</f>
        <v>0</v>
      </c>
      <c r="J72" s="19">
        <f>ROUND(Budget!J72*80%,0)</f>
        <v>0</v>
      </c>
      <c r="K72" s="19">
        <f>ROUND(Budget!K72*80%,0)</f>
        <v>0</v>
      </c>
      <c r="L72" s="19">
        <f>ROUND(Budget!L72*80%,0)</f>
        <v>0</v>
      </c>
      <c r="M72" s="19">
        <f>ROUND(Budget!M72*80%,0)</f>
        <v>0</v>
      </c>
      <c r="N72" s="19">
        <f>ROUND(Budget!N72*80%,0)</f>
        <v>0</v>
      </c>
      <c r="O72" s="19">
        <f>ROUND(Budget!O72*80%,0)</f>
        <v>0</v>
      </c>
      <c r="P72" s="19">
        <f>ROUND(Budget!P72*80%,0)</f>
        <v>0</v>
      </c>
      <c r="Q72" s="19">
        <f>ROUND(Budget!Q72*80%,0)</f>
        <v>0</v>
      </c>
      <c r="R72" s="19">
        <f>ROUND(Budget!R72*80%,0)</f>
        <v>0</v>
      </c>
      <c r="S72" s="19">
        <f>ROUND(Budget!S72*80%,0)</f>
        <v>0</v>
      </c>
      <c r="T72" s="19">
        <f>ROUND(Budget!T72*80%,0)</f>
        <v>0</v>
      </c>
      <c r="U72" s="19">
        <f>ROUND(Budget!U72*80%,0)</f>
        <v>0</v>
      </c>
      <c r="V72" s="19">
        <f>ROUND(Budget!V72*80%,0)</f>
        <v>0</v>
      </c>
      <c r="W72" s="19">
        <f>ROUND(Budget!W72*80%,0)</f>
        <v>0</v>
      </c>
      <c r="X72" s="19">
        <f>ROUND(Budget!X72*80%,0)</f>
        <v>0</v>
      </c>
      <c r="Y72" s="19">
        <f>ROUND(Budget!Y72*80%,0)</f>
        <v>0</v>
      </c>
      <c r="Z72" s="19">
        <f>ROUND(Budget!Z72*80%,0)</f>
        <v>0</v>
      </c>
      <c r="AA72" s="19">
        <f>ROUND(Budget!AA72*80%,0)</f>
        <v>0</v>
      </c>
      <c r="AB72" s="19">
        <f>ROUND(Budget!AB72*80%,0)</f>
        <v>0</v>
      </c>
      <c r="AC72" s="19">
        <f>ROUND(Budget!AC72*80%,0)</f>
        <v>0</v>
      </c>
      <c r="AD72" s="19">
        <f>ROUND(Budget!AD72*80%,0)</f>
        <v>0</v>
      </c>
      <c r="AE72" s="19">
        <f>ROUND(Budget!AE72*80%,0)</f>
        <v>0</v>
      </c>
      <c r="AF72" s="19">
        <f>ROUND(Budget!AF72*80%,0)</f>
        <v>0</v>
      </c>
      <c r="AG72" s="19">
        <f>ROUND(Budget!AG72*80%,0)</f>
        <v>0</v>
      </c>
      <c r="AH72" s="19">
        <f>ROUND(Budget!AH72*80%,0)</f>
        <v>0</v>
      </c>
      <c r="AI72" s="19">
        <f>ROUND(Budget!AI72*80%,0)</f>
        <v>0</v>
      </c>
      <c r="AJ72" s="19">
        <f>ROUND(Budget!AJ72*80%,0)</f>
        <v>0</v>
      </c>
      <c r="AK72" s="19">
        <f>ROUND(Budget!AK72*80%,0)</f>
        <v>0</v>
      </c>
      <c r="AL72" s="19">
        <f>ROUND(Budget!AL72*80%,0)</f>
        <v>0</v>
      </c>
      <c r="AM72" s="19">
        <f>ROUND(Budget!AM72*80%,0)</f>
        <v>256130</v>
      </c>
      <c r="AN72" s="19">
        <f>ROUND(Budget!AN72*80%,0)</f>
        <v>0</v>
      </c>
      <c r="AO72" s="19">
        <f>ROUND(Budget!AO72*80%,0)</f>
        <v>0</v>
      </c>
      <c r="AP72" s="19">
        <f>ROUND(Budget!AP72*80%,0)</f>
        <v>0</v>
      </c>
      <c r="AQ72" s="19">
        <f>ROUND(Budget!AQ72*80%,0)</f>
        <v>342574</v>
      </c>
      <c r="AR72" s="19">
        <f>ROUND(Budget!AR72*80%,0)</f>
        <v>0</v>
      </c>
      <c r="AS72" s="19">
        <f>ROUND(Budget!AS72*80%,0)</f>
        <v>99105</v>
      </c>
      <c r="AT72" s="19">
        <f>ROUND(Budget!AT72*80%,0)</f>
        <v>0</v>
      </c>
      <c r="AU72" s="19">
        <f>ROUND(Budget!AU72*80%,0)</f>
        <v>0</v>
      </c>
      <c r="AV72" s="19">
        <f>ROUND(Budget!AV72*80%,0)</f>
        <v>0</v>
      </c>
      <c r="AW72" s="19">
        <f>ROUND(Budget!AW72*80%,0)</f>
        <v>0</v>
      </c>
      <c r="AX72" s="19">
        <f>ROUND(Budget!AX72*80%,0)</f>
        <v>0</v>
      </c>
      <c r="AY72" s="19">
        <f>ROUND(Budget!AY72*80%,0)</f>
        <v>0</v>
      </c>
      <c r="AZ72" s="19">
        <f>ROUND(Budget!AZ72*80%,0)</f>
        <v>0</v>
      </c>
      <c r="BA72" s="19">
        <f>ROUND(Budget!BA72*80%,0)</f>
        <v>0</v>
      </c>
      <c r="BB72" s="19">
        <f>ROUND(Budget!BB72*80%,0)</f>
        <v>0</v>
      </c>
      <c r="BC72" s="19">
        <f>ROUND(Budget!BC72*80%,0)</f>
        <v>0</v>
      </c>
      <c r="BD72" s="19">
        <f>ROUND(Budget!BD72*80%,0)</f>
        <v>0</v>
      </c>
      <c r="BE72" s="19">
        <f>ROUND(Budget!BE72*80%,0)</f>
        <v>0</v>
      </c>
      <c r="BF72" s="19">
        <f>ROUND(Budget!BF72*80%,0)</f>
        <v>0</v>
      </c>
      <c r="BG72" s="16">
        <f t="shared" si="4"/>
        <v>697809</v>
      </c>
      <c r="BH72" s="16">
        <f t="shared" si="4"/>
        <v>0</v>
      </c>
      <c r="BI72" s="104">
        <f t="shared" si="5"/>
        <v>697809</v>
      </c>
      <c r="BJ72" s="104">
        <f t="shared" si="6"/>
        <v>0</v>
      </c>
      <c r="BK72" s="105">
        <f t="shared" si="7"/>
        <v>0</v>
      </c>
      <c r="BL72" s="106"/>
      <c r="BM72" s="105"/>
      <c r="BN72" s="106"/>
    </row>
    <row r="73" spans="1:66" ht="47.25" x14ac:dyDescent="0.3">
      <c r="A73" s="26">
        <v>75.616699999999994</v>
      </c>
      <c r="B73" s="107" t="s">
        <v>1451</v>
      </c>
      <c r="C73" s="19">
        <f>ROUND(Budget!C73*80%,0)</f>
        <v>7456697</v>
      </c>
      <c r="D73" s="19">
        <f>ROUND(Budget!D73*80%,0)</f>
        <v>0</v>
      </c>
      <c r="E73" s="19">
        <f>ROUND(Budget!E73*80%,0)</f>
        <v>5397984</v>
      </c>
      <c r="F73" s="19">
        <f>ROUND(Budget!F73*80%,0)</f>
        <v>0</v>
      </c>
      <c r="G73" s="19">
        <f>ROUND(Budget!G73*80%,0)</f>
        <v>1957362</v>
      </c>
      <c r="H73" s="19">
        <f>ROUND(Budget!H73*80%,0)</f>
        <v>0</v>
      </c>
      <c r="I73" s="19">
        <f>ROUND(Budget!I73*80%,0)</f>
        <v>1957362</v>
      </c>
      <c r="J73" s="19">
        <f>ROUND(Budget!J73*80%,0)</f>
        <v>0</v>
      </c>
      <c r="K73" s="19">
        <f>ROUND(Budget!K73*80%,0)</f>
        <v>1118698</v>
      </c>
      <c r="L73" s="19">
        <f>ROUND(Budget!L73*80%,0)</f>
        <v>0</v>
      </c>
      <c r="M73" s="19">
        <f>ROUND(Budget!M73*80%,0)</f>
        <v>2727921</v>
      </c>
      <c r="N73" s="19">
        <f>ROUND(Budget!N73*80%,0)</f>
        <v>0</v>
      </c>
      <c r="O73" s="19">
        <f>ROUND(Budget!O73*80%,0)</f>
        <v>2102908</v>
      </c>
      <c r="P73" s="19">
        <f>ROUND(Budget!P73*80%,0)</f>
        <v>0</v>
      </c>
      <c r="Q73" s="19">
        <f>ROUND(Budget!Q73*80%,0)</f>
        <v>4802121</v>
      </c>
      <c r="R73" s="19">
        <f>ROUND(Budget!R73*80%,0)</f>
        <v>0</v>
      </c>
      <c r="S73" s="19">
        <f>ROUND(Budget!S73*80%,0)</f>
        <v>2570662</v>
      </c>
      <c r="T73" s="19">
        <f>ROUND(Budget!T73*80%,0)</f>
        <v>0</v>
      </c>
      <c r="U73" s="19">
        <f>ROUND(Budget!U73*80%,0)</f>
        <v>1936615</v>
      </c>
      <c r="V73" s="19">
        <f>ROUND(Budget!V73*80%,0)</f>
        <v>0</v>
      </c>
      <c r="W73" s="19">
        <f>ROUND(Budget!W73*80%,0)</f>
        <v>2183338</v>
      </c>
      <c r="X73" s="19">
        <f>ROUND(Budget!X73*80%,0)</f>
        <v>0</v>
      </c>
      <c r="Y73" s="19">
        <f>ROUND(Budget!Y73*80%,0)</f>
        <v>1645507</v>
      </c>
      <c r="Z73" s="19">
        <f>ROUND(Budget!Z73*80%,0)</f>
        <v>0</v>
      </c>
      <c r="AA73" s="19">
        <f>ROUND(Budget!AA73*80%,0)</f>
        <v>1160808</v>
      </c>
      <c r="AB73" s="19">
        <f>ROUND(Budget!AB73*80%,0)</f>
        <v>0</v>
      </c>
      <c r="AC73" s="19">
        <f>ROUND(Budget!AC73*80%,0)</f>
        <v>3409734</v>
      </c>
      <c r="AD73" s="19">
        <f>ROUND(Budget!AD73*80%,0)</f>
        <v>0</v>
      </c>
      <c r="AE73" s="19">
        <f>ROUND(Budget!AE73*80%,0)</f>
        <v>1704410</v>
      </c>
      <c r="AF73" s="19">
        <f>ROUND(Budget!AF73*80%,0)</f>
        <v>0</v>
      </c>
      <c r="AG73" s="19">
        <f>ROUND(Budget!AG73*80%,0)</f>
        <v>2394435</v>
      </c>
      <c r="AH73" s="19">
        <f>ROUND(Budget!AH73*80%,0)</f>
        <v>0</v>
      </c>
      <c r="AI73" s="19">
        <f>ROUND(Budget!AI73*80%,0)</f>
        <v>3089500</v>
      </c>
      <c r="AJ73" s="19">
        <f>ROUND(Budget!AJ73*80%,0)</f>
        <v>0</v>
      </c>
      <c r="AK73" s="19">
        <f>ROUND(Budget!AK73*80%,0)</f>
        <v>2690738</v>
      </c>
      <c r="AL73" s="19">
        <f>ROUND(Budget!AL73*80%,0)</f>
        <v>0</v>
      </c>
      <c r="AM73" s="19">
        <f>ROUND(Budget!AM73*80%,0)</f>
        <v>813550</v>
      </c>
      <c r="AN73" s="19">
        <f>ROUND(Budget!AN73*80%,0)</f>
        <v>0</v>
      </c>
      <c r="AO73" s="19">
        <f>ROUND(Budget!AO73*80%,0)</f>
        <v>49893</v>
      </c>
      <c r="AP73" s="19">
        <f>ROUND(Budget!AP73*80%,0)</f>
        <v>0</v>
      </c>
      <c r="AQ73" s="19">
        <f>ROUND(Budget!AQ73*80%,0)</f>
        <v>288899</v>
      </c>
      <c r="AR73" s="19">
        <f>ROUND(Budget!AR73*80%,0)</f>
        <v>0</v>
      </c>
      <c r="AS73" s="19">
        <f>ROUND(Budget!AS73*80%,0)</f>
        <v>239735</v>
      </c>
      <c r="AT73" s="19">
        <f>ROUND(Budget!AT73*80%,0)</f>
        <v>0</v>
      </c>
      <c r="AU73" s="19">
        <f>ROUND(Budget!AU73*80%,0)</f>
        <v>175292</v>
      </c>
      <c r="AV73" s="19">
        <f>ROUND(Budget!AV73*80%,0)</f>
        <v>0</v>
      </c>
      <c r="AW73" s="19">
        <f>ROUND(Budget!AW73*80%,0)</f>
        <v>1041005</v>
      </c>
      <c r="AX73" s="19">
        <f>ROUND(Budget!AX73*80%,0)</f>
        <v>0</v>
      </c>
      <c r="AY73" s="19">
        <f>ROUND(Budget!AY73*80%,0)</f>
        <v>0</v>
      </c>
      <c r="AZ73" s="19">
        <f>ROUND(Budget!AZ73*80%,0)</f>
        <v>0</v>
      </c>
      <c r="BA73" s="19">
        <f>ROUND(Budget!BA73*80%,0)</f>
        <v>0</v>
      </c>
      <c r="BB73" s="19">
        <f>ROUND(Budget!BB73*80%,0)</f>
        <v>0</v>
      </c>
      <c r="BC73" s="19">
        <f>ROUND(Budget!BC73*80%,0)</f>
        <v>0</v>
      </c>
      <c r="BD73" s="19">
        <f>ROUND(Budget!BD73*80%,0)</f>
        <v>0</v>
      </c>
      <c r="BE73" s="19">
        <f>ROUND(Budget!BE73*80%,0)</f>
        <v>0</v>
      </c>
      <c r="BF73" s="19">
        <f>ROUND(Budget!BF73*80%,0)</f>
        <v>0</v>
      </c>
      <c r="BG73" s="16">
        <f t="shared" si="4"/>
        <v>52915174</v>
      </c>
      <c r="BH73" s="16">
        <f t="shared" si="4"/>
        <v>0</v>
      </c>
      <c r="BI73" s="104">
        <f t="shared" si="5"/>
        <v>52915174</v>
      </c>
      <c r="BJ73" s="104">
        <f t="shared" si="6"/>
        <v>0</v>
      </c>
      <c r="BK73" s="105">
        <f t="shared" si="7"/>
        <v>1160808</v>
      </c>
      <c r="BL73" s="106"/>
      <c r="BM73" s="105"/>
      <c r="BN73" s="106"/>
    </row>
    <row r="74" spans="1:66" x14ac:dyDescent="0.3">
      <c r="A74" s="26">
        <v>75.617699999999999</v>
      </c>
      <c r="B74" s="107" t="s">
        <v>1452</v>
      </c>
      <c r="C74" s="19">
        <f>ROUND(Budget!C74*80%,0)</f>
        <v>11389658</v>
      </c>
      <c r="D74" s="19">
        <f>ROUND(Budget!D74*80%,0)</f>
        <v>0</v>
      </c>
      <c r="E74" s="19">
        <f>ROUND(Budget!E74*80%,0)</f>
        <v>6161467</v>
      </c>
      <c r="F74" s="19">
        <f>ROUND(Budget!F74*80%,0)</f>
        <v>0</v>
      </c>
      <c r="G74" s="19">
        <f>ROUND(Budget!G74*80%,0)</f>
        <v>1351646</v>
      </c>
      <c r="H74" s="19">
        <f>ROUND(Budget!H74*80%,0)</f>
        <v>0</v>
      </c>
      <c r="I74" s="19">
        <f>ROUND(Budget!I74*80%,0)</f>
        <v>1351646</v>
      </c>
      <c r="J74" s="19">
        <f>ROUND(Budget!J74*80%,0)</f>
        <v>0</v>
      </c>
      <c r="K74" s="19">
        <f>ROUND(Budget!K74*80%,0)</f>
        <v>1024025</v>
      </c>
      <c r="L74" s="19">
        <f>ROUND(Budget!L74*80%,0)</f>
        <v>0</v>
      </c>
      <c r="M74" s="19">
        <f>ROUND(Budget!M74*80%,0)</f>
        <v>2057103</v>
      </c>
      <c r="N74" s="19">
        <f>ROUND(Budget!N74*80%,0)</f>
        <v>0</v>
      </c>
      <c r="O74" s="19">
        <f>ROUND(Budget!O74*80%,0)</f>
        <v>1849399</v>
      </c>
      <c r="P74" s="19">
        <f>ROUND(Budget!P74*80%,0)</f>
        <v>0</v>
      </c>
      <c r="Q74" s="19">
        <f>ROUND(Budget!Q74*80%,0)</f>
        <v>2947395</v>
      </c>
      <c r="R74" s="19">
        <f>ROUND(Budget!R74*80%,0)</f>
        <v>0</v>
      </c>
      <c r="S74" s="19">
        <f>ROUND(Budget!S74*80%,0)</f>
        <v>4929569</v>
      </c>
      <c r="T74" s="19">
        <f>ROUND(Budget!T74*80%,0)</f>
        <v>0</v>
      </c>
      <c r="U74" s="19">
        <f>ROUND(Budget!U74*80%,0)</f>
        <v>4158365</v>
      </c>
      <c r="V74" s="19">
        <f>ROUND(Budget!V74*80%,0)</f>
        <v>0</v>
      </c>
      <c r="W74" s="19">
        <f>ROUND(Budget!W74*80%,0)</f>
        <v>2059593</v>
      </c>
      <c r="X74" s="19">
        <f>ROUND(Budget!X74*80%,0)</f>
        <v>0</v>
      </c>
      <c r="Y74" s="19">
        <f>ROUND(Budget!Y74*80%,0)</f>
        <v>1751139</v>
      </c>
      <c r="Z74" s="19">
        <f>ROUND(Budget!Z74*80%,0)</f>
        <v>0</v>
      </c>
      <c r="AA74" s="19">
        <f>ROUND(Budget!AA74*80%,0)</f>
        <v>587189</v>
      </c>
      <c r="AB74" s="19">
        <f>ROUND(Budget!AB74*80%,0)</f>
        <v>0</v>
      </c>
      <c r="AC74" s="19">
        <f>ROUND(Budget!AC74*80%,0)</f>
        <v>1931900</v>
      </c>
      <c r="AD74" s="19">
        <f>ROUND(Budget!AD74*80%,0)</f>
        <v>0</v>
      </c>
      <c r="AE74" s="19">
        <f>ROUND(Budget!AE74*80%,0)</f>
        <v>837230</v>
      </c>
      <c r="AF74" s="19">
        <f>ROUND(Budget!AF74*80%,0)</f>
        <v>0</v>
      </c>
      <c r="AG74" s="19">
        <f>ROUND(Budget!AG74*80%,0)</f>
        <v>1752707</v>
      </c>
      <c r="AH74" s="19">
        <f>ROUND(Budget!AH74*80%,0)</f>
        <v>0</v>
      </c>
      <c r="AI74" s="19">
        <f>ROUND(Budget!AI74*80%,0)</f>
        <v>1339610</v>
      </c>
      <c r="AJ74" s="19">
        <f>ROUND(Budget!AJ74*80%,0)</f>
        <v>0</v>
      </c>
      <c r="AK74" s="19">
        <f>ROUND(Budget!AK74*80%,0)</f>
        <v>1477962</v>
      </c>
      <c r="AL74" s="19">
        <f>ROUND(Budget!AL74*80%,0)</f>
        <v>0</v>
      </c>
      <c r="AM74" s="19">
        <f>ROUND(Budget!AM74*80%,0)</f>
        <v>1209210</v>
      </c>
      <c r="AN74" s="19">
        <f>ROUND(Budget!AN74*80%,0)</f>
        <v>0</v>
      </c>
      <c r="AO74" s="19">
        <f>ROUND(Budget!AO74*80%,0)</f>
        <v>322462</v>
      </c>
      <c r="AP74" s="19">
        <f>ROUND(Budget!AP74*80%,0)</f>
        <v>0</v>
      </c>
      <c r="AQ74" s="19">
        <f>ROUND(Budget!AQ74*80%,0)</f>
        <v>434686</v>
      </c>
      <c r="AR74" s="19">
        <f>ROUND(Budget!AR74*80%,0)</f>
        <v>0</v>
      </c>
      <c r="AS74" s="19">
        <f>ROUND(Budget!AS74*80%,0)</f>
        <v>95456</v>
      </c>
      <c r="AT74" s="19">
        <f>ROUND(Budget!AT74*80%,0)</f>
        <v>0</v>
      </c>
      <c r="AU74" s="19">
        <f>ROUND(Budget!AU74*80%,0)</f>
        <v>700946</v>
      </c>
      <c r="AV74" s="19">
        <f>ROUND(Budget!AV74*80%,0)</f>
        <v>0</v>
      </c>
      <c r="AW74" s="19">
        <f>ROUND(Budget!AW74*80%,0)</f>
        <v>2778426</v>
      </c>
      <c r="AX74" s="19">
        <f>ROUND(Budget!AX74*80%,0)</f>
        <v>0</v>
      </c>
      <c r="AY74" s="19">
        <f>ROUND(Budget!AY74*80%,0)</f>
        <v>0</v>
      </c>
      <c r="AZ74" s="19">
        <f>ROUND(Budget!AZ74*80%,0)</f>
        <v>0</v>
      </c>
      <c r="BA74" s="19">
        <f>ROUND(Budget!BA74*80%,0)</f>
        <v>0</v>
      </c>
      <c r="BB74" s="19">
        <f>ROUND(Budget!BB74*80%,0)</f>
        <v>0</v>
      </c>
      <c r="BC74" s="19">
        <f>ROUND(Budget!BC74*80%,0)</f>
        <v>0</v>
      </c>
      <c r="BD74" s="19">
        <f>ROUND(Budget!BD74*80%,0)</f>
        <v>0</v>
      </c>
      <c r="BE74" s="19">
        <f>ROUND(Budget!BE74*80%,0)</f>
        <v>0</v>
      </c>
      <c r="BF74" s="19">
        <f>ROUND(Budget!BF74*80%,0)</f>
        <v>0</v>
      </c>
      <c r="BG74" s="16">
        <f t="shared" si="4"/>
        <v>54498789</v>
      </c>
      <c r="BH74" s="16">
        <f t="shared" si="4"/>
        <v>0</v>
      </c>
      <c r="BI74" s="104">
        <f t="shared" si="5"/>
        <v>54498789</v>
      </c>
      <c r="BJ74" s="104">
        <f t="shared" si="6"/>
        <v>0</v>
      </c>
      <c r="BK74" s="105">
        <f t="shared" si="7"/>
        <v>587189</v>
      </c>
      <c r="BL74" s="106"/>
      <c r="BM74" s="105"/>
      <c r="BN74" s="106"/>
    </row>
    <row r="75" spans="1:66" x14ac:dyDescent="0.3">
      <c r="A75" s="26">
        <v>75.61869999999999</v>
      </c>
      <c r="B75" s="107" t="s">
        <v>1453</v>
      </c>
      <c r="C75" s="19">
        <f>ROUND(Budget!C75*80%,0)</f>
        <v>7655482</v>
      </c>
      <c r="D75" s="19">
        <f>ROUND(Budget!D75*80%,0)</f>
        <v>0</v>
      </c>
      <c r="E75" s="19">
        <f>ROUND(Budget!E75*80%,0)</f>
        <v>5216579</v>
      </c>
      <c r="F75" s="19">
        <f>ROUND(Budget!F75*80%,0)</f>
        <v>0</v>
      </c>
      <c r="G75" s="19">
        <f>ROUND(Budget!G75*80%,0)</f>
        <v>4089247</v>
      </c>
      <c r="H75" s="19">
        <f>ROUND(Budget!H75*80%,0)</f>
        <v>0</v>
      </c>
      <c r="I75" s="19">
        <f>ROUND(Budget!I75*80%,0)</f>
        <v>4089247</v>
      </c>
      <c r="J75" s="19">
        <f>ROUND(Budget!J75*80%,0)</f>
        <v>0</v>
      </c>
      <c r="K75" s="19">
        <f>ROUND(Budget!K75*80%,0)</f>
        <v>112062</v>
      </c>
      <c r="L75" s="19">
        <f>ROUND(Budget!L75*80%,0)</f>
        <v>0</v>
      </c>
      <c r="M75" s="19">
        <f>ROUND(Budget!M75*80%,0)</f>
        <v>1745708</v>
      </c>
      <c r="N75" s="19">
        <f>ROUND(Budget!N75*80%,0)</f>
        <v>0</v>
      </c>
      <c r="O75" s="19">
        <f>ROUND(Budget!O75*80%,0)</f>
        <v>2679215</v>
      </c>
      <c r="P75" s="19">
        <f>ROUND(Budget!P75*80%,0)</f>
        <v>0</v>
      </c>
      <c r="Q75" s="19">
        <f>ROUND(Budget!Q75*80%,0)</f>
        <v>3603482</v>
      </c>
      <c r="R75" s="19">
        <f>ROUND(Budget!R75*80%,0)</f>
        <v>0</v>
      </c>
      <c r="S75" s="19">
        <f>ROUND(Budget!S75*80%,0)</f>
        <v>4664200</v>
      </c>
      <c r="T75" s="19">
        <f>ROUND(Budget!T75*80%,0)</f>
        <v>0</v>
      </c>
      <c r="U75" s="19">
        <f>ROUND(Budget!U75*80%,0)</f>
        <v>4638709</v>
      </c>
      <c r="V75" s="19">
        <f>ROUND(Budget!V75*80%,0)</f>
        <v>0</v>
      </c>
      <c r="W75" s="19">
        <f>ROUND(Budget!W75*80%,0)</f>
        <v>73686</v>
      </c>
      <c r="X75" s="19">
        <f>ROUND(Budget!X75*80%,0)</f>
        <v>0</v>
      </c>
      <c r="Y75" s="19">
        <f>ROUND(Budget!Y75*80%,0)</f>
        <v>2552683</v>
      </c>
      <c r="Z75" s="19">
        <f>ROUND(Budget!Z75*80%,0)</f>
        <v>0</v>
      </c>
      <c r="AA75" s="19">
        <f>ROUND(Budget!AA75*80%,0)</f>
        <v>711094</v>
      </c>
      <c r="AB75" s="19">
        <f>ROUND(Budget!AB75*80%,0)</f>
        <v>0</v>
      </c>
      <c r="AC75" s="19">
        <f>ROUND(Budget!AC75*80%,0)</f>
        <v>3088924</v>
      </c>
      <c r="AD75" s="19">
        <f>ROUND(Budget!AD75*80%,0)</f>
        <v>0</v>
      </c>
      <c r="AE75" s="19">
        <f>ROUND(Budget!AE75*80%,0)</f>
        <v>2412211</v>
      </c>
      <c r="AF75" s="19">
        <f>ROUND(Budget!AF75*80%,0)</f>
        <v>0</v>
      </c>
      <c r="AG75" s="19">
        <f>ROUND(Budget!AG75*80%,0)</f>
        <v>3151881</v>
      </c>
      <c r="AH75" s="19">
        <f>ROUND(Budget!AH75*80%,0)</f>
        <v>0</v>
      </c>
      <c r="AI75" s="19">
        <f>ROUND(Budget!AI75*80%,0)</f>
        <v>2865250</v>
      </c>
      <c r="AJ75" s="19">
        <f>ROUND(Budget!AJ75*80%,0)</f>
        <v>0</v>
      </c>
      <c r="AK75" s="19">
        <f>ROUND(Budget!AK75*80%,0)</f>
        <v>816160</v>
      </c>
      <c r="AL75" s="19">
        <f>ROUND(Budget!AL75*80%,0)</f>
        <v>0</v>
      </c>
      <c r="AM75" s="19">
        <f>ROUND(Budget!AM75*80%,0)</f>
        <v>950982</v>
      </c>
      <c r="AN75" s="19">
        <f>ROUND(Budget!AN75*80%,0)</f>
        <v>0</v>
      </c>
      <c r="AO75" s="19">
        <f>ROUND(Budget!AO75*80%,0)</f>
        <v>1552664</v>
      </c>
      <c r="AP75" s="19">
        <f>ROUND(Budget!AP75*80%,0)</f>
        <v>0</v>
      </c>
      <c r="AQ75" s="19">
        <f>ROUND(Budget!AQ75*80%,0)</f>
        <v>426347</v>
      </c>
      <c r="AR75" s="19">
        <f>ROUND(Budget!AR75*80%,0)</f>
        <v>0</v>
      </c>
      <c r="AS75" s="19">
        <f>ROUND(Budget!AS75*80%,0)</f>
        <v>0</v>
      </c>
      <c r="AT75" s="19">
        <f>ROUND(Budget!AT75*80%,0)</f>
        <v>0</v>
      </c>
      <c r="AU75" s="19">
        <f>ROUND(Budget!AU75*80%,0)</f>
        <v>430756</v>
      </c>
      <c r="AV75" s="19">
        <f>ROUND(Budget!AV75*80%,0)</f>
        <v>0</v>
      </c>
      <c r="AW75" s="19">
        <f>ROUND(Budget!AW75*80%,0)</f>
        <v>5992447</v>
      </c>
      <c r="AX75" s="19">
        <f>ROUND(Budget!AX75*80%,0)</f>
        <v>0</v>
      </c>
      <c r="AY75" s="19">
        <f>ROUND(Budget!AY75*80%,0)</f>
        <v>0</v>
      </c>
      <c r="AZ75" s="19">
        <f>ROUND(Budget!AZ75*80%,0)</f>
        <v>0</v>
      </c>
      <c r="BA75" s="19">
        <f>ROUND(Budget!BA75*80%,0)</f>
        <v>0</v>
      </c>
      <c r="BB75" s="19">
        <f>ROUND(Budget!BB75*80%,0)</f>
        <v>0</v>
      </c>
      <c r="BC75" s="19">
        <f>ROUND(Budget!BC75*80%,0)</f>
        <v>0</v>
      </c>
      <c r="BD75" s="19">
        <f>ROUND(Budget!BD75*80%,0)</f>
        <v>0</v>
      </c>
      <c r="BE75" s="19">
        <f>ROUND(Budget!BE75*80%,0)</f>
        <v>0</v>
      </c>
      <c r="BF75" s="19">
        <f>ROUND(Budget!BF75*80%,0)</f>
        <v>0</v>
      </c>
      <c r="BG75" s="16">
        <f t="shared" si="4"/>
        <v>63519016</v>
      </c>
      <c r="BH75" s="16">
        <f t="shared" si="4"/>
        <v>0</v>
      </c>
      <c r="BI75" s="104">
        <f t="shared" si="5"/>
        <v>63519016</v>
      </c>
      <c r="BJ75" s="104">
        <f t="shared" si="6"/>
        <v>0</v>
      </c>
      <c r="BK75" s="105">
        <f t="shared" si="7"/>
        <v>711094</v>
      </c>
      <c r="BL75" s="106"/>
      <c r="BM75" s="105"/>
      <c r="BN75" s="106"/>
    </row>
    <row r="76" spans="1:66" ht="31.5" x14ac:dyDescent="0.3">
      <c r="A76" s="26">
        <v>75.6297</v>
      </c>
      <c r="B76" s="107" t="s">
        <v>1454</v>
      </c>
      <c r="C76" s="19">
        <f>ROUND(Budget!C76*80%,0)</f>
        <v>0</v>
      </c>
      <c r="D76" s="19">
        <f>ROUND(Budget!D76*80%,0)</f>
        <v>0</v>
      </c>
      <c r="E76" s="19">
        <f>ROUND(Budget!E76*80%,0)</f>
        <v>0</v>
      </c>
      <c r="F76" s="19">
        <f>ROUND(Budget!F76*80%,0)</f>
        <v>0</v>
      </c>
      <c r="G76" s="19">
        <f>ROUND(Budget!G76*80%,0)</f>
        <v>0</v>
      </c>
      <c r="H76" s="19">
        <f>ROUND(Budget!H76*80%,0)</f>
        <v>0</v>
      </c>
      <c r="I76" s="19">
        <f>ROUND(Budget!I76*80%,0)</f>
        <v>0</v>
      </c>
      <c r="J76" s="19">
        <f>ROUND(Budget!J76*80%,0)</f>
        <v>0</v>
      </c>
      <c r="K76" s="19">
        <f>ROUND(Budget!K76*80%,0)</f>
        <v>0</v>
      </c>
      <c r="L76" s="19">
        <f>ROUND(Budget!L76*80%,0)</f>
        <v>0</v>
      </c>
      <c r="M76" s="19">
        <f>ROUND(Budget!M76*80%,0)</f>
        <v>0</v>
      </c>
      <c r="N76" s="19">
        <f>ROUND(Budget!N76*80%,0)</f>
        <v>0</v>
      </c>
      <c r="O76" s="19">
        <f>ROUND(Budget!O76*80%,0)</f>
        <v>0</v>
      </c>
      <c r="P76" s="19">
        <f>ROUND(Budget!P76*80%,0)</f>
        <v>0</v>
      </c>
      <c r="Q76" s="19">
        <f>ROUND(Budget!Q76*80%,0)</f>
        <v>0</v>
      </c>
      <c r="R76" s="19">
        <f>ROUND(Budget!R76*80%,0)</f>
        <v>0</v>
      </c>
      <c r="S76" s="19">
        <f>ROUND(Budget!S76*80%,0)</f>
        <v>0</v>
      </c>
      <c r="T76" s="19">
        <f>ROUND(Budget!T76*80%,0)</f>
        <v>0</v>
      </c>
      <c r="U76" s="19">
        <f>ROUND(Budget!U76*80%,0)</f>
        <v>0</v>
      </c>
      <c r="V76" s="19">
        <f>ROUND(Budget!V76*80%,0)</f>
        <v>0</v>
      </c>
      <c r="W76" s="19">
        <f>ROUND(Budget!W76*80%,0)</f>
        <v>0</v>
      </c>
      <c r="X76" s="19">
        <f>ROUND(Budget!X76*80%,0)</f>
        <v>0</v>
      </c>
      <c r="Y76" s="19">
        <f>ROUND(Budget!Y76*80%,0)</f>
        <v>0</v>
      </c>
      <c r="Z76" s="19">
        <f>ROUND(Budget!Z76*80%,0)</f>
        <v>0</v>
      </c>
      <c r="AA76" s="19">
        <f>ROUND(Budget!AA76*80%,0)</f>
        <v>0</v>
      </c>
      <c r="AB76" s="19">
        <f>ROUND(Budget!AB76*80%,0)</f>
        <v>0</v>
      </c>
      <c r="AC76" s="19">
        <f>ROUND(Budget!AC76*80%,0)</f>
        <v>0</v>
      </c>
      <c r="AD76" s="19">
        <f>ROUND(Budget!AD76*80%,0)</f>
        <v>0</v>
      </c>
      <c r="AE76" s="19">
        <f>ROUND(Budget!AE76*80%,0)</f>
        <v>0</v>
      </c>
      <c r="AF76" s="19">
        <f>ROUND(Budget!AF76*80%,0)</f>
        <v>0</v>
      </c>
      <c r="AG76" s="19">
        <f>ROUND(Budget!AG76*80%,0)</f>
        <v>0</v>
      </c>
      <c r="AH76" s="19">
        <f>ROUND(Budget!AH76*80%,0)</f>
        <v>0</v>
      </c>
      <c r="AI76" s="19">
        <f>ROUND(Budget!AI76*80%,0)</f>
        <v>19718</v>
      </c>
      <c r="AJ76" s="19">
        <f>ROUND(Budget!AJ76*80%,0)</f>
        <v>0</v>
      </c>
      <c r="AK76" s="19">
        <f>ROUND(Budget!AK76*80%,0)</f>
        <v>0</v>
      </c>
      <c r="AL76" s="19">
        <f>ROUND(Budget!AL76*80%,0)</f>
        <v>0</v>
      </c>
      <c r="AM76" s="19">
        <f>ROUND(Budget!AM76*80%,0)</f>
        <v>0</v>
      </c>
      <c r="AN76" s="19">
        <f>ROUND(Budget!AN76*80%,0)</f>
        <v>0</v>
      </c>
      <c r="AO76" s="19">
        <f>ROUND(Budget!AO76*80%,0)</f>
        <v>0</v>
      </c>
      <c r="AP76" s="19">
        <f>ROUND(Budget!AP76*80%,0)</f>
        <v>0</v>
      </c>
      <c r="AQ76" s="19">
        <f>ROUND(Budget!AQ76*80%,0)</f>
        <v>0</v>
      </c>
      <c r="AR76" s="19">
        <f>ROUND(Budget!AR76*80%,0)</f>
        <v>0</v>
      </c>
      <c r="AS76" s="19">
        <f>ROUND(Budget!AS76*80%,0)</f>
        <v>0</v>
      </c>
      <c r="AT76" s="19">
        <f>ROUND(Budget!AT76*80%,0)</f>
        <v>0</v>
      </c>
      <c r="AU76" s="19">
        <f>ROUND(Budget!AU76*80%,0)</f>
        <v>0</v>
      </c>
      <c r="AV76" s="19">
        <f>ROUND(Budget!AV76*80%,0)</f>
        <v>0</v>
      </c>
      <c r="AW76" s="19">
        <f>ROUND(Budget!AW76*80%,0)</f>
        <v>0</v>
      </c>
      <c r="AX76" s="19">
        <f>ROUND(Budget!AX76*80%,0)</f>
        <v>0</v>
      </c>
      <c r="AY76" s="19">
        <f>ROUND(Budget!AY76*80%,0)</f>
        <v>0</v>
      </c>
      <c r="AZ76" s="19">
        <f>ROUND(Budget!AZ76*80%,0)</f>
        <v>0</v>
      </c>
      <c r="BA76" s="19">
        <f>ROUND(Budget!BA76*80%,0)</f>
        <v>0</v>
      </c>
      <c r="BB76" s="19">
        <f>ROUND(Budget!BB76*80%,0)</f>
        <v>0</v>
      </c>
      <c r="BC76" s="19">
        <f>ROUND(Budget!BC76*80%,0)</f>
        <v>0</v>
      </c>
      <c r="BD76" s="19">
        <f>ROUND(Budget!BD76*80%,0)</f>
        <v>0</v>
      </c>
      <c r="BE76" s="19">
        <f>ROUND(Budget!BE76*80%,0)</f>
        <v>0</v>
      </c>
      <c r="BF76" s="19">
        <f>ROUND(Budget!BF76*80%,0)</f>
        <v>0</v>
      </c>
      <c r="BG76" s="16">
        <f t="shared" si="4"/>
        <v>19718</v>
      </c>
      <c r="BH76" s="16">
        <f t="shared" si="4"/>
        <v>0</v>
      </c>
      <c r="BI76" s="104">
        <f t="shared" si="5"/>
        <v>19718</v>
      </c>
      <c r="BJ76" s="104">
        <f t="shared" si="6"/>
        <v>0</v>
      </c>
      <c r="BK76" s="105">
        <f t="shared" si="7"/>
        <v>0</v>
      </c>
      <c r="BL76" s="106"/>
      <c r="BM76" s="105"/>
      <c r="BN76" s="106"/>
    </row>
    <row r="77" spans="1:66" ht="31.5" x14ac:dyDescent="0.3">
      <c r="A77" s="26">
        <v>75.63069999999999</v>
      </c>
      <c r="B77" s="107" t="s">
        <v>1455</v>
      </c>
      <c r="C77" s="19">
        <f>ROUND(Budget!C77*80%,0)</f>
        <v>644640</v>
      </c>
      <c r="D77" s="19">
        <f>ROUND(Budget!D77*80%,0)</f>
        <v>0</v>
      </c>
      <c r="E77" s="19">
        <f>ROUND(Budget!E77*80%,0)</f>
        <v>0</v>
      </c>
      <c r="F77" s="19">
        <f>ROUND(Budget!F77*80%,0)</f>
        <v>0</v>
      </c>
      <c r="G77" s="19">
        <f>ROUND(Budget!G77*80%,0)</f>
        <v>0</v>
      </c>
      <c r="H77" s="19">
        <f>ROUND(Budget!H77*80%,0)</f>
        <v>0</v>
      </c>
      <c r="I77" s="19">
        <f>ROUND(Budget!I77*80%,0)</f>
        <v>0</v>
      </c>
      <c r="J77" s="19">
        <f>ROUND(Budget!J77*80%,0)</f>
        <v>0</v>
      </c>
      <c r="K77" s="19">
        <f>ROUND(Budget!K77*80%,0)</f>
        <v>0</v>
      </c>
      <c r="L77" s="19">
        <f>ROUND(Budget!L77*80%,0)</f>
        <v>0</v>
      </c>
      <c r="M77" s="19">
        <f>ROUND(Budget!M77*80%,0)</f>
        <v>0</v>
      </c>
      <c r="N77" s="19">
        <f>ROUND(Budget!N77*80%,0)</f>
        <v>0</v>
      </c>
      <c r="O77" s="19">
        <f>ROUND(Budget!O77*80%,0)</f>
        <v>0</v>
      </c>
      <c r="P77" s="19">
        <f>ROUND(Budget!P77*80%,0)</f>
        <v>0</v>
      </c>
      <c r="Q77" s="19">
        <f>ROUND(Budget!Q77*80%,0)</f>
        <v>800803</v>
      </c>
      <c r="R77" s="19">
        <f>ROUND(Budget!R77*80%,0)</f>
        <v>0</v>
      </c>
      <c r="S77" s="19">
        <f>ROUND(Budget!S77*80%,0)</f>
        <v>0</v>
      </c>
      <c r="T77" s="19">
        <f>ROUND(Budget!T77*80%,0)</f>
        <v>0</v>
      </c>
      <c r="U77" s="19">
        <f>ROUND(Budget!U77*80%,0)</f>
        <v>0</v>
      </c>
      <c r="V77" s="19">
        <f>ROUND(Budget!V77*80%,0)</f>
        <v>0</v>
      </c>
      <c r="W77" s="19">
        <f>ROUND(Budget!W77*80%,0)</f>
        <v>330606</v>
      </c>
      <c r="X77" s="19">
        <f>ROUND(Budget!X77*80%,0)</f>
        <v>0</v>
      </c>
      <c r="Y77" s="19">
        <f>ROUND(Budget!Y77*80%,0)</f>
        <v>0</v>
      </c>
      <c r="Z77" s="19">
        <f>ROUND(Budget!Z77*80%,0)</f>
        <v>0</v>
      </c>
      <c r="AA77" s="19">
        <f>ROUND(Budget!AA77*80%,0)</f>
        <v>119474</v>
      </c>
      <c r="AB77" s="19">
        <f>ROUND(Budget!AB77*80%,0)</f>
        <v>0</v>
      </c>
      <c r="AC77" s="19">
        <f>ROUND(Budget!AC77*80%,0)</f>
        <v>536000</v>
      </c>
      <c r="AD77" s="19">
        <f>ROUND(Budget!AD77*80%,0)</f>
        <v>0</v>
      </c>
      <c r="AE77" s="19">
        <f>ROUND(Budget!AE77*80%,0)</f>
        <v>0</v>
      </c>
      <c r="AF77" s="19">
        <f>ROUND(Budget!AF77*80%,0)</f>
        <v>0</v>
      </c>
      <c r="AG77" s="19">
        <f>ROUND(Budget!AG77*80%,0)</f>
        <v>0</v>
      </c>
      <c r="AH77" s="19">
        <f>ROUND(Budget!AH77*80%,0)</f>
        <v>0</v>
      </c>
      <c r="AI77" s="19">
        <f>ROUND(Budget!AI77*80%,0)</f>
        <v>64000</v>
      </c>
      <c r="AJ77" s="19">
        <f>ROUND(Budget!AJ77*80%,0)</f>
        <v>0</v>
      </c>
      <c r="AK77" s="19">
        <f>ROUND(Budget!AK77*80%,0)</f>
        <v>564800</v>
      </c>
      <c r="AL77" s="19">
        <f>ROUND(Budget!AL77*80%,0)</f>
        <v>0</v>
      </c>
      <c r="AM77" s="19">
        <f>ROUND(Budget!AM77*80%,0)</f>
        <v>0</v>
      </c>
      <c r="AN77" s="19">
        <f>ROUND(Budget!AN77*80%,0)</f>
        <v>0</v>
      </c>
      <c r="AO77" s="19">
        <f>ROUND(Budget!AO77*80%,0)</f>
        <v>0</v>
      </c>
      <c r="AP77" s="19">
        <f>ROUND(Budget!AP77*80%,0)</f>
        <v>0</v>
      </c>
      <c r="AQ77" s="19">
        <f>ROUND(Budget!AQ77*80%,0)</f>
        <v>0</v>
      </c>
      <c r="AR77" s="19">
        <f>ROUND(Budget!AR77*80%,0)</f>
        <v>0</v>
      </c>
      <c r="AS77" s="19">
        <f>ROUND(Budget!AS77*80%,0)</f>
        <v>0</v>
      </c>
      <c r="AT77" s="19">
        <f>ROUND(Budget!AT77*80%,0)</f>
        <v>0</v>
      </c>
      <c r="AU77" s="19">
        <f>ROUND(Budget!AU77*80%,0)</f>
        <v>0</v>
      </c>
      <c r="AV77" s="19">
        <f>ROUND(Budget!AV77*80%,0)</f>
        <v>0</v>
      </c>
      <c r="AW77" s="19">
        <f>ROUND(Budget!AW77*80%,0)</f>
        <v>0</v>
      </c>
      <c r="AX77" s="19">
        <f>ROUND(Budget!AX77*80%,0)</f>
        <v>0</v>
      </c>
      <c r="AY77" s="19">
        <f>ROUND(Budget!AY77*80%,0)</f>
        <v>0</v>
      </c>
      <c r="AZ77" s="19">
        <f>ROUND(Budget!AZ77*80%,0)</f>
        <v>0</v>
      </c>
      <c r="BA77" s="19">
        <f>ROUND(Budget!BA77*80%,0)</f>
        <v>0</v>
      </c>
      <c r="BB77" s="19">
        <f>ROUND(Budget!BB77*80%,0)</f>
        <v>0</v>
      </c>
      <c r="BC77" s="19">
        <f>ROUND(Budget!BC77*80%,0)</f>
        <v>0</v>
      </c>
      <c r="BD77" s="19">
        <f>ROUND(Budget!BD77*80%,0)</f>
        <v>0</v>
      </c>
      <c r="BE77" s="19">
        <f>ROUND(Budget!BE77*80%,0)</f>
        <v>0</v>
      </c>
      <c r="BF77" s="19">
        <f>ROUND(Budget!BF77*80%,0)</f>
        <v>0</v>
      </c>
      <c r="BG77" s="16">
        <f t="shared" si="4"/>
        <v>3060323</v>
      </c>
      <c r="BH77" s="16">
        <f t="shared" si="4"/>
        <v>0</v>
      </c>
      <c r="BI77" s="104">
        <f t="shared" si="5"/>
        <v>3060323</v>
      </c>
      <c r="BJ77" s="104">
        <f t="shared" si="6"/>
        <v>0</v>
      </c>
      <c r="BK77" s="105">
        <f t="shared" si="7"/>
        <v>119474</v>
      </c>
      <c r="BL77" s="106"/>
      <c r="BM77" s="105"/>
      <c r="BN77" s="106"/>
    </row>
    <row r="78" spans="1:66" x14ac:dyDescent="0.3">
      <c r="A78" s="26">
        <v>75.710700000000003</v>
      </c>
      <c r="B78" s="107" t="s">
        <v>1456</v>
      </c>
      <c r="C78" s="19">
        <f>ROUND(Budget!C78*80%,0)</f>
        <v>0</v>
      </c>
      <c r="D78" s="19">
        <f>ROUND(Budget!D78*80%,0)</f>
        <v>0</v>
      </c>
      <c r="E78" s="19">
        <f>ROUND(Budget!E78*80%,0)</f>
        <v>705154</v>
      </c>
      <c r="F78" s="19">
        <f>ROUND(Budget!F78*80%,0)</f>
        <v>0</v>
      </c>
      <c r="G78" s="19">
        <f>ROUND(Budget!G78*80%,0)</f>
        <v>0</v>
      </c>
      <c r="H78" s="19">
        <f>ROUND(Budget!H78*80%,0)</f>
        <v>0</v>
      </c>
      <c r="I78" s="19">
        <f>ROUND(Budget!I78*80%,0)</f>
        <v>0</v>
      </c>
      <c r="J78" s="19">
        <f>ROUND(Budget!J78*80%,0)</f>
        <v>0</v>
      </c>
      <c r="K78" s="19">
        <f>ROUND(Budget!K78*80%,0)</f>
        <v>0</v>
      </c>
      <c r="L78" s="19">
        <f>ROUND(Budget!L78*80%,0)</f>
        <v>0</v>
      </c>
      <c r="M78" s="19">
        <f>ROUND(Budget!M78*80%,0)</f>
        <v>0</v>
      </c>
      <c r="N78" s="19">
        <f>ROUND(Budget!N78*80%,0)</f>
        <v>0</v>
      </c>
      <c r="O78" s="19">
        <f>ROUND(Budget!O78*80%,0)</f>
        <v>0</v>
      </c>
      <c r="P78" s="19">
        <f>ROUND(Budget!P78*80%,0)</f>
        <v>0</v>
      </c>
      <c r="Q78" s="19">
        <f>ROUND(Budget!Q78*80%,0)</f>
        <v>0</v>
      </c>
      <c r="R78" s="19">
        <f>ROUND(Budget!R78*80%,0)</f>
        <v>0</v>
      </c>
      <c r="S78" s="19">
        <f>ROUND(Budget!S78*80%,0)</f>
        <v>0</v>
      </c>
      <c r="T78" s="19">
        <f>ROUND(Budget!T78*80%,0)</f>
        <v>0</v>
      </c>
      <c r="U78" s="19">
        <f>ROUND(Budget!U78*80%,0)</f>
        <v>0</v>
      </c>
      <c r="V78" s="19">
        <f>ROUND(Budget!V78*80%,0)</f>
        <v>0</v>
      </c>
      <c r="W78" s="19">
        <f>ROUND(Budget!W78*80%,0)</f>
        <v>270400</v>
      </c>
      <c r="X78" s="19">
        <f>ROUND(Budget!X78*80%,0)</f>
        <v>0</v>
      </c>
      <c r="Y78" s="19">
        <f>ROUND(Budget!Y78*80%,0)</f>
        <v>0</v>
      </c>
      <c r="Z78" s="19">
        <f>ROUND(Budget!Z78*80%,0)</f>
        <v>0</v>
      </c>
      <c r="AA78" s="19">
        <f>ROUND(Budget!AA78*80%,0)</f>
        <v>0</v>
      </c>
      <c r="AB78" s="19">
        <f>ROUND(Budget!AB78*80%,0)</f>
        <v>0</v>
      </c>
      <c r="AC78" s="19">
        <f>ROUND(Budget!AC78*80%,0)</f>
        <v>0</v>
      </c>
      <c r="AD78" s="19">
        <f>ROUND(Budget!AD78*80%,0)</f>
        <v>0</v>
      </c>
      <c r="AE78" s="19">
        <f>ROUND(Budget!AE78*80%,0)</f>
        <v>0</v>
      </c>
      <c r="AF78" s="19">
        <f>ROUND(Budget!AF78*80%,0)</f>
        <v>0</v>
      </c>
      <c r="AG78" s="19">
        <f>ROUND(Budget!AG78*80%,0)</f>
        <v>0</v>
      </c>
      <c r="AH78" s="19">
        <f>ROUND(Budget!AH78*80%,0)</f>
        <v>0</v>
      </c>
      <c r="AI78" s="19">
        <f>ROUND(Budget!AI78*80%,0)</f>
        <v>0</v>
      </c>
      <c r="AJ78" s="19">
        <f>ROUND(Budget!AJ78*80%,0)</f>
        <v>0</v>
      </c>
      <c r="AK78" s="19">
        <f>ROUND(Budget!AK78*80%,0)</f>
        <v>0</v>
      </c>
      <c r="AL78" s="19">
        <f>ROUND(Budget!AL78*80%,0)</f>
        <v>0</v>
      </c>
      <c r="AM78" s="19">
        <f>ROUND(Budget!AM78*80%,0)</f>
        <v>0</v>
      </c>
      <c r="AN78" s="19">
        <f>ROUND(Budget!AN78*80%,0)</f>
        <v>0</v>
      </c>
      <c r="AO78" s="19">
        <f>ROUND(Budget!AO78*80%,0)</f>
        <v>0</v>
      </c>
      <c r="AP78" s="19">
        <f>ROUND(Budget!AP78*80%,0)</f>
        <v>0</v>
      </c>
      <c r="AQ78" s="19">
        <f>ROUND(Budget!AQ78*80%,0)</f>
        <v>0</v>
      </c>
      <c r="AR78" s="19">
        <f>ROUND(Budget!AR78*80%,0)</f>
        <v>0</v>
      </c>
      <c r="AS78" s="19">
        <f>ROUND(Budget!AS78*80%,0)</f>
        <v>0</v>
      </c>
      <c r="AT78" s="19">
        <f>ROUND(Budget!AT78*80%,0)</f>
        <v>0</v>
      </c>
      <c r="AU78" s="19">
        <f>ROUND(Budget!AU78*80%,0)</f>
        <v>0</v>
      </c>
      <c r="AV78" s="19">
        <f>ROUND(Budget!AV78*80%,0)</f>
        <v>0</v>
      </c>
      <c r="AW78" s="19">
        <f>ROUND(Budget!AW78*80%,0)</f>
        <v>0</v>
      </c>
      <c r="AX78" s="19">
        <f>ROUND(Budget!AX78*80%,0)</f>
        <v>0</v>
      </c>
      <c r="AY78" s="19">
        <f>ROUND(Budget!AY78*80%,0)</f>
        <v>0</v>
      </c>
      <c r="AZ78" s="19">
        <f>ROUND(Budget!AZ78*80%,0)</f>
        <v>0</v>
      </c>
      <c r="BA78" s="19">
        <f>ROUND(Budget!BA78*80%,0)</f>
        <v>0</v>
      </c>
      <c r="BB78" s="19">
        <f>ROUND(Budget!BB78*80%,0)</f>
        <v>0</v>
      </c>
      <c r="BC78" s="19">
        <f>ROUND(Budget!BC78*80%,0)</f>
        <v>0</v>
      </c>
      <c r="BD78" s="19">
        <f>ROUND(Budget!BD78*80%,0)</f>
        <v>0</v>
      </c>
      <c r="BE78" s="19">
        <f>ROUND(Budget!BE78*80%,0)</f>
        <v>0</v>
      </c>
      <c r="BF78" s="19">
        <f>ROUND(Budget!BF78*80%,0)</f>
        <v>0</v>
      </c>
      <c r="BG78" s="16">
        <f t="shared" si="4"/>
        <v>975554</v>
      </c>
      <c r="BH78" s="16">
        <f t="shared" si="4"/>
        <v>0</v>
      </c>
      <c r="BI78" s="104">
        <f t="shared" si="5"/>
        <v>975554</v>
      </c>
      <c r="BJ78" s="104">
        <f t="shared" si="6"/>
        <v>0</v>
      </c>
      <c r="BK78" s="105">
        <f t="shared" si="7"/>
        <v>0</v>
      </c>
      <c r="BL78" s="106"/>
      <c r="BM78" s="105"/>
      <c r="BN78" s="106"/>
    </row>
    <row r="79" spans="1:66" x14ac:dyDescent="0.3">
      <c r="A79" s="26">
        <v>75.740600000000001</v>
      </c>
      <c r="B79" s="107" t="s">
        <v>1457</v>
      </c>
      <c r="C79" s="19">
        <f>ROUND(Budget!C79*80%,0)</f>
        <v>0</v>
      </c>
      <c r="D79" s="19">
        <f>ROUND(Budget!D79*80%,0)</f>
        <v>0</v>
      </c>
      <c r="E79" s="19">
        <f>ROUND(Budget!E79*80%,0)</f>
        <v>0</v>
      </c>
      <c r="F79" s="19">
        <f>ROUND(Budget!F79*80%,0)</f>
        <v>0</v>
      </c>
      <c r="G79" s="19">
        <f>ROUND(Budget!G79*80%,0)</f>
        <v>0</v>
      </c>
      <c r="H79" s="19">
        <f>ROUND(Budget!H79*80%,0)</f>
        <v>0</v>
      </c>
      <c r="I79" s="19">
        <f>ROUND(Budget!I79*80%,0)</f>
        <v>0</v>
      </c>
      <c r="J79" s="19">
        <f>ROUND(Budget!J79*80%,0)</f>
        <v>0</v>
      </c>
      <c r="K79" s="19">
        <f>ROUND(Budget!K79*80%,0)</f>
        <v>0</v>
      </c>
      <c r="L79" s="19">
        <f>ROUND(Budget!L79*80%,0)</f>
        <v>0</v>
      </c>
      <c r="M79" s="19">
        <f>ROUND(Budget!M79*80%,0)</f>
        <v>0</v>
      </c>
      <c r="N79" s="19">
        <f>ROUND(Budget!N79*80%,0)</f>
        <v>0</v>
      </c>
      <c r="O79" s="19">
        <f>ROUND(Budget!O79*80%,0)</f>
        <v>0</v>
      </c>
      <c r="P79" s="19">
        <f>ROUND(Budget!P79*80%,0)</f>
        <v>0</v>
      </c>
      <c r="Q79" s="19">
        <f>ROUND(Budget!Q79*80%,0)</f>
        <v>0</v>
      </c>
      <c r="R79" s="19">
        <f>ROUND(Budget!R79*80%,0)</f>
        <v>0</v>
      </c>
      <c r="S79" s="19">
        <f>ROUND(Budget!S79*80%,0)</f>
        <v>0</v>
      </c>
      <c r="T79" s="19">
        <f>ROUND(Budget!T79*80%,0)</f>
        <v>0</v>
      </c>
      <c r="U79" s="19">
        <f>ROUND(Budget!U79*80%,0)</f>
        <v>0</v>
      </c>
      <c r="V79" s="19">
        <f>ROUND(Budget!V79*80%,0)</f>
        <v>0</v>
      </c>
      <c r="W79" s="19">
        <f>ROUND(Budget!W79*80%,0)</f>
        <v>0</v>
      </c>
      <c r="X79" s="19">
        <f>ROUND(Budget!X79*80%,0)</f>
        <v>0</v>
      </c>
      <c r="Y79" s="19">
        <f>ROUND(Budget!Y79*80%,0)</f>
        <v>0</v>
      </c>
      <c r="Z79" s="19">
        <f>ROUND(Budget!Z79*80%,0)</f>
        <v>0</v>
      </c>
      <c r="AA79" s="19">
        <f>ROUND(Budget!AA79*80%,0)</f>
        <v>0</v>
      </c>
      <c r="AB79" s="19">
        <f>ROUND(Budget!AB79*80%,0)</f>
        <v>0</v>
      </c>
      <c r="AC79" s="19">
        <f>ROUND(Budget!AC79*80%,0)</f>
        <v>0</v>
      </c>
      <c r="AD79" s="19">
        <f>ROUND(Budget!AD79*80%,0)</f>
        <v>0</v>
      </c>
      <c r="AE79" s="19">
        <f>ROUND(Budget!AE79*80%,0)</f>
        <v>0</v>
      </c>
      <c r="AF79" s="19">
        <f>ROUND(Budget!AF79*80%,0)</f>
        <v>0</v>
      </c>
      <c r="AG79" s="19">
        <f>ROUND(Budget!AG79*80%,0)</f>
        <v>0</v>
      </c>
      <c r="AH79" s="19">
        <f>ROUND(Budget!AH79*80%,0)</f>
        <v>0</v>
      </c>
      <c r="AI79" s="19">
        <f>ROUND(Budget!AI79*80%,0)</f>
        <v>0</v>
      </c>
      <c r="AJ79" s="19">
        <f>ROUND(Budget!AJ79*80%,0)</f>
        <v>0</v>
      </c>
      <c r="AK79" s="19">
        <f>ROUND(Budget!AK79*80%,0)</f>
        <v>0</v>
      </c>
      <c r="AL79" s="19">
        <f>ROUND(Budget!AL79*80%,0)</f>
        <v>0</v>
      </c>
      <c r="AM79" s="19">
        <f>ROUND(Budget!AM79*80%,0)</f>
        <v>0</v>
      </c>
      <c r="AN79" s="19">
        <f>ROUND(Budget!AN79*80%,0)</f>
        <v>0</v>
      </c>
      <c r="AO79" s="19">
        <f>ROUND(Budget!AO79*80%,0)</f>
        <v>0</v>
      </c>
      <c r="AP79" s="19">
        <f>ROUND(Budget!AP79*80%,0)</f>
        <v>0</v>
      </c>
      <c r="AQ79" s="19">
        <f>ROUND(Budget!AQ79*80%,0)</f>
        <v>0</v>
      </c>
      <c r="AR79" s="19">
        <f>ROUND(Budget!AR79*80%,0)</f>
        <v>0</v>
      </c>
      <c r="AS79" s="19">
        <f>ROUND(Budget!AS79*80%,0)</f>
        <v>0</v>
      </c>
      <c r="AT79" s="19">
        <f>ROUND(Budget!AT79*80%,0)</f>
        <v>0</v>
      </c>
      <c r="AU79" s="19">
        <f>ROUND(Budget!AU79*80%,0)</f>
        <v>0</v>
      </c>
      <c r="AV79" s="19">
        <f>ROUND(Budget!AV79*80%,0)</f>
        <v>0</v>
      </c>
      <c r="AW79" s="19">
        <f>ROUND(Budget!AW79*80%,0)</f>
        <v>0</v>
      </c>
      <c r="AX79" s="19">
        <f>ROUND(Budget!AX79*80%,0)</f>
        <v>0</v>
      </c>
      <c r="AY79" s="19">
        <f>ROUND(Budget!AY79*80%,0)</f>
        <v>0</v>
      </c>
      <c r="AZ79" s="19">
        <f>ROUND(Budget!AZ79*80%,0)</f>
        <v>0</v>
      </c>
      <c r="BA79" s="19">
        <f>ROUND(Budget!BA79*80%,0)</f>
        <v>0</v>
      </c>
      <c r="BB79" s="19">
        <f>ROUND(Budget!BB79*80%,0)</f>
        <v>0</v>
      </c>
      <c r="BC79" s="19">
        <f>ROUND(Budget!BC79*80%,0)</f>
        <v>0</v>
      </c>
      <c r="BD79" s="19">
        <f>ROUND(Budget!BD79*80%,0)</f>
        <v>0</v>
      </c>
      <c r="BE79" s="19">
        <f>ROUND(Budget!BE79*80%,0)</f>
        <v>0</v>
      </c>
      <c r="BF79" s="19">
        <f>ROUND(Budget!BF79*80%,0)</f>
        <v>0</v>
      </c>
      <c r="BG79" s="16">
        <f t="shared" si="4"/>
        <v>0</v>
      </c>
      <c r="BH79" s="16">
        <f t="shared" si="4"/>
        <v>0</v>
      </c>
      <c r="BI79" s="104">
        <f t="shared" si="5"/>
        <v>0</v>
      </c>
      <c r="BJ79" s="104">
        <f t="shared" si="6"/>
        <v>0</v>
      </c>
      <c r="BK79" s="105">
        <f t="shared" si="7"/>
        <v>0</v>
      </c>
      <c r="BL79" s="106"/>
      <c r="BM79" s="105"/>
      <c r="BN79" s="106"/>
    </row>
    <row r="80" spans="1:66" x14ac:dyDescent="0.3">
      <c r="A80" s="26">
        <v>75.74069999999999</v>
      </c>
      <c r="B80" s="107" t="s">
        <v>1458</v>
      </c>
      <c r="C80" s="19">
        <f>ROUND(Budget!C80*80%,0)</f>
        <v>1189163</v>
      </c>
      <c r="D80" s="19">
        <f>ROUND(Budget!D80*80%,0)</f>
        <v>0</v>
      </c>
      <c r="E80" s="19">
        <f>ROUND(Budget!E80*80%,0)</f>
        <v>663921</v>
      </c>
      <c r="F80" s="19">
        <f>ROUND(Budget!F80*80%,0)</f>
        <v>0</v>
      </c>
      <c r="G80" s="19">
        <f>ROUND(Budget!G80*80%,0)</f>
        <v>785170</v>
      </c>
      <c r="H80" s="19">
        <f>ROUND(Budget!H80*80%,0)</f>
        <v>0</v>
      </c>
      <c r="I80" s="19">
        <f>ROUND(Budget!I80*80%,0)</f>
        <v>785170</v>
      </c>
      <c r="J80" s="19">
        <f>ROUND(Budget!J80*80%,0)</f>
        <v>0</v>
      </c>
      <c r="K80" s="19">
        <f>ROUND(Budget!K80*80%,0)</f>
        <v>415842</v>
      </c>
      <c r="L80" s="19">
        <f>ROUND(Budget!L80*80%,0)</f>
        <v>0</v>
      </c>
      <c r="M80" s="19">
        <f>ROUND(Budget!M80*80%,0)</f>
        <v>718351</v>
      </c>
      <c r="N80" s="19">
        <f>ROUND(Budget!N80*80%,0)</f>
        <v>0</v>
      </c>
      <c r="O80" s="19">
        <f>ROUND(Budget!O80*80%,0)</f>
        <v>153083</v>
      </c>
      <c r="P80" s="19">
        <f>ROUND(Budget!P80*80%,0)</f>
        <v>0</v>
      </c>
      <c r="Q80" s="19">
        <f>ROUND(Budget!Q80*80%,0)</f>
        <v>1041282</v>
      </c>
      <c r="R80" s="19">
        <f>ROUND(Budget!R80*80%,0)</f>
        <v>0</v>
      </c>
      <c r="S80" s="19">
        <f>ROUND(Budget!S80*80%,0)</f>
        <v>305312</v>
      </c>
      <c r="T80" s="19">
        <f>ROUND(Budget!T80*80%,0)</f>
        <v>0</v>
      </c>
      <c r="U80" s="19">
        <f>ROUND(Budget!U80*80%,0)</f>
        <v>926585</v>
      </c>
      <c r="V80" s="19">
        <f>ROUND(Budget!V80*80%,0)</f>
        <v>0</v>
      </c>
      <c r="W80" s="19">
        <f>ROUND(Budget!W80*80%,0)</f>
        <v>499012</v>
      </c>
      <c r="X80" s="19">
        <f>ROUND(Budget!X80*80%,0)</f>
        <v>0</v>
      </c>
      <c r="Y80" s="19">
        <f>ROUND(Budget!Y80*80%,0)</f>
        <v>283164</v>
      </c>
      <c r="Z80" s="19">
        <f>ROUND(Budget!Z80*80%,0)</f>
        <v>0</v>
      </c>
      <c r="AA80" s="19">
        <f>ROUND(Budget!AA80*80%,0)</f>
        <v>106711</v>
      </c>
      <c r="AB80" s="19">
        <f>ROUND(Budget!AB80*80%,0)</f>
        <v>0</v>
      </c>
      <c r="AC80" s="19">
        <f>ROUND(Budget!AC80*80%,0)</f>
        <v>410947</v>
      </c>
      <c r="AD80" s="19">
        <f>ROUND(Budget!AD80*80%,0)</f>
        <v>0</v>
      </c>
      <c r="AE80" s="19">
        <f>ROUND(Budget!AE80*80%,0)</f>
        <v>309428</v>
      </c>
      <c r="AF80" s="19">
        <f>ROUND(Budget!AF80*80%,0)</f>
        <v>0</v>
      </c>
      <c r="AG80" s="19">
        <f>ROUND(Budget!AG80*80%,0)</f>
        <v>391666</v>
      </c>
      <c r="AH80" s="19">
        <f>ROUND(Budget!AH80*80%,0)</f>
        <v>0</v>
      </c>
      <c r="AI80" s="19">
        <f>ROUND(Budget!AI80*80%,0)</f>
        <v>288568</v>
      </c>
      <c r="AJ80" s="19">
        <f>ROUND(Budget!AJ80*80%,0)</f>
        <v>0</v>
      </c>
      <c r="AK80" s="19">
        <f>ROUND(Budget!AK80*80%,0)</f>
        <v>279358</v>
      </c>
      <c r="AL80" s="19">
        <f>ROUND(Budget!AL80*80%,0)</f>
        <v>0</v>
      </c>
      <c r="AM80" s="19">
        <f>ROUND(Budget!AM80*80%,0)</f>
        <v>38281</v>
      </c>
      <c r="AN80" s="19">
        <f>ROUND(Budget!AN80*80%,0)</f>
        <v>0</v>
      </c>
      <c r="AO80" s="19">
        <f>ROUND(Budget!AO80*80%,0)</f>
        <v>9440</v>
      </c>
      <c r="AP80" s="19">
        <f>ROUND(Budget!AP80*80%,0)</f>
        <v>0</v>
      </c>
      <c r="AQ80" s="19">
        <f>ROUND(Budget!AQ80*80%,0)</f>
        <v>14574</v>
      </c>
      <c r="AR80" s="19">
        <f>ROUND(Budget!AR80*80%,0)</f>
        <v>0</v>
      </c>
      <c r="AS80" s="19">
        <f>ROUND(Budget!AS80*80%,0)</f>
        <v>10780</v>
      </c>
      <c r="AT80" s="19">
        <f>ROUND(Budget!AT80*80%,0)</f>
        <v>0</v>
      </c>
      <c r="AU80" s="19">
        <f>ROUND(Budget!AU80*80%,0)</f>
        <v>1782</v>
      </c>
      <c r="AV80" s="19">
        <f>ROUND(Budget!AV80*80%,0)</f>
        <v>0</v>
      </c>
      <c r="AW80" s="19">
        <f>ROUND(Budget!AW80*80%,0)</f>
        <v>0</v>
      </c>
      <c r="AX80" s="19">
        <f>ROUND(Budget!AX80*80%,0)</f>
        <v>0</v>
      </c>
      <c r="AY80" s="19">
        <f>ROUND(Budget!AY80*80%,0)</f>
        <v>0</v>
      </c>
      <c r="AZ80" s="19">
        <f>ROUND(Budget!AZ80*80%,0)</f>
        <v>0</v>
      </c>
      <c r="BA80" s="19">
        <f>ROUND(Budget!BA80*80%,0)</f>
        <v>0</v>
      </c>
      <c r="BB80" s="19">
        <f>ROUND(Budget!BB80*80%,0)</f>
        <v>0</v>
      </c>
      <c r="BC80" s="19">
        <f>ROUND(Budget!BC80*80%,0)</f>
        <v>0</v>
      </c>
      <c r="BD80" s="19">
        <f>ROUND(Budget!BD80*80%,0)</f>
        <v>0</v>
      </c>
      <c r="BE80" s="19">
        <f>ROUND(Budget!BE80*80%,0)</f>
        <v>0</v>
      </c>
      <c r="BF80" s="19">
        <f>ROUND(Budget!BF80*80%,0)</f>
        <v>0</v>
      </c>
      <c r="BG80" s="16">
        <f t="shared" si="4"/>
        <v>9627590</v>
      </c>
      <c r="BH80" s="16">
        <f t="shared" si="4"/>
        <v>0</v>
      </c>
      <c r="BI80" s="104">
        <f t="shared" si="5"/>
        <v>9627590</v>
      </c>
      <c r="BJ80" s="104">
        <f t="shared" si="6"/>
        <v>0</v>
      </c>
      <c r="BK80" s="105">
        <f t="shared" si="7"/>
        <v>106711</v>
      </c>
      <c r="BL80" s="106"/>
      <c r="BM80" s="105"/>
      <c r="BN80" s="106"/>
    </row>
    <row r="81" spans="1:66" x14ac:dyDescent="0.3">
      <c r="A81" s="26">
        <v>75.76169999999999</v>
      </c>
      <c r="B81" s="107" t="s">
        <v>1461</v>
      </c>
      <c r="C81" s="19">
        <f>ROUND(Budget!C81*80%,0)</f>
        <v>0</v>
      </c>
      <c r="D81" s="19">
        <f>ROUND(Budget!D81*80%,0)</f>
        <v>0</v>
      </c>
      <c r="E81" s="19">
        <f>ROUND(Budget!E81*80%,0)</f>
        <v>0</v>
      </c>
      <c r="F81" s="19">
        <f>ROUND(Budget!F81*80%,0)</f>
        <v>0</v>
      </c>
      <c r="G81" s="19">
        <f>ROUND(Budget!G81*80%,0)</f>
        <v>0</v>
      </c>
      <c r="H81" s="19">
        <f>ROUND(Budget!H81*80%,0)</f>
        <v>0</v>
      </c>
      <c r="I81" s="19">
        <f>ROUND(Budget!I81*80%,0)</f>
        <v>0</v>
      </c>
      <c r="J81" s="19">
        <f>ROUND(Budget!J81*80%,0)</f>
        <v>0</v>
      </c>
      <c r="K81" s="19">
        <f>ROUND(Budget!K81*80%,0)</f>
        <v>0</v>
      </c>
      <c r="L81" s="19">
        <f>ROUND(Budget!L81*80%,0)</f>
        <v>0</v>
      </c>
      <c r="M81" s="19">
        <f>ROUND(Budget!M81*80%,0)</f>
        <v>0</v>
      </c>
      <c r="N81" s="19">
        <f>ROUND(Budget!N81*80%,0)</f>
        <v>0</v>
      </c>
      <c r="O81" s="19">
        <f>ROUND(Budget!O81*80%,0)</f>
        <v>0</v>
      </c>
      <c r="P81" s="19">
        <f>ROUND(Budget!P81*80%,0)</f>
        <v>0</v>
      </c>
      <c r="Q81" s="19">
        <f>ROUND(Budget!Q81*80%,0)</f>
        <v>0</v>
      </c>
      <c r="R81" s="19">
        <f>ROUND(Budget!R81*80%,0)</f>
        <v>0</v>
      </c>
      <c r="S81" s="19">
        <f>ROUND(Budget!S81*80%,0)</f>
        <v>0</v>
      </c>
      <c r="T81" s="19">
        <f>ROUND(Budget!T81*80%,0)</f>
        <v>0</v>
      </c>
      <c r="U81" s="19">
        <f>ROUND(Budget!U81*80%,0)</f>
        <v>0</v>
      </c>
      <c r="V81" s="19">
        <f>ROUND(Budget!V81*80%,0)</f>
        <v>0</v>
      </c>
      <c r="W81" s="19">
        <f>ROUND(Budget!W81*80%,0)</f>
        <v>0</v>
      </c>
      <c r="X81" s="19">
        <f>ROUND(Budget!X81*80%,0)</f>
        <v>0</v>
      </c>
      <c r="Y81" s="19">
        <f>ROUND(Budget!Y81*80%,0)</f>
        <v>0</v>
      </c>
      <c r="Z81" s="19">
        <f>ROUND(Budget!Z81*80%,0)</f>
        <v>0</v>
      </c>
      <c r="AA81" s="19">
        <f>ROUND(Budget!AA81*80%,0)</f>
        <v>0</v>
      </c>
      <c r="AB81" s="19">
        <f>ROUND(Budget!AB81*80%,0)</f>
        <v>0</v>
      </c>
      <c r="AC81" s="19">
        <f>ROUND(Budget!AC81*80%,0)</f>
        <v>0</v>
      </c>
      <c r="AD81" s="19">
        <f>ROUND(Budget!AD81*80%,0)</f>
        <v>0</v>
      </c>
      <c r="AE81" s="19">
        <f>ROUND(Budget!AE81*80%,0)</f>
        <v>0</v>
      </c>
      <c r="AF81" s="19">
        <f>ROUND(Budget!AF81*80%,0)</f>
        <v>0</v>
      </c>
      <c r="AG81" s="19">
        <f>ROUND(Budget!AG81*80%,0)</f>
        <v>0</v>
      </c>
      <c r="AH81" s="19">
        <f>ROUND(Budget!AH81*80%,0)</f>
        <v>0</v>
      </c>
      <c r="AI81" s="19">
        <f>ROUND(Budget!AI81*80%,0)</f>
        <v>0</v>
      </c>
      <c r="AJ81" s="19">
        <f>ROUND(Budget!AJ81*80%,0)</f>
        <v>0</v>
      </c>
      <c r="AK81" s="19">
        <f>ROUND(Budget!AK81*80%,0)</f>
        <v>0</v>
      </c>
      <c r="AL81" s="19">
        <f>ROUND(Budget!AL81*80%,0)</f>
        <v>0</v>
      </c>
      <c r="AM81" s="19">
        <f>ROUND(Budget!AM81*80%,0)</f>
        <v>0</v>
      </c>
      <c r="AN81" s="19">
        <f>ROUND(Budget!AN81*80%,0)</f>
        <v>0</v>
      </c>
      <c r="AO81" s="19">
        <f>ROUND(Budget!AO81*80%,0)</f>
        <v>0</v>
      </c>
      <c r="AP81" s="19">
        <f>ROUND(Budget!AP81*80%,0)</f>
        <v>0</v>
      </c>
      <c r="AQ81" s="19">
        <f>ROUND(Budget!AQ81*80%,0)</f>
        <v>0</v>
      </c>
      <c r="AR81" s="19">
        <f>ROUND(Budget!AR81*80%,0)</f>
        <v>0</v>
      </c>
      <c r="AS81" s="19">
        <f>ROUND(Budget!AS81*80%,0)</f>
        <v>0</v>
      </c>
      <c r="AT81" s="19">
        <f>ROUND(Budget!AT81*80%,0)</f>
        <v>0</v>
      </c>
      <c r="AU81" s="19">
        <f>ROUND(Budget!AU81*80%,0)</f>
        <v>0</v>
      </c>
      <c r="AV81" s="19">
        <f>ROUND(Budget!AV81*80%,0)</f>
        <v>0</v>
      </c>
      <c r="AW81" s="19">
        <f>ROUND(Budget!AW81*80%,0)</f>
        <v>2339762</v>
      </c>
      <c r="AX81" s="19">
        <f>ROUND(Budget!AX81*80%,0)</f>
        <v>0</v>
      </c>
      <c r="AY81" s="19">
        <f>ROUND(Budget!AY81*80%,0)</f>
        <v>0</v>
      </c>
      <c r="AZ81" s="19">
        <f>ROUND(Budget!AZ81*80%,0)</f>
        <v>0</v>
      </c>
      <c r="BA81" s="19">
        <f>ROUND(Budget!BA81*80%,0)</f>
        <v>0</v>
      </c>
      <c r="BB81" s="19">
        <f>ROUND(Budget!BB81*80%,0)</f>
        <v>0</v>
      </c>
      <c r="BC81" s="19">
        <f>ROUND(Budget!BC81*80%,0)</f>
        <v>0</v>
      </c>
      <c r="BD81" s="19">
        <f>ROUND(Budget!BD81*80%,0)</f>
        <v>0</v>
      </c>
      <c r="BE81" s="19">
        <f>ROUND(Budget!BE81*80%,0)</f>
        <v>0</v>
      </c>
      <c r="BF81" s="19">
        <f>ROUND(Budget!BF81*80%,0)</f>
        <v>0</v>
      </c>
      <c r="BG81" s="16">
        <f t="shared" si="4"/>
        <v>2339762</v>
      </c>
      <c r="BH81" s="16">
        <f t="shared" si="4"/>
        <v>0</v>
      </c>
      <c r="BI81" s="104">
        <f t="shared" si="5"/>
        <v>2339762</v>
      </c>
      <c r="BJ81" s="104">
        <f t="shared" si="6"/>
        <v>0</v>
      </c>
      <c r="BK81" s="105">
        <f t="shared" si="7"/>
        <v>0</v>
      </c>
      <c r="BL81" s="106"/>
      <c r="BM81" s="105"/>
      <c r="BN81" s="106"/>
    </row>
    <row r="82" spans="1:66" x14ac:dyDescent="0.3">
      <c r="A82" s="26">
        <v>75.762699999999995</v>
      </c>
      <c r="B82" s="107" t="s">
        <v>1462</v>
      </c>
      <c r="C82" s="19">
        <f>ROUND(Budget!C82*80%,0)</f>
        <v>0</v>
      </c>
      <c r="D82" s="19">
        <f>ROUND(Budget!D82*80%,0)</f>
        <v>0</v>
      </c>
      <c r="E82" s="19">
        <f>ROUND(Budget!E82*80%,0)</f>
        <v>0</v>
      </c>
      <c r="F82" s="19">
        <f>ROUND(Budget!F82*80%,0)</f>
        <v>0</v>
      </c>
      <c r="G82" s="19">
        <f>ROUND(Budget!G82*80%,0)</f>
        <v>0</v>
      </c>
      <c r="H82" s="19">
        <f>ROUND(Budget!H82*80%,0)</f>
        <v>0</v>
      </c>
      <c r="I82" s="19">
        <f>ROUND(Budget!I82*80%,0)</f>
        <v>0</v>
      </c>
      <c r="J82" s="19">
        <f>ROUND(Budget!J82*80%,0)</f>
        <v>0</v>
      </c>
      <c r="K82" s="19">
        <f>ROUND(Budget!K82*80%,0)</f>
        <v>0</v>
      </c>
      <c r="L82" s="19">
        <f>ROUND(Budget!L82*80%,0)</f>
        <v>0</v>
      </c>
      <c r="M82" s="19">
        <f>ROUND(Budget!M82*80%,0)</f>
        <v>79525</v>
      </c>
      <c r="N82" s="19">
        <f>ROUND(Budget!N82*80%,0)</f>
        <v>0</v>
      </c>
      <c r="O82" s="19">
        <f>ROUND(Budget!O82*80%,0)</f>
        <v>39962</v>
      </c>
      <c r="P82" s="19">
        <f>ROUND(Budget!P82*80%,0)</f>
        <v>0</v>
      </c>
      <c r="Q82" s="19">
        <f>ROUND(Budget!Q82*80%,0)</f>
        <v>0</v>
      </c>
      <c r="R82" s="19">
        <f>ROUND(Budget!R82*80%,0)</f>
        <v>0</v>
      </c>
      <c r="S82" s="19">
        <f>ROUND(Budget!S82*80%,0)</f>
        <v>0</v>
      </c>
      <c r="T82" s="19">
        <f>ROUND(Budget!T82*80%,0)</f>
        <v>0</v>
      </c>
      <c r="U82" s="19">
        <f>ROUND(Budget!U82*80%,0)</f>
        <v>0</v>
      </c>
      <c r="V82" s="19">
        <f>ROUND(Budget!V82*80%,0)</f>
        <v>0</v>
      </c>
      <c r="W82" s="19">
        <f>ROUND(Budget!W82*80%,0)</f>
        <v>0</v>
      </c>
      <c r="X82" s="19">
        <f>ROUND(Budget!X82*80%,0)</f>
        <v>0</v>
      </c>
      <c r="Y82" s="19">
        <f>ROUND(Budget!Y82*80%,0)</f>
        <v>0</v>
      </c>
      <c r="Z82" s="19">
        <f>ROUND(Budget!Z82*80%,0)</f>
        <v>0</v>
      </c>
      <c r="AA82" s="19">
        <f>ROUND(Budget!AA82*80%,0)</f>
        <v>0</v>
      </c>
      <c r="AB82" s="19">
        <f>ROUND(Budget!AB82*80%,0)</f>
        <v>0</v>
      </c>
      <c r="AC82" s="19">
        <f>ROUND(Budget!AC82*80%,0)</f>
        <v>295426</v>
      </c>
      <c r="AD82" s="19">
        <f>ROUND(Budget!AD82*80%,0)</f>
        <v>0</v>
      </c>
      <c r="AE82" s="19">
        <f>ROUND(Budget!AE82*80%,0)</f>
        <v>0</v>
      </c>
      <c r="AF82" s="19">
        <f>ROUND(Budget!AF82*80%,0)</f>
        <v>0</v>
      </c>
      <c r="AG82" s="19">
        <f>ROUND(Budget!AG82*80%,0)</f>
        <v>0</v>
      </c>
      <c r="AH82" s="19">
        <f>ROUND(Budget!AH82*80%,0)</f>
        <v>0</v>
      </c>
      <c r="AI82" s="19">
        <f>ROUND(Budget!AI82*80%,0)</f>
        <v>0</v>
      </c>
      <c r="AJ82" s="19">
        <f>ROUND(Budget!AJ82*80%,0)</f>
        <v>0</v>
      </c>
      <c r="AK82" s="19">
        <f>ROUND(Budget!AK82*80%,0)</f>
        <v>0</v>
      </c>
      <c r="AL82" s="19">
        <f>ROUND(Budget!AL82*80%,0)</f>
        <v>0</v>
      </c>
      <c r="AM82" s="19">
        <f>ROUND(Budget!AM82*80%,0)</f>
        <v>0</v>
      </c>
      <c r="AN82" s="19">
        <f>ROUND(Budget!AN82*80%,0)</f>
        <v>0</v>
      </c>
      <c r="AO82" s="19">
        <f>ROUND(Budget!AO82*80%,0)</f>
        <v>0</v>
      </c>
      <c r="AP82" s="19">
        <f>ROUND(Budget!AP82*80%,0)</f>
        <v>0</v>
      </c>
      <c r="AQ82" s="19">
        <f>ROUND(Budget!AQ82*80%,0)</f>
        <v>10400</v>
      </c>
      <c r="AR82" s="19">
        <f>ROUND(Budget!AR82*80%,0)</f>
        <v>0</v>
      </c>
      <c r="AS82" s="19">
        <f>ROUND(Budget!AS82*80%,0)</f>
        <v>0</v>
      </c>
      <c r="AT82" s="19">
        <f>ROUND(Budget!AT82*80%,0)</f>
        <v>0</v>
      </c>
      <c r="AU82" s="19">
        <f>ROUND(Budget!AU82*80%,0)</f>
        <v>0</v>
      </c>
      <c r="AV82" s="19">
        <f>ROUND(Budget!AV82*80%,0)</f>
        <v>0</v>
      </c>
      <c r="AW82" s="19">
        <f>ROUND(Budget!AW82*80%,0)</f>
        <v>2815320</v>
      </c>
      <c r="AX82" s="19">
        <f>ROUND(Budget!AX82*80%,0)</f>
        <v>0</v>
      </c>
      <c r="AY82" s="19">
        <f>ROUND(Budget!AY82*80%,0)</f>
        <v>0</v>
      </c>
      <c r="AZ82" s="19">
        <f>ROUND(Budget!AZ82*80%,0)</f>
        <v>0</v>
      </c>
      <c r="BA82" s="19">
        <f>ROUND(Budget!BA82*80%,0)</f>
        <v>0</v>
      </c>
      <c r="BB82" s="19">
        <f>ROUND(Budget!BB82*80%,0)</f>
        <v>0</v>
      </c>
      <c r="BC82" s="19">
        <f>ROUND(Budget!BC82*80%,0)</f>
        <v>0</v>
      </c>
      <c r="BD82" s="19">
        <f>ROUND(Budget!BD82*80%,0)</f>
        <v>0</v>
      </c>
      <c r="BE82" s="19">
        <f>ROUND(Budget!BE82*80%,0)</f>
        <v>0</v>
      </c>
      <c r="BF82" s="19">
        <f>ROUND(Budget!BF82*80%,0)</f>
        <v>0</v>
      </c>
      <c r="BG82" s="16">
        <f t="shared" si="4"/>
        <v>3240633</v>
      </c>
      <c r="BH82" s="16">
        <f t="shared" si="4"/>
        <v>0</v>
      </c>
      <c r="BI82" s="104">
        <f t="shared" si="5"/>
        <v>3240633</v>
      </c>
      <c r="BJ82" s="104">
        <f t="shared" si="6"/>
        <v>0</v>
      </c>
      <c r="BK82" s="105">
        <f t="shared" si="7"/>
        <v>0</v>
      </c>
      <c r="BL82" s="106"/>
      <c r="BM82" s="105"/>
      <c r="BN82" s="106"/>
    </row>
    <row r="83" spans="1:66" x14ac:dyDescent="0.3">
      <c r="A83" s="26">
        <v>75.7637</v>
      </c>
      <c r="B83" s="107" t="s">
        <v>1463</v>
      </c>
      <c r="C83" s="19">
        <f>ROUND(Budget!C83*80%,0)</f>
        <v>18304</v>
      </c>
      <c r="D83" s="19">
        <f>ROUND(Budget!D83*80%,0)</f>
        <v>0</v>
      </c>
      <c r="E83" s="19">
        <f>ROUND(Budget!E83*80%,0)</f>
        <v>21456</v>
      </c>
      <c r="F83" s="19">
        <f>ROUND(Budget!F83*80%,0)</f>
        <v>0</v>
      </c>
      <c r="G83" s="19">
        <f>ROUND(Budget!G83*80%,0)</f>
        <v>13184</v>
      </c>
      <c r="H83" s="19">
        <f>ROUND(Budget!H83*80%,0)</f>
        <v>0</v>
      </c>
      <c r="I83" s="19">
        <f>ROUND(Budget!I83*80%,0)</f>
        <v>13184</v>
      </c>
      <c r="J83" s="19">
        <f>ROUND(Budget!J83*80%,0)</f>
        <v>0</v>
      </c>
      <c r="K83" s="19">
        <f>ROUND(Budget!K83*80%,0)</f>
        <v>9280</v>
      </c>
      <c r="L83" s="19">
        <f>ROUND(Budget!L83*80%,0)</f>
        <v>0</v>
      </c>
      <c r="M83" s="19">
        <f>ROUND(Budget!M83*80%,0)</f>
        <v>12704</v>
      </c>
      <c r="N83" s="19">
        <f>ROUND(Budget!N83*80%,0)</f>
        <v>0</v>
      </c>
      <c r="O83" s="19">
        <f>ROUND(Budget!O83*80%,0)</f>
        <v>9280</v>
      </c>
      <c r="P83" s="19">
        <f>ROUND(Budget!P83*80%,0)</f>
        <v>0</v>
      </c>
      <c r="Q83" s="19">
        <f>ROUND(Budget!Q83*80%,0)</f>
        <v>14944</v>
      </c>
      <c r="R83" s="19">
        <f>ROUND(Budget!R83*80%,0)</f>
        <v>0</v>
      </c>
      <c r="S83" s="19">
        <f>ROUND(Budget!S83*80%,0)</f>
        <v>10592</v>
      </c>
      <c r="T83" s="19">
        <f>ROUND(Budget!T83*80%,0)</f>
        <v>0</v>
      </c>
      <c r="U83" s="19">
        <f>ROUND(Budget!U83*80%,0)</f>
        <v>13792</v>
      </c>
      <c r="V83" s="19">
        <f>ROUND(Budget!V83*80%,0)</f>
        <v>0</v>
      </c>
      <c r="W83" s="19">
        <f>ROUND(Budget!W83*80%,0)</f>
        <v>5824</v>
      </c>
      <c r="X83" s="19">
        <f>ROUND(Budget!X83*80%,0)</f>
        <v>0</v>
      </c>
      <c r="Y83" s="19">
        <f>ROUND(Budget!Y83*80%,0)</f>
        <v>5760</v>
      </c>
      <c r="Z83" s="19">
        <f>ROUND(Budget!Z83*80%,0)</f>
        <v>0</v>
      </c>
      <c r="AA83" s="19">
        <f>ROUND(Budget!AA83*80%,0)</f>
        <v>4960</v>
      </c>
      <c r="AB83" s="19">
        <f>ROUND(Budget!AB83*80%,0)</f>
        <v>0</v>
      </c>
      <c r="AC83" s="19">
        <f>ROUND(Budget!AC83*80%,0)</f>
        <v>13728</v>
      </c>
      <c r="AD83" s="19">
        <f>ROUND(Budget!AD83*80%,0)</f>
        <v>0</v>
      </c>
      <c r="AE83" s="19">
        <f>ROUND(Budget!AE83*80%,0)</f>
        <v>9600</v>
      </c>
      <c r="AF83" s="19">
        <f>ROUND(Budget!AF83*80%,0)</f>
        <v>0</v>
      </c>
      <c r="AG83" s="19">
        <f>ROUND(Budget!AG83*80%,0)</f>
        <v>11904</v>
      </c>
      <c r="AH83" s="19">
        <f>ROUND(Budget!AH83*80%,0)</f>
        <v>0</v>
      </c>
      <c r="AI83" s="19">
        <f>ROUND(Budget!AI83*80%,0)</f>
        <v>9632</v>
      </c>
      <c r="AJ83" s="19">
        <f>ROUND(Budget!AJ83*80%,0)</f>
        <v>0</v>
      </c>
      <c r="AK83" s="19">
        <f>ROUND(Budget!AK83*80%,0)</f>
        <v>5856</v>
      </c>
      <c r="AL83" s="19">
        <f>ROUND(Budget!AL83*80%,0)</f>
        <v>0</v>
      </c>
      <c r="AM83" s="19">
        <f>ROUND(Budget!AM83*80%,0)</f>
        <v>1504</v>
      </c>
      <c r="AN83" s="19">
        <f>ROUND(Budget!AN83*80%,0)</f>
        <v>0</v>
      </c>
      <c r="AO83" s="19">
        <f>ROUND(Budget!AO83*80%,0)</f>
        <v>480</v>
      </c>
      <c r="AP83" s="19">
        <f>ROUND(Budget!AP83*80%,0)</f>
        <v>0</v>
      </c>
      <c r="AQ83" s="19">
        <f>ROUND(Budget!AQ83*80%,0)</f>
        <v>576</v>
      </c>
      <c r="AR83" s="19">
        <f>ROUND(Budget!AR83*80%,0)</f>
        <v>0</v>
      </c>
      <c r="AS83" s="19">
        <f>ROUND(Budget!AS83*80%,0)</f>
        <v>256</v>
      </c>
      <c r="AT83" s="19">
        <f>ROUND(Budget!AT83*80%,0)</f>
        <v>0</v>
      </c>
      <c r="AU83" s="19">
        <f>ROUND(Budget!AU83*80%,0)</f>
        <v>320</v>
      </c>
      <c r="AV83" s="19">
        <f>ROUND(Budget!AV83*80%,0)</f>
        <v>0</v>
      </c>
      <c r="AW83" s="19">
        <f>ROUND(Budget!AW83*80%,0)</f>
        <v>1408</v>
      </c>
      <c r="AX83" s="19">
        <f>ROUND(Budget!AX83*80%,0)</f>
        <v>0</v>
      </c>
      <c r="AY83" s="19">
        <f>ROUND(Budget!AY83*80%,0)</f>
        <v>0</v>
      </c>
      <c r="AZ83" s="19">
        <f>ROUND(Budget!AZ83*80%,0)</f>
        <v>0</v>
      </c>
      <c r="BA83" s="19">
        <f>ROUND(Budget!BA83*80%,0)</f>
        <v>0</v>
      </c>
      <c r="BB83" s="19">
        <f>ROUND(Budget!BB83*80%,0)</f>
        <v>0</v>
      </c>
      <c r="BC83" s="19">
        <f>ROUND(Budget!BC83*80%,0)</f>
        <v>0</v>
      </c>
      <c r="BD83" s="19">
        <f>ROUND(Budget!BD83*80%,0)</f>
        <v>0</v>
      </c>
      <c r="BE83" s="19">
        <f>ROUND(Budget!BE83*80%,0)</f>
        <v>0</v>
      </c>
      <c r="BF83" s="19">
        <f>ROUND(Budget!BF83*80%,0)</f>
        <v>0</v>
      </c>
      <c r="BG83" s="16">
        <f t="shared" si="4"/>
        <v>208528</v>
      </c>
      <c r="BH83" s="16">
        <f t="shared" si="4"/>
        <v>0</v>
      </c>
      <c r="BI83" s="104">
        <f t="shared" si="5"/>
        <v>208528</v>
      </c>
      <c r="BJ83" s="104">
        <f t="shared" si="6"/>
        <v>0</v>
      </c>
      <c r="BK83" s="105">
        <f t="shared" si="7"/>
        <v>4960</v>
      </c>
      <c r="BL83" s="106"/>
      <c r="BM83" s="105"/>
      <c r="BN83" s="106"/>
    </row>
    <row r="84" spans="1:66" x14ac:dyDescent="0.3">
      <c r="A84" s="26">
        <v>75.767699999999991</v>
      </c>
      <c r="B84" s="107" t="s">
        <v>1465</v>
      </c>
      <c r="C84" s="19">
        <f>ROUND(Budget!C84*80%,0)</f>
        <v>0</v>
      </c>
      <c r="D84" s="19">
        <f>ROUND(Budget!D84*80%,0)</f>
        <v>0</v>
      </c>
      <c r="E84" s="19">
        <f>ROUND(Budget!E84*80%,0)</f>
        <v>0</v>
      </c>
      <c r="F84" s="19">
        <f>ROUND(Budget!F84*80%,0)</f>
        <v>0</v>
      </c>
      <c r="G84" s="19">
        <f>ROUND(Budget!G84*80%,0)</f>
        <v>0</v>
      </c>
      <c r="H84" s="19">
        <f>ROUND(Budget!H84*80%,0)</f>
        <v>0</v>
      </c>
      <c r="I84" s="19">
        <f>ROUND(Budget!I84*80%,0)</f>
        <v>0</v>
      </c>
      <c r="J84" s="19">
        <f>ROUND(Budget!J84*80%,0)</f>
        <v>0</v>
      </c>
      <c r="K84" s="19">
        <f>ROUND(Budget!K84*80%,0)</f>
        <v>0</v>
      </c>
      <c r="L84" s="19">
        <f>ROUND(Budget!L84*80%,0)</f>
        <v>0</v>
      </c>
      <c r="M84" s="19">
        <f>ROUND(Budget!M84*80%,0)</f>
        <v>0</v>
      </c>
      <c r="N84" s="19">
        <f>ROUND(Budget!N84*80%,0)</f>
        <v>0</v>
      </c>
      <c r="O84" s="19">
        <f>ROUND(Budget!O84*80%,0)</f>
        <v>0</v>
      </c>
      <c r="P84" s="19">
        <f>ROUND(Budget!P84*80%,0)</f>
        <v>0</v>
      </c>
      <c r="Q84" s="19">
        <f>ROUND(Budget!Q84*80%,0)</f>
        <v>7010</v>
      </c>
      <c r="R84" s="19">
        <f>ROUND(Budget!R84*80%,0)</f>
        <v>0</v>
      </c>
      <c r="S84" s="19">
        <f>ROUND(Budget!S84*80%,0)</f>
        <v>0</v>
      </c>
      <c r="T84" s="19">
        <f>ROUND(Budget!T84*80%,0)</f>
        <v>0</v>
      </c>
      <c r="U84" s="19">
        <f>ROUND(Budget!U84*80%,0)</f>
        <v>0</v>
      </c>
      <c r="V84" s="19">
        <f>ROUND(Budget!V84*80%,0)</f>
        <v>0</v>
      </c>
      <c r="W84" s="19">
        <f>ROUND(Budget!W84*80%,0)</f>
        <v>0</v>
      </c>
      <c r="X84" s="19">
        <f>ROUND(Budget!X84*80%,0)</f>
        <v>0</v>
      </c>
      <c r="Y84" s="19">
        <f>ROUND(Budget!Y84*80%,0)</f>
        <v>0</v>
      </c>
      <c r="Z84" s="19">
        <f>ROUND(Budget!Z84*80%,0)</f>
        <v>0</v>
      </c>
      <c r="AA84" s="19">
        <f>ROUND(Budget!AA84*80%,0)</f>
        <v>0</v>
      </c>
      <c r="AB84" s="19">
        <f>ROUND(Budget!AB84*80%,0)</f>
        <v>0</v>
      </c>
      <c r="AC84" s="19">
        <f>ROUND(Budget!AC84*80%,0)</f>
        <v>0</v>
      </c>
      <c r="AD84" s="19">
        <f>ROUND(Budget!AD84*80%,0)</f>
        <v>0</v>
      </c>
      <c r="AE84" s="19">
        <f>ROUND(Budget!AE84*80%,0)</f>
        <v>0</v>
      </c>
      <c r="AF84" s="19">
        <f>ROUND(Budget!AF84*80%,0)</f>
        <v>0</v>
      </c>
      <c r="AG84" s="19">
        <f>ROUND(Budget!AG84*80%,0)</f>
        <v>0</v>
      </c>
      <c r="AH84" s="19">
        <f>ROUND(Budget!AH84*80%,0)</f>
        <v>0</v>
      </c>
      <c r="AI84" s="19">
        <f>ROUND(Budget!AI84*80%,0)</f>
        <v>0</v>
      </c>
      <c r="AJ84" s="19">
        <f>ROUND(Budget!AJ84*80%,0)</f>
        <v>0</v>
      </c>
      <c r="AK84" s="19">
        <f>ROUND(Budget!AK84*80%,0)</f>
        <v>0</v>
      </c>
      <c r="AL84" s="19">
        <f>ROUND(Budget!AL84*80%,0)</f>
        <v>0</v>
      </c>
      <c r="AM84" s="19">
        <f>ROUND(Budget!AM84*80%,0)</f>
        <v>0</v>
      </c>
      <c r="AN84" s="19">
        <f>ROUND(Budget!AN84*80%,0)</f>
        <v>0</v>
      </c>
      <c r="AO84" s="19">
        <f>ROUND(Budget!AO84*80%,0)</f>
        <v>0</v>
      </c>
      <c r="AP84" s="19">
        <f>ROUND(Budget!AP84*80%,0)</f>
        <v>0</v>
      </c>
      <c r="AQ84" s="19">
        <f>ROUND(Budget!AQ84*80%,0)</f>
        <v>0</v>
      </c>
      <c r="AR84" s="19">
        <f>ROUND(Budget!AR84*80%,0)</f>
        <v>0</v>
      </c>
      <c r="AS84" s="19">
        <f>ROUND(Budget!AS84*80%,0)</f>
        <v>0</v>
      </c>
      <c r="AT84" s="19">
        <f>ROUND(Budget!AT84*80%,0)</f>
        <v>0</v>
      </c>
      <c r="AU84" s="19">
        <f>ROUND(Budget!AU84*80%,0)</f>
        <v>0</v>
      </c>
      <c r="AV84" s="19">
        <f>ROUND(Budget!AV84*80%,0)</f>
        <v>0</v>
      </c>
      <c r="AW84" s="19">
        <f>ROUND(Budget!AW84*80%,0)</f>
        <v>0</v>
      </c>
      <c r="AX84" s="19">
        <f>ROUND(Budget!AX84*80%,0)</f>
        <v>0</v>
      </c>
      <c r="AY84" s="19">
        <f>ROUND(Budget!AY84*80%,0)</f>
        <v>0</v>
      </c>
      <c r="AZ84" s="19">
        <f>ROUND(Budget!AZ84*80%,0)</f>
        <v>0</v>
      </c>
      <c r="BA84" s="19">
        <f>ROUND(Budget!BA84*80%,0)</f>
        <v>0</v>
      </c>
      <c r="BB84" s="19">
        <f>ROUND(Budget!BB84*80%,0)</f>
        <v>0</v>
      </c>
      <c r="BC84" s="19">
        <f>ROUND(Budget!BC84*80%,0)</f>
        <v>0</v>
      </c>
      <c r="BD84" s="19">
        <f>ROUND(Budget!BD84*80%,0)</f>
        <v>0</v>
      </c>
      <c r="BE84" s="19">
        <f>ROUND(Budget!BE84*80%,0)</f>
        <v>0</v>
      </c>
      <c r="BF84" s="19">
        <f>ROUND(Budget!BF84*80%,0)</f>
        <v>0</v>
      </c>
      <c r="BG84" s="16">
        <f t="shared" si="4"/>
        <v>7010</v>
      </c>
      <c r="BH84" s="16">
        <f t="shared" si="4"/>
        <v>0</v>
      </c>
      <c r="BI84" s="104">
        <f t="shared" si="5"/>
        <v>7010</v>
      </c>
      <c r="BJ84" s="104">
        <f t="shared" si="6"/>
        <v>0</v>
      </c>
      <c r="BK84" s="105">
        <f t="shared" si="7"/>
        <v>0</v>
      </c>
      <c r="BL84" s="106"/>
      <c r="BM84" s="105"/>
      <c r="BN84" s="106"/>
    </row>
    <row r="85" spans="1:66" x14ac:dyDescent="0.3">
      <c r="A85" s="26">
        <v>75.7697</v>
      </c>
      <c r="B85" s="107" t="s">
        <v>1466</v>
      </c>
      <c r="C85" s="19">
        <f>ROUND(Budget!C85*80%,0)</f>
        <v>3108649</v>
      </c>
      <c r="D85" s="19">
        <f>ROUND(Budget!D85*80%,0)</f>
        <v>0</v>
      </c>
      <c r="E85" s="19">
        <f>ROUND(Budget!E85*80%,0)</f>
        <v>2252632</v>
      </c>
      <c r="F85" s="19">
        <f>ROUND(Budget!F85*80%,0)</f>
        <v>0</v>
      </c>
      <c r="G85" s="19">
        <f>ROUND(Budget!G85*80%,0)</f>
        <v>270459</v>
      </c>
      <c r="H85" s="19">
        <f>ROUND(Budget!H85*80%,0)</f>
        <v>0</v>
      </c>
      <c r="I85" s="19">
        <f>ROUND(Budget!I85*80%,0)</f>
        <v>270459</v>
      </c>
      <c r="J85" s="19">
        <f>ROUND(Budget!J85*80%,0)</f>
        <v>0</v>
      </c>
      <c r="K85" s="19">
        <f>ROUND(Budget!K85*80%,0)</f>
        <v>47211</v>
      </c>
      <c r="L85" s="19">
        <f>ROUND(Budget!L85*80%,0)</f>
        <v>0</v>
      </c>
      <c r="M85" s="19">
        <f>ROUND(Budget!M85*80%,0)</f>
        <v>98061</v>
      </c>
      <c r="N85" s="19">
        <f>ROUND(Budget!N85*80%,0)</f>
        <v>0</v>
      </c>
      <c r="O85" s="19">
        <f>ROUND(Budget!O85*80%,0)</f>
        <v>228723</v>
      </c>
      <c r="P85" s="19">
        <f>ROUND(Budget!P85*80%,0)</f>
        <v>0</v>
      </c>
      <c r="Q85" s="19">
        <f>ROUND(Budget!Q85*80%,0)</f>
        <v>443324</v>
      </c>
      <c r="R85" s="19">
        <f>ROUND(Budget!R85*80%,0)</f>
        <v>0</v>
      </c>
      <c r="S85" s="19">
        <f>ROUND(Budget!S85*80%,0)</f>
        <v>868310</v>
      </c>
      <c r="T85" s="19">
        <f>ROUND(Budget!T85*80%,0)</f>
        <v>0</v>
      </c>
      <c r="U85" s="19">
        <f>ROUND(Budget!U85*80%,0)</f>
        <v>553370</v>
      </c>
      <c r="V85" s="19">
        <f>ROUND(Budget!V85*80%,0)</f>
        <v>0</v>
      </c>
      <c r="W85" s="19">
        <f>ROUND(Budget!W85*80%,0)</f>
        <v>103100</v>
      </c>
      <c r="X85" s="19">
        <f>ROUND(Budget!X85*80%,0)</f>
        <v>0</v>
      </c>
      <c r="Y85" s="19">
        <f>ROUND(Budget!Y85*80%,0)</f>
        <v>85285</v>
      </c>
      <c r="Z85" s="19">
        <f>ROUND(Budget!Z85*80%,0)</f>
        <v>0</v>
      </c>
      <c r="AA85" s="19">
        <f>ROUND(Budget!AA85*80%,0)</f>
        <v>60038</v>
      </c>
      <c r="AB85" s="19">
        <f>ROUND(Budget!AB85*80%,0)</f>
        <v>0</v>
      </c>
      <c r="AC85" s="19">
        <f>ROUND(Budget!AC85*80%,0)</f>
        <v>904848</v>
      </c>
      <c r="AD85" s="19">
        <f>ROUND(Budget!AD85*80%,0)</f>
        <v>0</v>
      </c>
      <c r="AE85" s="19">
        <f>ROUND(Budget!AE85*80%,0)</f>
        <v>73410</v>
      </c>
      <c r="AF85" s="19">
        <f>ROUND(Budget!AF85*80%,0)</f>
        <v>0</v>
      </c>
      <c r="AG85" s="19">
        <f>ROUND(Budget!AG85*80%,0)</f>
        <v>140727</v>
      </c>
      <c r="AH85" s="19">
        <f>ROUND(Budget!AH85*80%,0)</f>
        <v>0</v>
      </c>
      <c r="AI85" s="19">
        <f>ROUND(Budget!AI85*80%,0)</f>
        <v>140566</v>
      </c>
      <c r="AJ85" s="19">
        <f>ROUND(Budget!AJ85*80%,0)</f>
        <v>0</v>
      </c>
      <c r="AK85" s="19">
        <f>ROUND(Budget!AK85*80%,0)</f>
        <v>100096</v>
      </c>
      <c r="AL85" s="19">
        <f>ROUND(Budget!AL85*80%,0)</f>
        <v>0</v>
      </c>
      <c r="AM85" s="19">
        <f>ROUND(Budget!AM85*80%,0)</f>
        <v>0</v>
      </c>
      <c r="AN85" s="19">
        <f>ROUND(Budget!AN85*80%,0)</f>
        <v>0</v>
      </c>
      <c r="AO85" s="19">
        <f>ROUND(Budget!AO85*80%,0)</f>
        <v>0</v>
      </c>
      <c r="AP85" s="19">
        <f>ROUND(Budget!AP85*80%,0)</f>
        <v>0</v>
      </c>
      <c r="AQ85" s="19">
        <f>ROUND(Budget!AQ85*80%,0)</f>
        <v>0</v>
      </c>
      <c r="AR85" s="19">
        <f>ROUND(Budget!AR85*80%,0)</f>
        <v>0</v>
      </c>
      <c r="AS85" s="19">
        <f>ROUND(Budget!AS85*80%,0)</f>
        <v>0</v>
      </c>
      <c r="AT85" s="19">
        <f>ROUND(Budget!AT85*80%,0)</f>
        <v>0</v>
      </c>
      <c r="AU85" s="19">
        <f>ROUND(Budget!AU85*80%,0)</f>
        <v>0</v>
      </c>
      <c r="AV85" s="19">
        <f>ROUND(Budget!AV85*80%,0)</f>
        <v>0</v>
      </c>
      <c r="AW85" s="19">
        <f>ROUND(Budget!AW85*80%,0)</f>
        <v>0</v>
      </c>
      <c r="AX85" s="19">
        <f>ROUND(Budget!AX85*80%,0)</f>
        <v>0</v>
      </c>
      <c r="AY85" s="19">
        <f>ROUND(Budget!AY85*80%,0)</f>
        <v>0</v>
      </c>
      <c r="AZ85" s="19">
        <f>ROUND(Budget!AZ85*80%,0)</f>
        <v>0</v>
      </c>
      <c r="BA85" s="19">
        <f>ROUND(Budget!BA85*80%,0)</f>
        <v>0</v>
      </c>
      <c r="BB85" s="19">
        <f>ROUND(Budget!BB85*80%,0)</f>
        <v>0</v>
      </c>
      <c r="BC85" s="19">
        <f>ROUND(Budget!BC85*80%,0)</f>
        <v>0</v>
      </c>
      <c r="BD85" s="19">
        <f>ROUND(Budget!BD85*80%,0)</f>
        <v>0</v>
      </c>
      <c r="BE85" s="19">
        <f>ROUND(Budget!BE85*80%,0)</f>
        <v>0</v>
      </c>
      <c r="BF85" s="19">
        <f>ROUND(Budget!BF85*80%,0)</f>
        <v>0</v>
      </c>
      <c r="BG85" s="16">
        <f t="shared" si="4"/>
        <v>9749268</v>
      </c>
      <c r="BH85" s="16">
        <f t="shared" si="4"/>
        <v>0</v>
      </c>
      <c r="BI85" s="104">
        <f t="shared" si="5"/>
        <v>9749268</v>
      </c>
      <c r="BJ85" s="104">
        <f t="shared" si="6"/>
        <v>0</v>
      </c>
      <c r="BK85" s="105">
        <f t="shared" si="7"/>
        <v>60038</v>
      </c>
      <c r="BL85" s="106"/>
      <c r="BM85" s="105"/>
      <c r="BN85" s="106"/>
    </row>
    <row r="86" spans="1:66" x14ac:dyDescent="0.3">
      <c r="A86" s="26">
        <v>75.770699999999991</v>
      </c>
      <c r="B86" s="107" t="s">
        <v>1467</v>
      </c>
      <c r="C86" s="19">
        <f>ROUND(Budget!C86*80%,0)</f>
        <v>88240</v>
      </c>
      <c r="D86" s="19">
        <f>ROUND(Budget!D86*80%,0)</f>
        <v>0</v>
      </c>
      <c r="E86" s="19">
        <f>ROUND(Budget!E86*80%,0)</f>
        <v>50320</v>
      </c>
      <c r="F86" s="19">
        <f>ROUND(Budget!F86*80%,0)</f>
        <v>0</v>
      </c>
      <c r="G86" s="19">
        <f>ROUND(Budget!G86*80%,0)</f>
        <v>47200</v>
      </c>
      <c r="H86" s="19">
        <f>ROUND(Budget!H86*80%,0)</f>
        <v>0</v>
      </c>
      <c r="I86" s="19">
        <f>ROUND(Budget!I86*80%,0)</f>
        <v>47200</v>
      </c>
      <c r="J86" s="19">
        <f>ROUND(Budget!J86*80%,0)</f>
        <v>0</v>
      </c>
      <c r="K86" s="19">
        <f>ROUND(Budget!K86*80%,0)</f>
        <v>0</v>
      </c>
      <c r="L86" s="19">
        <f>ROUND(Budget!L86*80%,0)</f>
        <v>0</v>
      </c>
      <c r="M86" s="19">
        <f>ROUND(Budget!M86*80%,0)</f>
        <v>20720</v>
      </c>
      <c r="N86" s="19">
        <f>ROUND(Budget!N86*80%,0)</f>
        <v>0</v>
      </c>
      <c r="O86" s="19">
        <f>ROUND(Budget!O86*80%,0)</f>
        <v>34120</v>
      </c>
      <c r="P86" s="19">
        <f>ROUND(Budget!P86*80%,0)</f>
        <v>0</v>
      </c>
      <c r="Q86" s="19">
        <f>ROUND(Budget!Q86*80%,0)</f>
        <v>33920</v>
      </c>
      <c r="R86" s="19">
        <f>ROUND(Budget!R86*80%,0)</f>
        <v>0</v>
      </c>
      <c r="S86" s="19">
        <f>ROUND(Budget!S86*80%,0)</f>
        <v>31120</v>
      </c>
      <c r="T86" s="19">
        <f>ROUND(Budget!T86*80%,0)</f>
        <v>0</v>
      </c>
      <c r="U86" s="19">
        <f>ROUND(Budget!U86*80%,0)</f>
        <v>42080</v>
      </c>
      <c r="V86" s="19">
        <f>ROUND(Budget!V86*80%,0)</f>
        <v>0</v>
      </c>
      <c r="W86" s="19">
        <f>ROUND(Budget!W86*80%,0)</f>
        <v>23680</v>
      </c>
      <c r="X86" s="19">
        <f>ROUND(Budget!X86*80%,0)</f>
        <v>0</v>
      </c>
      <c r="Y86" s="19">
        <f>ROUND(Budget!Y86*80%,0)</f>
        <v>18800</v>
      </c>
      <c r="Z86" s="19">
        <f>ROUND(Budget!Z86*80%,0)</f>
        <v>0</v>
      </c>
      <c r="AA86" s="19">
        <f>ROUND(Budget!AA86*80%,0)</f>
        <v>16960</v>
      </c>
      <c r="AB86" s="19">
        <f>ROUND(Budget!AB86*80%,0)</f>
        <v>0</v>
      </c>
      <c r="AC86" s="19">
        <f>ROUND(Budget!AC86*80%,0)</f>
        <v>20160</v>
      </c>
      <c r="AD86" s="19">
        <f>ROUND(Budget!AD86*80%,0)</f>
        <v>0</v>
      </c>
      <c r="AE86" s="19">
        <f>ROUND(Budget!AE86*80%,0)</f>
        <v>14480</v>
      </c>
      <c r="AF86" s="19">
        <f>ROUND(Budget!AF86*80%,0)</f>
        <v>0</v>
      </c>
      <c r="AG86" s="19">
        <f>ROUND(Budget!AG86*80%,0)</f>
        <v>27920</v>
      </c>
      <c r="AH86" s="19">
        <f>ROUND(Budget!AH86*80%,0)</f>
        <v>0</v>
      </c>
      <c r="AI86" s="19">
        <f>ROUND(Budget!AI86*80%,0)</f>
        <v>16720</v>
      </c>
      <c r="AJ86" s="19">
        <f>ROUND(Budget!AJ86*80%,0)</f>
        <v>0</v>
      </c>
      <c r="AK86" s="19">
        <f>ROUND(Budget!AK86*80%,0)</f>
        <v>34640</v>
      </c>
      <c r="AL86" s="19">
        <f>ROUND(Budget!AL86*80%,0)</f>
        <v>0</v>
      </c>
      <c r="AM86" s="19">
        <f>ROUND(Budget!AM86*80%,0)</f>
        <v>5760</v>
      </c>
      <c r="AN86" s="19">
        <f>ROUND(Budget!AN86*80%,0)</f>
        <v>0</v>
      </c>
      <c r="AO86" s="19">
        <f>ROUND(Budget!AO86*80%,0)</f>
        <v>2880</v>
      </c>
      <c r="AP86" s="19">
        <f>ROUND(Budget!AP86*80%,0)</f>
        <v>0</v>
      </c>
      <c r="AQ86" s="19">
        <f>ROUND(Budget!AQ86*80%,0)</f>
        <v>2876</v>
      </c>
      <c r="AR86" s="19">
        <f>ROUND(Budget!AR86*80%,0)</f>
        <v>0</v>
      </c>
      <c r="AS86" s="19">
        <f>ROUND(Budget!AS86*80%,0)</f>
        <v>0</v>
      </c>
      <c r="AT86" s="19">
        <f>ROUND(Budget!AT86*80%,0)</f>
        <v>0</v>
      </c>
      <c r="AU86" s="19">
        <f>ROUND(Budget!AU86*80%,0)</f>
        <v>2880</v>
      </c>
      <c r="AV86" s="19">
        <f>ROUND(Budget!AV86*80%,0)</f>
        <v>0</v>
      </c>
      <c r="AW86" s="19">
        <f>ROUND(Budget!AW86*80%,0)</f>
        <v>11520</v>
      </c>
      <c r="AX86" s="19">
        <f>ROUND(Budget!AX86*80%,0)</f>
        <v>0</v>
      </c>
      <c r="AY86" s="19">
        <f>ROUND(Budget!AY86*80%,0)</f>
        <v>0</v>
      </c>
      <c r="AZ86" s="19">
        <f>ROUND(Budget!AZ86*80%,0)</f>
        <v>0</v>
      </c>
      <c r="BA86" s="19">
        <f>ROUND(Budget!BA86*80%,0)</f>
        <v>0</v>
      </c>
      <c r="BB86" s="19">
        <f>ROUND(Budget!BB86*80%,0)</f>
        <v>0</v>
      </c>
      <c r="BC86" s="19">
        <f>ROUND(Budget!BC86*80%,0)</f>
        <v>0</v>
      </c>
      <c r="BD86" s="19">
        <f>ROUND(Budget!BD86*80%,0)</f>
        <v>0</v>
      </c>
      <c r="BE86" s="19">
        <f>ROUND(Budget!BE86*80%,0)</f>
        <v>0</v>
      </c>
      <c r="BF86" s="19">
        <f>ROUND(Budget!BF86*80%,0)</f>
        <v>0</v>
      </c>
      <c r="BG86" s="16">
        <f t="shared" si="4"/>
        <v>594196</v>
      </c>
      <c r="BH86" s="16">
        <f t="shared" si="4"/>
        <v>0</v>
      </c>
      <c r="BI86" s="104">
        <f t="shared" si="5"/>
        <v>594196</v>
      </c>
      <c r="BJ86" s="104">
        <f t="shared" si="6"/>
        <v>0</v>
      </c>
      <c r="BK86" s="105">
        <f t="shared" si="7"/>
        <v>16960</v>
      </c>
      <c r="BL86" s="106"/>
      <c r="BM86" s="105"/>
      <c r="BN86" s="106"/>
    </row>
    <row r="87" spans="1:66" x14ac:dyDescent="0.3">
      <c r="A87" s="26">
        <v>75.810699999999997</v>
      </c>
      <c r="B87" s="107" t="s">
        <v>1468</v>
      </c>
      <c r="C87" s="19">
        <f>ROUND(Budget!C87*80%,0)</f>
        <v>73861</v>
      </c>
      <c r="D87" s="19">
        <f>ROUND(Budget!D87*80%,0)</f>
        <v>0</v>
      </c>
      <c r="E87" s="19">
        <f>ROUND(Budget!E87*80%,0)</f>
        <v>153195</v>
      </c>
      <c r="F87" s="19">
        <f>ROUND(Budget!F87*80%,0)</f>
        <v>0</v>
      </c>
      <c r="G87" s="19">
        <f>ROUND(Budget!G87*80%,0)</f>
        <v>75782</v>
      </c>
      <c r="H87" s="19">
        <f>ROUND(Budget!H87*80%,0)</f>
        <v>0</v>
      </c>
      <c r="I87" s="19">
        <f>ROUND(Budget!I87*80%,0)</f>
        <v>75782</v>
      </c>
      <c r="J87" s="19">
        <f>ROUND(Budget!J87*80%,0)</f>
        <v>0</v>
      </c>
      <c r="K87" s="19">
        <f>ROUND(Budget!K87*80%,0)</f>
        <v>35671</v>
      </c>
      <c r="L87" s="19">
        <f>ROUND(Budget!L87*80%,0)</f>
        <v>0</v>
      </c>
      <c r="M87" s="19">
        <f>ROUND(Budget!M87*80%,0)</f>
        <v>109846</v>
      </c>
      <c r="N87" s="19">
        <f>ROUND(Budget!N87*80%,0)</f>
        <v>0</v>
      </c>
      <c r="O87" s="19">
        <f>ROUND(Budget!O87*80%,0)</f>
        <v>77290</v>
      </c>
      <c r="P87" s="19">
        <f>ROUND(Budget!P87*80%,0)</f>
        <v>0</v>
      </c>
      <c r="Q87" s="19">
        <f>ROUND(Budget!Q87*80%,0)</f>
        <v>0</v>
      </c>
      <c r="R87" s="19">
        <f>ROUND(Budget!R87*80%,0)</f>
        <v>0</v>
      </c>
      <c r="S87" s="19">
        <f>ROUND(Budget!S87*80%,0)</f>
        <v>141439</v>
      </c>
      <c r="T87" s="19">
        <f>ROUND(Budget!T87*80%,0)</f>
        <v>0</v>
      </c>
      <c r="U87" s="19">
        <f>ROUND(Budget!U87*80%,0)</f>
        <v>149370</v>
      </c>
      <c r="V87" s="19">
        <f>ROUND(Budget!V87*80%,0)</f>
        <v>0</v>
      </c>
      <c r="W87" s="19">
        <f>ROUND(Budget!W87*80%,0)</f>
        <v>199362</v>
      </c>
      <c r="X87" s="19">
        <f>ROUND(Budget!X87*80%,0)</f>
        <v>0</v>
      </c>
      <c r="Y87" s="19">
        <f>ROUND(Budget!Y87*80%,0)</f>
        <v>81679</v>
      </c>
      <c r="Z87" s="19">
        <f>ROUND(Budget!Z87*80%,0)</f>
        <v>0</v>
      </c>
      <c r="AA87" s="19">
        <f>ROUND(Budget!AA87*80%,0)</f>
        <v>30011</v>
      </c>
      <c r="AB87" s="19">
        <f>ROUND(Budget!AB87*80%,0)</f>
        <v>0</v>
      </c>
      <c r="AC87" s="19">
        <f>ROUND(Budget!AC87*80%,0)</f>
        <v>0</v>
      </c>
      <c r="AD87" s="19">
        <f>ROUND(Budget!AD87*80%,0)</f>
        <v>0</v>
      </c>
      <c r="AE87" s="19">
        <f>ROUND(Budget!AE87*80%,0)</f>
        <v>0</v>
      </c>
      <c r="AF87" s="19">
        <f>ROUND(Budget!AF87*80%,0)</f>
        <v>0</v>
      </c>
      <c r="AG87" s="19">
        <f>ROUND(Budget!AG87*80%,0)</f>
        <v>0</v>
      </c>
      <c r="AH87" s="19">
        <f>ROUND(Budget!AH87*80%,0)</f>
        <v>0</v>
      </c>
      <c r="AI87" s="19">
        <f>ROUND(Budget!AI87*80%,0)</f>
        <v>162148</v>
      </c>
      <c r="AJ87" s="19">
        <f>ROUND(Budget!AJ87*80%,0)</f>
        <v>0</v>
      </c>
      <c r="AK87" s="19">
        <f>ROUND(Budget!AK87*80%,0)</f>
        <v>78557</v>
      </c>
      <c r="AL87" s="19">
        <f>ROUND(Budget!AL87*80%,0)</f>
        <v>0</v>
      </c>
      <c r="AM87" s="19">
        <f>ROUND(Budget!AM87*80%,0)</f>
        <v>12790</v>
      </c>
      <c r="AN87" s="19">
        <f>ROUND(Budget!AN87*80%,0)</f>
        <v>0</v>
      </c>
      <c r="AO87" s="19">
        <f>ROUND(Budget!AO87*80%,0)</f>
        <v>0</v>
      </c>
      <c r="AP87" s="19">
        <f>ROUND(Budget!AP87*80%,0)</f>
        <v>0</v>
      </c>
      <c r="AQ87" s="19">
        <f>ROUND(Budget!AQ87*80%,0)</f>
        <v>0</v>
      </c>
      <c r="AR87" s="19">
        <f>ROUND(Budget!AR87*80%,0)</f>
        <v>0</v>
      </c>
      <c r="AS87" s="19">
        <f>ROUND(Budget!AS87*80%,0)</f>
        <v>0</v>
      </c>
      <c r="AT87" s="19">
        <f>ROUND(Budget!AT87*80%,0)</f>
        <v>0</v>
      </c>
      <c r="AU87" s="19">
        <f>ROUND(Budget!AU87*80%,0)</f>
        <v>0</v>
      </c>
      <c r="AV87" s="19">
        <f>ROUND(Budget!AV87*80%,0)</f>
        <v>0</v>
      </c>
      <c r="AW87" s="19">
        <f>ROUND(Budget!AW87*80%,0)</f>
        <v>0</v>
      </c>
      <c r="AX87" s="19">
        <f>ROUND(Budget!AX87*80%,0)</f>
        <v>0</v>
      </c>
      <c r="AY87" s="19">
        <f>ROUND(Budget!AY87*80%,0)</f>
        <v>0</v>
      </c>
      <c r="AZ87" s="19">
        <f>ROUND(Budget!AZ87*80%,0)</f>
        <v>0</v>
      </c>
      <c r="BA87" s="19">
        <f>ROUND(Budget!BA87*80%,0)</f>
        <v>0</v>
      </c>
      <c r="BB87" s="19">
        <f>ROUND(Budget!BB87*80%,0)</f>
        <v>0</v>
      </c>
      <c r="BC87" s="19">
        <f>ROUND(Budget!BC87*80%,0)</f>
        <v>0</v>
      </c>
      <c r="BD87" s="19">
        <f>ROUND(Budget!BD87*80%,0)</f>
        <v>0</v>
      </c>
      <c r="BE87" s="19">
        <f>ROUND(Budget!BE87*80%,0)</f>
        <v>0</v>
      </c>
      <c r="BF87" s="19">
        <f>ROUND(Budget!BF87*80%,0)</f>
        <v>0</v>
      </c>
      <c r="BG87" s="16">
        <f t="shared" si="4"/>
        <v>1456783</v>
      </c>
      <c r="BH87" s="16">
        <f t="shared" si="4"/>
        <v>0</v>
      </c>
      <c r="BI87" s="104">
        <f t="shared" si="5"/>
        <v>1456783</v>
      </c>
      <c r="BJ87" s="104">
        <f t="shared" si="6"/>
        <v>0</v>
      </c>
      <c r="BK87" s="105">
        <f t="shared" si="7"/>
        <v>30011</v>
      </c>
      <c r="BL87" s="106"/>
      <c r="BM87" s="105"/>
      <c r="BN87" s="106"/>
    </row>
    <row r="88" spans="1:66" ht="31.5" x14ac:dyDescent="0.3">
      <c r="A88" s="26">
        <v>75.830699999999993</v>
      </c>
      <c r="B88" s="107" t="s">
        <v>1470</v>
      </c>
      <c r="C88" s="19">
        <f>ROUND(Budget!C88*80%,0)</f>
        <v>0</v>
      </c>
      <c r="D88" s="19">
        <f>ROUND(Budget!D88*80%,0)</f>
        <v>0</v>
      </c>
      <c r="E88" s="19">
        <f>ROUND(Budget!E88*80%,0)</f>
        <v>0</v>
      </c>
      <c r="F88" s="19">
        <f>ROUND(Budget!F88*80%,0)</f>
        <v>0</v>
      </c>
      <c r="G88" s="19">
        <f>ROUND(Budget!G88*80%,0)</f>
        <v>0</v>
      </c>
      <c r="H88" s="19">
        <f>ROUND(Budget!H88*80%,0)</f>
        <v>0</v>
      </c>
      <c r="I88" s="19">
        <f>ROUND(Budget!I88*80%,0)</f>
        <v>0</v>
      </c>
      <c r="J88" s="19">
        <f>ROUND(Budget!J88*80%,0)</f>
        <v>0</v>
      </c>
      <c r="K88" s="19">
        <f>ROUND(Budget!K88*80%,0)</f>
        <v>0</v>
      </c>
      <c r="L88" s="19">
        <f>ROUND(Budget!L88*80%,0)</f>
        <v>0</v>
      </c>
      <c r="M88" s="19">
        <f>ROUND(Budget!M88*80%,0)</f>
        <v>0</v>
      </c>
      <c r="N88" s="19">
        <f>ROUND(Budget!N88*80%,0)</f>
        <v>0</v>
      </c>
      <c r="O88" s="19">
        <f>ROUND(Budget!O88*80%,0)</f>
        <v>0</v>
      </c>
      <c r="P88" s="19">
        <f>ROUND(Budget!P88*80%,0)</f>
        <v>0</v>
      </c>
      <c r="Q88" s="19">
        <f>ROUND(Budget!Q88*80%,0)</f>
        <v>112531</v>
      </c>
      <c r="R88" s="19">
        <f>ROUND(Budget!R88*80%,0)</f>
        <v>0</v>
      </c>
      <c r="S88" s="19">
        <f>ROUND(Budget!S88*80%,0)</f>
        <v>0</v>
      </c>
      <c r="T88" s="19">
        <f>ROUND(Budget!T88*80%,0)</f>
        <v>0</v>
      </c>
      <c r="U88" s="19">
        <f>ROUND(Budget!U88*80%,0)</f>
        <v>0</v>
      </c>
      <c r="V88" s="19">
        <f>ROUND(Budget!V88*80%,0)</f>
        <v>0</v>
      </c>
      <c r="W88" s="19">
        <f>ROUND(Budget!W88*80%,0)</f>
        <v>0</v>
      </c>
      <c r="X88" s="19">
        <f>ROUND(Budget!X88*80%,0)</f>
        <v>0</v>
      </c>
      <c r="Y88" s="19">
        <f>ROUND(Budget!Y88*80%,0)</f>
        <v>0</v>
      </c>
      <c r="Z88" s="19">
        <f>ROUND(Budget!Z88*80%,0)</f>
        <v>0</v>
      </c>
      <c r="AA88" s="19">
        <f>ROUND(Budget!AA88*80%,0)</f>
        <v>0</v>
      </c>
      <c r="AB88" s="19">
        <f>ROUND(Budget!AB88*80%,0)</f>
        <v>0</v>
      </c>
      <c r="AC88" s="19">
        <f>ROUND(Budget!AC88*80%,0)</f>
        <v>368310</v>
      </c>
      <c r="AD88" s="19">
        <f>ROUND(Budget!AD88*80%,0)</f>
        <v>0</v>
      </c>
      <c r="AE88" s="19">
        <f>ROUND(Budget!AE88*80%,0)</f>
        <v>115324</v>
      </c>
      <c r="AF88" s="19">
        <f>ROUND(Budget!AF88*80%,0)</f>
        <v>0</v>
      </c>
      <c r="AG88" s="19">
        <f>ROUND(Budget!AG88*80%,0)</f>
        <v>225626</v>
      </c>
      <c r="AH88" s="19">
        <f>ROUND(Budget!AH88*80%,0)</f>
        <v>0</v>
      </c>
      <c r="AI88" s="19">
        <f>ROUND(Budget!AI88*80%,0)</f>
        <v>0</v>
      </c>
      <c r="AJ88" s="19">
        <f>ROUND(Budget!AJ88*80%,0)</f>
        <v>0</v>
      </c>
      <c r="AK88" s="19">
        <f>ROUND(Budget!AK88*80%,0)</f>
        <v>0</v>
      </c>
      <c r="AL88" s="19">
        <f>ROUND(Budget!AL88*80%,0)</f>
        <v>0</v>
      </c>
      <c r="AM88" s="19">
        <f>ROUND(Budget!AM88*80%,0)</f>
        <v>0</v>
      </c>
      <c r="AN88" s="19">
        <f>ROUND(Budget!AN88*80%,0)</f>
        <v>0</v>
      </c>
      <c r="AO88" s="19">
        <f>ROUND(Budget!AO88*80%,0)</f>
        <v>0</v>
      </c>
      <c r="AP88" s="19">
        <f>ROUND(Budget!AP88*80%,0)</f>
        <v>0</v>
      </c>
      <c r="AQ88" s="19">
        <f>ROUND(Budget!AQ88*80%,0)</f>
        <v>0</v>
      </c>
      <c r="AR88" s="19">
        <f>ROUND(Budget!AR88*80%,0)</f>
        <v>0</v>
      </c>
      <c r="AS88" s="19">
        <f>ROUND(Budget!AS88*80%,0)</f>
        <v>0</v>
      </c>
      <c r="AT88" s="19">
        <f>ROUND(Budget!AT88*80%,0)</f>
        <v>0</v>
      </c>
      <c r="AU88" s="19">
        <f>ROUND(Budget!AU88*80%,0)</f>
        <v>0</v>
      </c>
      <c r="AV88" s="19">
        <f>ROUND(Budget!AV88*80%,0)</f>
        <v>0</v>
      </c>
      <c r="AW88" s="19">
        <f>ROUND(Budget!AW88*80%,0)</f>
        <v>0</v>
      </c>
      <c r="AX88" s="19">
        <f>ROUND(Budget!AX88*80%,0)</f>
        <v>0</v>
      </c>
      <c r="AY88" s="19">
        <f>ROUND(Budget!AY88*80%,0)</f>
        <v>690144637</v>
      </c>
      <c r="AZ88" s="19">
        <f>ROUND(Budget!AZ88*80%,0)</f>
        <v>0</v>
      </c>
      <c r="BA88" s="19">
        <f>ROUND(Budget!BA88*80%,0)</f>
        <v>0</v>
      </c>
      <c r="BB88" s="19">
        <f>ROUND(Budget!BB88*80%,0)</f>
        <v>0</v>
      </c>
      <c r="BC88" s="19">
        <f>ROUND(Budget!BC88*80%,0)</f>
        <v>0</v>
      </c>
      <c r="BD88" s="19">
        <f>ROUND(Budget!BD88*80%,0)</f>
        <v>0</v>
      </c>
      <c r="BE88" s="19">
        <f>ROUND(Budget!BE88*80%,0)</f>
        <v>0</v>
      </c>
      <c r="BF88" s="19">
        <f>ROUND(Budget!BF88*80%,0)</f>
        <v>0</v>
      </c>
      <c r="BG88" s="16">
        <f t="shared" si="4"/>
        <v>690966428</v>
      </c>
      <c r="BH88" s="16">
        <f t="shared" si="4"/>
        <v>0</v>
      </c>
      <c r="BI88" s="104">
        <f t="shared" si="5"/>
        <v>690966428</v>
      </c>
      <c r="BJ88" s="104">
        <f t="shared" si="6"/>
        <v>0</v>
      </c>
      <c r="BK88" s="105">
        <f t="shared" si="7"/>
        <v>0</v>
      </c>
      <c r="BL88" s="106"/>
      <c r="BM88" s="105"/>
      <c r="BN88" s="106"/>
    </row>
    <row r="89" spans="1:66" x14ac:dyDescent="0.3">
      <c r="A89" s="26">
        <v>75.831699999999998</v>
      </c>
      <c r="B89" s="107" t="s">
        <v>1471</v>
      </c>
      <c r="C89" s="19">
        <f>ROUND(Budget!C89*80%,0)</f>
        <v>5992082</v>
      </c>
      <c r="D89" s="19">
        <f>ROUND(Budget!D89*80%,0)</f>
        <v>0</v>
      </c>
      <c r="E89" s="19">
        <f>ROUND(Budget!E89*80%,0)</f>
        <v>7094533</v>
      </c>
      <c r="F89" s="19">
        <f>ROUND(Budget!F89*80%,0)</f>
        <v>0</v>
      </c>
      <c r="G89" s="19">
        <f>ROUND(Budget!G89*80%,0)</f>
        <v>6585080</v>
      </c>
      <c r="H89" s="19">
        <f>ROUND(Budget!H89*80%,0)</f>
        <v>0</v>
      </c>
      <c r="I89" s="19">
        <f>ROUND(Budget!I89*80%,0)</f>
        <v>6585080</v>
      </c>
      <c r="J89" s="19">
        <f>ROUND(Budget!J89*80%,0)</f>
        <v>0</v>
      </c>
      <c r="K89" s="19">
        <f>ROUND(Budget!K89*80%,0)</f>
        <v>2410078</v>
      </c>
      <c r="L89" s="19">
        <f>ROUND(Budget!L89*80%,0)</f>
        <v>0</v>
      </c>
      <c r="M89" s="19">
        <f>ROUND(Budget!M89*80%,0)</f>
        <v>6212005</v>
      </c>
      <c r="N89" s="19">
        <f>ROUND(Budget!N89*80%,0)</f>
        <v>0</v>
      </c>
      <c r="O89" s="19">
        <f>ROUND(Budget!O89*80%,0)</f>
        <v>4941874</v>
      </c>
      <c r="P89" s="19">
        <f>ROUND(Budget!P89*80%,0)</f>
        <v>0</v>
      </c>
      <c r="Q89" s="19">
        <f>ROUND(Budget!Q89*80%,0)</f>
        <v>7353086</v>
      </c>
      <c r="R89" s="19">
        <f>ROUND(Budget!R89*80%,0)</f>
        <v>0</v>
      </c>
      <c r="S89" s="19">
        <f>ROUND(Budget!S89*80%,0)</f>
        <v>5247580</v>
      </c>
      <c r="T89" s="19">
        <f>ROUND(Budget!T89*80%,0)</f>
        <v>0</v>
      </c>
      <c r="U89" s="19">
        <f>ROUND(Budget!U89*80%,0)</f>
        <v>5964243</v>
      </c>
      <c r="V89" s="19">
        <f>ROUND(Budget!V89*80%,0)</f>
        <v>0</v>
      </c>
      <c r="W89" s="19">
        <f>ROUND(Budget!W89*80%,0)</f>
        <v>5770628</v>
      </c>
      <c r="X89" s="19">
        <f>ROUND(Budget!X89*80%,0)</f>
        <v>0</v>
      </c>
      <c r="Y89" s="19">
        <f>ROUND(Budget!Y89*80%,0)</f>
        <v>3320513</v>
      </c>
      <c r="Z89" s="19">
        <f>ROUND(Budget!Z89*80%,0)</f>
        <v>0</v>
      </c>
      <c r="AA89" s="19">
        <f>ROUND(Budget!AA89*80%,0)</f>
        <v>2741777</v>
      </c>
      <c r="AB89" s="19">
        <f>ROUND(Budget!AB89*80%,0)</f>
        <v>0</v>
      </c>
      <c r="AC89" s="19">
        <f>ROUND(Budget!AC89*80%,0)</f>
        <v>8844846</v>
      </c>
      <c r="AD89" s="19">
        <f>ROUND(Budget!AD89*80%,0)</f>
        <v>0</v>
      </c>
      <c r="AE89" s="19">
        <f>ROUND(Budget!AE89*80%,0)</f>
        <v>5666911</v>
      </c>
      <c r="AF89" s="19">
        <f>ROUND(Budget!AF89*80%,0)</f>
        <v>0</v>
      </c>
      <c r="AG89" s="19">
        <f>ROUND(Budget!AG89*80%,0)</f>
        <v>7886629</v>
      </c>
      <c r="AH89" s="19">
        <f>ROUND(Budget!AH89*80%,0)</f>
        <v>0</v>
      </c>
      <c r="AI89" s="19">
        <f>ROUND(Budget!AI89*80%,0)</f>
        <v>5907533</v>
      </c>
      <c r="AJ89" s="19">
        <f>ROUND(Budget!AJ89*80%,0)</f>
        <v>0</v>
      </c>
      <c r="AK89" s="19">
        <f>ROUND(Budget!AK89*80%,0)</f>
        <v>5110112</v>
      </c>
      <c r="AL89" s="19">
        <f>ROUND(Budget!AL89*80%,0)</f>
        <v>0</v>
      </c>
      <c r="AM89" s="19">
        <f>ROUND(Budget!AM89*80%,0)</f>
        <v>2058903</v>
      </c>
      <c r="AN89" s="19">
        <f>ROUND(Budget!AN89*80%,0)</f>
        <v>0</v>
      </c>
      <c r="AO89" s="19">
        <f>ROUND(Budget!AO89*80%,0)</f>
        <v>256198</v>
      </c>
      <c r="AP89" s="19">
        <f>ROUND(Budget!AP89*80%,0)</f>
        <v>0</v>
      </c>
      <c r="AQ89" s="19">
        <f>ROUND(Budget!AQ89*80%,0)</f>
        <v>819950</v>
      </c>
      <c r="AR89" s="19">
        <f>ROUND(Budget!AR89*80%,0)</f>
        <v>0</v>
      </c>
      <c r="AS89" s="19">
        <f>ROUND(Budget!AS89*80%,0)</f>
        <v>562148</v>
      </c>
      <c r="AT89" s="19">
        <f>ROUND(Budget!AT89*80%,0)</f>
        <v>0</v>
      </c>
      <c r="AU89" s="19">
        <f>ROUND(Budget!AU89*80%,0)</f>
        <v>409038</v>
      </c>
      <c r="AV89" s="19">
        <f>ROUND(Budget!AV89*80%,0)</f>
        <v>0</v>
      </c>
      <c r="AW89" s="19">
        <f>ROUND(Budget!AW89*80%,0)</f>
        <v>4024439</v>
      </c>
      <c r="AX89" s="19">
        <f>ROUND(Budget!AX89*80%,0)</f>
        <v>0</v>
      </c>
      <c r="AY89" s="19">
        <f>ROUND(Budget!AY89*80%,0)</f>
        <v>0</v>
      </c>
      <c r="AZ89" s="19">
        <f>ROUND(Budget!AZ89*80%,0)</f>
        <v>0</v>
      </c>
      <c r="BA89" s="19">
        <f>ROUND(Budget!BA89*80%,0)</f>
        <v>0</v>
      </c>
      <c r="BB89" s="19">
        <f>ROUND(Budget!BB89*80%,0)</f>
        <v>0</v>
      </c>
      <c r="BC89" s="19">
        <f>ROUND(Budget!BC89*80%,0)</f>
        <v>0</v>
      </c>
      <c r="BD89" s="19">
        <f>ROUND(Budget!BD89*80%,0)</f>
        <v>0</v>
      </c>
      <c r="BE89" s="19">
        <f>ROUND(Budget!BE89*80%,0)</f>
        <v>0</v>
      </c>
      <c r="BF89" s="19">
        <f>ROUND(Budget!BF89*80%,0)</f>
        <v>0</v>
      </c>
      <c r="BG89" s="16">
        <f t="shared" si="4"/>
        <v>111765266</v>
      </c>
      <c r="BH89" s="16">
        <f t="shared" si="4"/>
        <v>0</v>
      </c>
      <c r="BI89" s="104">
        <f t="shared" si="5"/>
        <v>111765266</v>
      </c>
      <c r="BJ89" s="104">
        <f t="shared" si="6"/>
        <v>0</v>
      </c>
      <c r="BK89" s="105">
        <f t="shared" si="7"/>
        <v>2741777</v>
      </c>
      <c r="BL89" s="106"/>
      <c r="BM89" s="105"/>
      <c r="BN89" s="106"/>
    </row>
    <row r="90" spans="1:66" x14ac:dyDescent="0.3">
      <c r="A90" s="26">
        <v>75.840699999999998</v>
      </c>
      <c r="B90" s="107" t="s">
        <v>1472</v>
      </c>
      <c r="C90" s="19">
        <f>ROUND(Budget!C90*80%,0)</f>
        <v>0</v>
      </c>
      <c r="D90" s="19">
        <f>ROUND(Budget!D90*80%,0)</f>
        <v>0</v>
      </c>
      <c r="E90" s="19">
        <f>ROUND(Budget!E90*80%,0)</f>
        <v>0</v>
      </c>
      <c r="F90" s="19">
        <f>ROUND(Budget!F90*80%,0)</f>
        <v>0</v>
      </c>
      <c r="G90" s="19">
        <f>ROUND(Budget!G90*80%,0)</f>
        <v>0</v>
      </c>
      <c r="H90" s="19">
        <f>ROUND(Budget!H90*80%,0)</f>
        <v>0</v>
      </c>
      <c r="I90" s="19">
        <f>ROUND(Budget!I90*80%,0)</f>
        <v>0</v>
      </c>
      <c r="J90" s="19">
        <f>ROUND(Budget!J90*80%,0)</f>
        <v>0</v>
      </c>
      <c r="K90" s="19">
        <f>ROUND(Budget!K90*80%,0)</f>
        <v>0</v>
      </c>
      <c r="L90" s="19">
        <f>ROUND(Budget!L90*80%,0)</f>
        <v>0</v>
      </c>
      <c r="M90" s="19">
        <f>ROUND(Budget!M90*80%,0)</f>
        <v>0</v>
      </c>
      <c r="N90" s="19">
        <f>ROUND(Budget!N90*80%,0)</f>
        <v>0</v>
      </c>
      <c r="O90" s="19">
        <f>ROUND(Budget!O90*80%,0)</f>
        <v>0</v>
      </c>
      <c r="P90" s="19">
        <f>ROUND(Budget!P90*80%,0)</f>
        <v>0</v>
      </c>
      <c r="Q90" s="19">
        <f>ROUND(Budget!Q90*80%,0)</f>
        <v>0</v>
      </c>
      <c r="R90" s="19">
        <f>ROUND(Budget!R90*80%,0)</f>
        <v>0</v>
      </c>
      <c r="S90" s="19">
        <f>ROUND(Budget!S90*80%,0)</f>
        <v>0</v>
      </c>
      <c r="T90" s="19">
        <f>ROUND(Budget!T90*80%,0)</f>
        <v>0</v>
      </c>
      <c r="U90" s="19">
        <f>ROUND(Budget!U90*80%,0)</f>
        <v>0</v>
      </c>
      <c r="V90" s="19">
        <f>ROUND(Budget!V90*80%,0)</f>
        <v>0</v>
      </c>
      <c r="W90" s="19">
        <f>ROUND(Budget!W90*80%,0)</f>
        <v>0</v>
      </c>
      <c r="X90" s="19">
        <f>ROUND(Budget!X90*80%,0)</f>
        <v>0</v>
      </c>
      <c r="Y90" s="19">
        <f>ROUND(Budget!Y90*80%,0)</f>
        <v>0</v>
      </c>
      <c r="Z90" s="19">
        <f>ROUND(Budget!Z90*80%,0)</f>
        <v>0</v>
      </c>
      <c r="AA90" s="19">
        <f>ROUND(Budget!AA90*80%,0)</f>
        <v>0</v>
      </c>
      <c r="AB90" s="19">
        <f>ROUND(Budget!AB90*80%,0)</f>
        <v>0</v>
      </c>
      <c r="AC90" s="19">
        <f>ROUND(Budget!AC90*80%,0)</f>
        <v>0</v>
      </c>
      <c r="AD90" s="19">
        <f>ROUND(Budget!AD90*80%,0)</f>
        <v>0</v>
      </c>
      <c r="AE90" s="19">
        <f>ROUND(Budget!AE90*80%,0)</f>
        <v>0</v>
      </c>
      <c r="AF90" s="19">
        <f>ROUND(Budget!AF90*80%,0)</f>
        <v>0</v>
      </c>
      <c r="AG90" s="19">
        <f>ROUND(Budget!AG90*80%,0)</f>
        <v>0</v>
      </c>
      <c r="AH90" s="19">
        <f>ROUND(Budget!AH90*80%,0)</f>
        <v>0</v>
      </c>
      <c r="AI90" s="19">
        <f>ROUND(Budget!AI90*80%,0)</f>
        <v>0</v>
      </c>
      <c r="AJ90" s="19">
        <f>ROUND(Budget!AJ90*80%,0)</f>
        <v>0</v>
      </c>
      <c r="AK90" s="19">
        <f>ROUND(Budget!AK90*80%,0)</f>
        <v>0</v>
      </c>
      <c r="AL90" s="19">
        <f>ROUND(Budget!AL90*80%,0)</f>
        <v>0</v>
      </c>
      <c r="AM90" s="19">
        <f>ROUND(Budget!AM90*80%,0)</f>
        <v>0</v>
      </c>
      <c r="AN90" s="19">
        <f>ROUND(Budget!AN90*80%,0)</f>
        <v>0</v>
      </c>
      <c r="AO90" s="19">
        <f>ROUND(Budget!AO90*80%,0)</f>
        <v>0</v>
      </c>
      <c r="AP90" s="19">
        <f>ROUND(Budget!AP90*80%,0)</f>
        <v>0</v>
      </c>
      <c r="AQ90" s="19">
        <f>ROUND(Budget!AQ90*80%,0)</f>
        <v>0</v>
      </c>
      <c r="AR90" s="19">
        <f>ROUND(Budget!AR90*80%,0)</f>
        <v>0</v>
      </c>
      <c r="AS90" s="19">
        <f>ROUND(Budget!AS90*80%,0)</f>
        <v>0</v>
      </c>
      <c r="AT90" s="19">
        <f>ROUND(Budget!AT90*80%,0)</f>
        <v>0</v>
      </c>
      <c r="AU90" s="19">
        <f>ROUND(Budget!AU90*80%,0)</f>
        <v>0</v>
      </c>
      <c r="AV90" s="19">
        <f>ROUND(Budget!AV90*80%,0)</f>
        <v>0</v>
      </c>
      <c r="AW90" s="19">
        <f>ROUND(Budget!AW90*80%,0)</f>
        <v>0</v>
      </c>
      <c r="AX90" s="19">
        <f>ROUND(Budget!AX90*80%,0)</f>
        <v>0</v>
      </c>
      <c r="AY90" s="19">
        <f>ROUND(Budget!AY90*80%,0)</f>
        <v>76951721</v>
      </c>
      <c r="AZ90" s="19">
        <f>ROUND(Budget!AZ90*80%,0)</f>
        <v>0</v>
      </c>
      <c r="BA90" s="19">
        <f>ROUND(Budget!BA90*80%,0)</f>
        <v>0</v>
      </c>
      <c r="BB90" s="19">
        <f>ROUND(Budget!BB90*80%,0)</f>
        <v>0</v>
      </c>
      <c r="BC90" s="19">
        <f>ROUND(Budget!BC90*80%,0)</f>
        <v>0</v>
      </c>
      <c r="BD90" s="19">
        <f>ROUND(Budget!BD90*80%,0)</f>
        <v>0</v>
      </c>
      <c r="BE90" s="19">
        <f>ROUND(Budget!BE90*80%,0)</f>
        <v>0</v>
      </c>
      <c r="BF90" s="19">
        <f>ROUND(Budget!BF90*80%,0)</f>
        <v>0</v>
      </c>
      <c r="BG90" s="16">
        <f t="shared" ref="BG90:BH141" si="8">C90+E90+G90+I90+K90+M90+O90+Q90+S90+U90+W90+Y90+AA90+AC90+AE90+AG90+AI90+AK90+AM90+AO90+AQ90+AS90+AU90+AW90+AY90+BA90+BC90+BE90</f>
        <v>76951721</v>
      </c>
      <c r="BH90" s="16">
        <f t="shared" si="8"/>
        <v>0</v>
      </c>
      <c r="BI90" s="104">
        <f t="shared" si="5"/>
        <v>76951721</v>
      </c>
      <c r="BJ90" s="104">
        <f t="shared" si="6"/>
        <v>0</v>
      </c>
      <c r="BK90" s="105">
        <f t="shared" si="7"/>
        <v>0</v>
      </c>
      <c r="BL90" s="106"/>
      <c r="BM90" s="105"/>
      <c r="BN90" s="106"/>
    </row>
    <row r="91" spans="1:66" x14ac:dyDescent="0.3">
      <c r="A91" s="26">
        <v>75.860699999999994</v>
      </c>
      <c r="B91" s="107" t="s">
        <v>1473</v>
      </c>
      <c r="C91" s="19">
        <f>ROUND(Budget!C91*80%,0)</f>
        <v>0</v>
      </c>
      <c r="D91" s="19">
        <f>ROUND(Budget!D91*80%,0)</f>
        <v>0</v>
      </c>
      <c r="E91" s="19">
        <f>ROUND(Budget!E91*80%,0)</f>
        <v>114853</v>
      </c>
      <c r="F91" s="19">
        <f>ROUND(Budget!F91*80%,0)</f>
        <v>0</v>
      </c>
      <c r="G91" s="19">
        <f>ROUND(Budget!G91*80%,0)</f>
        <v>0</v>
      </c>
      <c r="H91" s="19">
        <f>ROUND(Budget!H91*80%,0)</f>
        <v>0</v>
      </c>
      <c r="I91" s="19">
        <f>ROUND(Budget!I91*80%,0)</f>
        <v>0</v>
      </c>
      <c r="J91" s="19">
        <f>ROUND(Budget!J91*80%,0)</f>
        <v>0</v>
      </c>
      <c r="K91" s="19">
        <f>ROUND(Budget!K91*80%,0)</f>
        <v>0</v>
      </c>
      <c r="L91" s="19">
        <f>ROUND(Budget!L91*80%,0)</f>
        <v>0</v>
      </c>
      <c r="M91" s="19">
        <f>ROUND(Budget!M91*80%,0)</f>
        <v>236290</v>
      </c>
      <c r="N91" s="19">
        <f>ROUND(Budget!N91*80%,0)</f>
        <v>0</v>
      </c>
      <c r="O91" s="19">
        <f>ROUND(Budget!O91*80%,0)</f>
        <v>0</v>
      </c>
      <c r="P91" s="19">
        <f>ROUND(Budget!P91*80%,0)</f>
        <v>0</v>
      </c>
      <c r="Q91" s="19">
        <f>ROUND(Budget!Q91*80%,0)</f>
        <v>281956</v>
      </c>
      <c r="R91" s="19">
        <f>ROUND(Budget!R91*80%,0)</f>
        <v>0</v>
      </c>
      <c r="S91" s="19">
        <f>ROUND(Budget!S91*80%,0)</f>
        <v>115776</v>
      </c>
      <c r="T91" s="19">
        <f>ROUND(Budget!T91*80%,0)</f>
        <v>0</v>
      </c>
      <c r="U91" s="19">
        <f>ROUND(Budget!U91*80%,0)</f>
        <v>262377</v>
      </c>
      <c r="V91" s="19">
        <f>ROUND(Budget!V91*80%,0)</f>
        <v>0</v>
      </c>
      <c r="W91" s="19">
        <f>ROUND(Budget!W91*80%,0)</f>
        <v>510579</v>
      </c>
      <c r="X91" s="19">
        <f>ROUND(Budget!X91*80%,0)</f>
        <v>0</v>
      </c>
      <c r="Y91" s="19">
        <f>ROUND(Budget!Y91*80%,0)</f>
        <v>114880</v>
      </c>
      <c r="Z91" s="19">
        <f>ROUND(Budget!Z91*80%,0)</f>
        <v>0</v>
      </c>
      <c r="AA91" s="19">
        <f>ROUND(Budget!AA91*80%,0)</f>
        <v>124444</v>
      </c>
      <c r="AB91" s="19">
        <f>ROUND(Budget!AB91*80%,0)</f>
        <v>0</v>
      </c>
      <c r="AC91" s="19">
        <f>ROUND(Budget!AC91*80%,0)</f>
        <v>270650</v>
      </c>
      <c r="AD91" s="19">
        <f>ROUND(Budget!AD91*80%,0)</f>
        <v>0</v>
      </c>
      <c r="AE91" s="19">
        <f>ROUND(Budget!AE91*80%,0)</f>
        <v>140784</v>
      </c>
      <c r="AF91" s="19">
        <f>ROUND(Budget!AF91*80%,0)</f>
        <v>0</v>
      </c>
      <c r="AG91" s="19">
        <f>ROUND(Budget!AG91*80%,0)</f>
        <v>114478</v>
      </c>
      <c r="AH91" s="19">
        <f>ROUND(Budget!AH91*80%,0)</f>
        <v>0</v>
      </c>
      <c r="AI91" s="19">
        <f>ROUND(Budget!AI91*80%,0)</f>
        <v>0</v>
      </c>
      <c r="AJ91" s="19">
        <f>ROUND(Budget!AJ91*80%,0)</f>
        <v>0</v>
      </c>
      <c r="AK91" s="19">
        <f>ROUND(Budget!AK91*80%,0)</f>
        <v>374719</v>
      </c>
      <c r="AL91" s="19">
        <f>ROUND(Budget!AL91*80%,0)</f>
        <v>0</v>
      </c>
      <c r="AM91" s="19">
        <f>ROUND(Budget!AM91*80%,0)</f>
        <v>0</v>
      </c>
      <c r="AN91" s="19">
        <f>ROUND(Budget!AN91*80%,0)</f>
        <v>0</v>
      </c>
      <c r="AO91" s="19">
        <f>ROUND(Budget!AO91*80%,0)</f>
        <v>0</v>
      </c>
      <c r="AP91" s="19">
        <f>ROUND(Budget!AP91*80%,0)</f>
        <v>0</v>
      </c>
      <c r="AQ91" s="19">
        <f>ROUND(Budget!AQ91*80%,0)</f>
        <v>0</v>
      </c>
      <c r="AR91" s="19">
        <f>ROUND(Budget!AR91*80%,0)</f>
        <v>0</v>
      </c>
      <c r="AS91" s="19">
        <f>ROUND(Budget!AS91*80%,0)</f>
        <v>0</v>
      </c>
      <c r="AT91" s="19">
        <f>ROUND(Budget!AT91*80%,0)</f>
        <v>0</v>
      </c>
      <c r="AU91" s="19">
        <f>ROUND(Budget!AU91*80%,0)</f>
        <v>0</v>
      </c>
      <c r="AV91" s="19">
        <f>ROUND(Budget!AV91*80%,0)</f>
        <v>0</v>
      </c>
      <c r="AW91" s="19">
        <f>ROUND(Budget!AW91*80%,0)</f>
        <v>234448</v>
      </c>
      <c r="AX91" s="19">
        <f>ROUND(Budget!AX91*80%,0)</f>
        <v>0</v>
      </c>
      <c r="AY91" s="19">
        <f>ROUND(Budget!AY91*80%,0)</f>
        <v>0</v>
      </c>
      <c r="AZ91" s="19">
        <f>ROUND(Budget!AZ91*80%,0)</f>
        <v>0</v>
      </c>
      <c r="BA91" s="19">
        <f>ROUND(Budget!BA91*80%,0)</f>
        <v>0</v>
      </c>
      <c r="BB91" s="19">
        <f>ROUND(Budget!BB91*80%,0)</f>
        <v>0</v>
      </c>
      <c r="BC91" s="19">
        <f>ROUND(Budget!BC91*80%,0)</f>
        <v>0</v>
      </c>
      <c r="BD91" s="19">
        <f>ROUND(Budget!BD91*80%,0)</f>
        <v>0</v>
      </c>
      <c r="BE91" s="19">
        <f>ROUND(Budget!BE91*80%,0)</f>
        <v>0</v>
      </c>
      <c r="BF91" s="19">
        <f>ROUND(Budget!BF91*80%,0)</f>
        <v>0</v>
      </c>
      <c r="BG91" s="16">
        <f t="shared" si="8"/>
        <v>2896234</v>
      </c>
      <c r="BH91" s="16">
        <f t="shared" si="8"/>
        <v>0</v>
      </c>
      <c r="BI91" s="104">
        <f t="shared" si="5"/>
        <v>2896234</v>
      </c>
      <c r="BJ91" s="104">
        <f t="shared" si="6"/>
        <v>0</v>
      </c>
      <c r="BK91" s="105">
        <f t="shared" si="7"/>
        <v>124444</v>
      </c>
      <c r="BL91" s="106"/>
      <c r="BM91" s="105"/>
      <c r="BN91" s="106"/>
    </row>
    <row r="92" spans="1:66" x14ac:dyDescent="0.3">
      <c r="A92" s="26">
        <v>75.861699999999999</v>
      </c>
      <c r="B92" s="107" t="s">
        <v>1473</v>
      </c>
      <c r="C92" s="19">
        <f>ROUND(Budget!C92*80%,0)</f>
        <v>0</v>
      </c>
      <c r="D92" s="19">
        <f>ROUND(Budget!D92*80%,0)</f>
        <v>0</v>
      </c>
      <c r="E92" s="19">
        <f>ROUND(Budget!E92*80%,0)</f>
        <v>0</v>
      </c>
      <c r="F92" s="19">
        <f>ROUND(Budget!F92*80%,0)</f>
        <v>0</v>
      </c>
      <c r="G92" s="19">
        <f>ROUND(Budget!G92*80%,0)</f>
        <v>0</v>
      </c>
      <c r="H92" s="19">
        <f>ROUND(Budget!H92*80%,0)</f>
        <v>0</v>
      </c>
      <c r="I92" s="19">
        <f>ROUND(Budget!I92*80%,0)</f>
        <v>0</v>
      </c>
      <c r="J92" s="19">
        <f>ROUND(Budget!J92*80%,0)</f>
        <v>0</v>
      </c>
      <c r="K92" s="19">
        <f>ROUND(Budget!K92*80%,0)</f>
        <v>0</v>
      </c>
      <c r="L92" s="19">
        <f>ROUND(Budget!L92*80%,0)</f>
        <v>0</v>
      </c>
      <c r="M92" s="19">
        <f>ROUND(Budget!M92*80%,0)</f>
        <v>0</v>
      </c>
      <c r="N92" s="19">
        <f>ROUND(Budget!N92*80%,0)</f>
        <v>0</v>
      </c>
      <c r="O92" s="19">
        <f>ROUND(Budget!O92*80%,0)</f>
        <v>0</v>
      </c>
      <c r="P92" s="19">
        <f>ROUND(Budget!P92*80%,0)</f>
        <v>0</v>
      </c>
      <c r="Q92" s="19">
        <f>ROUND(Budget!Q92*80%,0)</f>
        <v>0</v>
      </c>
      <c r="R92" s="19">
        <f>ROUND(Budget!R92*80%,0)</f>
        <v>0</v>
      </c>
      <c r="S92" s="19">
        <f>ROUND(Budget!S92*80%,0)</f>
        <v>0</v>
      </c>
      <c r="T92" s="19">
        <f>ROUND(Budget!T92*80%,0)</f>
        <v>0</v>
      </c>
      <c r="U92" s="19">
        <f>ROUND(Budget!U92*80%,0)</f>
        <v>0</v>
      </c>
      <c r="V92" s="19">
        <f>ROUND(Budget!V92*80%,0)</f>
        <v>0</v>
      </c>
      <c r="W92" s="19">
        <f>ROUND(Budget!W92*80%,0)</f>
        <v>0</v>
      </c>
      <c r="X92" s="19">
        <f>ROUND(Budget!X92*80%,0)</f>
        <v>0</v>
      </c>
      <c r="Y92" s="19">
        <f>ROUND(Budget!Y92*80%,0)</f>
        <v>0</v>
      </c>
      <c r="Z92" s="19">
        <f>ROUND(Budget!Z92*80%,0)</f>
        <v>0</v>
      </c>
      <c r="AA92" s="19">
        <f>ROUND(Budget!AA92*80%,0)</f>
        <v>0</v>
      </c>
      <c r="AB92" s="19">
        <f>ROUND(Budget!AB92*80%,0)</f>
        <v>0</v>
      </c>
      <c r="AC92" s="19">
        <f>ROUND(Budget!AC92*80%,0)</f>
        <v>0</v>
      </c>
      <c r="AD92" s="19">
        <f>ROUND(Budget!AD92*80%,0)</f>
        <v>0</v>
      </c>
      <c r="AE92" s="19">
        <f>ROUND(Budget!AE92*80%,0)</f>
        <v>0</v>
      </c>
      <c r="AF92" s="19">
        <f>ROUND(Budget!AF92*80%,0)</f>
        <v>0</v>
      </c>
      <c r="AG92" s="19">
        <f>ROUND(Budget!AG92*80%,0)</f>
        <v>0</v>
      </c>
      <c r="AH92" s="19">
        <f>ROUND(Budget!AH92*80%,0)</f>
        <v>0</v>
      </c>
      <c r="AI92" s="19">
        <f>ROUND(Budget!AI92*80%,0)</f>
        <v>268654</v>
      </c>
      <c r="AJ92" s="19">
        <f>ROUND(Budget!AJ92*80%,0)</f>
        <v>0</v>
      </c>
      <c r="AK92" s="19">
        <f>ROUND(Budget!AK92*80%,0)</f>
        <v>0</v>
      </c>
      <c r="AL92" s="19">
        <f>ROUND(Budget!AL92*80%,0)</f>
        <v>0</v>
      </c>
      <c r="AM92" s="19">
        <f>ROUND(Budget!AM92*80%,0)</f>
        <v>0</v>
      </c>
      <c r="AN92" s="19">
        <f>ROUND(Budget!AN92*80%,0)</f>
        <v>0</v>
      </c>
      <c r="AO92" s="19">
        <f>ROUND(Budget!AO92*80%,0)</f>
        <v>0</v>
      </c>
      <c r="AP92" s="19">
        <f>ROUND(Budget!AP92*80%,0)</f>
        <v>0</v>
      </c>
      <c r="AQ92" s="19">
        <f>ROUND(Budget!AQ92*80%,0)</f>
        <v>0</v>
      </c>
      <c r="AR92" s="19">
        <f>ROUND(Budget!AR92*80%,0)</f>
        <v>0</v>
      </c>
      <c r="AS92" s="19">
        <f>ROUND(Budget!AS92*80%,0)</f>
        <v>0</v>
      </c>
      <c r="AT92" s="19">
        <f>ROUND(Budget!AT92*80%,0)</f>
        <v>0</v>
      </c>
      <c r="AU92" s="19">
        <f>ROUND(Budget!AU92*80%,0)</f>
        <v>0</v>
      </c>
      <c r="AV92" s="19">
        <f>ROUND(Budget!AV92*80%,0)</f>
        <v>0</v>
      </c>
      <c r="AW92" s="19">
        <f>ROUND(Budget!AW92*80%,0)</f>
        <v>0</v>
      </c>
      <c r="AX92" s="19">
        <f>ROUND(Budget!AX92*80%,0)</f>
        <v>0</v>
      </c>
      <c r="AY92" s="19">
        <f>ROUND(Budget!AY92*80%,0)</f>
        <v>0</v>
      </c>
      <c r="AZ92" s="19">
        <f>ROUND(Budget!AZ92*80%,0)</f>
        <v>0</v>
      </c>
      <c r="BA92" s="19">
        <f>ROUND(Budget!BA92*80%,0)</f>
        <v>0</v>
      </c>
      <c r="BB92" s="19">
        <f>ROUND(Budget!BB92*80%,0)</f>
        <v>0</v>
      </c>
      <c r="BC92" s="19">
        <f>ROUND(Budget!BC92*80%,0)</f>
        <v>0</v>
      </c>
      <c r="BD92" s="19">
        <f>ROUND(Budget!BD92*80%,0)</f>
        <v>0</v>
      </c>
      <c r="BE92" s="19">
        <f>ROUND(Budget!BE92*80%,0)</f>
        <v>0</v>
      </c>
      <c r="BF92" s="19">
        <f>ROUND(Budget!BF92*80%,0)</f>
        <v>0</v>
      </c>
      <c r="BG92" s="16">
        <f t="shared" si="8"/>
        <v>268654</v>
      </c>
      <c r="BH92" s="16">
        <f t="shared" si="8"/>
        <v>0</v>
      </c>
      <c r="BI92" s="104">
        <f t="shared" si="5"/>
        <v>268654</v>
      </c>
      <c r="BJ92" s="104">
        <f t="shared" si="6"/>
        <v>0</v>
      </c>
      <c r="BK92" s="105">
        <f t="shared" si="7"/>
        <v>0</v>
      </c>
      <c r="BL92" s="106"/>
      <c r="BM92" s="105"/>
      <c r="BN92" s="106"/>
    </row>
    <row r="93" spans="1:66" x14ac:dyDescent="0.3">
      <c r="A93" s="26">
        <v>75.870699999999999</v>
      </c>
      <c r="B93" s="107" t="s">
        <v>1474</v>
      </c>
      <c r="C93" s="19">
        <f>ROUND(Budget!C93*80%,0)</f>
        <v>0</v>
      </c>
      <c r="D93" s="19">
        <f>ROUND(Budget!D93*80%,0)</f>
        <v>0</v>
      </c>
      <c r="E93" s="19">
        <f>ROUND(Budget!E93*80%,0)</f>
        <v>0</v>
      </c>
      <c r="F93" s="19">
        <f>ROUND(Budget!F93*80%,0)</f>
        <v>0</v>
      </c>
      <c r="G93" s="19">
        <f>ROUND(Budget!G93*80%,0)</f>
        <v>0</v>
      </c>
      <c r="H93" s="19">
        <f>ROUND(Budget!H93*80%,0)</f>
        <v>0</v>
      </c>
      <c r="I93" s="19">
        <f>ROUND(Budget!I93*80%,0)</f>
        <v>0</v>
      </c>
      <c r="J93" s="19">
        <f>ROUND(Budget!J93*80%,0)</f>
        <v>0</v>
      </c>
      <c r="K93" s="19">
        <f>ROUND(Budget!K93*80%,0)</f>
        <v>0</v>
      </c>
      <c r="L93" s="19">
        <f>ROUND(Budget!L93*80%,0)</f>
        <v>0</v>
      </c>
      <c r="M93" s="19">
        <f>ROUND(Budget!M93*80%,0)</f>
        <v>0</v>
      </c>
      <c r="N93" s="19">
        <f>ROUND(Budget!N93*80%,0)</f>
        <v>0</v>
      </c>
      <c r="O93" s="19">
        <f>ROUND(Budget!O93*80%,0)</f>
        <v>0</v>
      </c>
      <c r="P93" s="19">
        <f>ROUND(Budget!P93*80%,0)</f>
        <v>0</v>
      </c>
      <c r="Q93" s="19">
        <f>ROUND(Budget!Q93*80%,0)</f>
        <v>0</v>
      </c>
      <c r="R93" s="19">
        <f>ROUND(Budget!R93*80%,0)</f>
        <v>0</v>
      </c>
      <c r="S93" s="19">
        <f>ROUND(Budget!S93*80%,0)</f>
        <v>0</v>
      </c>
      <c r="T93" s="19">
        <f>ROUND(Budget!T93*80%,0)</f>
        <v>0</v>
      </c>
      <c r="U93" s="19">
        <f>ROUND(Budget!U93*80%,0)</f>
        <v>0</v>
      </c>
      <c r="V93" s="19">
        <f>ROUND(Budget!V93*80%,0)</f>
        <v>0</v>
      </c>
      <c r="W93" s="19">
        <f>ROUND(Budget!W93*80%,0)</f>
        <v>0</v>
      </c>
      <c r="X93" s="19">
        <f>ROUND(Budget!X93*80%,0)</f>
        <v>0</v>
      </c>
      <c r="Y93" s="19">
        <f>ROUND(Budget!Y93*80%,0)</f>
        <v>0</v>
      </c>
      <c r="Z93" s="19">
        <f>ROUND(Budget!Z93*80%,0)</f>
        <v>0</v>
      </c>
      <c r="AA93" s="19">
        <f>ROUND(Budget!AA93*80%,0)</f>
        <v>0</v>
      </c>
      <c r="AB93" s="19">
        <f>ROUND(Budget!AB93*80%,0)</f>
        <v>0</v>
      </c>
      <c r="AC93" s="19">
        <f>ROUND(Budget!AC93*80%,0)</f>
        <v>0</v>
      </c>
      <c r="AD93" s="19">
        <f>ROUND(Budget!AD93*80%,0)</f>
        <v>0</v>
      </c>
      <c r="AE93" s="19">
        <f>ROUND(Budget!AE93*80%,0)</f>
        <v>0</v>
      </c>
      <c r="AF93" s="19">
        <f>ROUND(Budget!AF93*80%,0)</f>
        <v>0</v>
      </c>
      <c r="AG93" s="19">
        <f>ROUND(Budget!AG93*80%,0)</f>
        <v>0</v>
      </c>
      <c r="AH93" s="19">
        <f>ROUND(Budget!AH93*80%,0)</f>
        <v>0</v>
      </c>
      <c r="AI93" s="19">
        <f>ROUND(Budget!AI93*80%,0)</f>
        <v>0</v>
      </c>
      <c r="AJ93" s="19">
        <f>ROUND(Budget!AJ93*80%,0)</f>
        <v>0</v>
      </c>
      <c r="AK93" s="19">
        <f>ROUND(Budget!AK93*80%,0)</f>
        <v>25200</v>
      </c>
      <c r="AL93" s="19">
        <f>ROUND(Budget!AL93*80%,0)</f>
        <v>0</v>
      </c>
      <c r="AM93" s="19">
        <f>ROUND(Budget!AM93*80%,0)</f>
        <v>0</v>
      </c>
      <c r="AN93" s="19">
        <f>ROUND(Budget!AN93*80%,0)</f>
        <v>0</v>
      </c>
      <c r="AO93" s="19">
        <f>ROUND(Budget!AO93*80%,0)</f>
        <v>0</v>
      </c>
      <c r="AP93" s="19">
        <f>ROUND(Budget!AP93*80%,0)</f>
        <v>0</v>
      </c>
      <c r="AQ93" s="19">
        <f>ROUND(Budget!AQ93*80%,0)</f>
        <v>0</v>
      </c>
      <c r="AR93" s="19">
        <f>ROUND(Budget!AR93*80%,0)</f>
        <v>0</v>
      </c>
      <c r="AS93" s="19">
        <f>ROUND(Budget!AS93*80%,0)</f>
        <v>0</v>
      </c>
      <c r="AT93" s="19">
        <f>ROUND(Budget!AT93*80%,0)</f>
        <v>0</v>
      </c>
      <c r="AU93" s="19">
        <f>ROUND(Budget!AU93*80%,0)</f>
        <v>0</v>
      </c>
      <c r="AV93" s="19">
        <f>ROUND(Budget!AV93*80%,0)</f>
        <v>0</v>
      </c>
      <c r="AW93" s="19">
        <f>ROUND(Budget!AW93*80%,0)</f>
        <v>0</v>
      </c>
      <c r="AX93" s="19">
        <f>ROUND(Budget!AX93*80%,0)</f>
        <v>0</v>
      </c>
      <c r="AY93" s="19">
        <f>ROUND(Budget!AY93*80%,0)</f>
        <v>0</v>
      </c>
      <c r="AZ93" s="19">
        <f>ROUND(Budget!AZ93*80%,0)</f>
        <v>0</v>
      </c>
      <c r="BA93" s="19">
        <f>ROUND(Budget!BA93*80%,0)</f>
        <v>0</v>
      </c>
      <c r="BB93" s="19">
        <f>ROUND(Budget!BB93*80%,0)</f>
        <v>0</v>
      </c>
      <c r="BC93" s="19">
        <f>ROUND(Budget!BC93*80%,0)</f>
        <v>0</v>
      </c>
      <c r="BD93" s="19">
        <f>ROUND(Budget!BD93*80%,0)</f>
        <v>0</v>
      </c>
      <c r="BE93" s="19">
        <f>ROUND(Budget!BE93*80%,0)</f>
        <v>0</v>
      </c>
      <c r="BF93" s="19">
        <f>ROUND(Budget!BF93*80%,0)</f>
        <v>0</v>
      </c>
      <c r="BG93" s="16">
        <f t="shared" si="8"/>
        <v>25200</v>
      </c>
      <c r="BH93" s="16">
        <f t="shared" si="8"/>
        <v>0</v>
      </c>
      <c r="BI93" s="104">
        <f t="shared" si="5"/>
        <v>25200</v>
      </c>
      <c r="BJ93" s="104">
        <f t="shared" si="6"/>
        <v>0</v>
      </c>
      <c r="BK93" s="105">
        <f t="shared" si="7"/>
        <v>0</v>
      </c>
      <c r="BL93" s="106"/>
      <c r="BM93" s="105"/>
      <c r="BN93" s="106"/>
    </row>
    <row r="94" spans="1:66" x14ac:dyDescent="0.3">
      <c r="A94" s="26">
        <v>75.88069999999999</v>
      </c>
      <c r="B94" s="107" t="s">
        <v>1475</v>
      </c>
      <c r="C94" s="19">
        <f>ROUND(Budget!C94*80%,0)</f>
        <v>0</v>
      </c>
      <c r="D94" s="19">
        <f>ROUND(Budget!D94*80%,0)</f>
        <v>0</v>
      </c>
      <c r="E94" s="19">
        <f>ROUND(Budget!E94*80%,0)</f>
        <v>0</v>
      </c>
      <c r="F94" s="19">
        <f>ROUND(Budget!F94*80%,0)</f>
        <v>0</v>
      </c>
      <c r="G94" s="19">
        <f>ROUND(Budget!G94*80%,0)</f>
        <v>0</v>
      </c>
      <c r="H94" s="19">
        <f>ROUND(Budget!H94*80%,0)</f>
        <v>0</v>
      </c>
      <c r="I94" s="19">
        <f>ROUND(Budget!I94*80%,0)</f>
        <v>0</v>
      </c>
      <c r="J94" s="19">
        <f>ROUND(Budget!J94*80%,0)</f>
        <v>0</v>
      </c>
      <c r="K94" s="19">
        <f>ROUND(Budget!K94*80%,0)</f>
        <v>0</v>
      </c>
      <c r="L94" s="19">
        <f>ROUND(Budget!L94*80%,0)</f>
        <v>0</v>
      </c>
      <c r="M94" s="19">
        <f>ROUND(Budget!M94*80%,0)</f>
        <v>16800</v>
      </c>
      <c r="N94" s="19">
        <f>ROUND(Budget!N94*80%,0)</f>
        <v>0</v>
      </c>
      <c r="O94" s="19">
        <f>ROUND(Budget!O94*80%,0)</f>
        <v>0</v>
      </c>
      <c r="P94" s="19">
        <f>ROUND(Budget!P94*80%,0)</f>
        <v>0</v>
      </c>
      <c r="Q94" s="19">
        <f>ROUND(Budget!Q94*80%,0)</f>
        <v>8400</v>
      </c>
      <c r="R94" s="19">
        <f>ROUND(Budget!R94*80%,0)</f>
        <v>0</v>
      </c>
      <c r="S94" s="19">
        <f>ROUND(Budget!S94*80%,0)</f>
        <v>0</v>
      </c>
      <c r="T94" s="19">
        <f>ROUND(Budget!T94*80%,0)</f>
        <v>0</v>
      </c>
      <c r="U94" s="19">
        <f>ROUND(Budget!U94*80%,0)</f>
        <v>16800</v>
      </c>
      <c r="V94" s="19">
        <f>ROUND(Budget!V94*80%,0)</f>
        <v>0</v>
      </c>
      <c r="W94" s="19">
        <f>ROUND(Budget!W94*80%,0)</f>
        <v>33600</v>
      </c>
      <c r="X94" s="19">
        <f>ROUND(Budget!X94*80%,0)</f>
        <v>0</v>
      </c>
      <c r="Y94" s="19">
        <f>ROUND(Budget!Y94*80%,0)</f>
        <v>0</v>
      </c>
      <c r="Z94" s="19">
        <f>ROUND(Budget!Z94*80%,0)</f>
        <v>0</v>
      </c>
      <c r="AA94" s="19">
        <f>ROUND(Budget!AA94*80%,0)</f>
        <v>8400</v>
      </c>
      <c r="AB94" s="19">
        <f>ROUND(Budget!AB94*80%,0)</f>
        <v>0</v>
      </c>
      <c r="AC94" s="19">
        <f>ROUND(Budget!AC94*80%,0)</f>
        <v>0</v>
      </c>
      <c r="AD94" s="19">
        <f>ROUND(Budget!AD94*80%,0)</f>
        <v>0</v>
      </c>
      <c r="AE94" s="19">
        <f>ROUND(Budget!AE94*80%,0)</f>
        <v>0</v>
      </c>
      <c r="AF94" s="19">
        <f>ROUND(Budget!AF94*80%,0)</f>
        <v>0</v>
      </c>
      <c r="AG94" s="19">
        <f>ROUND(Budget!AG94*80%,0)</f>
        <v>0</v>
      </c>
      <c r="AH94" s="19">
        <f>ROUND(Budget!AH94*80%,0)</f>
        <v>0</v>
      </c>
      <c r="AI94" s="19">
        <f>ROUND(Budget!AI94*80%,0)</f>
        <v>0</v>
      </c>
      <c r="AJ94" s="19">
        <f>ROUND(Budget!AJ94*80%,0)</f>
        <v>0</v>
      </c>
      <c r="AK94" s="19">
        <f>ROUND(Budget!AK94*80%,0)</f>
        <v>0</v>
      </c>
      <c r="AL94" s="19">
        <f>ROUND(Budget!AL94*80%,0)</f>
        <v>0</v>
      </c>
      <c r="AM94" s="19">
        <f>ROUND(Budget!AM94*80%,0)</f>
        <v>0</v>
      </c>
      <c r="AN94" s="19">
        <f>ROUND(Budget!AN94*80%,0)</f>
        <v>0</v>
      </c>
      <c r="AO94" s="19">
        <f>ROUND(Budget!AO94*80%,0)</f>
        <v>0</v>
      </c>
      <c r="AP94" s="19">
        <f>ROUND(Budget!AP94*80%,0)</f>
        <v>0</v>
      </c>
      <c r="AQ94" s="19">
        <f>ROUND(Budget!AQ94*80%,0)</f>
        <v>0</v>
      </c>
      <c r="AR94" s="19">
        <f>ROUND(Budget!AR94*80%,0)</f>
        <v>0</v>
      </c>
      <c r="AS94" s="19">
        <f>ROUND(Budget!AS94*80%,0)</f>
        <v>0</v>
      </c>
      <c r="AT94" s="19">
        <f>ROUND(Budget!AT94*80%,0)</f>
        <v>0</v>
      </c>
      <c r="AU94" s="19">
        <f>ROUND(Budget!AU94*80%,0)</f>
        <v>0</v>
      </c>
      <c r="AV94" s="19">
        <f>ROUND(Budget!AV94*80%,0)</f>
        <v>0</v>
      </c>
      <c r="AW94" s="19">
        <f>ROUND(Budget!AW94*80%,0)</f>
        <v>0</v>
      </c>
      <c r="AX94" s="19">
        <f>ROUND(Budget!AX94*80%,0)</f>
        <v>0</v>
      </c>
      <c r="AY94" s="19">
        <f>ROUND(Budget!AY94*80%,0)</f>
        <v>0</v>
      </c>
      <c r="AZ94" s="19">
        <f>ROUND(Budget!AZ94*80%,0)</f>
        <v>0</v>
      </c>
      <c r="BA94" s="19">
        <f>ROUND(Budget!BA94*80%,0)</f>
        <v>0</v>
      </c>
      <c r="BB94" s="19">
        <f>ROUND(Budget!BB94*80%,0)</f>
        <v>0</v>
      </c>
      <c r="BC94" s="19">
        <f>ROUND(Budget!BC94*80%,0)</f>
        <v>0</v>
      </c>
      <c r="BD94" s="19">
        <f>ROUND(Budget!BD94*80%,0)</f>
        <v>0</v>
      </c>
      <c r="BE94" s="19">
        <f>ROUND(Budget!BE94*80%,0)</f>
        <v>0</v>
      </c>
      <c r="BF94" s="19">
        <f>ROUND(Budget!BF94*80%,0)</f>
        <v>0</v>
      </c>
      <c r="BG94" s="16">
        <f t="shared" si="8"/>
        <v>84000</v>
      </c>
      <c r="BH94" s="16">
        <f t="shared" si="8"/>
        <v>0</v>
      </c>
      <c r="BI94" s="104">
        <f t="shared" si="5"/>
        <v>84000</v>
      </c>
      <c r="BJ94" s="104">
        <f t="shared" si="6"/>
        <v>0</v>
      </c>
      <c r="BK94" s="105">
        <f t="shared" si="7"/>
        <v>8400</v>
      </c>
      <c r="BL94" s="106"/>
      <c r="BM94" s="105"/>
      <c r="BN94" s="106"/>
    </row>
    <row r="95" spans="1:66" ht="47.25" x14ac:dyDescent="0.3">
      <c r="A95" s="26">
        <v>75.883700000000005</v>
      </c>
      <c r="B95" s="107" t="s">
        <v>1476</v>
      </c>
      <c r="C95" s="19">
        <f>ROUND(Budget!C95*80%,0)</f>
        <v>0</v>
      </c>
      <c r="D95" s="19">
        <f>ROUND(Budget!D95*80%,0)</f>
        <v>0</v>
      </c>
      <c r="E95" s="19">
        <f>ROUND(Budget!E95*80%,0)</f>
        <v>0</v>
      </c>
      <c r="F95" s="19">
        <f>ROUND(Budget!F95*80%,0)</f>
        <v>0</v>
      </c>
      <c r="G95" s="19">
        <f>ROUND(Budget!G95*80%,0)</f>
        <v>0</v>
      </c>
      <c r="H95" s="19">
        <f>ROUND(Budget!H95*80%,0)</f>
        <v>0</v>
      </c>
      <c r="I95" s="19">
        <f>ROUND(Budget!I95*80%,0)</f>
        <v>0</v>
      </c>
      <c r="J95" s="19">
        <f>ROUND(Budget!J95*80%,0)</f>
        <v>0</v>
      </c>
      <c r="K95" s="19">
        <f>ROUND(Budget!K95*80%,0)</f>
        <v>0</v>
      </c>
      <c r="L95" s="19">
        <f>ROUND(Budget!L95*80%,0)</f>
        <v>0</v>
      </c>
      <c r="M95" s="19">
        <f>ROUND(Budget!M95*80%,0)</f>
        <v>0</v>
      </c>
      <c r="N95" s="19">
        <f>ROUND(Budget!N95*80%,0)</f>
        <v>0</v>
      </c>
      <c r="O95" s="19">
        <f>ROUND(Budget!O95*80%,0)</f>
        <v>300672</v>
      </c>
      <c r="P95" s="19">
        <f>ROUND(Budget!P95*80%,0)</f>
        <v>0</v>
      </c>
      <c r="Q95" s="19">
        <f>ROUND(Budget!Q95*80%,0)</f>
        <v>515923</v>
      </c>
      <c r="R95" s="19">
        <f>ROUND(Budget!R95*80%,0)</f>
        <v>0</v>
      </c>
      <c r="S95" s="19">
        <f>ROUND(Budget!S95*80%,0)</f>
        <v>0</v>
      </c>
      <c r="T95" s="19">
        <f>ROUND(Budget!T95*80%,0)</f>
        <v>0</v>
      </c>
      <c r="U95" s="19">
        <f>ROUND(Budget!U95*80%,0)</f>
        <v>0</v>
      </c>
      <c r="V95" s="19">
        <f>ROUND(Budget!V95*80%,0)</f>
        <v>0</v>
      </c>
      <c r="W95" s="19">
        <f>ROUND(Budget!W95*80%,0)</f>
        <v>315264</v>
      </c>
      <c r="X95" s="19">
        <f>ROUND(Budget!X95*80%,0)</f>
        <v>0</v>
      </c>
      <c r="Y95" s="19">
        <f>ROUND(Budget!Y95*80%,0)</f>
        <v>0</v>
      </c>
      <c r="Z95" s="19">
        <f>ROUND(Budget!Z95*80%,0)</f>
        <v>0</v>
      </c>
      <c r="AA95" s="19">
        <f>ROUND(Budget!AA95*80%,0)</f>
        <v>0</v>
      </c>
      <c r="AB95" s="19">
        <f>ROUND(Budget!AB95*80%,0)</f>
        <v>0</v>
      </c>
      <c r="AC95" s="19">
        <f>ROUND(Budget!AC95*80%,0)</f>
        <v>0</v>
      </c>
      <c r="AD95" s="19">
        <f>ROUND(Budget!AD95*80%,0)</f>
        <v>0</v>
      </c>
      <c r="AE95" s="19">
        <f>ROUND(Budget!AE95*80%,0)</f>
        <v>0</v>
      </c>
      <c r="AF95" s="19">
        <f>ROUND(Budget!AF95*80%,0)</f>
        <v>0</v>
      </c>
      <c r="AG95" s="19">
        <f>ROUND(Budget!AG95*80%,0)</f>
        <v>0</v>
      </c>
      <c r="AH95" s="19">
        <f>ROUND(Budget!AH95*80%,0)</f>
        <v>0</v>
      </c>
      <c r="AI95" s="19">
        <f>ROUND(Budget!AI95*80%,0)</f>
        <v>0</v>
      </c>
      <c r="AJ95" s="19">
        <f>ROUND(Budget!AJ95*80%,0)</f>
        <v>0</v>
      </c>
      <c r="AK95" s="19">
        <f>ROUND(Budget!AK95*80%,0)</f>
        <v>0</v>
      </c>
      <c r="AL95" s="19">
        <f>ROUND(Budget!AL95*80%,0)</f>
        <v>0</v>
      </c>
      <c r="AM95" s="19">
        <f>ROUND(Budget!AM95*80%,0)</f>
        <v>0</v>
      </c>
      <c r="AN95" s="19">
        <f>ROUND(Budget!AN95*80%,0)</f>
        <v>0</v>
      </c>
      <c r="AO95" s="19">
        <f>ROUND(Budget!AO95*80%,0)</f>
        <v>0</v>
      </c>
      <c r="AP95" s="19">
        <f>ROUND(Budget!AP95*80%,0)</f>
        <v>0</v>
      </c>
      <c r="AQ95" s="19">
        <f>ROUND(Budget!AQ95*80%,0)</f>
        <v>0</v>
      </c>
      <c r="AR95" s="19">
        <f>ROUND(Budget!AR95*80%,0)</f>
        <v>0</v>
      </c>
      <c r="AS95" s="19">
        <f>ROUND(Budget!AS95*80%,0)</f>
        <v>0</v>
      </c>
      <c r="AT95" s="19">
        <f>ROUND(Budget!AT95*80%,0)</f>
        <v>0</v>
      </c>
      <c r="AU95" s="19">
        <f>ROUND(Budget!AU95*80%,0)</f>
        <v>0</v>
      </c>
      <c r="AV95" s="19">
        <f>ROUND(Budget!AV95*80%,0)</f>
        <v>0</v>
      </c>
      <c r="AW95" s="19">
        <f>ROUND(Budget!AW95*80%,0)</f>
        <v>0</v>
      </c>
      <c r="AX95" s="19">
        <f>ROUND(Budget!AX95*80%,0)</f>
        <v>0</v>
      </c>
      <c r="AY95" s="19">
        <f>ROUND(Budget!AY95*80%,0)</f>
        <v>0</v>
      </c>
      <c r="AZ95" s="19">
        <f>ROUND(Budget!AZ95*80%,0)</f>
        <v>0</v>
      </c>
      <c r="BA95" s="19">
        <f>ROUND(Budget!BA95*80%,0)</f>
        <v>0</v>
      </c>
      <c r="BB95" s="19">
        <f>ROUND(Budget!BB95*80%,0)</f>
        <v>0</v>
      </c>
      <c r="BC95" s="19">
        <f>ROUND(Budget!BC95*80%,0)</f>
        <v>0</v>
      </c>
      <c r="BD95" s="19">
        <f>ROUND(Budget!BD95*80%,0)</f>
        <v>0</v>
      </c>
      <c r="BE95" s="19">
        <f>ROUND(Budget!BE95*80%,0)</f>
        <v>0</v>
      </c>
      <c r="BF95" s="19">
        <f>ROUND(Budget!BF95*80%,0)</f>
        <v>0</v>
      </c>
      <c r="BG95" s="16">
        <f t="shared" si="8"/>
        <v>1131859</v>
      </c>
      <c r="BH95" s="16">
        <f t="shared" si="8"/>
        <v>0</v>
      </c>
      <c r="BI95" s="104">
        <f t="shared" si="5"/>
        <v>1131859</v>
      </c>
      <c r="BJ95" s="104">
        <f t="shared" si="6"/>
        <v>0</v>
      </c>
      <c r="BK95" s="105">
        <f t="shared" si="7"/>
        <v>0</v>
      </c>
      <c r="BL95" s="106"/>
      <c r="BM95" s="105"/>
      <c r="BN95" s="106"/>
    </row>
    <row r="96" spans="1:66" ht="31.5" x14ac:dyDescent="0.3">
      <c r="A96" s="26">
        <v>75.890699999999995</v>
      </c>
      <c r="B96" s="107" t="s">
        <v>1477</v>
      </c>
      <c r="C96" s="19">
        <f>ROUND(Budget!C96*80%,0)</f>
        <v>0</v>
      </c>
      <c r="D96" s="19">
        <f>ROUND(Budget!D96*80%,0)</f>
        <v>0</v>
      </c>
      <c r="E96" s="19">
        <f>ROUND(Budget!E96*80%,0)</f>
        <v>0</v>
      </c>
      <c r="F96" s="19">
        <f>ROUND(Budget!F96*80%,0)</f>
        <v>0</v>
      </c>
      <c r="G96" s="19">
        <f>ROUND(Budget!G96*80%,0)</f>
        <v>0</v>
      </c>
      <c r="H96" s="19">
        <f>ROUND(Budget!H96*80%,0)</f>
        <v>0</v>
      </c>
      <c r="I96" s="19">
        <f>ROUND(Budget!I96*80%,0)</f>
        <v>0</v>
      </c>
      <c r="J96" s="19">
        <f>ROUND(Budget!J96*80%,0)</f>
        <v>0</v>
      </c>
      <c r="K96" s="19">
        <f>ROUND(Budget!K96*80%,0)</f>
        <v>0</v>
      </c>
      <c r="L96" s="19">
        <f>ROUND(Budget!L96*80%,0)</f>
        <v>0</v>
      </c>
      <c r="M96" s="19">
        <f>ROUND(Budget!M96*80%,0)</f>
        <v>1764278</v>
      </c>
      <c r="N96" s="19">
        <f>ROUND(Budget!N96*80%,0)</f>
        <v>0</v>
      </c>
      <c r="O96" s="19">
        <f>ROUND(Budget!O96*80%,0)</f>
        <v>0</v>
      </c>
      <c r="P96" s="19">
        <f>ROUND(Budget!P96*80%,0)</f>
        <v>0</v>
      </c>
      <c r="Q96" s="19">
        <f>ROUND(Budget!Q96*80%,0)</f>
        <v>75285</v>
      </c>
      <c r="R96" s="19">
        <f>ROUND(Budget!R96*80%,0)</f>
        <v>0</v>
      </c>
      <c r="S96" s="19">
        <f>ROUND(Budget!S96*80%,0)</f>
        <v>0</v>
      </c>
      <c r="T96" s="19">
        <f>ROUND(Budget!T96*80%,0)</f>
        <v>0</v>
      </c>
      <c r="U96" s="19">
        <f>ROUND(Budget!U96*80%,0)</f>
        <v>0</v>
      </c>
      <c r="V96" s="19">
        <f>ROUND(Budget!V96*80%,0)</f>
        <v>0</v>
      </c>
      <c r="W96" s="19">
        <f>ROUND(Budget!W96*80%,0)</f>
        <v>0</v>
      </c>
      <c r="X96" s="19">
        <f>ROUND(Budget!X96*80%,0)</f>
        <v>0</v>
      </c>
      <c r="Y96" s="19">
        <f>ROUND(Budget!Y96*80%,0)</f>
        <v>0</v>
      </c>
      <c r="Z96" s="19">
        <f>ROUND(Budget!Z96*80%,0)</f>
        <v>0</v>
      </c>
      <c r="AA96" s="19">
        <f>ROUND(Budget!AA96*80%,0)</f>
        <v>0</v>
      </c>
      <c r="AB96" s="19">
        <f>ROUND(Budget!AB96*80%,0)</f>
        <v>0</v>
      </c>
      <c r="AC96" s="19">
        <f>ROUND(Budget!AC96*80%,0)</f>
        <v>0</v>
      </c>
      <c r="AD96" s="19">
        <f>ROUND(Budget!AD96*80%,0)</f>
        <v>0</v>
      </c>
      <c r="AE96" s="19">
        <f>ROUND(Budget!AE96*80%,0)</f>
        <v>0</v>
      </c>
      <c r="AF96" s="19">
        <f>ROUND(Budget!AF96*80%,0)</f>
        <v>0</v>
      </c>
      <c r="AG96" s="19">
        <f>ROUND(Budget!AG96*80%,0)</f>
        <v>0</v>
      </c>
      <c r="AH96" s="19">
        <f>ROUND(Budget!AH96*80%,0)</f>
        <v>0</v>
      </c>
      <c r="AI96" s="19">
        <f>ROUND(Budget!AI96*80%,0)</f>
        <v>0</v>
      </c>
      <c r="AJ96" s="19">
        <f>ROUND(Budget!AJ96*80%,0)</f>
        <v>0</v>
      </c>
      <c r="AK96" s="19">
        <f>ROUND(Budget!AK96*80%,0)</f>
        <v>0</v>
      </c>
      <c r="AL96" s="19">
        <f>ROUND(Budget!AL96*80%,0)</f>
        <v>0</v>
      </c>
      <c r="AM96" s="19">
        <f>ROUND(Budget!AM96*80%,0)</f>
        <v>1113822</v>
      </c>
      <c r="AN96" s="19">
        <f>ROUND(Budget!AN96*80%,0)</f>
        <v>0</v>
      </c>
      <c r="AO96" s="19">
        <f>ROUND(Budget!AO96*80%,0)</f>
        <v>0</v>
      </c>
      <c r="AP96" s="19">
        <f>ROUND(Budget!AP96*80%,0)</f>
        <v>0</v>
      </c>
      <c r="AQ96" s="19">
        <f>ROUND(Budget!AQ96*80%,0)</f>
        <v>528767</v>
      </c>
      <c r="AR96" s="19">
        <f>ROUND(Budget!AR96*80%,0)</f>
        <v>0</v>
      </c>
      <c r="AS96" s="19">
        <f>ROUND(Budget!AS96*80%,0)</f>
        <v>238738</v>
      </c>
      <c r="AT96" s="19">
        <f>ROUND(Budget!AT96*80%,0)</f>
        <v>0</v>
      </c>
      <c r="AU96" s="19">
        <f>ROUND(Budget!AU96*80%,0)</f>
        <v>0</v>
      </c>
      <c r="AV96" s="19">
        <f>ROUND(Budget!AV96*80%,0)</f>
        <v>0</v>
      </c>
      <c r="AW96" s="19">
        <f>ROUND(Budget!AW96*80%,0)</f>
        <v>105424</v>
      </c>
      <c r="AX96" s="19">
        <f>ROUND(Budget!AX96*80%,0)</f>
        <v>0</v>
      </c>
      <c r="AY96" s="19">
        <f>ROUND(Budget!AY96*80%,0)</f>
        <v>0</v>
      </c>
      <c r="AZ96" s="19">
        <f>ROUND(Budget!AZ96*80%,0)</f>
        <v>0</v>
      </c>
      <c r="BA96" s="19">
        <f>ROUND(Budget!BA96*80%,0)</f>
        <v>0</v>
      </c>
      <c r="BB96" s="19">
        <f>ROUND(Budget!BB96*80%,0)</f>
        <v>0</v>
      </c>
      <c r="BC96" s="19">
        <f>ROUND(Budget!BC96*80%,0)</f>
        <v>0</v>
      </c>
      <c r="BD96" s="19">
        <f>ROUND(Budget!BD96*80%,0)</f>
        <v>0</v>
      </c>
      <c r="BE96" s="19">
        <f>ROUND(Budget!BE96*80%,0)</f>
        <v>0</v>
      </c>
      <c r="BF96" s="19">
        <f>ROUND(Budget!BF96*80%,0)</f>
        <v>0</v>
      </c>
      <c r="BG96" s="16">
        <f t="shared" si="8"/>
        <v>3826314</v>
      </c>
      <c r="BH96" s="16">
        <f t="shared" si="8"/>
        <v>0</v>
      </c>
      <c r="BI96" s="104">
        <f t="shared" si="5"/>
        <v>3826314</v>
      </c>
      <c r="BJ96" s="104">
        <f t="shared" si="6"/>
        <v>0</v>
      </c>
      <c r="BK96" s="105">
        <f t="shared" si="7"/>
        <v>0</v>
      </c>
      <c r="BL96" s="106"/>
      <c r="BM96" s="105"/>
      <c r="BN96" s="106"/>
    </row>
    <row r="97" spans="1:66" x14ac:dyDescent="0.3">
      <c r="A97" s="26">
        <v>76.101699999999994</v>
      </c>
      <c r="B97" s="107" t="s">
        <v>1479</v>
      </c>
      <c r="C97" s="19">
        <f>ROUND(Budget!C97*80%,0)</f>
        <v>649196</v>
      </c>
      <c r="D97" s="19">
        <f>ROUND(Budget!D97*80%,0)</f>
        <v>0</v>
      </c>
      <c r="E97" s="19">
        <f>ROUND(Budget!E97*80%,0)</f>
        <v>645034</v>
      </c>
      <c r="F97" s="19">
        <f>ROUND(Budget!F97*80%,0)</f>
        <v>0</v>
      </c>
      <c r="G97" s="19">
        <f>ROUND(Budget!G97*80%,0)</f>
        <v>544926</v>
      </c>
      <c r="H97" s="19">
        <f>ROUND(Budget!H97*80%,0)</f>
        <v>0</v>
      </c>
      <c r="I97" s="19">
        <f>ROUND(Budget!I97*80%,0)</f>
        <v>544926</v>
      </c>
      <c r="J97" s="19">
        <f>ROUND(Budget!J97*80%,0)</f>
        <v>0</v>
      </c>
      <c r="K97" s="19">
        <f>ROUND(Budget!K97*80%,0)</f>
        <v>94400</v>
      </c>
      <c r="L97" s="19">
        <f>ROUND(Budget!L97*80%,0)</f>
        <v>0</v>
      </c>
      <c r="M97" s="19">
        <f>ROUND(Budget!M97*80%,0)</f>
        <v>0</v>
      </c>
      <c r="N97" s="19">
        <f>ROUND(Budget!N97*80%,0)</f>
        <v>0</v>
      </c>
      <c r="O97" s="19">
        <f>ROUND(Budget!O97*80%,0)</f>
        <v>5283207</v>
      </c>
      <c r="P97" s="19">
        <f>ROUND(Budget!P97*80%,0)</f>
        <v>0</v>
      </c>
      <c r="Q97" s="19">
        <f>ROUND(Budget!Q97*80%,0)</f>
        <v>263150</v>
      </c>
      <c r="R97" s="19">
        <f>ROUND(Budget!R97*80%,0)</f>
        <v>0</v>
      </c>
      <c r="S97" s="19">
        <f>ROUND(Budget!S97*80%,0)</f>
        <v>1259527</v>
      </c>
      <c r="T97" s="19">
        <f>ROUND(Budget!T97*80%,0)</f>
        <v>0</v>
      </c>
      <c r="U97" s="19">
        <f>ROUND(Budget!U97*80%,0)</f>
        <v>355592</v>
      </c>
      <c r="V97" s="19">
        <f>ROUND(Budget!V97*80%,0)</f>
        <v>0</v>
      </c>
      <c r="W97" s="19">
        <f>ROUND(Budget!W97*80%,0)</f>
        <v>175997</v>
      </c>
      <c r="X97" s="19">
        <f>ROUND(Budget!X97*80%,0)</f>
        <v>0</v>
      </c>
      <c r="Y97" s="19">
        <f>ROUND(Budget!Y97*80%,0)</f>
        <v>172838</v>
      </c>
      <c r="Z97" s="19">
        <f>ROUND(Budget!Z97*80%,0)</f>
        <v>0</v>
      </c>
      <c r="AA97" s="19">
        <f>ROUND(Budget!AA97*80%,0)</f>
        <v>333386</v>
      </c>
      <c r="AB97" s="19">
        <f>ROUND(Budget!AB97*80%,0)</f>
        <v>0</v>
      </c>
      <c r="AC97" s="19">
        <f>ROUND(Budget!AC97*80%,0)</f>
        <v>545327</v>
      </c>
      <c r="AD97" s="19">
        <f>ROUND(Budget!AD97*80%,0)</f>
        <v>0</v>
      </c>
      <c r="AE97" s="19">
        <f>ROUND(Budget!AE97*80%,0)</f>
        <v>132862</v>
      </c>
      <c r="AF97" s="19">
        <f>ROUND(Budget!AF97*80%,0)</f>
        <v>0</v>
      </c>
      <c r="AG97" s="19">
        <f>ROUND(Budget!AG97*80%,0)</f>
        <v>252949</v>
      </c>
      <c r="AH97" s="19">
        <f>ROUND(Budget!AH97*80%,0)</f>
        <v>0</v>
      </c>
      <c r="AI97" s="19">
        <f>ROUND(Budget!AI97*80%,0)</f>
        <v>1011376</v>
      </c>
      <c r="AJ97" s="19">
        <f>ROUND(Budget!AJ97*80%,0)</f>
        <v>0</v>
      </c>
      <c r="AK97" s="19">
        <f>ROUND(Budget!AK97*80%,0)</f>
        <v>150485</v>
      </c>
      <c r="AL97" s="19">
        <f>ROUND(Budget!AL97*80%,0)</f>
        <v>0</v>
      </c>
      <c r="AM97" s="19">
        <f>ROUND(Budget!AM97*80%,0)</f>
        <v>12000</v>
      </c>
      <c r="AN97" s="19">
        <f>ROUND(Budget!AN97*80%,0)</f>
        <v>0</v>
      </c>
      <c r="AO97" s="19">
        <f>ROUND(Budget!AO97*80%,0)</f>
        <v>0</v>
      </c>
      <c r="AP97" s="19">
        <f>ROUND(Budget!AP97*80%,0)</f>
        <v>0</v>
      </c>
      <c r="AQ97" s="19">
        <f>ROUND(Budget!AQ97*80%,0)</f>
        <v>0</v>
      </c>
      <c r="AR97" s="19">
        <f>ROUND(Budget!AR97*80%,0)</f>
        <v>0</v>
      </c>
      <c r="AS97" s="19">
        <f>ROUND(Budget!AS97*80%,0)</f>
        <v>0</v>
      </c>
      <c r="AT97" s="19">
        <f>ROUND(Budget!AT97*80%,0)</f>
        <v>0</v>
      </c>
      <c r="AU97" s="19">
        <f>ROUND(Budget!AU97*80%,0)</f>
        <v>0</v>
      </c>
      <c r="AV97" s="19">
        <f>ROUND(Budget!AV97*80%,0)</f>
        <v>0</v>
      </c>
      <c r="AW97" s="19">
        <f>ROUND(Budget!AW97*80%,0)</f>
        <v>592475</v>
      </c>
      <c r="AX97" s="19">
        <f>ROUND(Budget!AX97*80%,0)</f>
        <v>0</v>
      </c>
      <c r="AY97" s="19">
        <f>ROUND(Budget!AY97*80%,0)</f>
        <v>0</v>
      </c>
      <c r="AZ97" s="19">
        <f>ROUND(Budget!AZ97*80%,0)</f>
        <v>0</v>
      </c>
      <c r="BA97" s="19">
        <f>ROUND(Budget!BA97*80%,0)</f>
        <v>0</v>
      </c>
      <c r="BB97" s="19">
        <f>ROUND(Budget!BB97*80%,0)</f>
        <v>0</v>
      </c>
      <c r="BC97" s="19">
        <f>ROUND(Budget!BC97*80%,0)</f>
        <v>0</v>
      </c>
      <c r="BD97" s="19">
        <f>ROUND(Budget!BD97*80%,0)</f>
        <v>0</v>
      </c>
      <c r="BE97" s="19">
        <f>ROUND(Budget!BE97*80%,0)</f>
        <v>0</v>
      </c>
      <c r="BF97" s="19">
        <f>ROUND(Budget!BF97*80%,0)</f>
        <v>0</v>
      </c>
      <c r="BG97" s="16">
        <f t="shared" si="8"/>
        <v>13019653</v>
      </c>
      <c r="BH97" s="16">
        <f t="shared" si="8"/>
        <v>0</v>
      </c>
      <c r="BI97" s="104">
        <f t="shared" si="5"/>
        <v>13019653</v>
      </c>
      <c r="BJ97" s="104">
        <f t="shared" si="6"/>
        <v>0</v>
      </c>
      <c r="BK97" s="105">
        <f t="shared" si="7"/>
        <v>333386</v>
      </c>
      <c r="BL97" s="106"/>
      <c r="BM97" s="105"/>
      <c r="BN97" s="106"/>
    </row>
    <row r="98" spans="1:66" x14ac:dyDescent="0.3">
      <c r="A98" s="26">
        <v>76.102699999999999</v>
      </c>
      <c r="B98" s="107" t="s">
        <v>1480</v>
      </c>
      <c r="C98" s="19">
        <f>ROUND(Budget!C98*80%,0)</f>
        <v>621645</v>
      </c>
      <c r="D98" s="19">
        <f>ROUND(Budget!D98*80%,0)</f>
        <v>0</v>
      </c>
      <c r="E98" s="19">
        <f>ROUND(Budget!E98*80%,0)</f>
        <v>663825</v>
      </c>
      <c r="F98" s="19">
        <f>ROUND(Budget!F98*80%,0)</f>
        <v>0</v>
      </c>
      <c r="G98" s="19">
        <f>ROUND(Budget!G98*80%,0)</f>
        <v>430397</v>
      </c>
      <c r="H98" s="19">
        <f>ROUND(Budget!H98*80%,0)</f>
        <v>0</v>
      </c>
      <c r="I98" s="19">
        <f>ROUND(Budget!I98*80%,0)</f>
        <v>430397</v>
      </c>
      <c r="J98" s="19">
        <f>ROUND(Budget!J98*80%,0)</f>
        <v>0</v>
      </c>
      <c r="K98" s="19">
        <f>ROUND(Budget!K98*80%,0)</f>
        <v>50466</v>
      </c>
      <c r="L98" s="19">
        <f>ROUND(Budget!L98*80%,0)</f>
        <v>0</v>
      </c>
      <c r="M98" s="19">
        <f>ROUND(Budget!M98*80%,0)</f>
        <v>444994</v>
      </c>
      <c r="N98" s="19">
        <f>ROUND(Budget!N98*80%,0)</f>
        <v>0</v>
      </c>
      <c r="O98" s="19">
        <f>ROUND(Budget!O98*80%,0)</f>
        <v>20593</v>
      </c>
      <c r="P98" s="19">
        <f>ROUND(Budget!P98*80%,0)</f>
        <v>0</v>
      </c>
      <c r="Q98" s="19">
        <f>ROUND(Budget!Q98*80%,0)</f>
        <v>191395</v>
      </c>
      <c r="R98" s="19">
        <f>ROUND(Budget!R98*80%,0)</f>
        <v>0</v>
      </c>
      <c r="S98" s="19">
        <f>ROUND(Budget!S98*80%,0)</f>
        <v>87890</v>
      </c>
      <c r="T98" s="19">
        <f>ROUND(Budget!T98*80%,0)</f>
        <v>0</v>
      </c>
      <c r="U98" s="19">
        <f>ROUND(Budget!U98*80%,0)</f>
        <v>108635</v>
      </c>
      <c r="V98" s="19">
        <f>ROUND(Budget!V98*80%,0)</f>
        <v>0</v>
      </c>
      <c r="W98" s="19">
        <f>ROUND(Budget!W98*80%,0)</f>
        <v>238252</v>
      </c>
      <c r="X98" s="19">
        <f>ROUND(Budget!X98*80%,0)</f>
        <v>0</v>
      </c>
      <c r="Y98" s="19">
        <f>ROUND(Budget!Y98*80%,0)</f>
        <v>93609</v>
      </c>
      <c r="Z98" s="19">
        <f>ROUND(Budget!Z98*80%,0)</f>
        <v>0</v>
      </c>
      <c r="AA98" s="19">
        <f>ROUND(Budget!AA98*80%,0)</f>
        <v>77718</v>
      </c>
      <c r="AB98" s="19">
        <f>ROUND(Budget!AB98*80%,0)</f>
        <v>0</v>
      </c>
      <c r="AC98" s="19">
        <f>ROUND(Budget!AC98*80%,0)</f>
        <v>393086</v>
      </c>
      <c r="AD98" s="19">
        <f>ROUND(Budget!AD98*80%,0)</f>
        <v>0</v>
      </c>
      <c r="AE98" s="19">
        <f>ROUND(Budget!AE98*80%,0)</f>
        <v>301397</v>
      </c>
      <c r="AF98" s="19">
        <f>ROUND(Budget!AF98*80%,0)</f>
        <v>0</v>
      </c>
      <c r="AG98" s="19">
        <f>ROUND(Budget!AG98*80%,0)</f>
        <v>0</v>
      </c>
      <c r="AH98" s="19">
        <f>ROUND(Budget!AH98*80%,0)</f>
        <v>0</v>
      </c>
      <c r="AI98" s="19">
        <f>ROUND(Budget!AI98*80%,0)</f>
        <v>188682</v>
      </c>
      <c r="AJ98" s="19">
        <f>ROUND(Budget!AJ98*80%,0)</f>
        <v>0</v>
      </c>
      <c r="AK98" s="19">
        <f>ROUND(Budget!AK98*80%,0)</f>
        <v>39471</v>
      </c>
      <c r="AL98" s="19">
        <f>ROUND(Budget!AL98*80%,0)</f>
        <v>0</v>
      </c>
      <c r="AM98" s="19">
        <f>ROUND(Budget!AM98*80%,0)</f>
        <v>0</v>
      </c>
      <c r="AN98" s="19">
        <f>ROUND(Budget!AN98*80%,0)</f>
        <v>0</v>
      </c>
      <c r="AO98" s="19">
        <f>ROUND(Budget!AO98*80%,0)</f>
        <v>0</v>
      </c>
      <c r="AP98" s="19">
        <f>ROUND(Budget!AP98*80%,0)</f>
        <v>0</v>
      </c>
      <c r="AQ98" s="19">
        <f>ROUND(Budget!AQ98*80%,0)</f>
        <v>0</v>
      </c>
      <c r="AR98" s="19">
        <f>ROUND(Budget!AR98*80%,0)</f>
        <v>0</v>
      </c>
      <c r="AS98" s="19">
        <f>ROUND(Budget!AS98*80%,0)</f>
        <v>0</v>
      </c>
      <c r="AT98" s="19">
        <f>ROUND(Budget!AT98*80%,0)</f>
        <v>0</v>
      </c>
      <c r="AU98" s="19">
        <f>ROUND(Budget!AU98*80%,0)</f>
        <v>0</v>
      </c>
      <c r="AV98" s="19">
        <f>ROUND(Budget!AV98*80%,0)</f>
        <v>0</v>
      </c>
      <c r="AW98" s="19">
        <f>ROUND(Budget!AW98*80%,0)</f>
        <v>275454</v>
      </c>
      <c r="AX98" s="19">
        <f>ROUND(Budget!AX98*80%,0)</f>
        <v>0</v>
      </c>
      <c r="AY98" s="19">
        <f>ROUND(Budget!AY98*80%,0)</f>
        <v>0</v>
      </c>
      <c r="AZ98" s="19">
        <f>ROUND(Budget!AZ98*80%,0)</f>
        <v>0</v>
      </c>
      <c r="BA98" s="19">
        <f>ROUND(Budget!BA98*80%,0)</f>
        <v>0</v>
      </c>
      <c r="BB98" s="19">
        <f>ROUND(Budget!BB98*80%,0)</f>
        <v>0</v>
      </c>
      <c r="BC98" s="19">
        <f>ROUND(Budget!BC98*80%,0)</f>
        <v>0</v>
      </c>
      <c r="BD98" s="19">
        <f>ROUND(Budget!BD98*80%,0)</f>
        <v>0</v>
      </c>
      <c r="BE98" s="19">
        <f>ROUND(Budget!BE98*80%,0)</f>
        <v>0</v>
      </c>
      <c r="BF98" s="19">
        <f>ROUND(Budget!BF98*80%,0)</f>
        <v>0</v>
      </c>
      <c r="BG98" s="16">
        <f t="shared" si="8"/>
        <v>4657906</v>
      </c>
      <c r="BH98" s="16">
        <f t="shared" si="8"/>
        <v>0</v>
      </c>
      <c r="BI98" s="104">
        <f t="shared" si="5"/>
        <v>4657906</v>
      </c>
      <c r="BJ98" s="104">
        <f t="shared" si="6"/>
        <v>0</v>
      </c>
      <c r="BK98" s="105">
        <f t="shared" si="7"/>
        <v>77718</v>
      </c>
      <c r="BL98" s="106"/>
      <c r="BM98" s="105"/>
      <c r="BN98" s="106"/>
    </row>
    <row r="99" spans="1:66" ht="31.5" x14ac:dyDescent="0.3">
      <c r="A99" s="26">
        <v>76.108699999999999</v>
      </c>
      <c r="B99" s="107" t="s">
        <v>1481</v>
      </c>
      <c r="C99" s="19">
        <f>ROUND(Budget!C99*80%,0)</f>
        <v>0</v>
      </c>
      <c r="D99" s="19">
        <f>ROUND(Budget!D99*80%,0)</f>
        <v>0</v>
      </c>
      <c r="E99" s="19">
        <f>ROUND(Budget!E99*80%,0)</f>
        <v>0</v>
      </c>
      <c r="F99" s="19">
        <f>ROUND(Budget!F99*80%,0)</f>
        <v>0</v>
      </c>
      <c r="G99" s="19">
        <f>ROUND(Budget!G99*80%,0)</f>
        <v>0</v>
      </c>
      <c r="H99" s="19">
        <f>ROUND(Budget!H99*80%,0)</f>
        <v>0</v>
      </c>
      <c r="I99" s="19">
        <f>ROUND(Budget!I99*80%,0)</f>
        <v>0</v>
      </c>
      <c r="J99" s="19">
        <f>ROUND(Budget!J99*80%,0)</f>
        <v>0</v>
      </c>
      <c r="K99" s="19">
        <f>ROUND(Budget!K99*80%,0)</f>
        <v>0</v>
      </c>
      <c r="L99" s="19">
        <f>ROUND(Budget!L99*80%,0)</f>
        <v>0</v>
      </c>
      <c r="M99" s="19">
        <f>ROUND(Budget!M99*80%,0)</f>
        <v>2376</v>
      </c>
      <c r="N99" s="19">
        <f>ROUND(Budget!N99*80%,0)</f>
        <v>0</v>
      </c>
      <c r="O99" s="19">
        <f>ROUND(Budget!O99*80%,0)</f>
        <v>0</v>
      </c>
      <c r="P99" s="19">
        <f>ROUND(Budget!P99*80%,0)</f>
        <v>0</v>
      </c>
      <c r="Q99" s="19">
        <f>ROUND(Budget!Q99*80%,0)</f>
        <v>0</v>
      </c>
      <c r="R99" s="19">
        <f>ROUND(Budget!R99*80%,0)</f>
        <v>0</v>
      </c>
      <c r="S99" s="19">
        <f>ROUND(Budget!S99*80%,0)</f>
        <v>4176</v>
      </c>
      <c r="T99" s="19">
        <f>ROUND(Budget!T99*80%,0)</f>
        <v>0</v>
      </c>
      <c r="U99" s="19">
        <f>ROUND(Budget!U99*80%,0)</f>
        <v>0</v>
      </c>
      <c r="V99" s="19">
        <f>ROUND(Budget!V99*80%,0)</f>
        <v>0</v>
      </c>
      <c r="W99" s="19">
        <f>ROUND(Budget!W99*80%,0)</f>
        <v>0</v>
      </c>
      <c r="X99" s="19">
        <f>ROUND(Budget!X99*80%,0)</f>
        <v>0</v>
      </c>
      <c r="Y99" s="19">
        <f>ROUND(Budget!Y99*80%,0)</f>
        <v>0</v>
      </c>
      <c r="Z99" s="19">
        <f>ROUND(Budget!Z99*80%,0)</f>
        <v>0</v>
      </c>
      <c r="AA99" s="19">
        <f>ROUND(Budget!AA99*80%,0)</f>
        <v>0</v>
      </c>
      <c r="AB99" s="19">
        <f>ROUND(Budget!AB99*80%,0)</f>
        <v>0</v>
      </c>
      <c r="AC99" s="19">
        <f>ROUND(Budget!AC99*80%,0)</f>
        <v>0</v>
      </c>
      <c r="AD99" s="19">
        <f>ROUND(Budget!AD99*80%,0)</f>
        <v>0</v>
      </c>
      <c r="AE99" s="19">
        <f>ROUND(Budget!AE99*80%,0)</f>
        <v>0</v>
      </c>
      <c r="AF99" s="19">
        <f>ROUND(Budget!AF99*80%,0)</f>
        <v>0</v>
      </c>
      <c r="AG99" s="19">
        <f>ROUND(Budget!AG99*80%,0)</f>
        <v>0</v>
      </c>
      <c r="AH99" s="19">
        <f>ROUND(Budget!AH99*80%,0)</f>
        <v>0</v>
      </c>
      <c r="AI99" s="19">
        <f>ROUND(Budget!AI99*80%,0)</f>
        <v>0</v>
      </c>
      <c r="AJ99" s="19">
        <f>ROUND(Budget!AJ99*80%,0)</f>
        <v>0</v>
      </c>
      <c r="AK99" s="19">
        <f>ROUND(Budget!AK99*80%,0)</f>
        <v>0</v>
      </c>
      <c r="AL99" s="19">
        <f>ROUND(Budget!AL99*80%,0)</f>
        <v>0</v>
      </c>
      <c r="AM99" s="19">
        <f>ROUND(Budget!AM99*80%,0)</f>
        <v>1296</v>
      </c>
      <c r="AN99" s="19">
        <f>ROUND(Budget!AN99*80%,0)</f>
        <v>0</v>
      </c>
      <c r="AO99" s="19">
        <f>ROUND(Budget!AO99*80%,0)</f>
        <v>0</v>
      </c>
      <c r="AP99" s="19">
        <f>ROUND(Budget!AP99*80%,0)</f>
        <v>0</v>
      </c>
      <c r="AQ99" s="19">
        <f>ROUND(Budget!AQ99*80%,0)</f>
        <v>0</v>
      </c>
      <c r="AR99" s="19">
        <f>ROUND(Budget!AR99*80%,0)</f>
        <v>0</v>
      </c>
      <c r="AS99" s="19">
        <f>ROUND(Budget!AS99*80%,0)</f>
        <v>0</v>
      </c>
      <c r="AT99" s="19">
        <f>ROUND(Budget!AT99*80%,0)</f>
        <v>0</v>
      </c>
      <c r="AU99" s="19">
        <f>ROUND(Budget!AU99*80%,0)</f>
        <v>0</v>
      </c>
      <c r="AV99" s="19">
        <f>ROUND(Budget!AV99*80%,0)</f>
        <v>0</v>
      </c>
      <c r="AW99" s="19">
        <f>ROUND(Budget!AW99*80%,0)</f>
        <v>0</v>
      </c>
      <c r="AX99" s="19">
        <f>ROUND(Budget!AX99*80%,0)</f>
        <v>0</v>
      </c>
      <c r="AY99" s="19">
        <f>ROUND(Budget!AY99*80%,0)</f>
        <v>0</v>
      </c>
      <c r="AZ99" s="19">
        <f>ROUND(Budget!AZ99*80%,0)</f>
        <v>0</v>
      </c>
      <c r="BA99" s="19">
        <f>ROUND(Budget!BA99*80%,0)</f>
        <v>0</v>
      </c>
      <c r="BB99" s="19">
        <f>ROUND(Budget!BB99*80%,0)</f>
        <v>0</v>
      </c>
      <c r="BC99" s="19">
        <f>ROUND(Budget!BC99*80%,0)</f>
        <v>0</v>
      </c>
      <c r="BD99" s="19">
        <f>ROUND(Budget!BD99*80%,0)</f>
        <v>0</v>
      </c>
      <c r="BE99" s="19">
        <f>ROUND(Budget!BE99*80%,0)</f>
        <v>0</v>
      </c>
      <c r="BF99" s="19">
        <f>ROUND(Budget!BF99*80%,0)</f>
        <v>0</v>
      </c>
      <c r="BG99" s="16">
        <f t="shared" si="8"/>
        <v>7848</v>
      </c>
      <c r="BH99" s="16">
        <f t="shared" si="8"/>
        <v>0</v>
      </c>
      <c r="BI99" s="104">
        <f t="shared" si="5"/>
        <v>7848</v>
      </c>
      <c r="BJ99" s="104">
        <f t="shared" si="6"/>
        <v>0</v>
      </c>
      <c r="BK99" s="105">
        <f t="shared" si="7"/>
        <v>0</v>
      </c>
      <c r="BL99" s="106"/>
      <c r="BM99" s="105"/>
      <c r="BN99" s="106"/>
    </row>
    <row r="100" spans="1:66" x14ac:dyDescent="0.3">
      <c r="A100" s="26">
        <v>76.111699999999999</v>
      </c>
      <c r="B100" s="107" t="s">
        <v>1483</v>
      </c>
      <c r="C100" s="19">
        <f>ROUND(Budget!C100*80%,0)</f>
        <v>0</v>
      </c>
      <c r="D100" s="19">
        <f>ROUND(Budget!D100*80%,0)</f>
        <v>0</v>
      </c>
      <c r="E100" s="19">
        <f>ROUND(Budget!E100*80%,0)</f>
        <v>0</v>
      </c>
      <c r="F100" s="19">
        <f>ROUND(Budget!F100*80%,0)</f>
        <v>0</v>
      </c>
      <c r="G100" s="19">
        <f>ROUND(Budget!G100*80%,0)</f>
        <v>0</v>
      </c>
      <c r="H100" s="19">
        <f>ROUND(Budget!H100*80%,0)</f>
        <v>0</v>
      </c>
      <c r="I100" s="19">
        <f>ROUND(Budget!I100*80%,0)</f>
        <v>0</v>
      </c>
      <c r="J100" s="19">
        <f>ROUND(Budget!J100*80%,0)</f>
        <v>0</v>
      </c>
      <c r="K100" s="19">
        <f>ROUND(Budget!K100*80%,0)</f>
        <v>16446</v>
      </c>
      <c r="L100" s="19">
        <f>ROUND(Budget!L100*80%,0)</f>
        <v>0</v>
      </c>
      <c r="M100" s="19">
        <f>ROUND(Budget!M100*80%,0)</f>
        <v>0</v>
      </c>
      <c r="N100" s="19">
        <f>ROUND(Budget!N100*80%,0)</f>
        <v>0</v>
      </c>
      <c r="O100" s="19">
        <f>ROUND(Budget!O100*80%,0)</f>
        <v>0</v>
      </c>
      <c r="P100" s="19">
        <f>ROUND(Budget!P100*80%,0)</f>
        <v>0</v>
      </c>
      <c r="Q100" s="19">
        <f>ROUND(Budget!Q100*80%,0)</f>
        <v>664592</v>
      </c>
      <c r="R100" s="19">
        <f>ROUND(Budget!R100*80%,0)</f>
        <v>0</v>
      </c>
      <c r="S100" s="19">
        <f>ROUND(Budget!S100*80%,0)</f>
        <v>1491</v>
      </c>
      <c r="T100" s="19">
        <f>ROUND(Budget!T100*80%,0)</f>
        <v>0</v>
      </c>
      <c r="U100" s="19">
        <f>ROUND(Budget!U100*80%,0)</f>
        <v>0</v>
      </c>
      <c r="V100" s="19">
        <f>ROUND(Budget!V100*80%,0)</f>
        <v>0</v>
      </c>
      <c r="W100" s="19">
        <f>ROUND(Budget!W100*80%,0)</f>
        <v>0</v>
      </c>
      <c r="X100" s="19">
        <f>ROUND(Budget!X100*80%,0)</f>
        <v>0</v>
      </c>
      <c r="Y100" s="19">
        <f>ROUND(Budget!Y100*80%,0)</f>
        <v>0</v>
      </c>
      <c r="Z100" s="19">
        <f>ROUND(Budget!Z100*80%,0)</f>
        <v>0</v>
      </c>
      <c r="AA100" s="19">
        <f>ROUND(Budget!AA100*80%,0)</f>
        <v>0</v>
      </c>
      <c r="AB100" s="19">
        <f>ROUND(Budget!AB100*80%,0)</f>
        <v>0</v>
      </c>
      <c r="AC100" s="19">
        <f>ROUND(Budget!AC100*80%,0)</f>
        <v>0</v>
      </c>
      <c r="AD100" s="19">
        <f>ROUND(Budget!AD100*80%,0)</f>
        <v>0</v>
      </c>
      <c r="AE100" s="19">
        <f>ROUND(Budget!AE100*80%,0)</f>
        <v>0</v>
      </c>
      <c r="AF100" s="19">
        <f>ROUND(Budget!AF100*80%,0)</f>
        <v>0</v>
      </c>
      <c r="AG100" s="19">
        <f>ROUND(Budget!AG100*80%,0)</f>
        <v>0</v>
      </c>
      <c r="AH100" s="19">
        <f>ROUND(Budget!AH100*80%,0)</f>
        <v>0</v>
      </c>
      <c r="AI100" s="19">
        <f>ROUND(Budget!AI100*80%,0)</f>
        <v>0</v>
      </c>
      <c r="AJ100" s="19">
        <f>ROUND(Budget!AJ100*80%,0)</f>
        <v>0</v>
      </c>
      <c r="AK100" s="19">
        <f>ROUND(Budget!AK100*80%,0)</f>
        <v>0</v>
      </c>
      <c r="AL100" s="19">
        <f>ROUND(Budget!AL100*80%,0)</f>
        <v>0</v>
      </c>
      <c r="AM100" s="19">
        <f>ROUND(Budget!AM100*80%,0)</f>
        <v>0</v>
      </c>
      <c r="AN100" s="19">
        <f>ROUND(Budget!AN100*80%,0)</f>
        <v>0</v>
      </c>
      <c r="AO100" s="19">
        <f>ROUND(Budget!AO100*80%,0)</f>
        <v>0</v>
      </c>
      <c r="AP100" s="19">
        <f>ROUND(Budget!AP100*80%,0)</f>
        <v>0</v>
      </c>
      <c r="AQ100" s="19">
        <f>ROUND(Budget!AQ100*80%,0)</f>
        <v>0</v>
      </c>
      <c r="AR100" s="19">
        <f>ROUND(Budget!AR100*80%,0)</f>
        <v>0</v>
      </c>
      <c r="AS100" s="19">
        <f>ROUND(Budget!AS100*80%,0)</f>
        <v>0</v>
      </c>
      <c r="AT100" s="19">
        <f>ROUND(Budget!AT100*80%,0)</f>
        <v>0</v>
      </c>
      <c r="AU100" s="19">
        <f>ROUND(Budget!AU100*80%,0)</f>
        <v>0</v>
      </c>
      <c r="AV100" s="19">
        <f>ROUND(Budget!AV100*80%,0)</f>
        <v>0</v>
      </c>
      <c r="AW100" s="19">
        <f>ROUND(Budget!AW100*80%,0)</f>
        <v>0</v>
      </c>
      <c r="AX100" s="19">
        <f>ROUND(Budget!AX100*80%,0)</f>
        <v>0</v>
      </c>
      <c r="AY100" s="19">
        <f>ROUND(Budget!AY100*80%,0)</f>
        <v>0</v>
      </c>
      <c r="AZ100" s="19">
        <f>ROUND(Budget!AZ100*80%,0)</f>
        <v>0</v>
      </c>
      <c r="BA100" s="19">
        <f>ROUND(Budget!BA100*80%,0)</f>
        <v>0</v>
      </c>
      <c r="BB100" s="19">
        <f>ROUND(Budget!BB100*80%,0)</f>
        <v>0</v>
      </c>
      <c r="BC100" s="19">
        <f>ROUND(Budget!BC100*80%,0)</f>
        <v>0</v>
      </c>
      <c r="BD100" s="19">
        <f>ROUND(Budget!BD100*80%,0)</f>
        <v>0</v>
      </c>
      <c r="BE100" s="19">
        <f>ROUND(Budget!BE100*80%,0)</f>
        <v>0</v>
      </c>
      <c r="BF100" s="19">
        <f>ROUND(Budget!BF100*80%,0)</f>
        <v>0</v>
      </c>
      <c r="BG100" s="16">
        <f t="shared" si="8"/>
        <v>682529</v>
      </c>
      <c r="BH100" s="16">
        <f t="shared" si="8"/>
        <v>0</v>
      </c>
      <c r="BI100" s="104">
        <f t="shared" si="5"/>
        <v>682529</v>
      </c>
      <c r="BJ100" s="104">
        <f t="shared" si="6"/>
        <v>0</v>
      </c>
      <c r="BK100" s="105">
        <f t="shared" si="7"/>
        <v>0</v>
      </c>
      <c r="BL100" s="106"/>
      <c r="BM100" s="105"/>
      <c r="BN100" s="106"/>
    </row>
    <row r="101" spans="1:66" ht="31.5" x14ac:dyDescent="0.3">
      <c r="A101" s="26">
        <v>76.111800000000002</v>
      </c>
      <c r="B101" s="107" t="s">
        <v>1484</v>
      </c>
      <c r="C101" s="19">
        <f>ROUND(Budget!C101*80%,0)</f>
        <v>0</v>
      </c>
      <c r="D101" s="19">
        <f>ROUND(Budget!D101*80%,0)</f>
        <v>0</v>
      </c>
      <c r="E101" s="19">
        <f>ROUND(Budget!E101*80%,0)</f>
        <v>1712506</v>
      </c>
      <c r="F101" s="19">
        <f>ROUND(Budget!F101*80%,0)</f>
        <v>0</v>
      </c>
      <c r="G101" s="19">
        <f>ROUND(Budget!G101*80%,0)</f>
        <v>0</v>
      </c>
      <c r="H101" s="19">
        <f>ROUND(Budget!H101*80%,0)</f>
        <v>0</v>
      </c>
      <c r="I101" s="19">
        <f>ROUND(Budget!I101*80%,0)</f>
        <v>0</v>
      </c>
      <c r="J101" s="19">
        <f>ROUND(Budget!J101*80%,0)</f>
        <v>0</v>
      </c>
      <c r="K101" s="19">
        <f>ROUND(Budget!K101*80%,0)</f>
        <v>0</v>
      </c>
      <c r="L101" s="19">
        <f>ROUND(Budget!L101*80%,0)</f>
        <v>0</v>
      </c>
      <c r="M101" s="19">
        <f>ROUND(Budget!M101*80%,0)</f>
        <v>0</v>
      </c>
      <c r="N101" s="19">
        <f>ROUND(Budget!N101*80%,0)</f>
        <v>0</v>
      </c>
      <c r="O101" s="19">
        <f>ROUND(Budget!O101*80%,0)</f>
        <v>0</v>
      </c>
      <c r="P101" s="19">
        <f>ROUND(Budget!P101*80%,0)</f>
        <v>0</v>
      </c>
      <c r="Q101" s="19">
        <f>ROUND(Budget!Q101*80%,0)</f>
        <v>0</v>
      </c>
      <c r="R101" s="19">
        <f>ROUND(Budget!R101*80%,0)</f>
        <v>0</v>
      </c>
      <c r="S101" s="19">
        <f>ROUND(Budget!S101*80%,0)</f>
        <v>177620</v>
      </c>
      <c r="T101" s="19">
        <f>ROUND(Budget!T101*80%,0)</f>
        <v>0</v>
      </c>
      <c r="U101" s="19">
        <f>ROUND(Budget!U101*80%,0)</f>
        <v>0</v>
      </c>
      <c r="V101" s="19">
        <f>ROUND(Budget!V101*80%,0)</f>
        <v>0</v>
      </c>
      <c r="W101" s="19">
        <f>ROUND(Budget!W101*80%,0)</f>
        <v>0</v>
      </c>
      <c r="X101" s="19">
        <f>ROUND(Budget!X101*80%,0)</f>
        <v>0</v>
      </c>
      <c r="Y101" s="19">
        <f>ROUND(Budget!Y101*80%,0)</f>
        <v>0</v>
      </c>
      <c r="Z101" s="19">
        <f>ROUND(Budget!Z101*80%,0)</f>
        <v>0</v>
      </c>
      <c r="AA101" s="19">
        <f>ROUND(Budget!AA101*80%,0)</f>
        <v>0</v>
      </c>
      <c r="AB101" s="19">
        <f>ROUND(Budget!AB101*80%,0)</f>
        <v>0</v>
      </c>
      <c r="AC101" s="19">
        <f>ROUND(Budget!AC101*80%,0)</f>
        <v>0</v>
      </c>
      <c r="AD101" s="19">
        <f>ROUND(Budget!AD101*80%,0)</f>
        <v>0</v>
      </c>
      <c r="AE101" s="19">
        <f>ROUND(Budget!AE101*80%,0)</f>
        <v>0</v>
      </c>
      <c r="AF101" s="19">
        <f>ROUND(Budget!AF101*80%,0)</f>
        <v>0</v>
      </c>
      <c r="AG101" s="19">
        <f>ROUND(Budget!AG101*80%,0)</f>
        <v>0</v>
      </c>
      <c r="AH101" s="19">
        <f>ROUND(Budget!AH101*80%,0)</f>
        <v>0</v>
      </c>
      <c r="AI101" s="19">
        <f>ROUND(Budget!AI101*80%,0)</f>
        <v>0</v>
      </c>
      <c r="AJ101" s="19">
        <f>ROUND(Budget!AJ101*80%,0)</f>
        <v>0</v>
      </c>
      <c r="AK101" s="19">
        <f>ROUND(Budget!AK101*80%,0)</f>
        <v>0</v>
      </c>
      <c r="AL101" s="19">
        <f>ROUND(Budget!AL101*80%,0)</f>
        <v>0</v>
      </c>
      <c r="AM101" s="19">
        <f>ROUND(Budget!AM101*80%,0)</f>
        <v>0</v>
      </c>
      <c r="AN101" s="19">
        <f>ROUND(Budget!AN101*80%,0)</f>
        <v>0</v>
      </c>
      <c r="AO101" s="19">
        <f>ROUND(Budget!AO101*80%,0)</f>
        <v>0</v>
      </c>
      <c r="AP101" s="19">
        <f>ROUND(Budget!AP101*80%,0)</f>
        <v>0</v>
      </c>
      <c r="AQ101" s="19">
        <f>ROUND(Budget!AQ101*80%,0)</f>
        <v>0</v>
      </c>
      <c r="AR101" s="19">
        <f>ROUND(Budget!AR101*80%,0)</f>
        <v>0</v>
      </c>
      <c r="AS101" s="19">
        <f>ROUND(Budget!AS101*80%,0)</f>
        <v>0</v>
      </c>
      <c r="AT101" s="19">
        <f>ROUND(Budget!AT101*80%,0)</f>
        <v>0</v>
      </c>
      <c r="AU101" s="19">
        <f>ROUND(Budget!AU101*80%,0)</f>
        <v>0</v>
      </c>
      <c r="AV101" s="19">
        <f>ROUND(Budget!AV101*80%,0)</f>
        <v>0</v>
      </c>
      <c r="AW101" s="19">
        <f>ROUND(Budget!AW101*80%,0)</f>
        <v>0</v>
      </c>
      <c r="AX101" s="19">
        <f>ROUND(Budget!AX101*80%,0)</f>
        <v>0</v>
      </c>
      <c r="AY101" s="19">
        <f>ROUND(Budget!AY101*80%,0)</f>
        <v>0</v>
      </c>
      <c r="AZ101" s="19">
        <f>ROUND(Budget!AZ101*80%,0)</f>
        <v>0</v>
      </c>
      <c r="BA101" s="19">
        <f>ROUND(Budget!BA101*80%,0)</f>
        <v>0</v>
      </c>
      <c r="BB101" s="19">
        <f>ROUND(Budget!BB101*80%,0)</f>
        <v>0</v>
      </c>
      <c r="BC101" s="19">
        <f>ROUND(Budget!BC101*80%,0)</f>
        <v>0</v>
      </c>
      <c r="BD101" s="19">
        <f>ROUND(Budget!BD101*80%,0)</f>
        <v>0</v>
      </c>
      <c r="BE101" s="19">
        <f>ROUND(Budget!BE101*80%,0)</f>
        <v>0</v>
      </c>
      <c r="BF101" s="19">
        <f>ROUND(Budget!BF101*80%,0)</f>
        <v>0</v>
      </c>
      <c r="BG101" s="16">
        <f t="shared" si="8"/>
        <v>1890126</v>
      </c>
      <c r="BH101" s="16">
        <f t="shared" si="8"/>
        <v>0</v>
      </c>
      <c r="BI101" s="104">
        <f t="shared" si="5"/>
        <v>1890126</v>
      </c>
      <c r="BJ101" s="104">
        <f t="shared" si="6"/>
        <v>0</v>
      </c>
      <c r="BK101" s="105">
        <f t="shared" si="7"/>
        <v>0</v>
      </c>
      <c r="BL101" s="106"/>
      <c r="BM101" s="105"/>
      <c r="BN101" s="106"/>
    </row>
    <row r="102" spans="1:66" x14ac:dyDescent="0.3">
      <c r="A102" s="26">
        <v>76.1126</v>
      </c>
      <c r="B102" s="107" t="s">
        <v>1485</v>
      </c>
      <c r="C102" s="19">
        <f>ROUND(Budget!C102*80%,0)</f>
        <v>0</v>
      </c>
      <c r="D102" s="19">
        <f>ROUND(Budget!D102*80%,0)</f>
        <v>0</v>
      </c>
      <c r="E102" s="19">
        <f>ROUND(Budget!E102*80%,0)</f>
        <v>0</v>
      </c>
      <c r="F102" s="19">
        <f>ROUND(Budget!F102*80%,0)</f>
        <v>0</v>
      </c>
      <c r="G102" s="19">
        <f>ROUND(Budget!G102*80%,0)</f>
        <v>0</v>
      </c>
      <c r="H102" s="19">
        <f>ROUND(Budget!H102*80%,0)</f>
        <v>0</v>
      </c>
      <c r="I102" s="19">
        <f>ROUND(Budget!I102*80%,0)</f>
        <v>0</v>
      </c>
      <c r="J102" s="19">
        <f>ROUND(Budget!J102*80%,0)</f>
        <v>0</v>
      </c>
      <c r="K102" s="19">
        <f>ROUND(Budget!K102*80%,0)</f>
        <v>0</v>
      </c>
      <c r="L102" s="19">
        <f>ROUND(Budget!L102*80%,0)</f>
        <v>0</v>
      </c>
      <c r="M102" s="19">
        <f>ROUND(Budget!M102*80%,0)</f>
        <v>0</v>
      </c>
      <c r="N102" s="19">
        <f>ROUND(Budget!N102*80%,0)</f>
        <v>0</v>
      </c>
      <c r="O102" s="19">
        <f>ROUND(Budget!O102*80%,0)</f>
        <v>0</v>
      </c>
      <c r="P102" s="19">
        <f>ROUND(Budget!P102*80%,0)</f>
        <v>0</v>
      </c>
      <c r="Q102" s="19">
        <f>ROUND(Budget!Q102*80%,0)</f>
        <v>22606</v>
      </c>
      <c r="R102" s="19">
        <f>ROUND(Budget!R102*80%,0)</f>
        <v>0</v>
      </c>
      <c r="S102" s="19">
        <f>ROUND(Budget!S102*80%,0)</f>
        <v>0</v>
      </c>
      <c r="T102" s="19">
        <f>ROUND(Budget!T102*80%,0)</f>
        <v>0</v>
      </c>
      <c r="U102" s="19">
        <f>ROUND(Budget!U102*80%,0)</f>
        <v>0</v>
      </c>
      <c r="V102" s="19">
        <f>ROUND(Budget!V102*80%,0)</f>
        <v>0</v>
      </c>
      <c r="W102" s="19">
        <f>ROUND(Budget!W102*80%,0)</f>
        <v>0</v>
      </c>
      <c r="X102" s="19">
        <f>ROUND(Budget!X102*80%,0)</f>
        <v>0</v>
      </c>
      <c r="Y102" s="19">
        <f>ROUND(Budget!Y102*80%,0)</f>
        <v>0</v>
      </c>
      <c r="Z102" s="19">
        <f>ROUND(Budget!Z102*80%,0)</f>
        <v>0</v>
      </c>
      <c r="AA102" s="19">
        <f>ROUND(Budget!AA102*80%,0)</f>
        <v>0</v>
      </c>
      <c r="AB102" s="19">
        <f>ROUND(Budget!AB102*80%,0)</f>
        <v>0</v>
      </c>
      <c r="AC102" s="19">
        <f>ROUND(Budget!AC102*80%,0)</f>
        <v>0</v>
      </c>
      <c r="AD102" s="19">
        <f>ROUND(Budget!AD102*80%,0)</f>
        <v>0</v>
      </c>
      <c r="AE102" s="19">
        <f>ROUND(Budget!AE102*80%,0)</f>
        <v>0</v>
      </c>
      <c r="AF102" s="19">
        <f>ROUND(Budget!AF102*80%,0)</f>
        <v>0</v>
      </c>
      <c r="AG102" s="19">
        <f>ROUND(Budget!AG102*80%,0)</f>
        <v>0</v>
      </c>
      <c r="AH102" s="19">
        <f>ROUND(Budget!AH102*80%,0)</f>
        <v>0</v>
      </c>
      <c r="AI102" s="19">
        <f>ROUND(Budget!AI102*80%,0)</f>
        <v>0</v>
      </c>
      <c r="AJ102" s="19">
        <f>ROUND(Budget!AJ102*80%,0)</f>
        <v>0</v>
      </c>
      <c r="AK102" s="19">
        <f>ROUND(Budget!AK102*80%,0)</f>
        <v>0</v>
      </c>
      <c r="AL102" s="19">
        <f>ROUND(Budget!AL102*80%,0)</f>
        <v>0</v>
      </c>
      <c r="AM102" s="19">
        <f>ROUND(Budget!AM102*80%,0)</f>
        <v>0</v>
      </c>
      <c r="AN102" s="19">
        <f>ROUND(Budget!AN102*80%,0)</f>
        <v>0</v>
      </c>
      <c r="AO102" s="19">
        <f>ROUND(Budget!AO102*80%,0)</f>
        <v>0</v>
      </c>
      <c r="AP102" s="19">
        <f>ROUND(Budget!AP102*80%,0)</f>
        <v>0</v>
      </c>
      <c r="AQ102" s="19">
        <f>ROUND(Budget!AQ102*80%,0)</f>
        <v>0</v>
      </c>
      <c r="AR102" s="19">
        <f>ROUND(Budget!AR102*80%,0)</f>
        <v>0</v>
      </c>
      <c r="AS102" s="19">
        <f>ROUND(Budget!AS102*80%,0)</f>
        <v>0</v>
      </c>
      <c r="AT102" s="19">
        <f>ROUND(Budget!AT102*80%,0)</f>
        <v>0</v>
      </c>
      <c r="AU102" s="19">
        <f>ROUND(Budget!AU102*80%,0)</f>
        <v>0</v>
      </c>
      <c r="AV102" s="19">
        <f>ROUND(Budget!AV102*80%,0)</f>
        <v>0</v>
      </c>
      <c r="AW102" s="19">
        <f>ROUND(Budget!AW102*80%,0)</f>
        <v>0</v>
      </c>
      <c r="AX102" s="19">
        <f>ROUND(Budget!AX102*80%,0)</f>
        <v>0</v>
      </c>
      <c r="AY102" s="19">
        <f>ROUND(Budget!AY102*80%,0)</f>
        <v>0</v>
      </c>
      <c r="AZ102" s="19">
        <f>ROUND(Budget!AZ102*80%,0)</f>
        <v>0</v>
      </c>
      <c r="BA102" s="19">
        <f>ROUND(Budget!BA102*80%,0)</f>
        <v>0</v>
      </c>
      <c r="BB102" s="19">
        <f>ROUND(Budget!BB102*80%,0)</f>
        <v>0</v>
      </c>
      <c r="BC102" s="19">
        <f>ROUND(Budget!BC102*80%,0)</f>
        <v>0</v>
      </c>
      <c r="BD102" s="19">
        <f>ROUND(Budget!BD102*80%,0)</f>
        <v>0</v>
      </c>
      <c r="BE102" s="19">
        <f>ROUND(Budget!BE102*80%,0)</f>
        <v>0</v>
      </c>
      <c r="BF102" s="19">
        <f>ROUND(Budget!BF102*80%,0)</f>
        <v>0</v>
      </c>
      <c r="BG102" s="16">
        <f t="shared" si="8"/>
        <v>22606</v>
      </c>
      <c r="BH102" s="16">
        <f t="shared" si="8"/>
        <v>0</v>
      </c>
      <c r="BI102" s="104">
        <f t="shared" si="5"/>
        <v>22606</v>
      </c>
      <c r="BJ102" s="104">
        <f t="shared" si="6"/>
        <v>0</v>
      </c>
      <c r="BK102" s="105">
        <f t="shared" si="7"/>
        <v>0</v>
      </c>
      <c r="BL102" s="106"/>
      <c r="BM102" s="105"/>
      <c r="BN102" s="106"/>
    </row>
    <row r="103" spans="1:66" x14ac:dyDescent="0.3">
      <c r="A103" s="26">
        <v>76.11269999999999</v>
      </c>
      <c r="B103" s="107" t="s">
        <v>1485</v>
      </c>
      <c r="C103" s="19">
        <f>ROUND(Budget!C103*80%,0)</f>
        <v>405686</v>
      </c>
      <c r="D103" s="19">
        <f>ROUND(Budget!D103*80%,0)</f>
        <v>0</v>
      </c>
      <c r="E103" s="19">
        <f>ROUND(Budget!E103*80%,0)</f>
        <v>171648</v>
      </c>
      <c r="F103" s="19">
        <f>ROUND(Budget!F103*80%,0)</f>
        <v>0</v>
      </c>
      <c r="G103" s="19">
        <f>ROUND(Budget!G103*80%,0)</f>
        <v>308894</v>
      </c>
      <c r="H103" s="19">
        <f>ROUND(Budget!H103*80%,0)</f>
        <v>0</v>
      </c>
      <c r="I103" s="19">
        <f>ROUND(Budget!I103*80%,0)</f>
        <v>308894</v>
      </c>
      <c r="J103" s="19">
        <f>ROUND(Budget!J103*80%,0)</f>
        <v>0</v>
      </c>
      <c r="K103" s="19">
        <f>ROUND(Budget!K103*80%,0)</f>
        <v>78510</v>
      </c>
      <c r="L103" s="19">
        <f>ROUND(Budget!L103*80%,0)</f>
        <v>0</v>
      </c>
      <c r="M103" s="19">
        <f>ROUND(Budget!M103*80%,0)</f>
        <v>169946</v>
      </c>
      <c r="N103" s="19">
        <f>ROUND(Budget!N103*80%,0)</f>
        <v>0</v>
      </c>
      <c r="O103" s="19">
        <f>ROUND(Budget!O103*80%,0)</f>
        <v>98920</v>
      </c>
      <c r="P103" s="19">
        <f>ROUND(Budget!P103*80%,0)</f>
        <v>0</v>
      </c>
      <c r="Q103" s="19">
        <f>ROUND(Budget!Q103*80%,0)</f>
        <v>537331</v>
      </c>
      <c r="R103" s="19">
        <f>ROUND(Budget!R103*80%,0)</f>
        <v>0</v>
      </c>
      <c r="S103" s="19">
        <f>ROUND(Budget!S103*80%,0)</f>
        <v>555633</v>
      </c>
      <c r="T103" s="19">
        <f>ROUND(Budget!T103*80%,0)</f>
        <v>0</v>
      </c>
      <c r="U103" s="19">
        <f>ROUND(Budget!U103*80%,0)</f>
        <v>162522</v>
      </c>
      <c r="V103" s="19">
        <f>ROUND(Budget!V103*80%,0)</f>
        <v>0</v>
      </c>
      <c r="W103" s="19">
        <f>ROUND(Budget!W103*80%,0)</f>
        <v>178603</v>
      </c>
      <c r="X103" s="19">
        <f>ROUND(Budget!X103*80%,0)</f>
        <v>0</v>
      </c>
      <c r="Y103" s="19">
        <f>ROUND(Budget!Y103*80%,0)</f>
        <v>178209</v>
      </c>
      <c r="Z103" s="19">
        <f>ROUND(Budget!Z103*80%,0)</f>
        <v>0</v>
      </c>
      <c r="AA103" s="19">
        <f>ROUND(Budget!AA103*80%,0)</f>
        <v>176987</v>
      </c>
      <c r="AB103" s="19">
        <f>ROUND(Budget!AB103*80%,0)</f>
        <v>0</v>
      </c>
      <c r="AC103" s="19">
        <f>ROUND(Budget!AC103*80%,0)</f>
        <v>201528</v>
      </c>
      <c r="AD103" s="19">
        <f>ROUND(Budget!AD103*80%,0)</f>
        <v>0</v>
      </c>
      <c r="AE103" s="19">
        <f>ROUND(Budget!AE103*80%,0)</f>
        <v>164279</v>
      </c>
      <c r="AF103" s="19">
        <f>ROUND(Budget!AF103*80%,0)</f>
        <v>0</v>
      </c>
      <c r="AG103" s="19">
        <f>ROUND(Budget!AG103*80%,0)</f>
        <v>261518</v>
      </c>
      <c r="AH103" s="19">
        <f>ROUND(Budget!AH103*80%,0)</f>
        <v>0</v>
      </c>
      <c r="AI103" s="19">
        <f>ROUND(Budget!AI103*80%,0)</f>
        <v>174420</v>
      </c>
      <c r="AJ103" s="19">
        <f>ROUND(Budget!AJ103*80%,0)</f>
        <v>0</v>
      </c>
      <c r="AK103" s="19">
        <f>ROUND(Budget!AK103*80%,0)</f>
        <v>169113</v>
      </c>
      <c r="AL103" s="19">
        <f>ROUND(Budget!AL103*80%,0)</f>
        <v>0</v>
      </c>
      <c r="AM103" s="19">
        <f>ROUND(Budget!AM103*80%,0)</f>
        <v>440194</v>
      </c>
      <c r="AN103" s="19">
        <f>ROUND(Budget!AN103*80%,0)</f>
        <v>0</v>
      </c>
      <c r="AO103" s="19">
        <f>ROUND(Budget!AO103*80%,0)</f>
        <v>125666</v>
      </c>
      <c r="AP103" s="19">
        <f>ROUND(Budget!AP103*80%,0)</f>
        <v>0</v>
      </c>
      <c r="AQ103" s="19">
        <f>ROUND(Budget!AQ103*80%,0)</f>
        <v>72597</v>
      </c>
      <c r="AR103" s="19">
        <f>ROUND(Budget!AR103*80%,0)</f>
        <v>0</v>
      </c>
      <c r="AS103" s="19">
        <f>ROUND(Budget!AS103*80%,0)</f>
        <v>123147</v>
      </c>
      <c r="AT103" s="19">
        <f>ROUND(Budget!AT103*80%,0)</f>
        <v>0</v>
      </c>
      <c r="AU103" s="19">
        <f>ROUND(Budget!AU103*80%,0)</f>
        <v>44867</v>
      </c>
      <c r="AV103" s="19">
        <f>ROUND(Budget!AV103*80%,0)</f>
        <v>0</v>
      </c>
      <c r="AW103" s="19">
        <f>ROUND(Budget!AW103*80%,0)</f>
        <v>1522441</v>
      </c>
      <c r="AX103" s="19">
        <f>ROUND(Budget!AX103*80%,0)</f>
        <v>0</v>
      </c>
      <c r="AY103" s="19">
        <f>ROUND(Budget!AY103*80%,0)</f>
        <v>0</v>
      </c>
      <c r="AZ103" s="19">
        <f>ROUND(Budget!AZ103*80%,0)</f>
        <v>0</v>
      </c>
      <c r="BA103" s="19">
        <f>ROUND(Budget!BA103*80%,0)</f>
        <v>0</v>
      </c>
      <c r="BB103" s="19">
        <f>ROUND(Budget!BB103*80%,0)</f>
        <v>0</v>
      </c>
      <c r="BC103" s="19">
        <f>ROUND(Budget!BC103*80%,0)</f>
        <v>0</v>
      </c>
      <c r="BD103" s="19">
        <f>ROUND(Budget!BD103*80%,0)</f>
        <v>0</v>
      </c>
      <c r="BE103" s="19">
        <f>ROUND(Budget!BE103*80%,0)</f>
        <v>0</v>
      </c>
      <c r="BF103" s="19">
        <f>ROUND(Budget!BF103*80%,0)</f>
        <v>0</v>
      </c>
      <c r="BG103" s="16">
        <f t="shared" si="8"/>
        <v>6631553</v>
      </c>
      <c r="BH103" s="16">
        <f t="shared" si="8"/>
        <v>0</v>
      </c>
      <c r="BI103" s="104">
        <f t="shared" si="5"/>
        <v>6631553</v>
      </c>
      <c r="BJ103" s="104">
        <f t="shared" si="6"/>
        <v>0</v>
      </c>
      <c r="BK103" s="105">
        <f t="shared" si="7"/>
        <v>176987</v>
      </c>
      <c r="BL103" s="106"/>
      <c r="BM103" s="105"/>
      <c r="BN103" s="106"/>
    </row>
    <row r="104" spans="1:66" x14ac:dyDescent="0.3">
      <c r="A104" s="26">
        <v>76.112799999999993</v>
      </c>
      <c r="B104" s="107" t="s">
        <v>1486</v>
      </c>
      <c r="C104" s="19">
        <f>ROUND(Budget!C104*80%,0)</f>
        <v>0</v>
      </c>
      <c r="D104" s="19">
        <f>ROUND(Budget!D104*80%,0)</f>
        <v>0</v>
      </c>
      <c r="E104" s="19">
        <f>ROUND(Budget!E104*80%,0)</f>
        <v>0</v>
      </c>
      <c r="F104" s="19">
        <f>ROUND(Budget!F104*80%,0)</f>
        <v>0</v>
      </c>
      <c r="G104" s="19">
        <f>ROUND(Budget!G104*80%,0)</f>
        <v>0</v>
      </c>
      <c r="H104" s="19">
        <f>ROUND(Budget!H104*80%,0)</f>
        <v>0</v>
      </c>
      <c r="I104" s="19">
        <f>ROUND(Budget!I104*80%,0)</f>
        <v>0</v>
      </c>
      <c r="J104" s="19">
        <f>ROUND(Budget!J104*80%,0)</f>
        <v>0</v>
      </c>
      <c r="K104" s="19">
        <f>ROUND(Budget!K104*80%,0)</f>
        <v>0</v>
      </c>
      <c r="L104" s="19">
        <f>ROUND(Budget!L104*80%,0)</f>
        <v>0</v>
      </c>
      <c r="M104" s="19">
        <f>ROUND(Budget!M104*80%,0)</f>
        <v>0</v>
      </c>
      <c r="N104" s="19">
        <f>ROUND(Budget!N104*80%,0)</f>
        <v>0</v>
      </c>
      <c r="O104" s="19">
        <f>ROUND(Budget!O104*80%,0)</f>
        <v>0</v>
      </c>
      <c r="P104" s="19">
        <f>ROUND(Budget!P104*80%,0)</f>
        <v>0</v>
      </c>
      <c r="Q104" s="19">
        <f>ROUND(Budget!Q104*80%,0)</f>
        <v>0</v>
      </c>
      <c r="R104" s="19">
        <f>ROUND(Budget!R104*80%,0)</f>
        <v>0</v>
      </c>
      <c r="S104" s="19">
        <f>ROUND(Budget!S104*80%,0)</f>
        <v>0</v>
      </c>
      <c r="T104" s="19">
        <f>ROUND(Budget!T104*80%,0)</f>
        <v>0</v>
      </c>
      <c r="U104" s="19">
        <f>ROUND(Budget!U104*80%,0)</f>
        <v>0</v>
      </c>
      <c r="V104" s="19">
        <f>ROUND(Budget!V104*80%,0)</f>
        <v>0</v>
      </c>
      <c r="W104" s="19">
        <f>ROUND(Budget!W104*80%,0)</f>
        <v>0</v>
      </c>
      <c r="X104" s="19">
        <f>ROUND(Budget!X104*80%,0)</f>
        <v>0</v>
      </c>
      <c r="Y104" s="19">
        <f>ROUND(Budget!Y104*80%,0)</f>
        <v>0</v>
      </c>
      <c r="Z104" s="19">
        <f>ROUND(Budget!Z104*80%,0)</f>
        <v>0</v>
      </c>
      <c r="AA104" s="19">
        <f>ROUND(Budget!AA104*80%,0)</f>
        <v>0</v>
      </c>
      <c r="AB104" s="19">
        <f>ROUND(Budget!AB104*80%,0)</f>
        <v>0</v>
      </c>
      <c r="AC104" s="19">
        <f>ROUND(Budget!AC104*80%,0)</f>
        <v>81010</v>
      </c>
      <c r="AD104" s="19">
        <f>ROUND(Budget!AD104*80%,0)</f>
        <v>0</v>
      </c>
      <c r="AE104" s="19">
        <f>ROUND(Budget!AE104*80%,0)</f>
        <v>0</v>
      </c>
      <c r="AF104" s="19">
        <f>ROUND(Budget!AF104*80%,0)</f>
        <v>0</v>
      </c>
      <c r="AG104" s="19">
        <f>ROUND(Budget!AG104*80%,0)</f>
        <v>0</v>
      </c>
      <c r="AH104" s="19">
        <f>ROUND(Budget!AH104*80%,0)</f>
        <v>0</v>
      </c>
      <c r="AI104" s="19">
        <f>ROUND(Budget!AI104*80%,0)</f>
        <v>924857</v>
      </c>
      <c r="AJ104" s="19">
        <f>ROUND(Budget!AJ104*80%,0)</f>
        <v>0</v>
      </c>
      <c r="AK104" s="19">
        <f>ROUND(Budget!AK104*80%,0)</f>
        <v>822054</v>
      </c>
      <c r="AL104" s="19">
        <f>ROUND(Budget!AL104*80%,0)</f>
        <v>0</v>
      </c>
      <c r="AM104" s="19">
        <f>ROUND(Budget!AM104*80%,0)</f>
        <v>0</v>
      </c>
      <c r="AN104" s="19">
        <f>ROUND(Budget!AN104*80%,0)</f>
        <v>0</v>
      </c>
      <c r="AO104" s="19">
        <f>ROUND(Budget!AO104*80%,0)</f>
        <v>0</v>
      </c>
      <c r="AP104" s="19">
        <f>ROUND(Budget!AP104*80%,0)</f>
        <v>0</v>
      </c>
      <c r="AQ104" s="19">
        <f>ROUND(Budget!AQ104*80%,0)</f>
        <v>0</v>
      </c>
      <c r="AR104" s="19">
        <f>ROUND(Budget!AR104*80%,0)</f>
        <v>0</v>
      </c>
      <c r="AS104" s="19">
        <f>ROUND(Budget!AS104*80%,0)</f>
        <v>0</v>
      </c>
      <c r="AT104" s="19">
        <f>ROUND(Budget!AT104*80%,0)</f>
        <v>0</v>
      </c>
      <c r="AU104" s="19">
        <f>ROUND(Budget!AU104*80%,0)</f>
        <v>0</v>
      </c>
      <c r="AV104" s="19">
        <f>ROUND(Budget!AV104*80%,0)</f>
        <v>0</v>
      </c>
      <c r="AW104" s="19">
        <f>ROUND(Budget!AW104*80%,0)</f>
        <v>0</v>
      </c>
      <c r="AX104" s="19">
        <f>ROUND(Budget!AX104*80%,0)</f>
        <v>0</v>
      </c>
      <c r="AY104" s="19">
        <f>ROUND(Budget!AY104*80%,0)</f>
        <v>0</v>
      </c>
      <c r="AZ104" s="19">
        <f>ROUND(Budget!AZ104*80%,0)</f>
        <v>0</v>
      </c>
      <c r="BA104" s="19">
        <f>ROUND(Budget!BA104*80%,0)</f>
        <v>0</v>
      </c>
      <c r="BB104" s="19">
        <f>ROUND(Budget!BB104*80%,0)</f>
        <v>0</v>
      </c>
      <c r="BC104" s="19">
        <f>ROUND(Budget!BC104*80%,0)</f>
        <v>0</v>
      </c>
      <c r="BD104" s="19">
        <f>ROUND(Budget!BD104*80%,0)</f>
        <v>0</v>
      </c>
      <c r="BE104" s="19">
        <f>ROUND(Budget!BE104*80%,0)</f>
        <v>0</v>
      </c>
      <c r="BF104" s="19">
        <f>ROUND(Budget!BF104*80%,0)</f>
        <v>0</v>
      </c>
      <c r="BG104" s="16">
        <f t="shared" si="8"/>
        <v>1827921</v>
      </c>
      <c r="BH104" s="16">
        <f t="shared" si="8"/>
        <v>0</v>
      </c>
      <c r="BI104" s="104">
        <f t="shared" si="5"/>
        <v>1827921</v>
      </c>
      <c r="BJ104" s="104">
        <f t="shared" si="6"/>
        <v>0</v>
      </c>
      <c r="BK104" s="105">
        <f t="shared" si="7"/>
        <v>0</v>
      </c>
      <c r="BL104" s="106"/>
      <c r="BM104" s="105"/>
      <c r="BN104" s="106"/>
    </row>
    <row r="105" spans="1:66" x14ac:dyDescent="0.3">
      <c r="A105" s="26">
        <v>76.113699999999994</v>
      </c>
      <c r="B105" s="107" t="s">
        <v>1487</v>
      </c>
      <c r="C105" s="19">
        <f>ROUND(Budget!C105*80%,0)</f>
        <v>87706</v>
      </c>
      <c r="D105" s="19">
        <f>ROUND(Budget!D105*80%,0)</f>
        <v>0</v>
      </c>
      <c r="E105" s="19">
        <f>ROUND(Budget!E105*80%,0)</f>
        <v>19172</v>
      </c>
      <c r="F105" s="19">
        <f>ROUND(Budget!F105*80%,0)</f>
        <v>0</v>
      </c>
      <c r="G105" s="19">
        <f>ROUND(Budget!G105*80%,0)</f>
        <v>23644</v>
      </c>
      <c r="H105" s="19">
        <f>ROUND(Budget!H105*80%,0)</f>
        <v>0</v>
      </c>
      <c r="I105" s="19">
        <f>ROUND(Budget!I105*80%,0)</f>
        <v>23644</v>
      </c>
      <c r="J105" s="19">
        <f>ROUND(Budget!J105*80%,0)</f>
        <v>0</v>
      </c>
      <c r="K105" s="19">
        <f>ROUND(Budget!K105*80%,0)</f>
        <v>0</v>
      </c>
      <c r="L105" s="19">
        <f>ROUND(Budget!L105*80%,0)</f>
        <v>0</v>
      </c>
      <c r="M105" s="19">
        <f>ROUND(Budget!M105*80%,0)</f>
        <v>23206</v>
      </c>
      <c r="N105" s="19">
        <f>ROUND(Budget!N105*80%,0)</f>
        <v>0</v>
      </c>
      <c r="O105" s="19">
        <f>ROUND(Budget!O105*80%,0)</f>
        <v>13188</v>
      </c>
      <c r="P105" s="19">
        <f>ROUND(Budget!P105*80%,0)</f>
        <v>0</v>
      </c>
      <c r="Q105" s="19">
        <f>ROUND(Budget!Q105*80%,0)</f>
        <v>69180</v>
      </c>
      <c r="R105" s="19">
        <f>ROUND(Budget!R105*80%,0)</f>
        <v>0</v>
      </c>
      <c r="S105" s="19">
        <f>ROUND(Budget!S105*80%,0)</f>
        <v>26436</v>
      </c>
      <c r="T105" s="19">
        <f>ROUND(Budget!T105*80%,0)</f>
        <v>0</v>
      </c>
      <c r="U105" s="19">
        <f>ROUND(Budget!U105*80%,0)</f>
        <v>54465</v>
      </c>
      <c r="V105" s="19">
        <f>ROUND(Budget!V105*80%,0)</f>
        <v>0</v>
      </c>
      <c r="W105" s="19">
        <f>ROUND(Budget!W105*80%,0)</f>
        <v>28968</v>
      </c>
      <c r="X105" s="19">
        <f>ROUND(Budget!X105*80%,0)</f>
        <v>0</v>
      </c>
      <c r="Y105" s="19">
        <f>ROUND(Budget!Y105*80%,0)</f>
        <v>9150</v>
      </c>
      <c r="Z105" s="19">
        <f>ROUND(Budget!Z105*80%,0)</f>
        <v>0</v>
      </c>
      <c r="AA105" s="19">
        <f>ROUND(Budget!AA105*80%,0)</f>
        <v>8973</v>
      </c>
      <c r="AB105" s="19">
        <f>ROUND(Budget!AB105*80%,0)</f>
        <v>0</v>
      </c>
      <c r="AC105" s="19">
        <f>ROUND(Budget!AC105*80%,0)</f>
        <v>44030</v>
      </c>
      <c r="AD105" s="19">
        <f>ROUND(Budget!AD105*80%,0)</f>
        <v>0</v>
      </c>
      <c r="AE105" s="19">
        <f>ROUND(Budget!AE105*80%,0)</f>
        <v>18964</v>
      </c>
      <c r="AF105" s="19">
        <f>ROUND(Budget!AF105*80%,0)</f>
        <v>0</v>
      </c>
      <c r="AG105" s="19">
        <f>ROUND(Budget!AG105*80%,0)</f>
        <v>52710</v>
      </c>
      <c r="AH105" s="19">
        <f>ROUND(Budget!AH105*80%,0)</f>
        <v>0</v>
      </c>
      <c r="AI105" s="19">
        <f>ROUND(Budget!AI105*80%,0)</f>
        <v>38289</v>
      </c>
      <c r="AJ105" s="19">
        <f>ROUND(Budget!AJ105*80%,0)</f>
        <v>0</v>
      </c>
      <c r="AK105" s="19">
        <f>ROUND(Budget!AK105*80%,0)</f>
        <v>22387</v>
      </c>
      <c r="AL105" s="19">
        <f>ROUND(Budget!AL105*80%,0)</f>
        <v>0</v>
      </c>
      <c r="AM105" s="19">
        <f>ROUND(Budget!AM105*80%,0)</f>
        <v>65158</v>
      </c>
      <c r="AN105" s="19">
        <f>ROUND(Budget!AN105*80%,0)</f>
        <v>0</v>
      </c>
      <c r="AO105" s="19">
        <f>ROUND(Budget!AO105*80%,0)</f>
        <v>48244</v>
      </c>
      <c r="AP105" s="19">
        <f>ROUND(Budget!AP105*80%,0)</f>
        <v>0</v>
      </c>
      <c r="AQ105" s="19">
        <f>ROUND(Budget!AQ105*80%,0)</f>
        <v>60721</v>
      </c>
      <c r="AR105" s="19">
        <f>ROUND(Budget!AR105*80%,0)</f>
        <v>0</v>
      </c>
      <c r="AS105" s="19">
        <f>ROUND(Budget!AS105*80%,0)</f>
        <v>77162</v>
      </c>
      <c r="AT105" s="19">
        <f>ROUND(Budget!AT105*80%,0)</f>
        <v>0</v>
      </c>
      <c r="AU105" s="19">
        <f>ROUND(Budget!AU105*80%,0)</f>
        <v>56987</v>
      </c>
      <c r="AV105" s="19">
        <f>ROUND(Budget!AV105*80%,0)</f>
        <v>0</v>
      </c>
      <c r="AW105" s="19">
        <f>ROUND(Budget!AW105*80%,0)</f>
        <v>169959</v>
      </c>
      <c r="AX105" s="19">
        <f>ROUND(Budget!AX105*80%,0)</f>
        <v>0</v>
      </c>
      <c r="AY105" s="19">
        <f>ROUND(Budget!AY105*80%,0)</f>
        <v>0</v>
      </c>
      <c r="AZ105" s="19">
        <f>ROUND(Budget!AZ105*80%,0)</f>
        <v>0</v>
      </c>
      <c r="BA105" s="19">
        <f>ROUND(Budget!BA105*80%,0)</f>
        <v>0</v>
      </c>
      <c r="BB105" s="19">
        <f>ROUND(Budget!BB105*80%,0)</f>
        <v>0</v>
      </c>
      <c r="BC105" s="19">
        <f>ROUND(Budget!BC105*80%,0)</f>
        <v>0</v>
      </c>
      <c r="BD105" s="19">
        <f>ROUND(Budget!BD105*80%,0)</f>
        <v>0</v>
      </c>
      <c r="BE105" s="19">
        <f>ROUND(Budget!BE105*80%,0)</f>
        <v>0</v>
      </c>
      <c r="BF105" s="19">
        <f>ROUND(Budget!BF105*80%,0)</f>
        <v>0</v>
      </c>
      <c r="BG105" s="16">
        <f t="shared" si="8"/>
        <v>1042343</v>
      </c>
      <c r="BH105" s="16">
        <f t="shared" si="8"/>
        <v>0</v>
      </c>
      <c r="BI105" s="104">
        <f t="shared" si="5"/>
        <v>1042343</v>
      </c>
      <c r="BJ105" s="104">
        <f t="shared" si="6"/>
        <v>0</v>
      </c>
      <c r="BK105" s="105">
        <f t="shared" si="7"/>
        <v>8973</v>
      </c>
      <c r="BL105" s="106"/>
      <c r="BM105" s="105"/>
      <c r="BN105" s="106"/>
    </row>
    <row r="106" spans="1:66" x14ac:dyDescent="0.3">
      <c r="A106" s="26">
        <v>76.114599999999996</v>
      </c>
      <c r="B106" s="107" t="s">
        <v>1488</v>
      </c>
      <c r="C106" s="19">
        <f>ROUND(Budget!C106*80%,0)</f>
        <v>0</v>
      </c>
      <c r="D106" s="19">
        <f>ROUND(Budget!D106*80%,0)</f>
        <v>0</v>
      </c>
      <c r="E106" s="19">
        <f>ROUND(Budget!E106*80%,0)</f>
        <v>0</v>
      </c>
      <c r="F106" s="19">
        <f>ROUND(Budget!F106*80%,0)</f>
        <v>0</v>
      </c>
      <c r="G106" s="19">
        <f>ROUND(Budget!G106*80%,0)</f>
        <v>0</v>
      </c>
      <c r="H106" s="19">
        <f>ROUND(Budget!H106*80%,0)</f>
        <v>0</v>
      </c>
      <c r="I106" s="19">
        <f>ROUND(Budget!I106*80%,0)</f>
        <v>0</v>
      </c>
      <c r="J106" s="19">
        <f>ROUND(Budget!J106*80%,0)</f>
        <v>0</v>
      </c>
      <c r="K106" s="19">
        <f>ROUND(Budget!K106*80%,0)</f>
        <v>0</v>
      </c>
      <c r="L106" s="19">
        <f>ROUND(Budget!L106*80%,0)</f>
        <v>0</v>
      </c>
      <c r="M106" s="19">
        <f>ROUND(Budget!M106*80%,0)</f>
        <v>0</v>
      </c>
      <c r="N106" s="19">
        <f>ROUND(Budget!N106*80%,0)</f>
        <v>0</v>
      </c>
      <c r="O106" s="19">
        <f>ROUND(Budget!O106*80%,0)</f>
        <v>0</v>
      </c>
      <c r="P106" s="19">
        <f>ROUND(Budget!P106*80%,0)</f>
        <v>0</v>
      </c>
      <c r="Q106" s="19">
        <f>ROUND(Budget!Q106*80%,0)</f>
        <v>13907</v>
      </c>
      <c r="R106" s="19">
        <f>ROUND(Budget!R106*80%,0)</f>
        <v>0</v>
      </c>
      <c r="S106" s="19">
        <f>ROUND(Budget!S106*80%,0)</f>
        <v>0</v>
      </c>
      <c r="T106" s="19">
        <f>ROUND(Budget!T106*80%,0)</f>
        <v>0</v>
      </c>
      <c r="U106" s="19">
        <f>ROUND(Budget!U106*80%,0)</f>
        <v>0</v>
      </c>
      <c r="V106" s="19">
        <f>ROUND(Budget!V106*80%,0)</f>
        <v>0</v>
      </c>
      <c r="W106" s="19">
        <f>ROUND(Budget!W106*80%,0)</f>
        <v>0</v>
      </c>
      <c r="X106" s="19">
        <f>ROUND(Budget!X106*80%,0)</f>
        <v>0</v>
      </c>
      <c r="Y106" s="19">
        <f>ROUND(Budget!Y106*80%,0)</f>
        <v>0</v>
      </c>
      <c r="Z106" s="19">
        <f>ROUND(Budget!Z106*80%,0)</f>
        <v>0</v>
      </c>
      <c r="AA106" s="19">
        <f>ROUND(Budget!AA106*80%,0)</f>
        <v>0</v>
      </c>
      <c r="AB106" s="19">
        <f>ROUND(Budget!AB106*80%,0)</f>
        <v>0</v>
      </c>
      <c r="AC106" s="19">
        <f>ROUND(Budget!AC106*80%,0)</f>
        <v>0</v>
      </c>
      <c r="AD106" s="19">
        <f>ROUND(Budget!AD106*80%,0)</f>
        <v>0</v>
      </c>
      <c r="AE106" s="19">
        <f>ROUND(Budget!AE106*80%,0)</f>
        <v>0</v>
      </c>
      <c r="AF106" s="19">
        <f>ROUND(Budget!AF106*80%,0)</f>
        <v>0</v>
      </c>
      <c r="AG106" s="19">
        <f>ROUND(Budget!AG106*80%,0)</f>
        <v>0</v>
      </c>
      <c r="AH106" s="19">
        <f>ROUND(Budget!AH106*80%,0)</f>
        <v>0</v>
      </c>
      <c r="AI106" s="19">
        <f>ROUND(Budget!AI106*80%,0)</f>
        <v>0</v>
      </c>
      <c r="AJ106" s="19">
        <f>ROUND(Budget!AJ106*80%,0)</f>
        <v>0</v>
      </c>
      <c r="AK106" s="19">
        <f>ROUND(Budget!AK106*80%,0)</f>
        <v>0</v>
      </c>
      <c r="AL106" s="19">
        <f>ROUND(Budget!AL106*80%,0)</f>
        <v>0</v>
      </c>
      <c r="AM106" s="19">
        <f>ROUND(Budget!AM106*80%,0)</f>
        <v>0</v>
      </c>
      <c r="AN106" s="19">
        <f>ROUND(Budget!AN106*80%,0)</f>
        <v>0</v>
      </c>
      <c r="AO106" s="19">
        <f>ROUND(Budget!AO106*80%,0)</f>
        <v>0</v>
      </c>
      <c r="AP106" s="19">
        <f>ROUND(Budget!AP106*80%,0)</f>
        <v>0</v>
      </c>
      <c r="AQ106" s="19">
        <f>ROUND(Budget!AQ106*80%,0)</f>
        <v>0</v>
      </c>
      <c r="AR106" s="19">
        <f>ROUND(Budget!AR106*80%,0)</f>
        <v>0</v>
      </c>
      <c r="AS106" s="19">
        <f>ROUND(Budget!AS106*80%,0)</f>
        <v>0</v>
      </c>
      <c r="AT106" s="19">
        <f>ROUND(Budget!AT106*80%,0)</f>
        <v>0</v>
      </c>
      <c r="AU106" s="19">
        <f>ROUND(Budget!AU106*80%,0)</f>
        <v>0</v>
      </c>
      <c r="AV106" s="19">
        <f>ROUND(Budget!AV106*80%,0)</f>
        <v>0</v>
      </c>
      <c r="AW106" s="19">
        <f>ROUND(Budget!AW106*80%,0)</f>
        <v>0</v>
      </c>
      <c r="AX106" s="19">
        <f>ROUND(Budget!AX106*80%,0)</f>
        <v>0</v>
      </c>
      <c r="AY106" s="19">
        <f>ROUND(Budget!AY106*80%,0)</f>
        <v>0</v>
      </c>
      <c r="AZ106" s="19">
        <f>ROUND(Budget!AZ106*80%,0)</f>
        <v>0</v>
      </c>
      <c r="BA106" s="19">
        <f>ROUND(Budget!BA106*80%,0)</f>
        <v>0</v>
      </c>
      <c r="BB106" s="19">
        <f>ROUND(Budget!BB106*80%,0)</f>
        <v>0</v>
      </c>
      <c r="BC106" s="19">
        <f>ROUND(Budget!BC106*80%,0)</f>
        <v>0</v>
      </c>
      <c r="BD106" s="19">
        <f>ROUND(Budget!BD106*80%,0)</f>
        <v>0</v>
      </c>
      <c r="BE106" s="19">
        <f>ROUND(Budget!BE106*80%,0)</f>
        <v>0</v>
      </c>
      <c r="BF106" s="19">
        <f>ROUND(Budget!BF106*80%,0)</f>
        <v>0</v>
      </c>
      <c r="BG106" s="16">
        <f t="shared" si="8"/>
        <v>13907</v>
      </c>
      <c r="BH106" s="16">
        <f t="shared" si="8"/>
        <v>0</v>
      </c>
      <c r="BI106" s="104">
        <f t="shared" si="5"/>
        <v>13907</v>
      </c>
      <c r="BJ106" s="104">
        <f t="shared" si="6"/>
        <v>0</v>
      </c>
      <c r="BK106" s="105">
        <f t="shared" si="7"/>
        <v>0</v>
      </c>
      <c r="BL106" s="106"/>
      <c r="BM106" s="105"/>
      <c r="BN106" s="106"/>
    </row>
    <row r="107" spans="1:66" x14ac:dyDescent="0.3">
      <c r="A107" s="26">
        <v>76.114699999999999</v>
      </c>
      <c r="B107" s="107" t="s">
        <v>1488</v>
      </c>
      <c r="C107" s="19">
        <f>ROUND(Budget!C107*80%,0)</f>
        <v>298250</v>
      </c>
      <c r="D107" s="19">
        <f>ROUND(Budget!D107*80%,0)</f>
        <v>0</v>
      </c>
      <c r="E107" s="19">
        <f>ROUND(Budget!E107*80%,0)</f>
        <v>177185</v>
      </c>
      <c r="F107" s="19">
        <f>ROUND(Budget!F107*80%,0)</f>
        <v>0</v>
      </c>
      <c r="G107" s="19">
        <f>ROUND(Budget!G107*80%,0)</f>
        <v>150268</v>
      </c>
      <c r="H107" s="19">
        <f>ROUND(Budget!H107*80%,0)</f>
        <v>0</v>
      </c>
      <c r="I107" s="19">
        <f>ROUND(Budget!I107*80%,0)</f>
        <v>150268</v>
      </c>
      <c r="J107" s="19">
        <f>ROUND(Budget!J107*80%,0)</f>
        <v>0</v>
      </c>
      <c r="K107" s="19">
        <f>ROUND(Budget!K107*80%,0)</f>
        <v>75118</v>
      </c>
      <c r="L107" s="19">
        <f>ROUND(Budget!L107*80%,0)</f>
        <v>0</v>
      </c>
      <c r="M107" s="19">
        <f>ROUND(Budget!M107*80%,0)</f>
        <v>175266</v>
      </c>
      <c r="N107" s="19">
        <f>ROUND(Budget!N107*80%,0)</f>
        <v>0</v>
      </c>
      <c r="O107" s="19">
        <f>ROUND(Budget!O107*80%,0)</f>
        <v>79818</v>
      </c>
      <c r="P107" s="19">
        <f>ROUND(Budget!P107*80%,0)</f>
        <v>0</v>
      </c>
      <c r="Q107" s="19">
        <f>ROUND(Budget!Q107*80%,0)</f>
        <v>211037</v>
      </c>
      <c r="R107" s="19">
        <f>ROUND(Budget!R107*80%,0)</f>
        <v>0</v>
      </c>
      <c r="S107" s="19">
        <f>ROUND(Budget!S107*80%,0)</f>
        <v>155770</v>
      </c>
      <c r="T107" s="19">
        <f>ROUND(Budget!T107*80%,0)</f>
        <v>0</v>
      </c>
      <c r="U107" s="19">
        <f>ROUND(Budget!U107*80%,0)</f>
        <v>96341</v>
      </c>
      <c r="V107" s="19">
        <f>ROUND(Budget!V107*80%,0)</f>
        <v>0</v>
      </c>
      <c r="W107" s="19">
        <f>ROUND(Budget!W107*80%,0)</f>
        <v>26344</v>
      </c>
      <c r="X107" s="19">
        <f>ROUND(Budget!X107*80%,0)</f>
        <v>0</v>
      </c>
      <c r="Y107" s="19">
        <f>ROUND(Budget!Y107*80%,0)</f>
        <v>81957</v>
      </c>
      <c r="Z107" s="19">
        <f>ROUND(Budget!Z107*80%,0)</f>
        <v>0</v>
      </c>
      <c r="AA107" s="19">
        <f>ROUND(Budget!AA107*80%,0)</f>
        <v>48783</v>
      </c>
      <c r="AB107" s="19">
        <f>ROUND(Budget!AB107*80%,0)</f>
        <v>0</v>
      </c>
      <c r="AC107" s="19">
        <f>ROUND(Budget!AC107*80%,0)</f>
        <v>121361</v>
      </c>
      <c r="AD107" s="19">
        <f>ROUND(Budget!AD107*80%,0)</f>
        <v>0</v>
      </c>
      <c r="AE107" s="19">
        <f>ROUND(Budget!AE107*80%,0)</f>
        <v>101912</v>
      </c>
      <c r="AF107" s="19">
        <f>ROUND(Budget!AF107*80%,0)</f>
        <v>0</v>
      </c>
      <c r="AG107" s="19">
        <f>ROUND(Budget!AG107*80%,0)</f>
        <v>131103</v>
      </c>
      <c r="AH107" s="19">
        <f>ROUND(Budget!AH107*80%,0)</f>
        <v>0</v>
      </c>
      <c r="AI107" s="19">
        <f>ROUND(Budget!AI107*80%,0)</f>
        <v>108222</v>
      </c>
      <c r="AJ107" s="19">
        <f>ROUND(Budget!AJ107*80%,0)</f>
        <v>0</v>
      </c>
      <c r="AK107" s="19">
        <f>ROUND(Budget!AK107*80%,0)</f>
        <v>90238</v>
      </c>
      <c r="AL107" s="19">
        <f>ROUND(Budget!AL107*80%,0)</f>
        <v>0</v>
      </c>
      <c r="AM107" s="19">
        <f>ROUND(Budget!AM107*80%,0)</f>
        <v>113252</v>
      </c>
      <c r="AN107" s="19">
        <f>ROUND(Budget!AN107*80%,0)</f>
        <v>0</v>
      </c>
      <c r="AO107" s="19">
        <f>ROUND(Budget!AO107*80%,0)</f>
        <v>31700</v>
      </c>
      <c r="AP107" s="19">
        <f>ROUND(Budget!AP107*80%,0)</f>
        <v>0</v>
      </c>
      <c r="AQ107" s="19">
        <f>ROUND(Budget!AQ107*80%,0)</f>
        <v>51647</v>
      </c>
      <c r="AR107" s="19">
        <f>ROUND(Budget!AR107*80%,0)</f>
        <v>0</v>
      </c>
      <c r="AS107" s="19">
        <f>ROUND(Budget!AS107*80%,0)</f>
        <v>57758</v>
      </c>
      <c r="AT107" s="19">
        <f>ROUND(Budget!AT107*80%,0)</f>
        <v>0</v>
      </c>
      <c r="AU107" s="19">
        <f>ROUND(Budget!AU107*80%,0)</f>
        <v>53222</v>
      </c>
      <c r="AV107" s="19">
        <f>ROUND(Budget!AV107*80%,0)</f>
        <v>0</v>
      </c>
      <c r="AW107" s="19">
        <f>ROUND(Budget!AW107*80%,0)</f>
        <v>645242</v>
      </c>
      <c r="AX107" s="19">
        <f>ROUND(Budget!AX107*80%,0)</f>
        <v>0</v>
      </c>
      <c r="AY107" s="19">
        <f>ROUND(Budget!AY107*80%,0)</f>
        <v>0</v>
      </c>
      <c r="AZ107" s="19">
        <f>ROUND(Budget!AZ107*80%,0)</f>
        <v>0</v>
      </c>
      <c r="BA107" s="19">
        <f>ROUND(Budget!BA107*80%,0)</f>
        <v>0</v>
      </c>
      <c r="BB107" s="19">
        <f>ROUND(Budget!BB107*80%,0)</f>
        <v>0</v>
      </c>
      <c r="BC107" s="19">
        <f>ROUND(Budget!BC107*80%,0)</f>
        <v>0</v>
      </c>
      <c r="BD107" s="19">
        <f>ROUND(Budget!BD107*80%,0)</f>
        <v>0</v>
      </c>
      <c r="BE107" s="19">
        <f>ROUND(Budget!BE107*80%,0)</f>
        <v>0</v>
      </c>
      <c r="BF107" s="19">
        <f>ROUND(Budget!BF107*80%,0)</f>
        <v>0</v>
      </c>
      <c r="BG107" s="16">
        <f t="shared" si="8"/>
        <v>3232062</v>
      </c>
      <c r="BH107" s="16">
        <f t="shared" si="8"/>
        <v>0</v>
      </c>
      <c r="BI107" s="104">
        <f t="shared" si="5"/>
        <v>3232062</v>
      </c>
      <c r="BJ107" s="104">
        <f t="shared" si="6"/>
        <v>0</v>
      </c>
      <c r="BK107" s="105">
        <f t="shared" si="7"/>
        <v>48783</v>
      </c>
      <c r="BL107" s="106"/>
      <c r="BM107" s="105"/>
      <c r="BN107" s="106"/>
    </row>
    <row r="108" spans="1:66" x14ac:dyDescent="0.3">
      <c r="A108" s="26">
        <v>76.115700000000004</v>
      </c>
      <c r="B108" s="107" t="s">
        <v>1489</v>
      </c>
      <c r="C108" s="19">
        <f>ROUND(Budget!C108*80%,0)</f>
        <v>1492</v>
      </c>
      <c r="D108" s="19">
        <f>ROUND(Budget!D108*80%,0)</f>
        <v>0</v>
      </c>
      <c r="E108" s="19">
        <f>ROUND(Budget!E108*80%,0)</f>
        <v>0</v>
      </c>
      <c r="F108" s="19">
        <f>ROUND(Budget!F108*80%,0)</f>
        <v>0</v>
      </c>
      <c r="G108" s="19">
        <f>ROUND(Budget!G108*80%,0)</f>
        <v>0</v>
      </c>
      <c r="H108" s="19">
        <f>ROUND(Budget!H108*80%,0)</f>
        <v>0</v>
      </c>
      <c r="I108" s="19">
        <f>ROUND(Budget!I108*80%,0)</f>
        <v>0</v>
      </c>
      <c r="J108" s="19">
        <f>ROUND(Budget!J108*80%,0)</f>
        <v>0</v>
      </c>
      <c r="K108" s="19">
        <f>ROUND(Budget!K108*80%,0)</f>
        <v>0</v>
      </c>
      <c r="L108" s="19">
        <f>ROUND(Budget!L108*80%,0)</f>
        <v>0</v>
      </c>
      <c r="M108" s="19">
        <f>ROUND(Budget!M108*80%,0)</f>
        <v>0</v>
      </c>
      <c r="N108" s="19">
        <f>ROUND(Budget!N108*80%,0)</f>
        <v>0</v>
      </c>
      <c r="O108" s="19">
        <f>ROUND(Budget!O108*80%,0)</f>
        <v>0</v>
      </c>
      <c r="P108" s="19">
        <f>ROUND(Budget!P108*80%,0)</f>
        <v>0</v>
      </c>
      <c r="Q108" s="19">
        <f>ROUND(Budget!Q108*80%,0)</f>
        <v>0</v>
      </c>
      <c r="R108" s="19">
        <f>ROUND(Budget!R108*80%,0)</f>
        <v>0</v>
      </c>
      <c r="S108" s="19">
        <f>ROUND(Budget!S108*80%,0)</f>
        <v>0</v>
      </c>
      <c r="T108" s="19">
        <f>ROUND(Budget!T108*80%,0)</f>
        <v>0</v>
      </c>
      <c r="U108" s="19">
        <f>ROUND(Budget!U108*80%,0)</f>
        <v>0</v>
      </c>
      <c r="V108" s="19">
        <f>ROUND(Budget!V108*80%,0)</f>
        <v>0</v>
      </c>
      <c r="W108" s="19">
        <f>ROUND(Budget!W108*80%,0)</f>
        <v>0</v>
      </c>
      <c r="X108" s="19">
        <f>ROUND(Budget!X108*80%,0)</f>
        <v>0</v>
      </c>
      <c r="Y108" s="19">
        <f>ROUND(Budget!Y108*80%,0)</f>
        <v>0</v>
      </c>
      <c r="Z108" s="19">
        <f>ROUND(Budget!Z108*80%,0)</f>
        <v>0</v>
      </c>
      <c r="AA108" s="19">
        <f>ROUND(Budget!AA108*80%,0)</f>
        <v>0</v>
      </c>
      <c r="AB108" s="19">
        <f>ROUND(Budget!AB108*80%,0)</f>
        <v>0</v>
      </c>
      <c r="AC108" s="19">
        <f>ROUND(Budget!AC108*80%,0)</f>
        <v>0</v>
      </c>
      <c r="AD108" s="19">
        <f>ROUND(Budget!AD108*80%,0)</f>
        <v>0</v>
      </c>
      <c r="AE108" s="19">
        <f>ROUND(Budget!AE108*80%,0)</f>
        <v>0</v>
      </c>
      <c r="AF108" s="19">
        <f>ROUND(Budget!AF108*80%,0)</f>
        <v>0</v>
      </c>
      <c r="AG108" s="19">
        <f>ROUND(Budget!AG108*80%,0)</f>
        <v>0</v>
      </c>
      <c r="AH108" s="19">
        <f>ROUND(Budget!AH108*80%,0)</f>
        <v>0</v>
      </c>
      <c r="AI108" s="19">
        <f>ROUND(Budget!AI108*80%,0)</f>
        <v>0</v>
      </c>
      <c r="AJ108" s="19">
        <f>ROUND(Budget!AJ108*80%,0)</f>
        <v>0</v>
      </c>
      <c r="AK108" s="19">
        <f>ROUND(Budget!AK108*80%,0)</f>
        <v>0</v>
      </c>
      <c r="AL108" s="19">
        <f>ROUND(Budget!AL108*80%,0)</f>
        <v>0</v>
      </c>
      <c r="AM108" s="19">
        <f>ROUND(Budget!AM108*80%,0)</f>
        <v>0</v>
      </c>
      <c r="AN108" s="19">
        <f>ROUND(Budget!AN108*80%,0)</f>
        <v>0</v>
      </c>
      <c r="AO108" s="19">
        <f>ROUND(Budget!AO108*80%,0)</f>
        <v>0</v>
      </c>
      <c r="AP108" s="19">
        <f>ROUND(Budget!AP108*80%,0)</f>
        <v>0</v>
      </c>
      <c r="AQ108" s="19">
        <f>ROUND(Budget!AQ108*80%,0)</f>
        <v>0</v>
      </c>
      <c r="AR108" s="19">
        <f>ROUND(Budget!AR108*80%,0)</f>
        <v>0</v>
      </c>
      <c r="AS108" s="19">
        <f>ROUND(Budget!AS108*80%,0)</f>
        <v>0</v>
      </c>
      <c r="AT108" s="19">
        <f>ROUND(Budget!AT108*80%,0)</f>
        <v>0</v>
      </c>
      <c r="AU108" s="19">
        <f>ROUND(Budget!AU108*80%,0)</f>
        <v>0</v>
      </c>
      <c r="AV108" s="19">
        <f>ROUND(Budget!AV108*80%,0)</f>
        <v>0</v>
      </c>
      <c r="AW108" s="19">
        <f>ROUND(Budget!AW108*80%,0)</f>
        <v>0</v>
      </c>
      <c r="AX108" s="19">
        <f>ROUND(Budget!AX108*80%,0)</f>
        <v>0</v>
      </c>
      <c r="AY108" s="19">
        <f>ROUND(Budget!AY108*80%,0)</f>
        <v>0</v>
      </c>
      <c r="AZ108" s="19">
        <f>ROUND(Budget!AZ108*80%,0)</f>
        <v>0</v>
      </c>
      <c r="BA108" s="19">
        <f>ROUND(Budget!BA108*80%,0)</f>
        <v>0</v>
      </c>
      <c r="BB108" s="19">
        <f>ROUND(Budget!BB108*80%,0)</f>
        <v>0</v>
      </c>
      <c r="BC108" s="19">
        <f>ROUND(Budget!BC108*80%,0)</f>
        <v>0</v>
      </c>
      <c r="BD108" s="19">
        <f>ROUND(Budget!BD108*80%,0)</f>
        <v>0</v>
      </c>
      <c r="BE108" s="19">
        <f>ROUND(Budget!BE108*80%,0)</f>
        <v>0</v>
      </c>
      <c r="BF108" s="19">
        <f>ROUND(Budget!BF108*80%,0)</f>
        <v>0</v>
      </c>
      <c r="BG108" s="16">
        <f t="shared" si="8"/>
        <v>1492</v>
      </c>
      <c r="BH108" s="16">
        <f t="shared" si="8"/>
        <v>0</v>
      </c>
      <c r="BI108" s="104">
        <f t="shared" si="5"/>
        <v>1492</v>
      </c>
      <c r="BJ108" s="104">
        <f t="shared" si="6"/>
        <v>0</v>
      </c>
      <c r="BK108" s="105">
        <f t="shared" si="7"/>
        <v>0</v>
      </c>
      <c r="BL108" s="106"/>
      <c r="BM108" s="105"/>
      <c r="BN108" s="106"/>
    </row>
    <row r="109" spans="1:66" x14ac:dyDescent="0.3">
      <c r="A109" s="26">
        <v>76.116699999999994</v>
      </c>
      <c r="B109" s="107" t="s">
        <v>1490</v>
      </c>
      <c r="C109" s="19">
        <f>ROUND(Budget!C109*80%,0)</f>
        <v>3062670</v>
      </c>
      <c r="D109" s="19">
        <f>ROUND(Budget!D109*80%,0)</f>
        <v>0</v>
      </c>
      <c r="E109" s="19">
        <f>ROUND(Budget!E109*80%,0)</f>
        <v>2450206</v>
      </c>
      <c r="F109" s="19">
        <f>ROUND(Budget!F109*80%,0)</f>
        <v>0</v>
      </c>
      <c r="G109" s="19">
        <f>ROUND(Budget!G109*80%,0)</f>
        <v>10961861</v>
      </c>
      <c r="H109" s="19">
        <f>ROUND(Budget!H109*80%,0)</f>
        <v>0</v>
      </c>
      <c r="I109" s="19">
        <f>ROUND(Budget!I109*80%,0)</f>
        <v>10961861</v>
      </c>
      <c r="J109" s="19">
        <f>ROUND(Budget!J109*80%,0)</f>
        <v>0</v>
      </c>
      <c r="K109" s="19">
        <f>ROUND(Budget!K109*80%,0)</f>
        <v>5820708</v>
      </c>
      <c r="L109" s="19">
        <f>ROUND(Budget!L109*80%,0)</f>
        <v>0</v>
      </c>
      <c r="M109" s="19">
        <f>ROUND(Budget!M109*80%,0)</f>
        <v>0</v>
      </c>
      <c r="N109" s="19">
        <f>ROUND(Budget!N109*80%,0)</f>
        <v>0</v>
      </c>
      <c r="O109" s="19">
        <f>ROUND(Budget!O109*80%,0)</f>
        <v>7114838</v>
      </c>
      <c r="P109" s="19">
        <f>ROUND(Budget!P109*80%,0)</f>
        <v>0</v>
      </c>
      <c r="Q109" s="19">
        <f>ROUND(Budget!Q109*80%,0)</f>
        <v>14923718</v>
      </c>
      <c r="R109" s="19">
        <f>ROUND(Budget!R109*80%,0)</f>
        <v>0</v>
      </c>
      <c r="S109" s="19">
        <f>ROUND(Budget!S109*80%,0)</f>
        <v>4969246</v>
      </c>
      <c r="T109" s="19">
        <f>ROUND(Budget!T109*80%,0)</f>
        <v>0</v>
      </c>
      <c r="U109" s="19">
        <f>ROUND(Budget!U109*80%,0)</f>
        <v>10074279</v>
      </c>
      <c r="V109" s="19">
        <f>ROUND(Budget!V109*80%,0)</f>
        <v>0</v>
      </c>
      <c r="W109" s="19">
        <f>ROUND(Budget!W109*80%,0)</f>
        <v>7429896</v>
      </c>
      <c r="X109" s="19">
        <f>ROUND(Budget!X109*80%,0)</f>
        <v>0</v>
      </c>
      <c r="Y109" s="19">
        <f>ROUND(Budget!Y109*80%,0)</f>
        <v>7320457</v>
      </c>
      <c r="Z109" s="19">
        <f>ROUND(Budget!Z109*80%,0)</f>
        <v>0</v>
      </c>
      <c r="AA109" s="19">
        <f>ROUND(Budget!AA109*80%,0)</f>
        <v>4310518</v>
      </c>
      <c r="AB109" s="19">
        <f>ROUND(Budget!AB109*80%,0)</f>
        <v>0</v>
      </c>
      <c r="AC109" s="19">
        <f>ROUND(Budget!AC109*80%,0)</f>
        <v>9897569</v>
      </c>
      <c r="AD109" s="19">
        <f>ROUND(Budget!AD109*80%,0)</f>
        <v>0</v>
      </c>
      <c r="AE109" s="19">
        <f>ROUND(Budget!AE109*80%,0)</f>
        <v>9189464</v>
      </c>
      <c r="AF109" s="19">
        <f>ROUND(Budget!AF109*80%,0)</f>
        <v>0</v>
      </c>
      <c r="AG109" s="19">
        <f>ROUND(Budget!AG109*80%,0)</f>
        <v>8397174</v>
      </c>
      <c r="AH109" s="19">
        <f>ROUND(Budget!AH109*80%,0)</f>
        <v>0</v>
      </c>
      <c r="AI109" s="19">
        <f>ROUND(Budget!AI109*80%,0)</f>
        <v>5299940</v>
      </c>
      <c r="AJ109" s="19">
        <f>ROUND(Budget!AJ109*80%,0)</f>
        <v>0</v>
      </c>
      <c r="AK109" s="19">
        <f>ROUND(Budget!AK109*80%,0)</f>
        <v>7929262</v>
      </c>
      <c r="AL109" s="19">
        <f>ROUND(Budget!AL109*80%,0)</f>
        <v>0</v>
      </c>
      <c r="AM109" s="19">
        <f>ROUND(Budget!AM109*80%,0)</f>
        <v>0</v>
      </c>
      <c r="AN109" s="19">
        <f>ROUND(Budget!AN109*80%,0)</f>
        <v>0</v>
      </c>
      <c r="AO109" s="19">
        <f>ROUND(Budget!AO109*80%,0)</f>
        <v>0</v>
      </c>
      <c r="AP109" s="19">
        <f>ROUND(Budget!AP109*80%,0)</f>
        <v>0</v>
      </c>
      <c r="AQ109" s="19">
        <f>ROUND(Budget!AQ109*80%,0)</f>
        <v>0</v>
      </c>
      <c r="AR109" s="19">
        <f>ROUND(Budget!AR109*80%,0)</f>
        <v>0</v>
      </c>
      <c r="AS109" s="19">
        <f>ROUND(Budget!AS109*80%,0)</f>
        <v>0</v>
      </c>
      <c r="AT109" s="19">
        <f>ROUND(Budget!AT109*80%,0)</f>
        <v>0</v>
      </c>
      <c r="AU109" s="19">
        <f>ROUND(Budget!AU109*80%,0)</f>
        <v>7163</v>
      </c>
      <c r="AV109" s="19">
        <f>ROUND(Budget!AV109*80%,0)</f>
        <v>0</v>
      </c>
      <c r="AW109" s="19">
        <f>ROUND(Budget!AW109*80%,0)</f>
        <v>255058</v>
      </c>
      <c r="AX109" s="19">
        <f>ROUND(Budget!AX109*80%,0)</f>
        <v>0</v>
      </c>
      <c r="AY109" s="19">
        <f>ROUND(Budget!AY109*80%,0)</f>
        <v>0</v>
      </c>
      <c r="AZ109" s="19">
        <f>ROUND(Budget!AZ109*80%,0)</f>
        <v>0</v>
      </c>
      <c r="BA109" s="19">
        <f>ROUND(Budget!BA109*80%,0)</f>
        <v>0</v>
      </c>
      <c r="BB109" s="19">
        <f>ROUND(Budget!BB109*80%,0)</f>
        <v>0</v>
      </c>
      <c r="BC109" s="19">
        <f>ROUND(Budget!BC109*80%,0)</f>
        <v>0</v>
      </c>
      <c r="BD109" s="19">
        <f>ROUND(Budget!BD109*80%,0)</f>
        <v>0</v>
      </c>
      <c r="BE109" s="19">
        <f>ROUND(Budget!BE109*80%,0)</f>
        <v>0</v>
      </c>
      <c r="BF109" s="19">
        <f>ROUND(Budget!BF109*80%,0)</f>
        <v>0</v>
      </c>
      <c r="BG109" s="16">
        <f t="shared" si="8"/>
        <v>130375888</v>
      </c>
      <c r="BH109" s="16">
        <f t="shared" si="8"/>
        <v>0</v>
      </c>
      <c r="BI109" s="104">
        <f t="shared" si="5"/>
        <v>130375888</v>
      </c>
      <c r="BJ109" s="104">
        <f t="shared" si="6"/>
        <v>0</v>
      </c>
      <c r="BK109" s="105">
        <f t="shared" si="7"/>
        <v>4310518</v>
      </c>
      <c r="BL109" s="106"/>
      <c r="BM109" s="105"/>
      <c r="BN109" s="106"/>
    </row>
    <row r="110" spans="1:66" x14ac:dyDescent="0.3">
      <c r="A110" s="26">
        <v>76.117699999999999</v>
      </c>
      <c r="B110" s="107" t="s">
        <v>1491</v>
      </c>
      <c r="C110" s="19">
        <f>ROUND(Budget!C110*80%,0)</f>
        <v>4400370</v>
      </c>
      <c r="D110" s="19">
        <f>ROUND(Budget!D110*80%,0)</f>
        <v>0</v>
      </c>
      <c r="E110" s="19">
        <f>ROUND(Budget!E110*80%,0)</f>
        <v>0</v>
      </c>
      <c r="F110" s="19">
        <f>ROUND(Budget!F110*80%,0)</f>
        <v>0</v>
      </c>
      <c r="G110" s="19">
        <f>ROUND(Budget!G110*80%,0)</f>
        <v>0</v>
      </c>
      <c r="H110" s="19">
        <f>ROUND(Budget!H110*80%,0)</f>
        <v>0</v>
      </c>
      <c r="I110" s="19">
        <f>ROUND(Budget!I110*80%,0)</f>
        <v>0</v>
      </c>
      <c r="J110" s="19">
        <f>ROUND(Budget!J110*80%,0)</f>
        <v>0</v>
      </c>
      <c r="K110" s="19">
        <f>ROUND(Budget!K110*80%,0)</f>
        <v>179499</v>
      </c>
      <c r="L110" s="19">
        <f>ROUND(Budget!L110*80%,0)</f>
        <v>0</v>
      </c>
      <c r="M110" s="19">
        <f>ROUND(Budget!M110*80%,0)</f>
        <v>0</v>
      </c>
      <c r="N110" s="19">
        <f>ROUND(Budget!N110*80%,0)</f>
        <v>0</v>
      </c>
      <c r="O110" s="19">
        <f>ROUND(Budget!O110*80%,0)</f>
        <v>269717</v>
      </c>
      <c r="P110" s="19">
        <f>ROUND(Budget!P110*80%,0)</f>
        <v>0</v>
      </c>
      <c r="Q110" s="19">
        <f>ROUND(Budget!Q110*80%,0)</f>
        <v>1760</v>
      </c>
      <c r="R110" s="19">
        <f>ROUND(Budget!R110*80%,0)</f>
        <v>0</v>
      </c>
      <c r="S110" s="19">
        <f>ROUND(Budget!S110*80%,0)</f>
        <v>0</v>
      </c>
      <c r="T110" s="19">
        <f>ROUND(Budget!T110*80%,0)</f>
        <v>0</v>
      </c>
      <c r="U110" s="19">
        <f>ROUND(Budget!U110*80%,0)</f>
        <v>641105</v>
      </c>
      <c r="V110" s="19">
        <f>ROUND(Budget!V110*80%,0)</f>
        <v>0</v>
      </c>
      <c r="W110" s="19">
        <f>ROUND(Budget!W110*80%,0)</f>
        <v>0</v>
      </c>
      <c r="X110" s="19">
        <f>ROUND(Budget!X110*80%,0)</f>
        <v>0</v>
      </c>
      <c r="Y110" s="19">
        <f>ROUND(Budget!Y110*80%,0)</f>
        <v>0</v>
      </c>
      <c r="Z110" s="19">
        <f>ROUND(Budget!Z110*80%,0)</f>
        <v>0</v>
      </c>
      <c r="AA110" s="19">
        <f>ROUND(Budget!AA110*80%,0)</f>
        <v>0</v>
      </c>
      <c r="AB110" s="19">
        <f>ROUND(Budget!AB110*80%,0)</f>
        <v>0</v>
      </c>
      <c r="AC110" s="19">
        <f>ROUND(Budget!AC110*80%,0)</f>
        <v>504000</v>
      </c>
      <c r="AD110" s="19">
        <f>ROUND(Budget!AD110*80%,0)</f>
        <v>0</v>
      </c>
      <c r="AE110" s="19">
        <f>ROUND(Budget!AE110*80%,0)</f>
        <v>0</v>
      </c>
      <c r="AF110" s="19">
        <f>ROUND(Budget!AF110*80%,0)</f>
        <v>0</v>
      </c>
      <c r="AG110" s="19">
        <f>ROUND(Budget!AG110*80%,0)</f>
        <v>1680</v>
      </c>
      <c r="AH110" s="19">
        <f>ROUND(Budget!AH110*80%,0)</f>
        <v>0</v>
      </c>
      <c r="AI110" s="19">
        <f>ROUND(Budget!AI110*80%,0)</f>
        <v>0</v>
      </c>
      <c r="AJ110" s="19">
        <f>ROUND(Budget!AJ110*80%,0)</f>
        <v>0</v>
      </c>
      <c r="AK110" s="19">
        <f>ROUND(Budget!AK110*80%,0)</f>
        <v>0</v>
      </c>
      <c r="AL110" s="19">
        <f>ROUND(Budget!AL110*80%,0)</f>
        <v>0</v>
      </c>
      <c r="AM110" s="19">
        <f>ROUND(Budget!AM110*80%,0)</f>
        <v>247232</v>
      </c>
      <c r="AN110" s="19">
        <f>ROUND(Budget!AN110*80%,0)</f>
        <v>0</v>
      </c>
      <c r="AO110" s="19">
        <f>ROUND(Budget!AO110*80%,0)</f>
        <v>143354</v>
      </c>
      <c r="AP110" s="19">
        <f>ROUND(Budget!AP110*80%,0)</f>
        <v>0</v>
      </c>
      <c r="AQ110" s="19">
        <f>ROUND(Budget!AQ110*80%,0)</f>
        <v>143354</v>
      </c>
      <c r="AR110" s="19">
        <f>ROUND(Budget!AR110*80%,0)</f>
        <v>0</v>
      </c>
      <c r="AS110" s="19">
        <f>ROUND(Budget!AS110*80%,0)</f>
        <v>139891</v>
      </c>
      <c r="AT110" s="19">
        <f>ROUND(Budget!AT110*80%,0)</f>
        <v>0</v>
      </c>
      <c r="AU110" s="19">
        <f>ROUND(Budget!AU110*80%,0)</f>
        <v>169089</v>
      </c>
      <c r="AV110" s="19">
        <f>ROUND(Budget!AV110*80%,0)</f>
        <v>0</v>
      </c>
      <c r="AW110" s="19">
        <f>ROUND(Budget!AW110*80%,0)</f>
        <v>570850</v>
      </c>
      <c r="AX110" s="19">
        <f>ROUND(Budget!AX110*80%,0)</f>
        <v>0</v>
      </c>
      <c r="AY110" s="19">
        <f>ROUND(Budget!AY110*80%,0)</f>
        <v>0</v>
      </c>
      <c r="AZ110" s="19">
        <f>ROUND(Budget!AZ110*80%,0)</f>
        <v>0</v>
      </c>
      <c r="BA110" s="19">
        <f>ROUND(Budget!BA110*80%,0)</f>
        <v>0</v>
      </c>
      <c r="BB110" s="19">
        <f>ROUND(Budget!BB110*80%,0)</f>
        <v>0</v>
      </c>
      <c r="BC110" s="19">
        <f>ROUND(Budget!BC110*80%,0)</f>
        <v>0</v>
      </c>
      <c r="BD110" s="19">
        <f>ROUND(Budget!BD110*80%,0)</f>
        <v>0</v>
      </c>
      <c r="BE110" s="19">
        <f>ROUND(Budget!BE110*80%,0)</f>
        <v>0</v>
      </c>
      <c r="BF110" s="19">
        <f>ROUND(Budget!BF110*80%,0)</f>
        <v>0</v>
      </c>
      <c r="BG110" s="16">
        <f t="shared" si="8"/>
        <v>7411901</v>
      </c>
      <c r="BH110" s="16">
        <f t="shared" si="8"/>
        <v>0</v>
      </c>
      <c r="BI110" s="104">
        <f t="shared" si="5"/>
        <v>7411901</v>
      </c>
      <c r="BJ110" s="104">
        <f t="shared" si="6"/>
        <v>0</v>
      </c>
      <c r="BK110" s="105">
        <f t="shared" si="7"/>
        <v>0</v>
      </c>
      <c r="BL110" s="106"/>
      <c r="BM110" s="105"/>
      <c r="BN110" s="106"/>
    </row>
    <row r="111" spans="1:66" x14ac:dyDescent="0.3">
      <c r="A111" s="26">
        <v>76.12169999999999</v>
      </c>
      <c r="B111" s="107" t="s">
        <v>1492</v>
      </c>
      <c r="C111" s="19">
        <f>ROUND(Budget!C111*80%,0)</f>
        <v>62656</v>
      </c>
      <c r="D111" s="19">
        <f>ROUND(Budget!D111*80%,0)</f>
        <v>0</v>
      </c>
      <c r="E111" s="19">
        <f>ROUND(Budget!E111*80%,0)</f>
        <v>60699</v>
      </c>
      <c r="F111" s="19">
        <f>ROUND(Budget!F111*80%,0)</f>
        <v>0</v>
      </c>
      <c r="G111" s="19">
        <f>ROUND(Budget!G111*80%,0)</f>
        <v>184600</v>
      </c>
      <c r="H111" s="19">
        <f>ROUND(Budget!H111*80%,0)</f>
        <v>0</v>
      </c>
      <c r="I111" s="19">
        <f>ROUND(Budget!I111*80%,0)</f>
        <v>184600</v>
      </c>
      <c r="J111" s="19">
        <f>ROUND(Budget!J111*80%,0)</f>
        <v>0</v>
      </c>
      <c r="K111" s="19">
        <f>ROUND(Budget!K111*80%,0)</f>
        <v>0</v>
      </c>
      <c r="L111" s="19">
        <f>ROUND(Budget!L111*80%,0)</f>
        <v>0</v>
      </c>
      <c r="M111" s="19">
        <f>ROUND(Budget!M111*80%,0)</f>
        <v>60590</v>
      </c>
      <c r="N111" s="19">
        <f>ROUND(Budget!N111*80%,0)</f>
        <v>0</v>
      </c>
      <c r="O111" s="19">
        <f>ROUND(Budget!O111*80%,0)</f>
        <v>78657</v>
      </c>
      <c r="P111" s="19">
        <f>ROUND(Budget!P111*80%,0)</f>
        <v>0</v>
      </c>
      <c r="Q111" s="19">
        <f>ROUND(Budget!Q111*80%,0)</f>
        <v>21408</v>
      </c>
      <c r="R111" s="19">
        <f>ROUND(Budget!R111*80%,0)</f>
        <v>0</v>
      </c>
      <c r="S111" s="19">
        <f>ROUND(Budget!S111*80%,0)</f>
        <v>138192</v>
      </c>
      <c r="T111" s="19">
        <f>ROUND(Budget!T111*80%,0)</f>
        <v>0</v>
      </c>
      <c r="U111" s="19">
        <f>ROUND(Budget!U111*80%,0)</f>
        <v>68723</v>
      </c>
      <c r="V111" s="19">
        <f>ROUND(Budget!V111*80%,0)</f>
        <v>0</v>
      </c>
      <c r="W111" s="19">
        <f>ROUND(Budget!W111*80%,0)</f>
        <v>42373</v>
      </c>
      <c r="X111" s="19">
        <f>ROUND(Budget!X111*80%,0)</f>
        <v>0</v>
      </c>
      <c r="Y111" s="19">
        <f>ROUND(Budget!Y111*80%,0)</f>
        <v>0</v>
      </c>
      <c r="Z111" s="19">
        <f>ROUND(Budget!Z111*80%,0)</f>
        <v>0</v>
      </c>
      <c r="AA111" s="19">
        <f>ROUND(Budget!AA111*80%,0)</f>
        <v>7552</v>
      </c>
      <c r="AB111" s="19">
        <f>ROUND(Budget!AB111*80%,0)</f>
        <v>0</v>
      </c>
      <c r="AC111" s="19">
        <f>ROUND(Budget!AC111*80%,0)</f>
        <v>944</v>
      </c>
      <c r="AD111" s="19">
        <f>ROUND(Budget!AD111*80%,0)</f>
        <v>0</v>
      </c>
      <c r="AE111" s="19">
        <f>ROUND(Budget!AE111*80%,0)</f>
        <v>6608</v>
      </c>
      <c r="AF111" s="19">
        <f>ROUND(Budget!AF111*80%,0)</f>
        <v>0</v>
      </c>
      <c r="AG111" s="19">
        <f>ROUND(Budget!AG111*80%,0)</f>
        <v>98826</v>
      </c>
      <c r="AH111" s="19">
        <f>ROUND(Budget!AH111*80%,0)</f>
        <v>0</v>
      </c>
      <c r="AI111" s="19">
        <f>ROUND(Budget!AI111*80%,0)</f>
        <v>33040</v>
      </c>
      <c r="AJ111" s="19">
        <f>ROUND(Budget!AJ111*80%,0)</f>
        <v>0</v>
      </c>
      <c r="AK111" s="19">
        <f>ROUND(Budget!AK111*80%,0)</f>
        <v>11328</v>
      </c>
      <c r="AL111" s="19">
        <f>ROUND(Budget!AL111*80%,0)</f>
        <v>0</v>
      </c>
      <c r="AM111" s="19">
        <f>ROUND(Budget!AM111*80%,0)</f>
        <v>7200</v>
      </c>
      <c r="AN111" s="19">
        <f>ROUND(Budget!AN111*80%,0)</f>
        <v>0</v>
      </c>
      <c r="AO111" s="19">
        <f>ROUND(Budget!AO111*80%,0)</f>
        <v>40272</v>
      </c>
      <c r="AP111" s="19">
        <f>ROUND(Budget!AP111*80%,0)</f>
        <v>0</v>
      </c>
      <c r="AQ111" s="19">
        <f>ROUND(Budget!AQ111*80%,0)</f>
        <v>4437</v>
      </c>
      <c r="AR111" s="19">
        <f>ROUND(Budget!AR111*80%,0)</f>
        <v>0</v>
      </c>
      <c r="AS111" s="19">
        <f>ROUND(Budget!AS111*80%,0)</f>
        <v>0</v>
      </c>
      <c r="AT111" s="19">
        <f>ROUND(Budget!AT111*80%,0)</f>
        <v>0</v>
      </c>
      <c r="AU111" s="19">
        <f>ROUND(Budget!AU111*80%,0)</f>
        <v>12000</v>
      </c>
      <c r="AV111" s="19">
        <f>ROUND(Budget!AV111*80%,0)</f>
        <v>0</v>
      </c>
      <c r="AW111" s="19">
        <f>ROUND(Budget!AW111*80%,0)</f>
        <v>305866</v>
      </c>
      <c r="AX111" s="19">
        <f>ROUND(Budget!AX111*80%,0)</f>
        <v>0</v>
      </c>
      <c r="AY111" s="19">
        <f>ROUND(Budget!AY111*80%,0)</f>
        <v>0</v>
      </c>
      <c r="AZ111" s="19">
        <f>ROUND(Budget!AZ111*80%,0)</f>
        <v>0</v>
      </c>
      <c r="BA111" s="19">
        <f>ROUND(Budget!BA111*80%,0)</f>
        <v>0</v>
      </c>
      <c r="BB111" s="19">
        <f>ROUND(Budget!BB111*80%,0)</f>
        <v>0</v>
      </c>
      <c r="BC111" s="19">
        <f>ROUND(Budget!BC111*80%,0)</f>
        <v>0</v>
      </c>
      <c r="BD111" s="19">
        <f>ROUND(Budget!BD111*80%,0)</f>
        <v>0</v>
      </c>
      <c r="BE111" s="19">
        <f>ROUND(Budget!BE111*80%,0)</f>
        <v>0</v>
      </c>
      <c r="BF111" s="19">
        <f>ROUND(Budget!BF111*80%,0)</f>
        <v>0</v>
      </c>
      <c r="BG111" s="16">
        <f t="shared" si="8"/>
        <v>1430571</v>
      </c>
      <c r="BH111" s="16">
        <f t="shared" si="8"/>
        <v>0</v>
      </c>
      <c r="BI111" s="104">
        <f t="shared" si="5"/>
        <v>1430571</v>
      </c>
      <c r="BJ111" s="104">
        <f t="shared" si="6"/>
        <v>0</v>
      </c>
      <c r="BK111" s="105">
        <f t="shared" si="7"/>
        <v>7552</v>
      </c>
      <c r="BL111" s="106"/>
      <c r="BM111" s="105"/>
      <c r="BN111" s="106"/>
    </row>
    <row r="112" spans="1:66" x14ac:dyDescent="0.3">
      <c r="A112" s="26">
        <v>76.122699999999995</v>
      </c>
      <c r="B112" s="107" t="s">
        <v>1493</v>
      </c>
      <c r="C112" s="19">
        <f>ROUND(Budget!C112*80%,0)</f>
        <v>0</v>
      </c>
      <c r="D112" s="19">
        <f>ROUND(Budget!D112*80%,0)</f>
        <v>0</v>
      </c>
      <c r="E112" s="19">
        <f>ROUND(Budget!E112*80%,0)</f>
        <v>0</v>
      </c>
      <c r="F112" s="19">
        <f>ROUND(Budget!F112*80%,0)</f>
        <v>0</v>
      </c>
      <c r="G112" s="19">
        <f>ROUND(Budget!G112*80%,0)</f>
        <v>0</v>
      </c>
      <c r="H112" s="19">
        <f>ROUND(Budget!H112*80%,0)</f>
        <v>0</v>
      </c>
      <c r="I112" s="19">
        <f>ROUND(Budget!I112*80%,0)</f>
        <v>0</v>
      </c>
      <c r="J112" s="19">
        <f>ROUND(Budget!J112*80%,0)</f>
        <v>0</v>
      </c>
      <c r="K112" s="19">
        <f>ROUND(Budget!K112*80%,0)</f>
        <v>0</v>
      </c>
      <c r="L112" s="19">
        <f>ROUND(Budget!L112*80%,0)</f>
        <v>0</v>
      </c>
      <c r="M112" s="19">
        <f>ROUND(Budget!M112*80%,0)</f>
        <v>0</v>
      </c>
      <c r="N112" s="19">
        <f>ROUND(Budget!N112*80%,0)</f>
        <v>0</v>
      </c>
      <c r="O112" s="19">
        <f>ROUND(Budget!O112*80%,0)</f>
        <v>0</v>
      </c>
      <c r="P112" s="19">
        <f>ROUND(Budget!P112*80%,0)</f>
        <v>0</v>
      </c>
      <c r="Q112" s="19">
        <f>ROUND(Budget!Q112*80%,0)</f>
        <v>0</v>
      </c>
      <c r="R112" s="19">
        <f>ROUND(Budget!R112*80%,0)</f>
        <v>0</v>
      </c>
      <c r="S112" s="19">
        <f>ROUND(Budget!S112*80%,0)</f>
        <v>0</v>
      </c>
      <c r="T112" s="19">
        <f>ROUND(Budget!T112*80%,0)</f>
        <v>0</v>
      </c>
      <c r="U112" s="19">
        <f>ROUND(Budget!U112*80%,0)</f>
        <v>0</v>
      </c>
      <c r="V112" s="19">
        <f>ROUND(Budget!V112*80%,0)</f>
        <v>0</v>
      </c>
      <c r="W112" s="19">
        <f>ROUND(Budget!W112*80%,0)</f>
        <v>0</v>
      </c>
      <c r="X112" s="19">
        <f>ROUND(Budget!X112*80%,0)</f>
        <v>0</v>
      </c>
      <c r="Y112" s="19">
        <f>ROUND(Budget!Y112*80%,0)</f>
        <v>11200</v>
      </c>
      <c r="Z112" s="19">
        <f>ROUND(Budget!Z112*80%,0)</f>
        <v>0</v>
      </c>
      <c r="AA112" s="19">
        <f>ROUND(Budget!AA112*80%,0)</f>
        <v>0</v>
      </c>
      <c r="AB112" s="19">
        <f>ROUND(Budget!AB112*80%,0)</f>
        <v>0</v>
      </c>
      <c r="AC112" s="19">
        <f>ROUND(Budget!AC112*80%,0)</f>
        <v>0</v>
      </c>
      <c r="AD112" s="19">
        <f>ROUND(Budget!AD112*80%,0)</f>
        <v>0</v>
      </c>
      <c r="AE112" s="19">
        <f>ROUND(Budget!AE112*80%,0)</f>
        <v>0</v>
      </c>
      <c r="AF112" s="19">
        <f>ROUND(Budget!AF112*80%,0)</f>
        <v>0</v>
      </c>
      <c r="AG112" s="19">
        <f>ROUND(Budget!AG112*80%,0)</f>
        <v>0</v>
      </c>
      <c r="AH112" s="19">
        <f>ROUND(Budget!AH112*80%,0)</f>
        <v>0</v>
      </c>
      <c r="AI112" s="19">
        <f>ROUND(Budget!AI112*80%,0)</f>
        <v>0</v>
      </c>
      <c r="AJ112" s="19">
        <f>ROUND(Budget!AJ112*80%,0)</f>
        <v>0</v>
      </c>
      <c r="AK112" s="19">
        <f>ROUND(Budget!AK112*80%,0)</f>
        <v>0</v>
      </c>
      <c r="AL112" s="19">
        <f>ROUND(Budget!AL112*80%,0)</f>
        <v>0</v>
      </c>
      <c r="AM112" s="19">
        <f>ROUND(Budget!AM112*80%,0)</f>
        <v>0</v>
      </c>
      <c r="AN112" s="19">
        <f>ROUND(Budget!AN112*80%,0)</f>
        <v>0</v>
      </c>
      <c r="AO112" s="19">
        <f>ROUND(Budget!AO112*80%,0)</f>
        <v>0</v>
      </c>
      <c r="AP112" s="19">
        <f>ROUND(Budget!AP112*80%,0)</f>
        <v>0</v>
      </c>
      <c r="AQ112" s="19">
        <f>ROUND(Budget!AQ112*80%,0)</f>
        <v>0</v>
      </c>
      <c r="AR112" s="19">
        <f>ROUND(Budget!AR112*80%,0)</f>
        <v>0</v>
      </c>
      <c r="AS112" s="19">
        <f>ROUND(Budget!AS112*80%,0)</f>
        <v>0</v>
      </c>
      <c r="AT112" s="19">
        <f>ROUND(Budget!AT112*80%,0)</f>
        <v>0</v>
      </c>
      <c r="AU112" s="19">
        <f>ROUND(Budget!AU112*80%,0)</f>
        <v>0</v>
      </c>
      <c r="AV112" s="19">
        <f>ROUND(Budget!AV112*80%,0)</f>
        <v>0</v>
      </c>
      <c r="AW112" s="19">
        <f>ROUND(Budget!AW112*80%,0)</f>
        <v>876084</v>
      </c>
      <c r="AX112" s="19">
        <f>ROUND(Budget!AX112*80%,0)</f>
        <v>0</v>
      </c>
      <c r="AY112" s="19">
        <f>ROUND(Budget!AY112*80%,0)</f>
        <v>0</v>
      </c>
      <c r="AZ112" s="19">
        <f>ROUND(Budget!AZ112*80%,0)</f>
        <v>0</v>
      </c>
      <c r="BA112" s="19">
        <f>ROUND(Budget!BA112*80%,0)</f>
        <v>0</v>
      </c>
      <c r="BB112" s="19">
        <f>ROUND(Budget!BB112*80%,0)</f>
        <v>0</v>
      </c>
      <c r="BC112" s="19">
        <f>ROUND(Budget!BC112*80%,0)</f>
        <v>0</v>
      </c>
      <c r="BD112" s="19">
        <f>ROUND(Budget!BD112*80%,0)</f>
        <v>0</v>
      </c>
      <c r="BE112" s="19">
        <f>ROUND(Budget!BE112*80%,0)</f>
        <v>0</v>
      </c>
      <c r="BF112" s="19">
        <f>ROUND(Budget!BF112*80%,0)</f>
        <v>0</v>
      </c>
      <c r="BG112" s="16">
        <f t="shared" si="8"/>
        <v>887284</v>
      </c>
      <c r="BH112" s="16">
        <f t="shared" si="8"/>
        <v>0</v>
      </c>
      <c r="BI112" s="104">
        <f t="shared" si="5"/>
        <v>887284</v>
      </c>
      <c r="BJ112" s="104">
        <f t="shared" si="6"/>
        <v>0</v>
      </c>
      <c r="BK112" s="105">
        <f t="shared" si="7"/>
        <v>0</v>
      </c>
      <c r="BL112" s="106"/>
      <c r="BM112" s="105"/>
      <c r="BN112" s="106"/>
    </row>
    <row r="113" spans="1:66" x14ac:dyDescent="0.3">
      <c r="A113" s="12">
        <v>76.123699999999999</v>
      </c>
      <c r="B113" s="107" t="s">
        <v>1494</v>
      </c>
      <c r="C113" s="19">
        <f>ROUND(Budget!C113*80%,0)</f>
        <v>0</v>
      </c>
      <c r="D113" s="19">
        <f>ROUND(Budget!D113*80%,0)</f>
        <v>0</v>
      </c>
      <c r="E113" s="19">
        <f>ROUND(Budget!E113*80%,0)</f>
        <v>0</v>
      </c>
      <c r="F113" s="19">
        <f>ROUND(Budget!F113*80%,0)</f>
        <v>0</v>
      </c>
      <c r="G113" s="19">
        <f>ROUND(Budget!G113*80%,0)</f>
        <v>0</v>
      </c>
      <c r="H113" s="19">
        <f>ROUND(Budget!H113*80%,0)</f>
        <v>0</v>
      </c>
      <c r="I113" s="19">
        <f>ROUND(Budget!I113*80%,0)</f>
        <v>0</v>
      </c>
      <c r="J113" s="19">
        <f>ROUND(Budget!J113*80%,0)</f>
        <v>0</v>
      </c>
      <c r="K113" s="19">
        <f>ROUND(Budget!K113*80%,0)</f>
        <v>0</v>
      </c>
      <c r="L113" s="19">
        <f>ROUND(Budget!L113*80%,0)</f>
        <v>0</v>
      </c>
      <c r="M113" s="19">
        <f>ROUND(Budget!M113*80%,0)</f>
        <v>0</v>
      </c>
      <c r="N113" s="19">
        <f>ROUND(Budget!N113*80%,0)</f>
        <v>0</v>
      </c>
      <c r="O113" s="19">
        <f>ROUND(Budget!O113*80%,0)</f>
        <v>0</v>
      </c>
      <c r="P113" s="19">
        <f>ROUND(Budget!P113*80%,0)</f>
        <v>0</v>
      </c>
      <c r="Q113" s="19">
        <f>ROUND(Budget!Q113*80%,0)</f>
        <v>0</v>
      </c>
      <c r="R113" s="19">
        <f>ROUND(Budget!R113*80%,0)</f>
        <v>0</v>
      </c>
      <c r="S113" s="19">
        <f>ROUND(Budget!S113*80%,0)</f>
        <v>26000</v>
      </c>
      <c r="T113" s="19">
        <f>ROUND(Budget!T113*80%,0)</f>
        <v>0</v>
      </c>
      <c r="U113" s="19">
        <f>ROUND(Budget!U113*80%,0)</f>
        <v>0</v>
      </c>
      <c r="V113" s="19">
        <f>ROUND(Budget!V113*80%,0)</f>
        <v>0</v>
      </c>
      <c r="W113" s="19">
        <f>ROUND(Budget!W113*80%,0)</f>
        <v>28320</v>
      </c>
      <c r="X113" s="19">
        <f>ROUND(Budget!X113*80%,0)</f>
        <v>0</v>
      </c>
      <c r="Y113" s="19">
        <f>ROUND(Budget!Y113*80%,0)</f>
        <v>0</v>
      </c>
      <c r="Z113" s="19">
        <f>ROUND(Budget!Z113*80%,0)</f>
        <v>0</v>
      </c>
      <c r="AA113" s="19">
        <f>ROUND(Budget!AA113*80%,0)</f>
        <v>18400</v>
      </c>
      <c r="AB113" s="19">
        <f>ROUND(Budget!AB113*80%,0)</f>
        <v>0</v>
      </c>
      <c r="AC113" s="19">
        <f>ROUND(Budget!AC113*80%,0)</f>
        <v>3000</v>
      </c>
      <c r="AD113" s="19">
        <f>ROUND(Budget!AD113*80%,0)</f>
        <v>0</v>
      </c>
      <c r="AE113" s="19">
        <f>ROUND(Budget!AE113*80%,0)</f>
        <v>0</v>
      </c>
      <c r="AF113" s="19">
        <f>ROUND(Budget!AF113*80%,0)</f>
        <v>0</v>
      </c>
      <c r="AG113" s="19">
        <f>ROUND(Budget!AG113*80%,0)</f>
        <v>0</v>
      </c>
      <c r="AH113" s="19">
        <f>ROUND(Budget!AH113*80%,0)</f>
        <v>0</v>
      </c>
      <c r="AI113" s="19">
        <f>ROUND(Budget!AI113*80%,0)</f>
        <v>0</v>
      </c>
      <c r="AJ113" s="19">
        <f>ROUND(Budget!AJ113*80%,0)</f>
        <v>0</v>
      </c>
      <c r="AK113" s="19">
        <f>ROUND(Budget!AK113*80%,0)</f>
        <v>0</v>
      </c>
      <c r="AL113" s="19">
        <f>ROUND(Budget!AL113*80%,0)</f>
        <v>0</v>
      </c>
      <c r="AM113" s="19">
        <f>ROUND(Budget!AM113*80%,0)</f>
        <v>0</v>
      </c>
      <c r="AN113" s="19">
        <f>ROUND(Budget!AN113*80%,0)</f>
        <v>0</v>
      </c>
      <c r="AO113" s="19">
        <f>ROUND(Budget!AO113*80%,0)</f>
        <v>0</v>
      </c>
      <c r="AP113" s="19">
        <f>ROUND(Budget!AP113*80%,0)</f>
        <v>0</v>
      </c>
      <c r="AQ113" s="19">
        <f>ROUND(Budget!AQ113*80%,0)</f>
        <v>0</v>
      </c>
      <c r="AR113" s="19">
        <f>ROUND(Budget!AR113*80%,0)</f>
        <v>0</v>
      </c>
      <c r="AS113" s="19">
        <f>ROUND(Budget!AS113*80%,0)</f>
        <v>0</v>
      </c>
      <c r="AT113" s="19">
        <f>ROUND(Budget!AT113*80%,0)</f>
        <v>0</v>
      </c>
      <c r="AU113" s="19">
        <f>ROUND(Budget!AU113*80%,0)</f>
        <v>0</v>
      </c>
      <c r="AV113" s="19">
        <f>ROUND(Budget!AV113*80%,0)</f>
        <v>0</v>
      </c>
      <c r="AW113" s="19">
        <f>ROUND(Budget!AW113*80%,0)</f>
        <v>2223186</v>
      </c>
      <c r="AX113" s="19">
        <f>ROUND(Budget!AX113*80%,0)</f>
        <v>0</v>
      </c>
      <c r="AY113" s="19">
        <f>ROUND(Budget!AY113*80%,0)</f>
        <v>0</v>
      </c>
      <c r="AZ113" s="19">
        <f>ROUND(Budget!AZ113*80%,0)</f>
        <v>0</v>
      </c>
      <c r="BA113" s="19">
        <f>ROUND(Budget!BA113*80%,0)</f>
        <v>0</v>
      </c>
      <c r="BB113" s="19">
        <f>ROUND(Budget!BB113*80%,0)</f>
        <v>0</v>
      </c>
      <c r="BC113" s="19">
        <f>ROUND(Budget!BC113*80%,0)</f>
        <v>0</v>
      </c>
      <c r="BD113" s="19">
        <f>ROUND(Budget!BD113*80%,0)</f>
        <v>0</v>
      </c>
      <c r="BE113" s="19">
        <f>ROUND(Budget!BE113*80%,0)</f>
        <v>0</v>
      </c>
      <c r="BF113" s="19">
        <f>ROUND(Budget!BF113*80%,0)</f>
        <v>0</v>
      </c>
      <c r="BG113" s="16">
        <f t="shared" si="8"/>
        <v>2298906</v>
      </c>
      <c r="BH113" s="16">
        <f t="shared" si="8"/>
        <v>0</v>
      </c>
      <c r="BI113" s="104">
        <f t="shared" si="5"/>
        <v>2298906</v>
      </c>
      <c r="BJ113" s="104">
        <f t="shared" si="6"/>
        <v>0</v>
      </c>
      <c r="BK113" s="105">
        <f t="shared" si="7"/>
        <v>18400</v>
      </c>
      <c r="BL113" s="106"/>
      <c r="BM113" s="105"/>
      <c r="BN113" s="106"/>
    </row>
    <row r="114" spans="1:66" x14ac:dyDescent="0.3">
      <c r="A114" s="26">
        <v>76.125699999999995</v>
      </c>
      <c r="B114" s="107" t="s">
        <v>1495</v>
      </c>
      <c r="C114" s="19">
        <f>ROUND(Budget!C114*80%,0)</f>
        <v>49768</v>
      </c>
      <c r="D114" s="19">
        <f>ROUND(Budget!D114*80%,0)</f>
        <v>0</v>
      </c>
      <c r="E114" s="19">
        <f>ROUND(Budget!E114*80%,0)</f>
        <v>41567</v>
      </c>
      <c r="F114" s="19">
        <f>ROUND(Budget!F114*80%,0)</f>
        <v>0</v>
      </c>
      <c r="G114" s="19">
        <f>ROUND(Budget!G114*80%,0)</f>
        <v>0</v>
      </c>
      <c r="H114" s="19">
        <f>ROUND(Budget!H114*80%,0)</f>
        <v>0</v>
      </c>
      <c r="I114" s="19">
        <f>ROUND(Budget!I114*80%,0)</f>
        <v>0</v>
      </c>
      <c r="J114" s="19">
        <f>ROUND(Budget!J114*80%,0)</f>
        <v>0</v>
      </c>
      <c r="K114" s="19">
        <f>ROUND(Budget!K114*80%,0)</f>
        <v>0</v>
      </c>
      <c r="L114" s="19">
        <f>ROUND(Budget!L114*80%,0)</f>
        <v>0</v>
      </c>
      <c r="M114" s="19">
        <f>ROUND(Budget!M114*80%,0)</f>
        <v>61730</v>
      </c>
      <c r="N114" s="19">
        <f>ROUND(Budget!N114*80%,0)</f>
        <v>0</v>
      </c>
      <c r="O114" s="19">
        <f>ROUND(Budget!O114*80%,0)</f>
        <v>57637</v>
      </c>
      <c r="P114" s="19">
        <f>ROUND(Budget!P114*80%,0)</f>
        <v>0</v>
      </c>
      <c r="Q114" s="19">
        <f>ROUND(Budget!Q114*80%,0)</f>
        <v>27794</v>
      </c>
      <c r="R114" s="19">
        <f>ROUND(Budget!R114*80%,0)</f>
        <v>0</v>
      </c>
      <c r="S114" s="19">
        <f>ROUND(Budget!S114*80%,0)</f>
        <v>0</v>
      </c>
      <c r="T114" s="19">
        <f>ROUND(Budget!T114*80%,0)</f>
        <v>0</v>
      </c>
      <c r="U114" s="19">
        <f>ROUND(Budget!U114*80%,0)</f>
        <v>24000</v>
      </c>
      <c r="V114" s="19">
        <f>ROUND(Budget!V114*80%,0)</f>
        <v>0</v>
      </c>
      <c r="W114" s="19">
        <f>ROUND(Budget!W114*80%,0)</f>
        <v>0</v>
      </c>
      <c r="X114" s="19">
        <f>ROUND(Budget!X114*80%,0)</f>
        <v>0</v>
      </c>
      <c r="Y114" s="19">
        <f>ROUND(Budget!Y114*80%,0)</f>
        <v>0</v>
      </c>
      <c r="Z114" s="19">
        <f>ROUND(Budget!Z114*80%,0)</f>
        <v>0</v>
      </c>
      <c r="AA114" s="19">
        <f>ROUND(Budget!AA114*80%,0)</f>
        <v>0</v>
      </c>
      <c r="AB114" s="19">
        <f>ROUND(Budget!AB114*80%,0)</f>
        <v>0</v>
      </c>
      <c r="AC114" s="19">
        <f>ROUND(Budget!AC114*80%,0)</f>
        <v>0</v>
      </c>
      <c r="AD114" s="19">
        <f>ROUND(Budget!AD114*80%,0)</f>
        <v>0</v>
      </c>
      <c r="AE114" s="19">
        <f>ROUND(Budget!AE114*80%,0)</f>
        <v>132013</v>
      </c>
      <c r="AF114" s="19">
        <f>ROUND(Budget!AF114*80%,0)</f>
        <v>0</v>
      </c>
      <c r="AG114" s="19">
        <f>ROUND(Budget!AG114*80%,0)</f>
        <v>45805</v>
      </c>
      <c r="AH114" s="19">
        <f>ROUND(Budget!AH114*80%,0)</f>
        <v>0</v>
      </c>
      <c r="AI114" s="19">
        <f>ROUND(Budget!AI114*80%,0)</f>
        <v>10664</v>
      </c>
      <c r="AJ114" s="19">
        <f>ROUND(Budget!AJ114*80%,0)</f>
        <v>0</v>
      </c>
      <c r="AK114" s="19">
        <f>ROUND(Budget!AK114*80%,0)</f>
        <v>12856</v>
      </c>
      <c r="AL114" s="19">
        <f>ROUND(Budget!AL114*80%,0)</f>
        <v>0</v>
      </c>
      <c r="AM114" s="19">
        <f>ROUND(Budget!AM114*80%,0)</f>
        <v>49828</v>
      </c>
      <c r="AN114" s="19">
        <f>ROUND(Budget!AN114*80%,0)</f>
        <v>0</v>
      </c>
      <c r="AO114" s="19">
        <f>ROUND(Budget!AO114*80%,0)</f>
        <v>14920</v>
      </c>
      <c r="AP114" s="19">
        <f>ROUND(Budget!AP114*80%,0)</f>
        <v>0</v>
      </c>
      <c r="AQ114" s="19">
        <f>ROUND(Budget!AQ114*80%,0)</f>
        <v>102640</v>
      </c>
      <c r="AR114" s="19">
        <f>ROUND(Budget!AR114*80%,0)</f>
        <v>0</v>
      </c>
      <c r="AS114" s="19">
        <f>ROUND(Budget!AS114*80%,0)</f>
        <v>105117</v>
      </c>
      <c r="AT114" s="19">
        <f>ROUND(Budget!AT114*80%,0)</f>
        <v>0</v>
      </c>
      <c r="AU114" s="19">
        <f>ROUND(Budget!AU114*80%,0)</f>
        <v>0</v>
      </c>
      <c r="AV114" s="19">
        <f>ROUND(Budget!AV114*80%,0)</f>
        <v>0</v>
      </c>
      <c r="AW114" s="19">
        <f>ROUND(Budget!AW114*80%,0)</f>
        <v>431289</v>
      </c>
      <c r="AX114" s="19">
        <f>ROUND(Budget!AX114*80%,0)</f>
        <v>0</v>
      </c>
      <c r="AY114" s="19">
        <f>ROUND(Budget!AY114*80%,0)</f>
        <v>0</v>
      </c>
      <c r="AZ114" s="19">
        <f>ROUND(Budget!AZ114*80%,0)</f>
        <v>0</v>
      </c>
      <c r="BA114" s="19">
        <f>ROUND(Budget!BA114*80%,0)</f>
        <v>0</v>
      </c>
      <c r="BB114" s="19">
        <f>ROUND(Budget!BB114*80%,0)</f>
        <v>0</v>
      </c>
      <c r="BC114" s="19">
        <f>ROUND(Budget!BC114*80%,0)</f>
        <v>0</v>
      </c>
      <c r="BD114" s="19">
        <f>ROUND(Budget!BD114*80%,0)</f>
        <v>0</v>
      </c>
      <c r="BE114" s="19">
        <f>ROUND(Budget!BE114*80%,0)</f>
        <v>0</v>
      </c>
      <c r="BF114" s="19">
        <f>ROUND(Budget!BF114*80%,0)</f>
        <v>0</v>
      </c>
      <c r="BG114" s="16">
        <f t="shared" si="8"/>
        <v>1167628</v>
      </c>
      <c r="BH114" s="16">
        <f t="shared" si="8"/>
        <v>0</v>
      </c>
      <c r="BI114" s="104">
        <f t="shared" si="5"/>
        <v>1167628</v>
      </c>
      <c r="BJ114" s="104">
        <f t="shared" si="6"/>
        <v>0</v>
      </c>
      <c r="BK114" s="105">
        <f t="shared" si="7"/>
        <v>0</v>
      </c>
      <c r="BL114" s="106"/>
      <c r="BM114" s="105"/>
      <c r="BN114" s="106"/>
    </row>
    <row r="115" spans="1:66" ht="31.5" x14ac:dyDescent="0.3">
      <c r="A115" s="26">
        <v>76.127600000000001</v>
      </c>
      <c r="B115" s="107" t="s">
        <v>1497</v>
      </c>
      <c r="C115" s="19">
        <f>ROUND(Budget!C115*80%,0)</f>
        <v>0</v>
      </c>
      <c r="D115" s="19">
        <f>ROUND(Budget!D115*80%,0)</f>
        <v>0</v>
      </c>
      <c r="E115" s="19">
        <f>ROUND(Budget!E115*80%,0)</f>
        <v>0</v>
      </c>
      <c r="F115" s="19">
        <f>ROUND(Budget!F115*80%,0)</f>
        <v>0</v>
      </c>
      <c r="G115" s="19">
        <f>ROUND(Budget!G115*80%,0)</f>
        <v>0</v>
      </c>
      <c r="H115" s="19">
        <f>ROUND(Budget!H115*80%,0)</f>
        <v>0</v>
      </c>
      <c r="I115" s="19">
        <f>ROUND(Budget!I115*80%,0)</f>
        <v>0</v>
      </c>
      <c r="J115" s="19">
        <f>ROUND(Budget!J115*80%,0)</f>
        <v>0</v>
      </c>
      <c r="K115" s="19">
        <f>ROUND(Budget!K115*80%,0)</f>
        <v>0</v>
      </c>
      <c r="L115" s="19">
        <f>ROUND(Budget!L115*80%,0)</f>
        <v>0</v>
      </c>
      <c r="M115" s="19">
        <f>ROUND(Budget!M115*80%,0)</f>
        <v>0</v>
      </c>
      <c r="N115" s="19">
        <f>ROUND(Budget!N115*80%,0)</f>
        <v>0</v>
      </c>
      <c r="O115" s="19">
        <f>ROUND(Budget!O115*80%,0)</f>
        <v>0</v>
      </c>
      <c r="P115" s="19">
        <f>ROUND(Budget!P115*80%,0)</f>
        <v>0</v>
      </c>
      <c r="Q115" s="19">
        <f>ROUND(Budget!Q115*80%,0)</f>
        <v>4342387</v>
      </c>
      <c r="R115" s="19">
        <f>ROUND(Budget!R115*80%,0)</f>
        <v>0</v>
      </c>
      <c r="S115" s="19">
        <f>ROUND(Budget!S115*80%,0)</f>
        <v>0</v>
      </c>
      <c r="T115" s="19">
        <f>ROUND(Budget!T115*80%,0)</f>
        <v>0</v>
      </c>
      <c r="U115" s="19">
        <f>ROUND(Budget!U115*80%,0)</f>
        <v>0</v>
      </c>
      <c r="V115" s="19">
        <f>ROUND(Budget!V115*80%,0)</f>
        <v>0</v>
      </c>
      <c r="W115" s="19">
        <f>ROUND(Budget!W115*80%,0)</f>
        <v>0</v>
      </c>
      <c r="X115" s="19">
        <f>ROUND(Budget!X115*80%,0)</f>
        <v>0</v>
      </c>
      <c r="Y115" s="19">
        <f>ROUND(Budget!Y115*80%,0)</f>
        <v>0</v>
      </c>
      <c r="Z115" s="19">
        <f>ROUND(Budget!Z115*80%,0)</f>
        <v>0</v>
      </c>
      <c r="AA115" s="19">
        <f>ROUND(Budget!AA115*80%,0)</f>
        <v>0</v>
      </c>
      <c r="AB115" s="19">
        <f>ROUND(Budget!AB115*80%,0)</f>
        <v>0</v>
      </c>
      <c r="AC115" s="19">
        <f>ROUND(Budget!AC115*80%,0)</f>
        <v>0</v>
      </c>
      <c r="AD115" s="19">
        <f>ROUND(Budget!AD115*80%,0)</f>
        <v>0</v>
      </c>
      <c r="AE115" s="19">
        <f>ROUND(Budget!AE115*80%,0)</f>
        <v>0</v>
      </c>
      <c r="AF115" s="19">
        <f>ROUND(Budget!AF115*80%,0)</f>
        <v>0</v>
      </c>
      <c r="AG115" s="19">
        <f>ROUND(Budget!AG115*80%,0)</f>
        <v>0</v>
      </c>
      <c r="AH115" s="19">
        <f>ROUND(Budget!AH115*80%,0)</f>
        <v>0</v>
      </c>
      <c r="AI115" s="19">
        <f>ROUND(Budget!AI115*80%,0)</f>
        <v>0</v>
      </c>
      <c r="AJ115" s="19">
        <f>ROUND(Budget!AJ115*80%,0)</f>
        <v>0</v>
      </c>
      <c r="AK115" s="19">
        <f>ROUND(Budget!AK115*80%,0)</f>
        <v>0</v>
      </c>
      <c r="AL115" s="19">
        <f>ROUND(Budget!AL115*80%,0)</f>
        <v>0</v>
      </c>
      <c r="AM115" s="19">
        <f>ROUND(Budget!AM115*80%,0)</f>
        <v>0</v>
      </c>
      <c r="AN115" s="19">
        <f>ROUND(Budget!AN115*80%,0)</f>
        <v>0</v>
      </c>
      <c r="AO115" s="19">
        <f>ROUND(Budget!AO115*80%,0)</f>
        <v>0</v>
      </c>
      <c r="AP115" s="19">
        <f>ROUND(Budget!AP115*80%,0)</f>
        <v>0</v>
      </c>
      <c r="AQ115" s="19">
        <f>ROUND(Budget!AQ115*80%,0)</f>
        <v>0</v>
      </c>
      <c r="AR115" s="19">
        <f>ROUND(Budget!AR115*80%,0)</f>
        <v>0</v>
      </c>
      <c r="AS115" s="19">
        <f>ROUND(Budget!AS115*80%,0)</f>
        <v>0</v>
      </c>
      <c r="AT115" s="19">
        <f>ROUND(Budget!AT115*80%,0)</f>
        <v>0</v>
      </c>
      <c r="AU115" s="19">
        <f>ROUND(Budget!AU115*80%,0)</f>
        <v>0</v>
      </c>
      <c r="AV115" s="19">
        <f>ROUND(Budget!AV115*80%,0)</f>
        <v>0</v>
      </c>
      <c r="AW115" s="19">
        <f>ROUND(Budget!AW115*80%,0)</f>
        <v>0</v>
      </c>
      <c r="AX115" s="19">
        <f>ROUND(Budget!AX115*80%,0)</f>
        <v>0</v>
      </c>
      <c r="AY115" s="19">
        <f>ROUND(Budget!AY115*80%,0)</f>
        <v>0</v>
      </c>
      <c r="AZ115" s="19">
        <f>ROUND(Budget!AZ115*80%,0)</f>
        <v>0</v>
      </c>
      <c r="BA115" s="19">
        <f>ROUND(Budget!BA115*80%,0)</f>
        <v>0</v>
      </c>
      <c r="BB115" s="19">
        <f>ROUND(Budget!BB115*80%,0)</f>
        <v>0</v>
      </c>
      <c r="BC115" s="19">
        <f>ROUND(Budget!BC115*80%,0)</f>
        <v>0</v>
      </c>
      <c r="BD115" s="19">
        <f>ROUND(Budget!BD115*80%,0)</f>
        <v>0</v>
      </c>
      <c r="BE115" s="19">
        <f>ROUND(Budget!BE115*80%,0)</f>
        <v>0</v>
      </c>
      <c r="BF115" s="19">
        <f>ROUND(Budget!BF115*80%,0)</f>
        <v>0</v>
      </c>
      <c r="BG115" s="16">
        <f t="shared" si="8"/>
        <v>4342387</v>
      </c>
      <c r="BH115" s="16">
        <f t="shared" si="8"/>
        <v>0</v>
      </c>
      <c r="BI115" s="104">
        <f t="shared" si="5"/>
        <v>4342387</v>
      </c>
      <c r="BJ115" s="104">
        <f t="shared" si="6"/>
        <v>0</v>
      </c>
      <c r="BK115" s="105">
        <f t="shared" si="7"/>
        <v>0</v>
      </c>
      <c r="BL115" s="106"/>
      <c r="BM115" s="105"/>
      <c r="BN115" s="106"/>
    </row>
    <row r="116" spans="1:66" ht="47.25" x14ac:dyDescent="0.3">
      <c r="A116" s="26">
        <v>76.128699999999995</v>
      </c>
      <c r="B116" s="107" t="s">
        <v>1498</v>
      </c>
      <c r="C116" s="19">
        <f>ROUND(Budget!C116*80%,0)</f>
        <v>0</v>
      </c>
      <c r="D116" s="19">
        <f>ROUND(Budget!D116*80%,0)</f>
        <v>0</v>
      </c>
      <c r="E116" s="19">
        <f>ROUND(Budget!E116*80%,0)</f>
        <v>0</v>
      </c>
      <c r="F116" s="19">
        <f>ROUND(Budget!F116*80%,0)</f>
        <v>0</v>
      </c>
      <c r="G116" s="19">
        <f>ROUND(Budget!G116*80%,0)</f>
        <v>0</v>
      </c>
      <c r="H116" s="19">
        <f>ROUND(Budget!H116*80%,0)</f>
        <v>0</v>
      </c>
      <c r="I116" s="19">
        <f>ROUND(Budget!I116*80%,0)</f>
        <v>0</v>
      </c>
      <c r="J116" s="19">
        <f>ROUND(Budget!J116*80%,0)</f>
        <v>0</v>
      </c>
      <c r="K116" s="19">
        <f>ROUND(Budget!K116*80%,0)</f>
        <v>0</v>
      </c>
      <c r="L116" s="19">
        <f>ROUND(Budget!L116*80%,0)</f>
        <v>0</v>
      </c>
      <c r="M116" s="19">
        <f>ROUND(Budget!M116*80%,0)</f>
        <v>0</v>
      </c>
      <c r="N116" s="19">
        <f>ROUND(Budget!N116*80%,0)</f>
        <v>0</v>
      </c>
      <c r="O116" s="19">
        <f>ROUND(Budget!O116*80%,0)</f>
        <v>382114</v>
      </c>
      <c r="P116" s="19">
        <f>ROUND(Budget!P116*80%,0)</f>
        <v>0</v>
      </c>
      <c r="Q116" s="19">
        <f>ROUND(Budget!Q116*80%,0)</f>
        <v>0</v>
      </c>
      <c r="R116" s="19">
        <f>ROUND(Budget!R116*80%,0)</f>
        <v>0</v>
      </c>
      <c r="S116" s="19">
        <f>ROUND(Budget!S116*80%,0)</f>
        <v>0</v>
      </c>
      <c r="T116" s="19">
        <f>ROUND(Budget!T116*80%,0)</f>
        <v>0</v>
      </c>
      <c r="U116" s="19">
        <f>ROUND(Budget!U116*80%,0)</f>
        <v>0</v>
      </c>
      <c r="V116" s="19">
        <f>ROUND(Budget!V116*80%,0)</f>
        <v>0</v>
      </c>
      <c r="W116" s="19">
        <f>ROUND(Budget!W116*80%,0)</f>
        <v>0</v>
      </c>
      <c r="X116" s="19">
        <f>ROUND(Budget!X116*80%,0)</f>
        <v>0</v>
      </c>
      <c r="Y116" s="19">
        <f>ROUND(Budget!Y116*80%,0)</f>
        <v>0</v>
      </c>
      <c r="Z116" s="19">
        <f>ROUND(Budget!Z116*80%,0)</f>
        <v>0</v>
      </c>
      <c r="AA116" s="19">
        <f>ROUND(Budget!AA116*80%,0)</f>
        <v>0</v>
      </c>
      <c r="AB116" s="19">
        <f>ROUND(Budget!AB116*80%,0)</f>
        <v>0</v>
      </c>
      <c r="AC116" s="19">
        <f>ROUND(Budget!AC116*80%,0)</f>
        <v>0</v>
      </c>
      <c r="AD116" s="19">
        <f>ROUND(Budget!AD116*80%,0)</f>
        <v>0</v>
      </c>
      <c r="AE116" s="19">
        <f>ROUND(Budget!AE116*80%,0)</f>
        <v>0</v>
      </c>
      <c r="AF116" s="19">
        <f>ROUND(Budget!AF116*80%,0)</f>
        <v>0</v>
      </c>
      <c r="AG116" s="19">
        <f>ROUND(Budget!AG116*80%,0)</f>
        <v>0</v>
      </c>
      <c r="AH116" s="19">
        <f>ROUND(Budget!AH116*80%,0)</f>
        <v>0</v>
      </c>
      <c r="AI116" s="19">
        <f>ROUND(Budget!AI116*80%,0)</f>
        <v>0</v>
      </c>
      <c r="AJ116" s="19">
        <f>ROUND(Budget!AJ116*80%,0)</f>
        <v>0</v>
      </c>
      <c r="AK116" s="19">
        <f>ROUND(Budget!AK116*80%,0)</f>
        <v>0</v>
      </c>
      <c r="AL116" s="19">
        <f>ROUND(Budget!AL116*80%,0)</f>
        <v>0</v>
      </c>
      <c r="AM116" s="19">
        <f>ROUND(Budget!AM116*80%,0)</f>
        <v>0</v>
      </c>
      <c r="AN116" s="19">
        <f>ROUND(Budget!AN116*80%,0)</f>
        <v>0</v>
      </c>
      <c r="AO116" s="19">
        <f>ROUND(Budget!AO116*80%,0)</f>
        <v>0</v>
      </c>
      <c r="AP116" s="19">
        <f>ROUND(Budget!AP116*80%,0)</f>
        <v>0</v>
      </c>
      <c r="AQ116" s="19">
        <f>ROUND(Budget!AQ116*80%,0)</f>
        <v>0</v>
      </c>
      <c r="AR116" s="19">
        <f>ROUND(Budget!AR116*80%,0)</f>
        <v>0</v>
      </c>
      <c r="AS116" s="19">
        <f>ROUND(Budget!AS116*80%,0)</f>
        <v>0</v>
      </c>
      <c r="AT116" s="19">
        <f>ROUND(Budget!AT116*80%,0)</f>
        <v>0</v>
      </c>
      <c r="AU116" s="19">
        <f>ROUND(Budget!AU116*80%,0)</f>
        <v>0</v>
      </c>
      <c r="AV116" s="19">
        <f>ROUND(Budget!AV116*80%,0)</f>
        <v>0</v>
      </c>
      <c r="AW116" s="19">
        <f>ROUND(Budget!AW116*80%,0)</f>
        <v>0</v>
      </c>
      <c r="AX116" s="19">
        <f>ROUND(Budget!AX116*80%,0)</f>
        <v>0</v>
      </c>
      <c r="AY116" s="19">
        <f>ROUND(Budget!AY116*80%,0)</f>
        <v>0</v>
      </c>
      <c r="AZ116" s="19">
        <f>ROUND(Budget!AZ116*80%,0)</f>
        <v>0</v>
      </c>
      <c r="BA116" s="19">
        <f>ROUND(Budget!BA116*80%,0)</f>
        <v>0</v>
      </c>
      <c r="BB116" s="19">
        <f>ROUND(Budget!BB116*80%,0)</f>
        <v>0</v>
      </c>
      <c r="BC116" s="19">
        <f>ROUND(Budget!BC116*80%,0)</f>
        <v>0</v>
      </c>
      <c r="BD116" s="19">
        <f>ROUND(Budget!BD116*80%,0)</f>
        <v>0</v>
      </c>
      <c r="BE116" s="19">
        <f>ROUND(Budget!BE116*80%,0)</f>
        <v>0</v>
      </c>
      <c r="BF116" s="19">
        <f>ROUND(Budget!BF116*80%,0)</f>
        <v>0</v>
      </c>
      <c r="BG116" s="16">
        <f t="shared" si="8"/>
        <v>382114</v>
      </c>
      <c r="BH116" s="16">
        <f t="shared" si="8"/>
        <v>0</v>
      </c>
      <c r="BI116" s="104">
        <f t="shared" si="5"/>
        <v>382114</v>
      </c>
      <c r="BJ116" s="104">
        <f t="shared" si="6"/>
        <v>0</v>
      </c>
      <c r="BK116" s="105">
        <f t="shared" si="7"/>
        <v>0</v>
      </c>
      <c r="BL116" s="106"/>
      <c r="BM116" s="105"/>
      <c r="BN116" s="106"/>
    </row>
    <row r="117" spans="1:66" ht="31.5" x14ac:dyDescent="0.3">
      <c r="A117" s="26">
        <v>76.1297</v>
      </c>
      <c r="B117" s="107" t="s">
        <v>1499</v>
      </c>
      <c r="C117" s="19">
        <f>ROUND(Budget!C117*80%,0)</f>
        <v>39592294</v>
      </c>
      <c r="D117" s="19">
        <f>ROUND(Budget!D117*80%,0)</f>
        <v>0</v>
      </c>
      <c r="E117" s="19">
        <f>ROUND(Budget!E117*80%,0)</f>
        <v>28357130</v>
      </c>
      <c r="F117" s="19">
        <f>ROUND(Budget!F117*80%,0)</f>
        <v>0</v>
      </c>
      <c r="G117" s="19">
        <f>ROUND(Budget!G117*80%,0)</f>
        <v>10825935</v>
      </c>
      <c r="H117" s="19">
        <f>ROUND(Budget!H117*80%,0)</f>
        <v>0</v>
      </c>
      <c r="I117" s="19">
        <f>ROUND(Budget!I117*80%,0)</f>
        <v>10825935</v>
      </c>
      <c r="J117" s="19">
        <f>ROUND(Budget!J117*80%,0)</f>
        <v>0</v>
      </c>
      <c r="K117" s="19">
        <f>ROUND(Budget!K117*80%,0)</f>
        <v>3385830</v>
      </c>
      <c r="L117" s="19">
        <f>ROUND(Budget!L117*80%,0)</f>
        <v>0</v>
      </c>
      <c r="M117" s="19">
        <f>ROUND(Budget!M117*80%,0)</f>
        <v>23518527</v>
      </c>
      <c r="N117" s="19">
        <f>ROUND(Budget!N117*80%,0)</f>
        <v>0</v>
      </c>
      <c r="O117" s="19">
        <f>ROUND(Budget!O117*80%,0)</f>
        <v>11389962</v>
      </c>
      <c r="P117" s="19">
        <f>ROUND(Budget!P117*80%,0)</f>
        <v>0</v>
      </c>
      <c r="Q117" s="19">
        <f>ROUND(Budget!Q117*80%,0)</f>
        <v>36771788</v>
      </c>
      <c r="R117" s="19">
        <f>ROUND(Budget!R117*80%,0)</f>
        <v>0</v>
      </c>
      <c r="S117" s="19">
        <f>ROUND(Budget!S117*80%,0)</f>
        <v>12326652</v>
      </c>
      <c r="T117" s="19">
        <f>ROUND(Budget!T117*80%,0)</f>
        <v>0</v>
      </c>
      <c r="U117" s="19">
        <f>ROUND(Budget!U117*80%,0)</f>
        <v>8953207</v>
      </c>
      <c r="V117" s="19">
        <f>ROUND(Budget!V117*80%,0)</f>
        <v>0</v>
      </c>
      <c r="W117" s="19">
        <f>ROUND(Budget!W117*80%,0)</f>
        <v>5052818</v>
      </c>
      <c r="X117" s="19">
        <f>ROUND(Budget!X117*80%,0)</f>
        <v>0</v>
      </c>
      <c r="Y117" s="19">
        <f>ROUND(Budget!Y117*80%,0)</f>
        <v>1578574</v>
      </c>
      <c r="Z117" s="19">
        <f>ROUND(Budget!Z117*80%,0)</f>
        <v>0</v>
      </c>
      <c r="AA117" s="19">
        <f>ROUND(Budget!AA117*80%,0)</f>
        <v>4643333</v>
      </c>
      <c r="AB117" s="19">
        <f>ROUND(Budget!AB117*80%,0)</f>
        <v>0</v>
      </c>
      <c r="AC117" s="19">
        <f>ROUND(Budget!AC117*80%,0)</f>
        <v>7306506</v>
      </c>
      <c r="AD117" s="19">
        <f>ROUND(Budget!AD117*80%,0)</f>
        <v>0</v>
      </c>
      <c r="AE117" s="19">
        <f>ROUND(Budget!AE117*80%,0)</f>
        <v>7493066</v>
      </c>
      <c r="AF117" s="19">
        <f>ROUND(Budget!AF117*80%,0)</f>
        <v>0</v>
      </c>
      <c r="AG117" s="19">
        <f>ROUND(Budget!AG117*80%,0)</f>
        <v>6744360</v>
      </c>
      <c r="AH117" s="19">
        <f>ROUND(Budget!AH117*80%,0)</f>
        <v>0</v>
      </c>
      <c r="AI117" s="19">
        <f>ROUND(Budget!AI117*80%,0)</f>
        <v>8049384</v>
      </c>
      <c r="AJ117" s="19">
        <f>ROUND(Budget!AJ117*80%,0)</f>
        <v>0</v>
      </c>
      <c r="AK117" s="19">
        <f>ROUND(Budget!AK117*80%,0)</f>
        <v>4543665</v>
      </c>
      <c r="AL117" s="19">
        <f>ROUND(Budget!AL117*80%,0)</f>
        <v>0</v>
      </c>
      <c r="AM117" s="19">
        <f>ROUND(Budget!AM117*80%,0)</f>
        <v>3984918</v>
      </c>
      <c r="AN117" s="19">
        <f>ROUND(Budget!AN117*80%,0)</f>
        <v>0</v>
      </c>
      <c r="AO117" s="19">
        <f>ROUND(Budget!AO117*80%,0)</f>
        <v>784598</v>
      </c>
      <c r="AP117" s="19">
        <f>ROUND(Budget!AP117*80%,0)</f>
        <v>0</v>
      </c>
      <c r="AQ117" s="19">
        <f>ROUND(Budget!AQ117*80%,0)</f>
        <v>1556806</v>
      </c>
      <c r="AR117" s="19">
        <f>ROUND(Budget!AR117*80%,0)</f>
        <v>0</v>
      </c>
      <c r="AS117" s="19">
        <f>ROUND(Budget!AS117*80%,0)</f>
        <v>3992460</v>
      </c>
      <c r="AT117" s="19">
        <f>ROUND(Budget!AT117*80%,0)</f>
        <v>0</v>
      </c>
      <c r="AU117" s="19">
        <f>ROUND(Budget!AU117*80%,0)</f>
        <v>2051150</v>
      </c>
      <c r="AV117" s="19">
        <f>ROUND(Budget!AV117*80%,0)</f>
        <v>0</v>
      </c>
      <c r="AW117" s="19">
        <f>ROUND(Budget!AW117*80%,0)</f>
        <v>17232931</v>
      </c>
      <c r="AX117" s="19">
        <f>ROUND(Budget!AX117*80%,0)</f>
        <v>0</v>
      </c>
      <c r="AY117" s="19">
        <f>ROUND(Budget!AY117*80%,0)</f>
        <v>0</v>
      </c>
      <c r="AZ117" s="19">
        <f>ROUND(Budget!AZ117*80%,0)</f>
        <v>0</v>
      </c>
      <c r="BA117" s="19">
        <f>ROUND(Budget!BA117*80%,0)</f>
        <v>0</v>
      </c>
      <c r="BB117" s="19">
        <f>ROUND(Budget!BB117*80%,0)</f>
        <v>0</v>
      </c>
      <c r="BC117" s="19">
        <f>ROUND(Budget!BC117*80%,0)</f>
        <v>0</v>
      </c>
      <c r="BD117" s="19">
        <f>ROUND(Budget!BD117*80%,0)</f>
        <v>0</v>
      </c>
      <c r="BE117" s="19">
        <f>ROUND(Budget!BE117*80%,0)</f>
        <v>0</v>
      </c>
      <c r="BF117" s="19">
        <f>ROUND(Budget!BF117*80%,0)</f>
        <v>0</v>
      </c>
      <c r="BG117" s="16">
        <f t="shared" si="8"/>
        <v>260961829</v>
      </c>
      <c r="BH117" s="16">
        <f t="shared" si="8"/>
        <v>0</v>
      </c>
      <c r="BI117" s="104">
        <f t="shared" si="5"/>
        <v>260961829</v>
      </c>
      <c r="BJ117" s="104">
        <f t="shared" si="6"/>
        <v>0</v>
      </c>
      <c r="BK117" s="105">
        <f t="shared" si="7"/>
        <v>4643333</v>
      </c>
      <c r="BL117" s="106"/>
      <c r="BM117" s="105"/>
      <c r="BN117" s="106"/>
    </row>
    <row r="118" spans="1:66" ht="31.5" x14ac:dyDescent="0.3">
      <c r="A118" s="26">
        <v>76.129800000000003</v>
      </c>
      <c r="B118" s="107" t="s">
        <v>1500</v>
      </c>
      <c r="C118" s="19">
        <f>ROUND(Budget!C118*80%,0)</f>
        <v>646598</v>
      </c>
      <c r="D118" s="19">
        <f>ROUND(Budget!D118*80%,0)</f>
        <v>0</v>
      </c>
      <c r="E118" s="19">
        <f>ROUND(Budget!E118*80%,0)</f>
        <v>0</v>
      </c>
      <c r="F118" s="19">
        <f>ROUND(Budget!F118*80%,0)</f>
        <v>0</v>
      </c>
      <c r="G118" s="19">
        <f>ROUND(Budget!G118*80%,0)</f>
        <v>0</v>
      </c>
      <c r="H118" s="19">
        <f>ROUND(Budget!H118*80%,0)</f>
        <v>0</v>
      </c>
      <c r="I118" s="19">
        <f>ROUND(Budget!I118*80%,0)</f>
        <v>0</v>
      </c>
      <c r="J118" s="19">
        <f>ROUND(Budget!J118*80%,0)</f>
        <v>0</v>
      </c>
      <c r="K118" s="19">
        <f>ROUND(Budget!K118*80%,0)</f>
        <v>0</v>
      </c>
      <c r="L118" s="19">
        <f>ROUND(Budget!L118*80%,0)</f>
        <v>0</v>
      </c>
      <c r="M118" s="19">
        <f>ROUND(Budget!M118*80%,0)</f>
        <v>372951</v>
      </c>
      <c r="N118" s="19">
        <f>ROUND(Budget!N118*80%,0)</f>
        <v>0</v>
      </c>
      <c r="O118" s="19">
        <f>ROUND(Budget!O118*80%,0)</f>
        <v>0</v>
      </c>
      <c r="P118" s="19">
        <f>ROUND(Budget!P118*80%,0)</f>
        <v>0</v>
      </c>
      <c r="Q118" s="19">
        <f>ROUND(Budget!Q118*80%,0)</f>
        <v>0</v>
      </c>
      <c r="R118" s="19">
        <f>ROUND(Budget!R118*80%,0)</f>
        <v>0</v>
      </c>
      <c r="S118" s="19">
        <f>ROUND(Budget!S118*80%,0)</f>
        <v>0</v>
      </c>
      <c r="T118" s="19">
        <f>ROUND(Budget!T118*80%,0)</f>
        <v>0</v>
      </c>
      <c r="U118" s="19">
        <f>ROUND(Budget!U118*80%,0)</f>
        <v>0</v>
      </c>
      <c r="V118" s="19">
        <f>ROUND(Budget!V118*80%,0)</f>
        <v>0</v>
      </c>
      <c r="W118" s="19">
        <f>ROUND(Budget!W118*80%,0)</f>
        <v>0</v>
      </c>
      <c r="X118" s="19">
        <f>ROUND(Budget!X118*80%,0)</f>
        <v>0</v>
      </c>
      <c r="Y118" s="19">
        <f>ROUND(Budget!Y118*80%,0)</f>
        <v>0</v>
      </c>
      <c r="Z118" s="19">
        <f>ROUND(Budget!Z118*80%,0)</f>
        <v>0</v>
      </c>
      <c r="AA118" s="19">
        <f>ROUND(Budget!AA118*80%,0)</f>
        <v>0</v>
      </c>
      <c r="AB118" s="19">
        <f>ROUND(Budget!AB118*80%,0)</f>
        <v>0</v>
      </c>
      <c r="AC118" s="19">
        <f>ROUND(Budget!AC118*80%,0)</f>
        <v>0</v>
      </c>
      <c r="AD118" s="19">
        <f>ROUND(Budget!AD118*80%,0)</f>
        <v>0</v>
      </c>
      <c r="AE118" s="19">
        <f>ROUND(Budget!AE118*80%,0)</f>
        <v>0</v>
      </c>
      <c r="AF118" s="19">
        <f>ROUND(Budget!AF118*80%,0)</f>
        <v>0</v>
      </c>
      <c r="AG118" s="19">
        <f>ROUND(Budget!AG118*80%,0)</f>
        <v>0</v>
      </c>
      <c r="AH118" s="19">
        <f>ROUND(Budget!AH118*80%,0)</f>
        <v>0</v>
      </c>
      <c r="AI118" s="19">
        <f>ROUND(Budget!AI118*80%,0)</f>
        <v>0</v>
      </c>
      <c r="AJ118" s="19">
        <f>ROUND(Budget!AJ118*80%,0)</f>
        <v>0</v>
      </c>
      <c r="AK118" s="19">
        <f>ROUND(Budget!AK118*80%,0)</f>
        <v>0</v>
      </c>
      <c r="AL118" s="19">
        <f>ROUND(Budget!AL118*80%,0)</f>
        <v>0</v>
      </c>
      <c r="AM118" s="19">
        <f>ROUND(Budget!AM118*80%,0)</f>
        <v>0</v>
      </c>
      <c r="AN118" s="19">
        <f>ROUND(Budget!AN118*80%,0)</f>
        <v>0</v>
      </c>
      <c r="AO118" s="19">
        <f>ROUND(Budget!AO118*80%,0)</f>
        <v>0</v>
      </c>
      <c r="AP118" s="19">
        <f>ROUND(Budget!AP118*80%,0)</f>
        <v>0</v>
      </c>
      <c r="AQ118" s="19">
        <f>ROUND(Budget!AQ118*80%,0)</f>
        <v>0</v>
      </c>
      <c r="AR118" s="19">
        <f>ROUND(Budget!AR118*80%,0)</f>
        <v>0</v>
      </c>
      <c r="AS118" s="19">
        <f>ROUND(Budget!AS118*80%,0)</f>
        <v>0</v>
      </c>
      <c r="AT118" s="19">
        <f>ROUND(Budget!AT118*80%,0)</f>
        <v>0</v>
      </c>
      <c r="AU118" s="19">
        <f>ROUND(Budget!AU118*80%,0)</f>
        <v>0</v>
      </c>
      <c r="AV118" s="19">
        <f>ROUND(Budget!AV118*80%,0)</f>
        <v>0</v>
      </c>
      <c r="AW118" s="19">
        <f>ROUND(Budget!AW118*80%,0)</f>
        <v>0</v>
      </c>
      <c r="AX118" s="19">
        <f>ROUND(Budget!AX118*80%,0)</f>
        <v>0</v>
      </c>
      <c r="AY118" s="19">
        <f>ROUND(Budget!AY118*80%,0)</f>
        <v>0</v>
      </c>
      <c r="AZ118" s="19">
        <f>ROUND(Budget!AZ118*80%,0)</f>
        <v>0</v>
      </c>
      <c r="BA118" s="19">
        <f>ROUND(Budget!BA118*80%,0)</f>
        <v>0</v>
      </c>
      <c r="BB118" s="19">
        <f>ROUND(Budget!BB118*80%,0)</f>
        <v>0</v>
      </c>
      <c r="BC118" s="19">
        <f>ROUND(Budget!BC118*80%,0)</f>
        <v>0</v>
      </c>
      <c r="BD118" s="19">
        <f>ROUND(Budget!BD118*80%,0)</f>
        <v>0</v>
      </c>
      <c r="BE118" s="19">
        <f>ROUND(Budget!BE118*80%,0)</f>
        <v>0</v>
      </c>
      <c r="BF118" s="19">
        <f>ROUND(Budget!BF118*80%,0)</f>
        <v>0</v>
      </c>
      <c r="BG118" s="16">
        <f t="shared" si="8"/>
        <v>1019549</v>
      </c>
      <c r="BH118" s="16">
        <f t="shared" si="8"/>
        <v>0</v>
      </c>
      <c r="BI118" s="104">
        <f t="shared" si="5"/>
        <v>1019549</v>
      </c>
      <c r="BJ118" s="104">
        <f t="shared" si="6"/>
        <v>0</v>
      </c>
      <c r="BK118" s="105">
        <f t="shared" si="7"/>
        <v>0</v>
      </c>
      <c r="BL118" s="106"/>
      <c r="BM118" s="105"/>
      <c r="BN118" s="106"/>
    </row>
    <row r="119" spans="1:66" x14ac:dyDescent="0.3">
      <c r="A119" s="26">
        <v>76.13069999999999</v>
      </c>
      <c r="B119" s="107" t="s">
        <v>1501</v>
      </c>
      <c r="C119" s="19">
        <f>ROUND(Budget!C119*80%,0)</f>
        <v>0</v>
      </c>
      <c r="D119" s="19">
        <f>ROUND(Budget!D119*80%,0)</f>
        <v>0</v>
      </c>
      <c r="E119" s="19">
        <f>ROUND(Budget!E119*80%,0)</f>
        <v>0</v>
      </c>
      <c r="F119" s="19">
        <f>ROUND(Budget!F119*80%,0)</f>
        <v>0</v>
      </c>
      <c r="G119" s="19">
        <f>ROUND(Budget!G119*80%,0)</f>
        <v>6934156</v>
      </c>
      <c r="H119" s="19">
        <f>ROUND(Budget!H119*80%,0)</f>
        <v>0</v>
      </c>
      <c r="I119" s="19">
        <f>ROUND(Budget!I119*80%,0)</f>
        <v>6934156</v>
      </c>
      <c r="J119" s="19">
        <f>ROUND(Budget!J119*80%,0)</f>
        <v>0</v>
      </c>
      <c r="K119" s="19">
        <f>ROUND(Budget!K119*80%,0)</f>
        <v>2503969</v>
      </c>
      <c r="L119" s="19">
        <f>ROUND(Budget!L119*80%,0)</f>
        <v>0</v>
      </c>
      <c r="M119" s="19">
        <f>ROUND(Budget!M119*80%,0)</f>
        <v>6071686</v>
      </c>
      <c r="N119" s="19">
        <f>ROUND(Budget!N119*80%,0)</f>
        <v>0</v>
      </c>
      <c r="O119" s="19">
        <f>ROUND(Budget!O119*80%,0)</f>
        <v>0</v>
      </c>
      <c r="P119" s="19">
        <f>ROUND(Budget!P119*80%,0)</f>
        <v>0</v>
      </c>
      <c r="Q119" s="19">
        <f>ROUND(Budget!Q119*80%,0)</f>
        <v>0</v>
      </c>
      <c r="R119" s="19">
        <f>ROUND(Budget!R119*80%,0)</f>
        <v>0</v>
      </c>
      <c r="S119" s="19">
        <f>ROUND(Budget!S119*80%,0)</f>
        <v>4812887</v>
      </c>
      <c r="T119" s="19">
        <f>ROUND(Budget!T119*80%,0)</f>
        <v>0</v>
      </c>
      <c r="U119" s="19">
        <f>ROUND(Budget!U119*80%,0)</f>
        <v>8182578</v>
      </c>
      <c r="V119" s="19">
        <f>ROUND(Budget!V119*80%,0)</f>
        <v>0</v>
      </c>
      <c r="W119" s="19">
        <f>ROUND(Budget!W119*80%,0)</f>
        <v>2469438</v>
      </c>
      <c r="X119" s="19">
        <f>ROUND(Budget!X119*80%,0)</f>
        <v>0</v>
      </c>
      <c r="Y119" s="19">
        <f>ROUND(Budget!Y119*80%,0)</f>
        <v>3201479</v>
      </c>
      <c r="Z119" s="19">
        <f>ROUND(Budget!Z119*80%,0)</f>
        <v>0</v>
      </c>
      <c r="AA119" s="19">
        <f>ROUND(Budget!AA119*80%,0)</f>
        <v>2814676</v>
      </c>
      <c r="AB119" s="19">
        <f>ROUND(Budget!AB119*80%,0)</f>
        <v>0</v>
      </c>
      <c r="AC119" s="19">
        <f>ROUND(Budget!AC119*80%,0)</f>
        <v>1261900</v>
      </c>
      <c r="AD119" s="19">
        <f>ROUND(Budget!AD119*80%,0)</f>
        <v>0</v>
      </c>
      <c r="AE119" s="19">
        <f>ROUND(Budget!AE119*80%,0)</f>
        <v>4328390</v>
      </c>
      <c r="AF119" s="19">
        <f>ROUND(Budget!AF119*80%,0)</f>
        <v>0</v>
      </c>
      <c r="AG119" s="19">
        <f>ROUND(Budget!AG119*80%,0)</f>
        <v>4629266</v>
      </c>
      <c r="AH119" s="19">
        <f>ROUND(Budget!AH119*80%,0)</f>
        <v>0</v>
      </c>
      <c r="AI119" s="19">
        <f>ROUND(Budget!AI119*80%,0)</f>
        <v>1163712</v>
      </c>
      <c r="AJ119" s="19">
        <f>ROUND(Budget!AJ119*80%,0)</f>
        <v>0</v>
      </c>
      <c r="AK119" s="19">
        <f>ROUND(Budget!AK119*80%,0)</f>
        <v>3034663</v>
      </c>
      <c r="AL119" s="19">
        <f>ROUND(Budget!AL119*80%,0)</f>
        <v>0</v>
      </c>
      <c r="AM119" s="19">
        <f>ROUND(Budget!AM119*80%,0)</f>
        <v>0</v>
      </c>
      <c r="AN119" s="19">
        <f>ROUND(Budget!AN119*80%,0)</f>
        <v>0</v>
      </c>
      <c r="AO119" s="19">
        <f>ROUND(Budget!AO119*80%,0)</f>
        <v>0</v>
      </c>
      <c r="AP119" s="19">
        <f>ROUND(Budget!AP119*80%,0)</f>
        <v>0</v>
      </c>
      <c r="AQ119" s="19">
        <f>ROUND(Budget!AQ119*80%,0)</f>
        <v>0</v>
      </c>
      <c r="AR119" s="19">
        <f>ROUND(Budget!AR119*80%,0)</f>
        <v>0</v>
      </c>
      <c r="AS119" s="19">
        <f>ROUND(Budget!AS119*80%,0)</f>
        <v>0</v>
      </c>
      <c r="AT119" s="19">
        <f>ROUND(Budget!AT119*80%,0)</f>
        <v>0</v>
      </c>
      <c r="AU119" s="19">
        <f>ROUND(Budget!AU119*80%,0)</f>
        <v>0</v>
      </c>
      <c r="AV119" s="19">
        <f>ROUND(Budget!AV119*80%,0)</f>
        <v>0</v>
      </c>
      <c r="AW119" s="19">
        <f>ROUND(Budget!AW119*80%,0)</f>
        <v>0</v>
      </c>
      <c r="AX119" s="19">
        <f>ROUND(Budget!AX119*80%,0)</f>
        <v>0</v>
      </c>
      <c r="AY119" s="19">
        <f>ROUND(Budget!AY119*80%,0)</f>
        <v>0</v>
      </c>
      <c r="AZ119" s="19">
        <f>ROUND(Budget!AZ119*80%,0)</f>
        <v>0</v>
      </c>
      <c r="BA119" s="19">
        <f>ROUND(Budget!BA119*80%,0)</f>
        <v>0</v>
      </c>
      <c r="BB119" s="19">
        <f>ROUND(Budget!BB119*80%,0)</f>
        <v>0</v>
      </c>
      <c r="BC119" s="19">
        <f>ROUND(Budget!BC119*80%,0)</f>
        <v>0</v>
      </c>
      <c r="BD119" s="19">
        <f>ROUND(Budget!BD119*80%,0)</f>
        <v>0</v>
      </c>
      <c r="BE119" s="19">
        <f>ROUND(Budget!BE119*80%,0)</f>
        <v>0</v>
      </c>
      <c r="BF119" s="19">
        <f>ROUND(Budget!BF119*80%,0)</f>
        <v>0</v>
      </c>
      <c r="BG119" s="16">
        <f t="shared" si="8"/>
        <v>58342956</v>
      </c>
      <c r="BH119" s="16">
        <f t="shared" si="8"/>
        <v>0</v>
      </c>
      <c r="BI119" s="104">
        <f t="shared" si="5"/>
        <v>58342956</v>
      </c>
      <c r="BJ119" s="104">
        <f t="shared" si="6"/>
        <v>0</v>
      </c>
      <c r="BK119" s="105">
        <f t="shared" si="7"/>
        <v>2814676</v>
      </c>
      <c r="BL119" s="106"/>
      <c r="BM119" s="105"/>
      <c r="BN119" s="106"/>
    </row>
    <row r="120" spans="1:66" x14ac:dyDescent="0.3">
      <c r="A120" s="26">
        <v>76.131699999999995</v>
      </c>
      <c r="B120" s="107" t="s">
        <v>1502</v>
      </c>
      <c r="C120" s="19">
        <f>ROUND(Budget!C120*80%,0)</f>
        <v>0</v>
      </c>
      <c r="D120" s="19">
        <f>ROUND(Budget!D120*80%,0)</f>
        <v>0</v>
      </c>
      <c r="E120" s="19">
        <f>ROUND(Budget!E120*80%,0)</f>
        <v>0</v>
      </c>
      <c r="F120" s="19">
        <f>ROUND(Budget!F120*80%,0)</f>
        <v>0</v>
      </c>
      <c r="G120" s="19">
        <f>ROUND(Budget!G120*80%,0)</f>
        <v>0</v>
      </c>
      <c r="H120" s="19">
        <f>ROUND(Budget!H120*80%,0)</f>
        <v>0</v>
      </c>
      <c r="I120" s="19">
        <f>ROUND(Budget!I120*80%,0)</f>
        <v>0</v>
      </c>
      <c r="J120" s="19">
        <f>ROUND(Budget!J120*80%,0)</f>
        <v>0</v>
      </c>
      <c r="K120" s="19">
        <f>ROUND(Budget!K120*80%,0)</f>
        <v>0</v>
      </c>
      <c r="L120" s="19">
        <f>ROUND(Budget!L120*80%,0)</f>
        <v>0</v>
      </c>
      <c r="M120" s="19">
        <f>ROUND(Budget!M120*80%,0)</f>
        <v>0</v>
      </c>
      <c r="N120" s="19">
        <f>ROUND(Budget!N120*80%,0)</f>
        <v>0</v>
      </c>
      <c r="O120" s="19">
        <f>ROUND(Budget!O120*80%,0)</f>
        <v>0</v>
      </c>
      <c r="P120" s="19">
        <f>ROUND(Budget!P120*80%,0)</f>
        <v>0</v>
      </c>
      <c r="Q120" s="19">
        <f>ROUND(Budget!Q120*80%,0)</f>
        <v>0</v>
      </c>
      <c r="R120" s="19">
        <f>ROUND(Budget!R120*80%,0)</f>
        <v>0</v>
      </c>
      <c r="S120" s="19">
        <f>ROUND(Budget!S120*80%,0)</f>
        <v>0</v>
      </c>
      <c r="T120" s="19">
        <f>ROUND(Budget!T120*80%,0)</f>
        <v>0</v>
      </c>
      <c r="U120" s="19">
        <f>ROUND(Budget!U120*80%,0)</f>
        <v>0</v>
      </c>
      <c r="V120" s="19">
        <f>ROUND(Budget!V120*80%,0)</f>
        <v>0</v>
      </c>
      <c r="W120" s="19">
        <f>ROUND(Budget!W120*80%,0)</f>
        <v>0</v>
      </c>
      <c r="X120" s="19">
        <f>ROUND(Budget!X120*80%,0)</f>
        <v>0</v>
      </c>
      <c r="Y120" s="19">
        <f>ROUND(Budget!Y120*80%,0)</f>
        <v>0</v>
      </c>
      <c r="Z120" s="19">
        <f>ROUND(Budget!Z120*80%,0)</f>
        <v>0</v>
      </c>
      <c r="AA120" s="19">
        <f>ROUND(Budget!AA120*80%,0)</f>
        <v>0</v>
      </c>
      <c r="AB120" s="19">
        <f>ROUND(Budget!AB120*80%,0)</f>
        <v>0</v>
      </c>
      <c r="AC120" s="19">
        <f>ROUND(Budget!AC120*80%,0)</f>
        <v>0</v>
      </c>
      <c r="AD120" s="19">
        <f>ROUND(Budget!AD120*80%,0)</f>
        <v>0</v>
      </c>
      <c r="AE120" s="19">
        <f>ROUND(Budget!AE120*80%,0)</f>
        <v>0</v>
      </c>
      <c r="AF120" s="19">
        <f>ROUND(Budget!AF120*80%,0)</f>
        <v>0</v>
      </c>
      <c r="AG120" s="19">
        <f>ROUND(Budget!AG120*80%,0)</f>
        <v>0</v>
      </c>
      <c r="AH120" s="19">
        <f>ROUND(Budget!AH120*80%,0)</f>
        <v>0</v>
      </c>
      <c r="AI120" s="19">
        <f>ROUND(Budget!AI120*80%,0)</f>
        <v>0</v>
      </c>
      <c r="AJ120" s="19">
        <f>ROUND(Budget!AJ120*80%,0)</f>
        <v>0</v>
      </c>
      <c r="AK120" s="19">
        <f>ROUND(Budget!AK120*80%,0)</f>
        <v>0</v>
      </c>
      <c r="AL120" s="19">
        <f>ROUND(Budget!AL120*80%,0)</f>
        <v>0</v>
      </c>
      <c r="AM120" s="19">
        <f>ROUND(Budget!AM120*80%,0)</f>
        <v>0</v>
      </c>
      <c r="AN120" s="19">
        <f>ROUND(Budget!AN120*80%,0)</f>
        <v>0</v>
      </c>
      <c r="AO120" s="19">
        <f>ROUND(Budget!AO120*80%,0)</f>
        <v>0</v>
      </c>
      <c r="AP120" s="19">
        <f>ROUND(Budget!AP120*80%,0)</f>
        <v>0</v>
      </c>
      <c r="AQ120" s="19">
        <f>ROUND(Budget!AQ120*80%,0)</f>
        <v>0</v>
      </c>
      <c r="AR120" s="19">
        <f>ROUND(Budget!AR120*80%,0)</f>
        <v>0</v>
      </c>
      <c r="AS120" s="19">
        <f>ROUND(Budget!AS120*80%,0)</f>
        <v>117097</v>
      </c>
      <c r="AT120" s="19">
        <f>ROUND(Budget!AT120*80%,0)</f>
        <v>0</v>
      </c>
      <c r="AU120" s="19">
        <f>ROUND(Budget!AU120*80%,0)</f>
        <v>0</v>
      </c>
      <c r="AV120" s="19">
        <f>ROUND(Budget!AV120*80%,0)</f>
        <v>0</v>
      </c>
      <c r="AW120" s="19">
        <f>ROUND(Budget!AW120*80%,0)</f>
        <v>0</v>
      </c>
      <c r="AX120" s="19">
        <f>ROUND(Budget!AX120*80%,0)</f>
        <v>0</v>
      </c>
      <c r="AY120" s="19">
        <f>ROUND(Budget!AY120*80%,0)</f>
        <v>0</v>
      </c>
      <c r="AZ120" s="19">
        <f>ROUND(Budget!AZ120*80%,0)</f>
        <v>0</v>
      </c>
      <c r="BA120" s="19">
        <f>ROUND(Budget!BA120*80%,0)</f>
        <v>0</v>
      </c>
      <c r="BB120" s="19">
        <f>ROUND(Budget!BB120*80%,0)</f>
        <v>0</v>
      </c>
      <c r="BC120" s="19">
        <f>ROUND(Budget!BC120*80%,0)</f>
        <v>0</v>
      </c>
      <c r="BD120" s="19">
        <f>ROUND(Budget!BD120*80%,0)</f>
        <v>0</v>
      </c>
      <c r="BE120" s="19">
        <f>ROUND(Budget!BE120*80%,0)</f>
        <v>0</v>
      </c>
      <c r="BF120" s="19">
        <f>ROUND(Budget!BF120*80%,0)</f>
        <v>0</v>
      </c>
      <c r="BG120" s="16">
        <f t="shared" si="8"/>
        <v>117097</v>
      </c>
      <c r="BH120" s="16">
        <f t="shared" si="8"/>
        <v>0</v>
      </c>
      <c r="BI120" s="104">
        <f t="shared" si="5"/>
        <v>117097</v>
      </c>
      <c r="BJ120" s="104">
        <f t="shared" si="6"/>
        <v>0</v>
      </c>
      <c r="BK120" s="105">
        <f t="shared" si="7"/>
        <v>0</v>
      </c>
      <c r="BL120" s="106"/>
      <c r="BM120" s="105"/>
      <c r="BN120" s="106"/>
    </row>
    <row r="121" spans="1:66" x14ac:dyDescent="0.3">
      <c r="A121" s="26">
        <v>76.1327</v>
      </c>
      <c r="B121" s="107" t="s">
        <v>1503</v>
      </c>
      <c r="C121" s="19">
        <f>ROUND(Budget!C121*80%,0)</f>
        <v>0</v>
      </c>
      <c r="D121" s="19">
        <f>ROUND(Budget!D121*80%,0)</f>
        <v>0</v>
      </c>
      <c r="E121" s="19">
        <f>ROUND(Budget!E121*80%,0)</f>
        <v>0</v>
      </c>
      <c r="F121" s="19">
        <f>ROUND(Budget!F121*80%,0)</f>
        <v>0</v>
      </c>
      <c r="G121" s="19">
        <f>ROUND(Budget!G121*80%,0)</f>
        <v>0</v>
      </c>
      <c r="H121" s="19">
        <f>ROUND(Budget!H121*80%,0)</f>
        <v>0</v>
      </c>
      <c r="I121" s="19">
        <f>ROUND(Budget!I121*80%,0)</f>
        <v>0</v>
      </c>
      <c r="J121" s="19">
        <f>ROUND(Budget!J121*80%,0)</f>
        <v>0</v>
      </c>
      <c r="K121" s="19">
        <f>ROUND(Budget!K121*80%,0)</f>
        <v>0</v>
      </c>
      <c r="L121" s="19">
        <f>ROUND(Budget!L121*80%,0)</f>
        <v>0</v>
      </c>
      <c r="M121" s="19">
        <f>ROUND(Budget!M121*80%,0)</f>
        <v>0</v>
      </c>
      <c r="N121" s="19">
        <f>ROUND(Budget!N121*80%,0)</f>
        <v>0</v>
      </c>
      <c r="O121" s="19">
        <f>ROUND(Budget!O121*80%,0)</f>
        <v>0</v>
      </c>
      <c r="P121" s="19">
        <f>ROUND(Budget!P121*80%,0)</f>
        <v>0</v>
      </c>
      <c r="Q121" s="19">
        <f>ROUND(Budget!Q121*80%,0)</f>
        <v>0</v>
      </c>
      <c r="R121" s="19">
        <f>ROUND(Budget!R121*80%,0)</f>
        <v>0</v>
      </c>
      <c r="S121" s="19">
        <f>ROUND(Budget!S121*80%,0)</f>
        <v>4800</v>
      </c>
      <c r="T121" s="19">
        <f>ROUND(Budget!T121*80%,0)</f>
        <v>0</v>
      </c>
      <c r="U121" s="19">
        <f>ROUND(Budget!U121*80%,0)</f>
        <v>5400</v>
      </c>
      <c r="V121" s="19">
        <f>ROUND(Budget!V121*80%,0)</f>
        <v>0</v>
      </c>
      <c r="W121" s="19">
        <f>ROUND(Budget!W121*80%,0)</f>
        <v>9600</v>
      </c>
      <c r="X121" s="19">
        <f>ROUND(Budget!X121*80%,0)</f>
        <v>0</v>
      </c>
      <c r="Y121" s="19">
        <f>ROUND(Budget!Y121*80%,0)</f>
        <v>0</v>
      </c>
      <c r="Z121" s="19">
        <f>ROUND(Budget!Z121*80%,0)</f>
        <v>0</v>
      </c>
      <c r="AA121" s="19">
        <f>ROUND(Budget!AA121*80%,0)</f>
        <v>0</v>
      </c>
      <c r="AB121" s="19">
        <f>ROUND(Budget!AB121*80%,0)</f>
        <v>0</v>
      </c>
      <c r="AC121" s="19">
        <f>ROUND(Budget!AC121*80%,0)</f>
        <v>0</v>
      </c>
      <c r="AD121" s="19">
        <f>ROUND(Budget!AD121*80%,0)</f>
        <v>0</v>
      </c>
      <c r="AE121" s="19">
        <f>ROUND(Budget!AE121*80%,0)</f>
        <v>0</v>
      </c>
      <c r="AF121" s="19">
        <f>ROUND(Budget!AF121*80%,0)</f>
        <v>0</v>
      </c>
      <c r="AG121" s="19">
        <f>ROUND(Budget!AG121*80%,0)</f>
        <v>0</v>
      </c>
      <c r="AH121" s="19">
        <f>ROUND(Budget!AH121*80%,0)</f>
        <v>0</v>
      </c>
      <c r="AI121" s="19">
        <f>ROUND(Budget!AI121*80%,0)</f>
        <v>1200</v>
      </c>
      <c r="AJ121" s="19">
        <f>ROUND(Budget!AJ121*80%,0)</f>
        <v>0</v>
      </c>
      <c r="AK121" s="19">
        <f>ROUND(Budget!AK121*80%,0)</f>
        <v>0</v>
      </c>
      <c r="AL121" s="19">
        <f>ROUND(Budget!AL121*80%,0)</f>
        <v>0</v>
      </c>
      <c r="AM121" s="19">
        <f>ROUND(Budget!AM121*80%,0)</f>
        <v>0</v>
      </c>
      <c r="AN121" s="19">
        <f>ROUND(Budget!AN121*80%,0)</f>
        <v>0</v>
      </c>
      <c r="AO121" s="19">
        <f>ROUND(Budget!AO121*80%,0)</f>
        <v>4800</v>
      </c>
      <c r="AP121" s="19">
        <f>ROUND(Budget!AP121*80%,0)</f>
        <v>0</v>
      </c>
      <c r="AQ121" s="19">
        <f>ROUND(Budget!AQ121*80%,0)</f>
        <v>14400</v>
      </c>
      <c r="AR121" s="19">
        <f>ROUND(Budget!AR121*80%,0)</f>
        <v>0</v>
      </c>
      <c r="AS121" s="19">
        <f>ROUND(Budget!AS121*80%,0)</f>
        <v>0</v>
      </c>
      <c r="AT121" s="19">
        <f>ROUND(Budget!AT121*80%,0)</f>
        <v>0</v>
      </c>
      <c r="AU121" s="19">
        <f>ROUND(Budget!AU121*80%,0)</f>
        <v>14304</v>
      </c>
      <c r="AV121" s="19">
        <f>ROUND(Budget!AV121*80%,0)</f>
        <v>0</v>
      </c>
      <c r="AW121" s="19">
        <f>ROUND(Budget!AW121*80%,0)</f>
        <v>0</v>
      </c>
      <c r="AX121" s="19">
        <f>ROUND(Budget!AX121*80%,0)</f>
        <v>0</v>
      </c>
      <c r="AY121" s="19">
        <f>ROUND(Budget!AY121*80%,0)</f>
        <v>0</v>
      </c>
      <c r="AZ121" s="19">
        <f>ROUND(Budget!AZ121*80%,0)</f>
        <v>0</v>
      </c>
      <c r="BA121" s="19">
        <f>ROUND(Budget!BA121*80%,0)</f>
        <v>0</v>
      </c>
      <c r="BB121" s="19">
        <f>ROUND(Budget!BB121*80%,0)</f>
        <v>0</v>
      </c>
      <c r="BC121" s="19">
        <f>ROUND(Budget!BC121*80%,0)</f>
        <v>0</v>
      </c>
      <c r="BD121" s="19">
        <f>ROUND(Budget!BD121*80%,0)</f>
        <v>0</v>
      </c>
      <c r="BE121" s="19">
        <f>ROUND(Budget!BE121*80%,0)</f>
        <v>0</v>
      </c>
      <c r="BF121" s="19">
        <f>ROUND(Budget!BF121*80%,0)</f>
        <v>0</v>
      </c>
      <c r="BG121" s="16">
        <f t="shared" si="8"/>
        <v>54504</v>
      </c>
      <c r="BH121" s="16">
        <f t="shared" si="8"/>
        <v>0</v>
      </c>
      <c r="BI121" s="104">
        <f t="shared" si="5"/>
        <v>54504</v>
      </c>
      <c r="BJ121" s="104">
        <f t="shared" si="6"/>
        <v>0</v>
      </c>
      <c r="BK121" s="105">
        <f t="shared" si="7"/>
        <v>0</v>
      </c>
      <c r="BL121" s="106"/>
      <c r="BM121" s="105"/>
      <c r="BN121" s="106"/>
    </row>
    <row r="122" spans="1:66" x14ac:dyDescent="0.3">
      <c r="A122" s="26">
        <v>76.133700000000005</v>
      </c>
      <c r="B122" s="107" t="s">
        <v>1504</v>
      </c>
      <c r="C122" s="19">
        <f>ROUND(Budget!C122*80%,0)</f>
        <v>158466</v>
      </c>
      <c r="D122" s="19">
        <f>ROUND(Budget!D122*80%,0)</f>
        <v>0</v>
      </c>
      <c r="E122" s="19">
        <f>ROUND(Budget!E122*80%,0)</f>
        <v>56755</v>
      </c>
      <c r="F122" s="19">
        <f>ROUND(Budget!F122*80%,0)</f>
        <v>0</v>
      </c>
      <c r="G122" s="19">
        <f>ROUND(Budget!G122*80%,0)</f>
        <v>3303290</v>
      </c>
      <c r="H122" s="19">
        <f>ROUND(Budget!H122*80%,0)</f>
        <v>0</v>
      </c>
      <c r="I122" s="19">
        <f>ROUND(Budget!I122*80%,0)</f>
        <v>3303290</v>
      </c>
      <c r="J122" s="19">
        <f>ROUND(Budget!J122*80%,0)</f>
        <v>0</v>
      </c>
      <c r="K122" s="19">
        <f>ROUND(Budget!K122*80%,0)</f>
        <v>435478</v>
      </c>
      <c r="L122" s="19">
        <f>ROUND(Budget!L122*80%,0)</f>
        <v>0</v>
      </c>
      <c r="M122" s="19">
        <f>ROUND(Budget!M122*80%,0)</f>
        <v>2915861</v>
      </c>
      <c r="N122" s="19">
        <f>ROUND(Budget!N122*80%,0)</f>
        <v>0</v>
      </c>
      <c r="O122" s="19">
        <f>ROUND(Budget!O122*80%,0)</f>
        <v>1902906</v>
      </c>
      <c r="P122" s="19">
        <f>ROUND(Budget!P122*80%,0)</f>
        <v>0</v>
      </c>
      <c r="Q122" s="19">
        <f>ROUND(Budget!Q122*80%,0)</f>
        <v>4571054</v>
      </c>
      <c r="R122" s="19">
        <f>ROUND(Budget!R122*80%,0)</f>
        <v>0</v>
      </c>
      <c r="S122" s="19">
        <f>ROUND(Budget!S122*80%,0)</f>
        <v>1059140</v>
      </c>
      <c r="T122" s="19">
        <f>ROUND(Budget!T122*80%,0)</f>
        <v>0</v>
      </c>
      <c r="U122" s="19">
        <f>ROUND(Budget!U122*80%,0)</f>
        <v>1495907</v>
      </c>
      <c r="V122" s="19">
        <f>ROUND(Budget!V122*80%,0)</f>
        <v>0</v>
      </c>
      <c r="W122" s="19">
        <f>ROUND(Budget!W122*80%,0)</f>
        <v>1139014</v>
      </c>
      <c r="X122" s="19">
        <f>ROUND(Budget!X122*80%,0)</f>
        <v>0</v>
      </c>
      <c r="Y122" s="19">
        <f>ROUND(Budget!Y122*80%,0)</f>
        <v>1033624</v>
      </c>
      <c r="Z122" s="19">
        <f>ROUND(Budget!Z122*80%,0)</f>
        <v>0</v>
      </c>
      <c r="AA122" s="19">
        <f>ROUND(Budget!AA122*80%,0)</f>
        <v>617384</v>
      </c>
      <c r="AB122" s="19">
        <f>ROUND(Budget!AB122*80%,0)</f>
        <v>0</v>
      </c>
      <c r="AC122" s="19">
        <f>ROUND(Budget!AC122*80%,0)</f>
        <v>1384140</v>
      </c>
      <c r="AD122" s="19">
        <f>ROUND(Budget!AD122*80%,0)</f>
        <v>0</v>
      </c>
      <c r="AE122" s="19">
        <f>ROUND(Budget!AE122*80%,0)</f>
        <v>1766169</v>
      </c>
      <c r="AF122" s="19">
        <f>ROUND(Budget!AF122*80%,0)</f>
        <v>0</v>
      </c>
      <c r="AG122" s="19">
        <f>ROUND(Budget!AG122*80%,0)</f>
        <v>1520846</v>
      </c>
      <c r="AH122" s="19">
        <f>ROUND(Budget!AH122*80%,0)</f>
        <v>0</v>
      </c>
      <c r="AI122" s="19">
        <f>ROUND(Budget!AI122*80%,0)</f>
        <v>1502856</v>
      </c>
      <c r="AJ122" s="19">
        <f>ROUND(Budget!AJ122*80%,0)</f>
        <v>0</v>
      </c>
      <c r="AK122" s="19">
        <f>ROUND(Budget!AK122*80%,0)</f>
        <v>1792343</v>
      </c>
      <c r="AL122" s="19">
        <f>ROUND(Budget!AL122*80%,0)</f>
        <v>0</v>
      </c>
      <c r="AM122" s="19">
        <f>ROUND(Budget!AM122*80%,0)</f>
        <v>364790</v>
      </c>
      <c r="AN122" s="19">
        <f>ROUND(Budget!AN122*80%,0)</f>
        <v>0</v>
      </c>
      <c r="AO122" s="19">
        <f>ROUND(Budget!AO122*80%,0)</f>
        <v>34690</v>
      </c>
      <c r="AP122" s="19">
        <f>ROUND(Budget!AP122*80%,0)</f>
        <v>0</v>
      </c>
      <c r="AQ122" s="19">
        <f>ROUND(Budget!AQ122*80%,0)</f>
        <v>277508</v>
      </c>
      <c r="AR122" s="19">
        <f>ROUND(Budget!AR122*80%,0)</f>
        <v>0</v>
      </c>
      <c r="AS122" s="19">
        <f>ROUND(Budget!AS122*80%,0)</f>
        <v>299620</v>
      </c>
      <c r="AT122" s="19">
        <f>ROUND(Budget!AT122*80%,0)</f>
        <v>0</v>
      </c>
      <c r="AU122" s="19">
        <f>ROUND(Budget!AU122*80%,0)</f>
        <v>76988</v>
      </c>
      <c r="AV122" s="19">
        <f>ROUND(Budget!AV122*80%,0)</f>
        <v>0</v>
      </c>
      <c r="AW122" s="19">
        <f>ROUND(Budget!AW122*80%,0)</f>
        <v>1694895</v>
      </c>
      <c r="AX122" s="19">
        <f>ROUND(Budget!AX122*80%,0)</f>
        <v>0</v>
      </c>
      <c r="AY122" s="19">
        <f>ROUND(Budget!AY122*80%,0)</f>
        <v>0</v>
      </c>
      <c r="AZ122" s="19">
        <f>ROUND(Budget!AZ122*80%,0)</f>
        <v>0</v>
      </c>
      <c r="BA122" s="19">
        <f>ROUND(Budget!BA122*80%,0)</f>
        <v>0</v>
      </c>
      <c r="BB122" s="19">
        <f>ROUND(Budget!BB122*80%,0)</f>
        <v>0</v>
      </c>
      <c r="BC122" s="19">
        <f>ROUND(Budget!BC122*80%,0)</f>
        <v>0</v>
      </c>
      <c r="BD122" s="19">
        <f>ROUND(Budget!BD122*80%,0)</f>
        <v>0</v>
      </c>
      <c r="BE122" s="19">
        <f>ROUND(Budget!BE122*80%,0)</f>
        <v>0</v>
      </c>
      <c r="BF122" s="19">
        <f>ROUND(Budget!BF122*80%,0)</f>
        <v>0</v>
      </c>
      <c r="BG122" s="16">
        <f t="shared" si="8"/>
        <v>32707014</v>
      </c>
      <c r="BH122" s="16">
        <f t="shared" si="8"/>
        <v>0</v>
      </c>
      <c r="BI122" s="104">
        <f t="shared" si="5"/>
        <v>32707014</v>
      </c>
      <c r="BJ122" s="104">
        <f t="shared" si="6"/>
        <v>0</v>
      </c>
      <c r="BK122" s="105">
        <f t="shared" si="7"/>
        <v>617384</v>
      </c>
      <c r="BL122" s="106"/>
      <c r="BM122" s="105"/>
      <c r="BN122" s="106"/>
    </row>
    <row r="123" spans="1:66" x14ac:dyDescent="0.3">
      <c r="A123" s="26">
        <v>76.134699999999995</v>
      </c>
      <c r="B123" s="107" t="s">
        <v>1505</v>
      </c>
      <c r="C123" s="19">
        <f>ROUND(Budget!C123*80%,0)</f>
        <v>0</v>
      </c>
      <c r="D123" s="19">
        <f>ROUND(Budget!D123*80%,0)</f>
        <v>0</v>
      </c>
      <c r="E123" s="19">
        <f>ROUND(Budget!E123*80%,0)</f>
        <v>0</v>
      </c>
      <c r="F123" s="19">
        <f>ROUND(Budget!F123*80%,0)</f>
        <v>0</v>
      </c>
      <c r="G123" s="19">
        <f>ROUND(Budget!G123*80%,0)</f>
        <v>0</v>
      </c>
      <c r="H123" s="19">
        <f>ROUND(Budget!H123*80%,0)</f>
        <v>0</v>
      </c>
      <c r="I123" s="19">
        <f>ROUND(Budget!I123*80%,0)</f>
        <v>0</v>
      </c>
      <c r="J123" s="19">
        <f>ROUND(Budget!J123*80%,0)</f>
        <v>0</v>
      </c>
      <c r="K123" s="19">
        <f>ROUND(Budget!K123*80%,0)</f>
        <v>367346</v>
      </c>
      <c r="L123" s="19">
        <f>ROUND(Budget!L123*80%,0)</f>
        <v>0</v>
      </c>
      <c r="M123" s="19">
        <f>ROUND(Budget!M123*80%,0)</f>
        <v>672178</v>
      </c>
      <c r="N123" s="19">
        <f>ROUND(Budget!N123*80%,0)</f>
        <v>0</v>
      </c>
      <c r="O123" s="19">
        <f>ROUND(Budget!O123*80%,0)</f>
        <v>0</v>
      </c>
      <c r="P123" s="19">
        <f>ROUND(Budget!P123*80%,0)</f>
        <v>0</v>
      </c>
      <c r="Q123" s="19">
        <f>ROUND(Budget!Q123*80%,0)</f>
        <v>0</v>
      </c>
      <c r="R123" s="19">
        <f>ROUND(Budget!R123*80%,0)</f>
        <v>0</v>
      </c>
      <c r="S123" s="19">
        <f>ROUND(Budget!S123*80%,0)</f>
        <v>0</v>
      </c>
      <c r="T123" s="19">
        <f>ROUND(Budget!T123*80%,0)</f>
        <v>0</v>
      </c>
      <c r="U123" s="19">
        <f>ROUND(Budget!U123*80%,0)</f>
        <v>0</v>
      </c>
      <c r="V123" s="19">
        <f>ROUND(Budget!V123*80%,0)</f>
        <v>0</v>
      </c>
      <c r="W123" s="19">
        <f>ROUND(Budget!W123*80%,0)</f>
        <v>0</v>
      </c>
      <c r="X123" s="19">
        <f>ROUND(Budget!X123*80%,0)</f>
        <v>0</v>
      </c>
      <c r="Y123" s="19">
        <f>ROUND(Budget!Y123*80%,0)</f>
        <v>0</v>
      </c>
      <c r="Z123" s="19">
        <f>ROUND(Budget!Z123*80%,0)</f>
        <v>0</v>
      </c>
      <c r="AA123" s="19">
        <f>ROUND(Budget!AA123*80%,0)</f>
        <v>0</v>
      </c>
      <c r="AB123" s="19">
        <f>ROUND(Budget!AB123*80%,0)</f>
        <v>0</v>
      </c>
      <c r="AC123" s="19">
        <f>ROUND(Budget!AC123*80%,0)</f>
        <v>0</v>
      </c>
      <c r="AD123" s="19">
        <f>ROUND(Budget!AD123*80%,0)</f>
        <v>0</v>
      </c>
      <c r="AE123" s="19">
        <f>ROUND(Budget!AE123*80%,0)</f>
        <v>0</v>
      </c>
      <c r="AF123" s="19">
        <f>ROUND(Budget!AF123*80%,0)</f>
        <v>0</v>
      </c>
      <c r="AG123" s="19">
        <f>ROUND(Budget!AG123*80%,0)</f>
        <v>0</v>
      </c>
      <c r="AH123" s="19">
        <f>ROUND(Budget!AH123*80%,0)</f>
        <v>0</v>
      </c>
      <c r="AI123" s="19">
        <f>ROUND(Budget!AI123*80%,0)</f>
        <v>0</v>
      </c>
      <c r="AJ123" s="19">
        <f>ROUND(Budget!AJ123*80%,0)</f>
        <v>0</v>
      </c>
      <c r="AK123" s="19">
        <f>ROUND(Budget!AK123*80%,0)</f>
        <v>0</v>
      </c>
      <c r="AL123" s="19">
        <f>ROUND(Budget!AL123*80%,0)</f>
        <v>0</v>
      </c>
      <c r="AM123" s="19">
        <f>ROUND(Budget!AM123*80%,0)</f>
        <v>0</v>
      </c>
      <c r="AN123" s="19">
        <f>ROUND(Budget!AN123*80%,0)</f>
        <v>0</v>
      </c>
      <c r="AO123" s="19">
        <f>ROUND(Budget!AO123*80%,0)</f>
        <v>0</v>
      </c>
      <c r="AP123" s="19">
        <f>ROUND(Budget!AP123*80%,0)</f>
        <v>0</v>
      </c>
      <c r="AQ123" s="19">
        <f>ROUND(Budget!AQ123*80%,0)</f>
        <v>0</v>
      </c>
      <c r="AR123" s="19">
        <f>ROUND(Budget!AR123*80%,0)</f>
        <v>0</v>
      </c>
      <c r="AS123" s="19">
        <f>ROUND(Budget!AS123*80%,0)</f>
        <v>0</v>
      </c>
      <c r="AT123" s="19">
        <f>ROUND(Budget!AT123*80%,0)</f>
        <v>0</v>
      </c>
      <c r="AU123" s="19">
        <f>ROUND(Budget!AU123*80%,0)</f>
        <v>0</v>
      </c>
      <c r="AV123" s="19">
        <f>ROUND(Budget!AV123*80%,0)</f>
        <v>0</v>
      </c>
      <c r="AW123" s="19">
        <f>ROUND(Budget!AW123*80%,0)</f>
        <v>0</v>
      </c>
      <c r="AX123" s="19">
        <f>ROUND(Budget!AX123*80%,0)</f>
        <v>0</v>
      </c>
      <c r="AY123" s="19">
        <f>ROUND(Budget!AY123*80%,0)</f>
        <v>0</v>
      </c>
      <c r="AZ123" s="19">
        <f>ROUND(Budget!AZ123*80%,0)</f>
        <v>0</v>
      </c>
      <c r="BA123" s="19">
        <f>ROUND(Budget!BA123*80%,0)</f>
        <v>0</v>
      </c>
      <c r="BB123" s="19">
        <f>ROUND(Budget!BB123*80%,0)</f>
        <v>0</v>
      </c>
      <c r="BC123" s="19">
        <f>ROUND(Budget!BC123*80%,0)</f>
        <v>0</v>
      </c>
      <c r="BD123" s="19">
        <f>ROUND(Budget!BD123*80%,0)</f>
        <v>0</v>
      </c>
      <c r="BE123" s="19">
        <f>ROUND(Budget!BE123*80%,0)</f>
        <v>0</v>
      </c>
      <c r="BF123" s="19">
        <f>ROUND(Budget!BF123*80%,0)</f>
        <v>0</v>
      </c>
      <c r="BG123" s="16">
        <f t="shared" si="8"/>
        <v>1039524</v>
      </c>
      <c r="BH123" s="16">
        <f t="shared" si="8"/>
        <v>0</v>
      </c>
      <c r="BI123" s="104">
        <f t="shared" si="5"/>
        <v>1039524</v>
      </c>
      <c r="BJ123" s="104">
        <f t="shared" si="6"/>
        <v>0</v>
      </c>
      <c r="BK123" s="105">
        <f t="shared" si="7"/>
        <v>0</v>
      </c>
      <c r="BL123" s="106"/>
      <c r="BM123" s="105"/>
      <c r="BN123" s="106"/>
    </row>
    <row r="124" spans="1:66" x14ac:dyDescent="0.3">
      <c r="A124" s="26">
        <v>76.13669999999999</v>
      </c>
      <c r="B124" s="107" t="s">
        <v>1506</v>
      </c>
      <c r="C124" s="19">
        <f>ROUND(Budget!C124*80%,0)</f>
        <v>873106</v>
      </c>
      <c r="D124" s="19">
        <f>ROUND(Budget!D124*80%,0)</f>
        <v>0</v>
      </c>
      <c r="E124" s="19">
        <f>ROUND(Budget!E124*80%,0)</f>
        <v>944951</v>
      </c>
      <c r="F124" s="19">
        <f>ROUND(Budget!F124*80%,0)</f>
        <v>0</v>
      </c>
      <c r="G124" s="19">
        <f>ROUND(Budget!G124*80%,0)</f>
        <v>784853</v>
      </c>
      <c r="H124" s="19">
        <f>ROUND(Budget!H124*80%,0)</f>
        <v>0</v>
      </c>
      <c r="I124" s="19">
        <f>ROUND(Budget!I124*80%,0)</f>
        <v>784853</v>
      </c>
      <c r="J124" s="19">
        <f>ROUND(Budget!J124*80%,0)</f>
        <v>0</v>
      </c>
      <c r="K124" s="19">
        <f>ROUND(Budget!K124*80%,0)</f>
        <v>117559</v>
      </c>
      <c r="L124" s="19">
        <f>ROUND(Budget!L124*80%,0)</f>
        <v>0</v>
      </c>
      <c r="M124" s="19">
        <f>ROUND(Budget!M124*80%,0)</f>
        <v>153930</v>
      </c>
      <c r="N124" s="19">
        <f>ROUND(Budget!N124*80%,0)</f>
        <v>0</v>
      </c>
      <c r="O124" s="19">
        <f>ROUND(Budget!O124*80%,0)</f>
        <v>279650</v>
      </c>
      <c r="P124" s="19">
        <f>ROUND(Budget!P124*80%,0)</f>
        <v>0</v>
      </c>
      <c r="Q124" s="19">
        <f>ROUND(Budget!Q124*80%,0)</f>
        <v>6107</v>
      </c>
      <c r="R124" s="19">
        <f>ROUND(Budget!R124*80%,0)</f>
        <v>0</v>
      </c>
      <c r="S124" s="19">
        <f>ROUND(Budget!S124*80%,0)</f>
        <v>41282</v>
      </c>
      <c r="T124" s="19">
        <f>ROUND(Budget!T124*80%,0)</f>
        <v>0</v>
      </c>
      <c r="U124" s="19">
        <f>ROUND(Budget!U124*80%,0)</f>
        <v>533342</v>
      </c>
      <c r="V124" s="19">
        <f>ROUND(Budget!V124*80%,0)</f>
        <v>0</v>
      </c>
      <c r="W124" s="19">
        <f>ROUND(Budget!W124*80%,0)</f>
        <v>175127</v>
      </c>
      <c r="X124" s="19">
        <f>ROUND(Budget!X124*80%,0)</f>
        <v>0</v>
      </c>
      <c r="Y124" s="19">
        <f>ROUND(Budget!Y124*80%,0)</f>
        <v>277359</v>
      </c>
      <c r="Z124" s="19">
        <f>ROUND(Budget!Z124*80%,0)</f>
        <v>0</v>
      </c>
      <c r="AA124" s="19">
        <f>ROUND(Budget!AA124*80%,0)</f>
        <v>118289</v>
      </c>
      <c r="AB124" s="19">
        <f>ROUND(Budget!AB124*80%,0)</f>
        <v>0</v>
      </c>
      <c r="AC124" s="19">
        <f>ROUND(Budget!AC124*80%,0)</f>
        <v>656842</v>
      </c>
      <c r="AD124" s="19">
        <f>ROUND(Budget!AD124*80%,0)</f>
        <v>0</v>
      </c>
      <c r="AE124" s="19">
        <f>ROUND(Budget!AE124*80%,0)</f>
        <v>500652</v>
      </c>
      <c r="AF124" s="19">
        <f>ROUND(Budget!AF124*80%,0)</f>
        <v>0</v>
      </c>
      <c r="AG124" s="19">
        <f>ROUND(Budget!AG124*80%,0)</f>
        <v>590485</v>
      </c>
      <c r="AH124" s="19">
        <f>ROUND(Budget!AH124*80%,0)</f>
        <v>0</v>
      </c>
      <c r="AI124" s="19">
        <f>ROUND(Budget!AI124*80%,0)</f>
        <v>694022</v>
      </c>
      <c r="AJ124" s="19">
        <f>ROUND(Budget!AJ124*80%,0)</f>
        <v>0</v>
      </c>
      <c r="AK124" s="19">
        <f>ROUND(Budget!AK124*80%,0)</f>
        <v>54831</v>
      </c>
      <c r="AL124" s="19">
        <f>ROUND(Budget!AL124*80%,0)</f>
        <v>0</v>
      </c>
      <c r="AM124" s="19">
        <f>ROUND(Budget!AM124*80%,0)</f>
        <v>50000</v>
      </c>
      <c r="AN124" s="19">
        <f>ROUND(Budget!AN124*80%,0)</f>
        <v>0</v>
      </c>
      <c r="AO124" s="19">
        <f>ROUND(Budget!AO124*80%,0)</f>
        <v>82581</v>
      </c>
      <c r="AP124" s="19">
        <f>ROUND(Budget!AP124*80%,0)</f>
        <v>0</v>
      </c>
      <c r="AQ124" s="19">
        <f>ROUND(Budget!AQ124*80%,0)</f>
        <v>0</v>
      </c>
      <c r="AR124" s="19">
        <f>ROUND(Budget!AR124*80%,0)</f>
        <v>0</v>
      </c>
      <c r="AS124" s="19">
        <f>ROUND(Budget!AS124*80%,0)</f>
        <v>0</v>
      </c>
      <c r="AT124" s="19">
        <f>ROUND(Budget!AT124*80%,0)</f>
        <v>0</v>
      </c>
      <c r="AU124" s="19">
        <f>ROUND(Budget!AU124*80%,0)</f>
        <v>0</v>
      </c>
      <c r="AV124" s="19">
        <f>ROUND(Budget!AV124*80%,0)</f>
        <v>0</v>
      </c>
      <c r="AW124" s="19">
        <f>ROUND(Budget!AW124*80%,0)</f>
        <v>1258734</v>
      </c>
      <c r="AX124" s="19">
        <f>ROUND(Budget!AX124*80%,0)</f>
        <v>0</v>
      </c>
      <c r="AY124" s="19">
        <f>ROUND(Budget!AY124*80%,0)</f>
        <v>0</v>
      </c>
      <c r="AZ124" s="19">
        <f>ROUND(Budget!AZ124*80%,0)</f>
        <v>0</v>
      </c>
      <c r="BA124" s="19">
        <f>ROUND(Budget!BA124*80%,0)</f>
        <v>0</v>
      </c>
      <c r="BB124" s="19">
        <f>ROUND(Budget!BB124*80%,0)</f>
        <v>0</v>
      </c>
      <c r="BC124" s="19">
        <f>ROUND(Budget!BC124*80%,0)</f>
        <v>0</v>
      </c>
      <c r="BD124" s="19">
        <f>ROUND(Budget!BD124*80%,0)</f>
        <v>0</v>
      </c>
      <c r="BE124" s="19">
        <f>ROUND(Budget!BE124*80%,0)</f>
        <v>0</v>
      </c>
      <c r="BF124" s="19">
        <f>ROUND(Budget!BF124*80%,0)</f>
        <v>0</v>
      </c>
      <c r="BG124" s="16">
        <f t="shared" si="8"/>
        <v>8978555</v>
      </c>
      <c r="BH124" s="16">
        <f t="shared" si="8"/>
        <v>0</v>
      </c>
      <c r="BI124" s="104">
        <f t="shared" si="5"/>
        <v>8978555</v>
      </c>
      <c r="BJ124" s="104">
        <f t="shared" si="6"/>
        <v>0</v>
      </c>
      <c r="BK124" s="105">
        <f t="shared" si="7"/>
        <v>118289</v>
      </c>
      <c r="BL124" s="106"/>
      <c r="BM124" s="105"/>
      <c r="BN124" s="106"/>
    </row>
    <row r="125" spans="1:66" x14ac:dyDescent="0.3">
      <c r="A125" s="26">
        <v>76.137699999999995</v>
      </c>
      <c r="B125" s="107" t="s">
        <v>1507</v>
      </c>
      <c r="C125" s="19">
        <f>ROUND(Budget!C125*80%,0)</f>
        <v>5811799</v>
      </c>
      <c r="D125" s="19">
        <f>ROUND(Budget!D125*80%,0)</f>
        <v>0</v>
      </c>
      <c r="E125" s="19">
        <f>ROUND(Budget!E125*80%,0)</f>
        <v>5083189</v>
      </c>
      <c r="F125" s="19">
        <f>ROUND(Budget!F125*80%,0)</f>
        <v>0</v>
      </c>
      <c r="G125" s="19">
        <f>ROUND(Budget!G125*80%,0)</f>
        <v>6616798</v>
      </c>
      <c r="H125" s="19">
        <f>ROUND(Budget!H125*80%,0)</f>
        <v>0</v>
      </c>
      <c r="I125" s="19">
        <f>ROUND(Budget!I125*80%,0)</f>
        <v>6616798</v>
      </c>
      <c r="J125" s="19">
        <f>ROUND(Budget!J125*80%,0)</f>
        <v>0</v>
      </c>
      <c r="K125" s="19">
        <f>ROUND(Budget!K125*80%,0)</f>
        <v>1773134</v>
      </c>
      <c r="L125" s="19">
        <f>ROUND(Budget!L125*80%,0)</f>
        <v>0</v>
      </c>
      <c r="M125" s="19">
        <f>ROUND(Budget!M125*80%,0)</f>
        <v>6058456</v>
      </c>
      <c r="N125" s="19">
        <f>ROUND(Budget!N125*80%,0)</f>
        <v>0</v>
      </c>
      <c r="O125" s="19">
        <f>ROUND(Budget!O125*80%,0)</f>
        <v>3574474</v>
      </c>
      <c r="P125" s="19">
        <f>ROUND(Budget!P125*80%,0)</f>
        <v>0</v>
      </c>
      <c r="Q125" s="19">
        <f>ROUND(Budget!Q125*80%,0)</f>
        <v>13118166</v>
      </c>
      <c r="R125" s="19">
        <f>ROUND(Budget!R125*80%,0)</f>
        <v>0</v>
      </c>
      <c r="S125" s="19">
        <f>ROUND(Budget!S125*80%,0)</f>
        <v>2642004</v>
      </c>
      <c r="T125" s="19">
        <f>ROUND(Budget!T125*80%,0)</f>
        <v>0</v>
      </c>
      <c r="U125" s="19">
        <f>ROUND(Budget!U125*80%,0)</f>
        <v>2875302</v>
      </c>
      <c r="V125" s="19">
        <f>ROUND(Budget!V125*80%,0)</f>
        <v>0</v>
      </c>
      <c r="W125" s="19">
        <f>ROUND(Budget!W125*80%,0)</f>
        <v>1638787</v>
      </c>
      <c r="X125" s="19">
        <f>ROUND(Budget!X125*80%,0)</f>
        <v>0</v>
      </c>
      <c r="Y125" s="19">
        <f>ROUND(Budget!Y125*80%,0)</f>
        <v>1613931</v>
      </c>
      <c r="Z125" s="19">
        <f>ROUND(Budget!Z125*80%,0)</f>
        <v>0</v>
      </c>
      <c r="AA125" s="19">
        <f>ROUND(Budget!AA125*80%,0)</f>
        <v>1431594</v>
      </c>
      <c r="AB125" s="19">
        <f>ROUND(Budget!AB125*80%,0)</f>
        <v>0</v>
      </c>
      <c r="AC125" s="19">
        <f>ROUND(Budget!AC125*80%,0)</f>
        <v>1914130</v>
      </c>
      <c r="AD125" s="19">
        <f>ROUND(Budget!AD125*80%,0)</f>
        <v>0</v>
      </c>
      <c r="AE125" s="19">
        <f>ROUND(Budget!AE125*80%,0)</f>
        <v>2769823</v>
      </c>
      <c r="AF125" s="19">
        <f>ROUND(Budget!AF125*80%,0)</f>
        <v>0</v>
      </c>
      <c r="AG125" s="19">
        <f>ROUND(Budget!AG125*80%,0)</f>
        <v>3508246</v>
      </c>
      <c r="AH125" s="19">
        <f>ROUND(Budget!AH125*80%,0)</f>
        <v>0</v>
      </c>
      <c r="AI125" s="19">
        <f>ROUND(Budget!AI125*80%,0)</f>
        <v>1745520</v>
      </c>
      <c r="AJ125" s="19">
        <f>ROUND(Budget!AJ125*80%,0)</f>
        <v>0</v>
      </c>
      <c r="AK125" s="19">
        <f>ROUND(Budget!AK125*80%,0)</f>
        <v>2584016</v>
      </c>
      <c r="AL125" s="19">
        <f>ROUND(Budget!AL125*80%,0)</f>
        <v>0</v>
      </c>
      <c r="AM125" s="19">
        <f>ROUND(Budget!AM125*80%,0)</f>
        <v>3114994</v>
      </c>
      <c r="AN125" s="19">
        <f>ROUND(Budget!AN125*80%,0)</f>
        <v>0</v>
      </c>
      <c r="AO125" s="19">
        <f>ROUND(Budget!AO125*80%,0)</f>
        <v>1022361</v>
      </c>
      <c r="AP125" s="19">
        <f>ROUND(Budget!AP125*80%,0)</f>
        <v>0</v>
      </c>
      <c r="AQ125" s="19">
        <f>ROUND(Budget!AQ125*80%,0)</f>
        <v>1766142</v>
      </c>
      <c r="AR125" s="19">
        <f>ROUND(Budget!AR125*80%,0)</f>
        <v>0</v>
      </c>
      <c r="AS125" s="19">
        <f>ROUND(Budget!AS125*80%,0)</f>
        <v>1859760</v>
      </c>
      <c r="AT125" s="19">
        <f>ROUND(Budget!AT125*80%,0)</f>
        <v>0</v>
      </c>
      <c r="AU125" s="19">
        <f>ROUND(Budget!AU125*80%,0)</f>
        <v>1833730</v>
      </c>
      <c r="AV125" s="19">
        <f>ROUND(Budget!AV125*80%,0)</f>
        <v>0</v>
      </c>
      <c r="AW125" s="19">
        <f>ROUND(Budget!AW125*80%,0)</f>
        <v>8926483</v>
      </c>
      <c r="AX125" s="19">
        <f>ROUND(Budget!AX125*80%,0)</f>
        <v>0</v>
      </c>
      <c r="AY125" s="19">
        <f>ROUND(Budget!AY125*80%,0)</f>
        <v>0</v>
      </c>
      <c r="AZ125" s="19">
        <f>ROUND(Budget!AZ125*80%,0)</f>
        <v>0</v>
      </c>
      <c r="BA125" s="19">
        <f>ROUND(Budget!BA125*80%,0)</f>
        <v>0</v>
      </c>
      <c r="BB125" s="19">
        <f>ROUND(Budget!BB125*80%,0)</f>
        <v>0</v>
      </c>
      <c r="BC125" s="19">
        <f>ROUND(Budget!BC125*80%,0)</f>
        <v>0</v>
      </c>
      <c r="BD125" s="19">
        <f>ROUND(Budget!BD125*80%,0)</f>
        <v>0</v>
      </c>
      <c r="BE125" s="19">
        <f>ROUND(Budget!BE125*80%,0)</f>
        <v>0</v>
      </c>
      <c r="BF125" s="19">
        <f>ROUND(Budget!BF125*80%,0)</f>
        <v>0</v>
      </c>
      <c r="BG125" s="16">
        <f t="shared" si="8"/>
        <v>89899637</v>
      </c>
      <c r="BH125" s="16">
        <f t="shared" si="8"/>
        <v>0</v>
      </c>
      <c r="BI125" s="104">
        <f t="shared" si="5"/>
        <v>89899637</v>
      </c>
      <c r="BJ125" s="104">
        <f t="shared" si="6"/>
        <v>0</v>
      </c>
      <c r="BK125" s="105">
        <f t="shared" si="7"/>
        <v>1431594</v>
      </c>
      <c r="BL125" s="106"/>
      <c r="BM125" s="105"/>
      <c r="BN125" s="106"/>
    </row>
    <row r="126" spans="1:66" x14ac:dyDescent="0.3">
      <c r="A126" s="26">
        <v>76.1387</v>
      </c>
      <c r="B126" s="107" t="s">
        <v>1508</v>
      </c>
      <c r="C126" s="19">
        <f>ROUND(Budget!C126*80%,0)</f>
        <v>92412</v>
      </c>
      <c r="D126" s="19">
        <f>ROUND(Budget!D126*80%,0)</f>
        <v>0</v>
      </c>
      <c r="E126" s="19">
        <f>ROUND(Budget!E126*80%,0)</f>
        <v>59885</v>
      </c>
      <c r="F126" s="19">
        <f>ROUND(Budget!F126*80%,0)</f>
        <v>0</v>
      </c>
      <c r="G126" s="19">
        <f>ROUND(Budget!G126*80%,0)</f>
        <v>94362</v>
      </c>
      <c r="H126" s="19">
        <f>ROUND(Budget!H126*80%,0)</f>
        <v>0</v>
      </c>
      <c r="I126" s="19">
        <f>ROUND(Budget!I126*80%,0)</f>
        <v>94362</v>
      </c>
      <c r="J126" s="19">
        <f>ROUND(Budget!J126*80%,0)</f>
        <v>0</v>
      </c>
      <c r="K126" s="19">
        <f>ROUND(Budget!K126*80%,0)</f>
        <v>4646</v>
      </c>
      <c r="L126" s="19">
        <f>ROUND(Budget!L126*80%,0)</f>
        <v>0</v>
      </c>
      <c r="M126" s="19">
        <f>ROUND(Budget!M126*80%,0)</f>
        <v>81040</v>
      </c>
      <c r="N126" s="19">
        <f>ROUND(Budget!N126*80%,0)</f>
        <v>0</v>
      </c>
      <c r="O126" s="19">
        <f>ROUND(Budget!O126*80%,0)</f>
        <v>4558</v>
      </c>
      <c r="P126" s="19">
        <f>ROUND(Budget!P126*80%,0)</f>
        <v>0</v>
      </c>
      <c r="Q126" s="19">
        <f>ROUND(Budget!Q126*80%,0)</f>
        <v>32925</v>
      </c>
      <c r="R126" s="19">
        <f>ROUND(Budget!R126*80%,0)</f>
        <v>0</v>
      </c>
      <c r="S126" s="19">
        <f>ROUND(Budget!S126*80%,0)</f>
        <v>28871</v>
      </c>
      <c r="T126" s="19">
        <f>ROUND(Budget!T126*80%,0)</f>
        <v>0</v>
      </c>
      <c r="U126" s="19">
        <f>ROUND(Budget!U126*80%,0)</f>
        <v>52222</v>
      </c>
      <c r="V126" s="19">
        <f>ROUND(Budget!V126*80%,0)</f>
        <v>0</v>
      </c>
      <c r="W126" s="19">
        <f>ROUND(Budget!W126*80%,0)</f>
        <v>6185</v>
      </c>
      <c r="X126" s="19">
        <f>ROUND(Budget!X126*80%,0)</f>
        <v>0</v>
      </c>
      <c r="Y126" s="19">
        <f>ROUND(Budget!Y126*80%,0)</f>
        <v>0</v>
      </c>
      <c r="Z126" s="19">
        <f>ROUND(Budget!Z126*80%,0)</f>
        <v>0</v>
      </c>
      <c r="AA126" s="19">
        <f>ROUND(Budget!AA126*80%,0)</f>
        <v>53899</v>
      </c>
      <c r="AB126" s="19">
        <f>ROUND(Budget!AB126*80%,0)</f>
        <v>0</v>
      </c>
      <c r="AC126" s="19">
        <f>ROUND(Budget!AC126*80%,0)</f>
        <v>74094</v>
      </c>
      <c r="AD126" s="19">
        <f>ROUND(Budget!AD126*80%,0)</f>
        <v>0</v>
      </c>
      <c r="AE126" s="19">
        <f>ROUND(Budget!AE126*80%,0)</f>
        <v>20399</v>
      </c>
      <c r="AF126" s="19">
        <f>ROUND(Budget!AF126*80%,0)</f>
        <v>0</v>
      </c>
      <c r="AG126" s="19">
        <f>ROUND(Budget!AG126*80%,0)</f>
        <v>104994</v>
      </c>
      <c r="AH126" s="19">
        <f>ROUND(Budget!AH126*80%,0)</f>
        <v>0</v>
      </c>
      <c r="AI126" s="19">
        <f>ROUND(Budget!AI126*80%,0)</f>
        <v>31221</v>
      </c>
      <c r="AJ126" s="19">
        <f>ROUND(Budget!AJ126*80%,0)</f>
        <v>0</v>
      </c>
      <c r="AK126" s="19">
        <f>ROUND(Budget!AK126*80%,0)</f>
        <v>30419</v>
      </c>
      <c r="AL126" s="19">
        <f>ROUND(Budget!AL126*80%,0)</f>
        <v>0</v>
      </c>
      <c r="AM126" s="19">
        <f>ROUND(Budget!AM126*80%,0)</f>
        <v>0</v>
      </c>
      <c r="AN126" s="19">
        <f>ROUND(Budget!AN126*80%,0)</f>
        <v>0</v>
      </c>
      <c r="AO126" s="19">
        <f>ROUND(Budget!AO126*80%,0)</f>
        <v>0</v>
      </c>
      <c r="AP126" s="19">
        <f>ROUND(Budget!AP126*80%,0)</f>
        <v>0</v>
      </c>
      <c r="AQ126" s="19">
        <f>ROUND(Budget!AQ126*80%,0)</f>
        <v>0</v>
      </c>
      <c r="AR126" s="19">
        <f>ROUND(Budget!AR126*80%,0)</f>
        <v>0</v>
      </c>
      <c r="AS126" s="19">
        <f>ROUND(Budget!AS126*80%,0)</f>
        <v>0</v>
      </c>
      <c r="AT126" s="19">
        <f>ROUND(Budget!AT126*80%,0)</f>
        <v>0</v>
      </c>
      <c r="AU126" s="19">
        <f>ROUND(Budget!AU126*80%,0)</f>
        <v>0</v>
      </c>
      <c r="AV126" s="19">
        <f>ROUND(Budget!AV126*80%,0)</f>
        <v>0</v>
      </c>
      <c r="AW126" s="19">
        <f>ROUND(Budget!AW126*80%,0)</f>
        <v>0</v>
      </c>
      <c r="AX126" s="19">
        <f>ROUND(Budget!AX126*80%,0)</f>
        <v>0</v>
      </c>
      <c r="AY126" s="19">
        <f>ROUND(Budget!AY126*80%,0)</f>
        <v>0</v>
      </c>
      <c r="AZ126" s="19">
        <f>ROUND(Budget!AZ126*80%,0)</f>
        <v>0</v>
      </c>
      <c r="BA126" s="19">
        <f>ROUND(Budget!BA126*80%,0)</f>
        <v>0</v>
      </c>
      <c r="BB126" s="19">
        <f>ROUND(Budget!BB126*80%,0)</f>
        <v>0</v>
      </c>
      <c r="BC126" s="19">
        <f>ROUND(Budget!BC126*80%,0)</f>
        <v>0</v>
      </c>
      <c r="BD126" s="19">
        <f>ROUND(Budget!BD126*80%,0)</f>
        <v>0</v>
      </c>
      <c r="BE126" s="19">
        <f>ROUND(Budget!BE126*80%,0)</f>
        <v>0</v>
      </c>
      <c r="BF126" s="19">
        <f>ROUND(Budget!BF126*80%,0)</f>
        <v>0</v>
      </c>
      <c r="BG126" s="16">
        <f t="shared" si="8"/>
        <v>866494</v>
      </c>
      <c r="BH126" s="16">
        <f t="shared" si="8"/>
        <v>0</v>
      </c>
      <c r="BI126" s="104">
        <f t="shared" si="5"/>
        <v>866494</v>
      </c>
      <c r="BJ126" s="104">
        <f t="shared" si="6"/>
        <v>0</v>
      </c>
      <c r="BK126" s="105">
        <f t="shared" si="7"/>
        <v>53899</v>
      </c>
      <c r="BL126" s="106"/>
      <c r="BM126" s="105"/>
      <c r="BN126" s="106"/>
    </row>
    <row r="127" spans="1:66" x14ac:dyDescent="0.3">
      <c r="A127" s="26">
        <v>76.150700000000001</v>
      </c>
      <c r="B127" s="107" t="s">
        <v>1509</v>
      </c>
      <c r="C127" s="19">
        <f>ROUND(Budget!C127*80%,0)</f>
        <v>0</v>
      </c>
      <c r="D127" s="19">
        <f>ROUND(Budget!D127*80%,0)</f>
        <v>0</v>
      </c>
      <c r="E127" s="19">
        <f>ROUND(Budget!E127*80%,0)</f>
        <v>640</v>
      </c>
      <c r="F127" s="19">
        <f>ROUND(Budget!F127*80%,0)</f>
        <v>0</v>
      </c>
      <c r="G127" s="19">
        <f>ROUND(Budget!G127*80%,0)</f>
        <v>6891</v>
      </c>
      <c r="H127" s="19">
        <f>ROUND(Budget!H127*80%,0)</f>
        <v>0</v>
      </c>
      <c r="I127" s="19">
        <f>ROUND(Budget!I127*80%,0)</f>
        <v>6891</v>
      </c>
      <c r="J127" s="19">
        <f>ROUND(Budget!J127*80%,0)</f>
        <v>0</v>
      </c>
      <c r="K127" s="19">
        <f>ROUND(Budget!K127*80%,0)</f>
        <v>0</v>
      </c>
      <c r="L127" s="19">
        <f>ROUND(Budget!L127*80%,0)</f>
        <v>0</v>
      </c>
      <c r="M127" s="19">
        <f>ROUND(Budget!M127*80%,0)</f>
        <v>0</v>
      </c>
      <c r="N127" s="19">
        <f>ROUND(Budget!N127*80%,0)</f>
        <v>0</v>
      </c>
      <c r="O127" s="19">
        <f>ROUND(Budget!O127*80%,0)</f>
        <v>0</v>
      </c>
      <c r="P127" s="19">
        <f>ROUND(Budget!P127*80%,0)</f>
        <v>0</v>
      </c>
      <c r="Q127" s="19">
        <f>ROUND(Budget!Q127*80%,0)</f>
        <v>0</v>
      </c>
      <c r="R127" s="19">
        <f>ROUND(Budget!R127*80%,0)</f>
        <v>0</v>
      </c>
      <c r="S127" s="19">
        <f>ROUND(Budget!S127*80%,0)</f>
        <v>0</v>
      </c>
      <c r="T127" s="19">
        <f>ROUND(Budget!T127*80%,0)</f>
        <v>0</v>
      </c>
      <c r="U127" s="19">
        <f>ROUND(Budget!U127*80%,0)</f>
        <v>0</v>
      </c>
      <c r="V127" s="19">
        <f>ROUND(Budget!V127*80%,0)</f>
        <v>0</v>
      </c>
      <c r="W127" s="19">
        <f>ROUND(Budget!W127*80%,0)</f>
        <v>0</v>
      </c>
      <c r="X127" s="19">
        <f>ROUND(Budget!X127*80%,0)</f>
        <v>0</v>
      </c>
      <c r="Y127" s="19">
        <f>ROUND(Budget!Y127*80%,0)</f>
        <v>0</v>
      </c>
      <c r="Z127" s="19">
        <f>ROUND(Budget!Z127*80%,0)</f>
        <v>0</v>
      </c>
      <c r="AA127" s="19">
        <f>ROUND(Budget!AA127*80%,0)</f>
        <v>0</v>
      </c>
      <c r="AB127" s="19">
        <f>ROUND(Budget!AB127*80%,0)</f>
        <v>0</v>
      </c>
      <c r="AC127" s="19">
        <f>ROUND(Budget!AC127*80%,0)</f>
        <v>0</v>
      </c>
      <c r="AD127" s="19">
        <f>ROUND(Budget!AD127*80%,0)</f>
        <v>0</v>
      </c>
      <c r="AE127" s="19">
        <f>ROUND(Budget!AE127*80%,0)</f>
        <v>0</v>
      </c>
      <c r="AF127" s="19">
        <f>ROUND(Budget!AF127*80%,0)</f>
        <v>0</v>
      </c>
      <c r="AG127" s="19">
        <f>ROUND(Budget!AG127*80%,0)</f>
        <v>0</v>
      </c>
      <c r="AH127" s="19">
        <f>ROUND(Budget!AH127*80%,0)</f>
        <v>0</v>
      </c>
      <c r="AI127" s="19">
        <f>ROUND(Budget!AI127*80%,0)</f>
        <v>0</v>
      </c>
      <c r="AJ127" s="19">
        <f>ROUND(Budget!AJ127*80%,0)</f>
        <v>0</v>
      </c>
      <c r="AK127" s="19">
        <f>ROUND(Budget!AK127*80%,0)</f>
        <v>0</v>
      </c>
      <c r="AL127" s="19">
        <f>ROUND(Budget!AL127*80%,0)</f>
        <v>0</v>
      </c>
      <c r="AM127" s="19">
        <f>ROUND(Budget!AM127*80%,0)</f>
        <v>0</v>
      </c>
      <c r="AN127" s="19">
        <f>ROUND(Budget!AN127*80%,0)</f>
        <v>0</v>
      </c>
      <c r="AO127" s="19">
        <f>ROUND(Budget!AO127*80%,0)</f>
        <v>0</v>
      </c>
      <c r="AP127" s="19">
        <f>ROUND(Budget!AP127*80%,0)</f>
        <v>0</v>
      </c>
      <c r="AQ127" s="19">
        <f>ROUND(Budget!AQ127*80%,0)</f>
        <v>0</v>
      </c>
      <c r="AR127" s="19">
        <f>ROUND(Budget!AR127*80%,0)</f>
        <v>0</v>
      </c>
      <c r="AS127" s="19">
        <f>ROUND(Budget!AS127*80%,0)</f>
        <v>0</v>
      </c>
      <c r="AT127" s="19">
        <f>ROUND(Budget!AT127*80%,0)</f>
        <v>0</v>
      </c>
      <c r="AU127" s="19">
        <f>ROUND(Budget!AU127*80%,0)</f>
        <v>0</v>
      </c>
      <c r="AV127" s="19">
        <f>ROUND(Budget!AV127*80%,0)</f>
        <v>0</v>
      </c>
      <c r="AW127" s="19">
        <f>ROUND(Budget!AW127*80%,0)</f>
        <v>0</v>
      </c>
      <c r="AX127" s="19">
        <f>ROUND(Budget!AX127*80%,0)</f>
        <v>0</v>
      </c>
      <c r="AY127" s="19">
        <f>ROUND(Budget!AY127*80%,0)</f>
        <v>0</v>
      </c>
      <c r="AZ127" s="19">
        <f>ROUND(Budget!AZ127*80%,0)</f>
        <v>0</v>
      </c>
      <c r="BA127" s="19">
        <f>ROUND(Budget!BA127*80%,0)</f>
        <v>0</v>
      </c>
      <c r="BB127" s="19">
        <f>ROUND(Budget!BB127*80%,0)</f>
        <v>0</v>
      </c>
      <c r="BC127" s="19">
        <f>ROUND(Budget!BC127*80%,0)</f>
        <v>0</v>
      </c>
      <c r="BD127" s="19">
        <f>ROUND(Budget!BD127*80%,0)</f>
        <v>0</v>
      </c>
      <c r="BE127" s="19">
        <f>ROUND(Budget!BE127*80%,0)</f>
        <v>0</v>
      </c>
      <c r="BF127" s="19">
        <f>ROUND(Budget!BF127*80%,0)</f>
        <v>0</v>
      </c>
      <c r="BG127" s="16">
        <f t="shared" si="8"/>
        <v>14422</v>
      </c>
      <c r="BH127" s="16">
        <f t="shared" si="8"/>
        <v>0</v>
      </c>
      <c r="BI127" s="104">
        <f t="shared" si="5"/>
        <v>14422</v>
      </c>
      <c r="BJ127" s="104">
        <f t="shared" si="6"/>
        <v>0</v>
      </c>
      <c r="BK127" s="105">
        <f t="shared" si="7"/>
        <v>0</v>
      </c>
      <c r="BL127" s="106"/>
      <c r="BM127" s="105"/>
      <c r="BN127" s="106"/>
    </row>
    <row r="128" spans="1:66" x14ac:dyDescent="0.3">
      <c r="A128" s="26">
        <v>76.151699999999991</v>
      </c>
      <c r="B128" s="107" t="s">
        <v>1510</v>
      </c>
      <c r="C128" s="19">
        <f>ROUND(Budget!C128*80%,0)</f>
        <v>0</v>
      </c>
      <c r="D128" s="19">
        <f>ROUND(Budget!D128*80%,0)</f>
        <v>0</v>
      </c>
      <c r="E128" s="19">
        <f>ROUND(Budget!E128*80%,0)</f>
        <v>0</v>
      </c>
      <c r="F128" s="19">
        <f>ROUND(Budget!F128*80%,0)</f>
        <v>0</v>
      </c>
      <c r="G128" s="19">
        <f>ROUND(Budget!G128*80%,0)</f>
        <v>0</v>
      </c>
      <c r="H128" s="19">
        <f>ROUND(Budget!H128*80%,0)</f>
        <v>0</v>
      </c>
      <c r="I128" s="19">
        <f>ROUND(Budget!I128*80%,0)</f>
        <v>0</v>
      </c>
      <c r="J128" s="19">
        <f>ROUND(Budget!J128*80%,0)</f>
        <v>0</v>
      </c>
      <c r="K128" s="19">
        <f>ROUND(Budget!K128*80%,0)</f>
        <v>0</v>
      </c>
      <c r="L128" s="19">
        <f>ROUND(Budget!L128*80%,0)</f>
        <v>0</v>
      </c>
      <c r="M128" s="19">
        <f>ROUND(Budget!M128*80%,0)</f>
        <v>0</v>
      </c>
      <c r="N128" s="19">
        <f>ROUND(Budget!N128*80%,0)</f>
        <v>0</v>
      </c>
      <c r="O128" s="19">
        <f>ROUND(Budget!O128*80%,0)</f>
        <v>0</v>
      </c>
      <c r="P128" s="19">
        <f>ROUND(Budget!P128*80%,0)</f>
        <v>0</v>
      </c>
      <c r="Q128" s="19">
        <f>ROUND(Budget!Q128*80%,0)</f>
        <v>0</v>
      </c>
      <c r="R128" s="19">
        <f>ROUND(Budget!R128*80%,0)</f>
        <v>0</v>
      </c>
      <c r="S128" s="19">
        <f>ROUND(Budget!S128*80%,0)</f>
        <v>0</v>
      </c>
      <c r="T128" s="19">
        <f>ROUND(Budget!T128*80%,0)</f>
        <v>0</v>
      </c>
      <c r="U128" s="19">
        <f>ROUND(Budget!U128*80%,0)</f>
        <v>0</v>
      </c>
      <c r="V128" s="19">
        <f>ROUND(Budget!V128*80%,0)</f>
        <v>0</v>
      </c>
      <c r="W128" s="19">
        <f>ROUND(Budget!W128*80%,0)</f>
        <v>0</v>
      </c>
      <c r="X128" s="19">
        <f>ROUND(Budget!X128*80%,0)</f>
        <v>0</v>
      </c>
      <c r="Y128" s="19">
        <f>ROUND(Budget!Y128*80%,0)</f>
        <v>0</v>
      </c>
      <c r="Z128" s="19">
        <f>ROUND(Budget!Z128*80%,0)</f>
        <v>0</v>
      </c>
      <c r="AA128" s="19">
        <f>ROUND(Budget!AA128*80%,0)</f>
        <v>0</v>
      </c>
      <c r="AB128" s="19">
        <f>ROUND(Budget!AB128*80%,0)</f>
        <v>0</v>
      </c>
      <c r="AC128" s="19">
        <f>ROUND(Budget!AC128*80%,0)</f>
        <v>0</v>
      </c>
      <c r="AD128" s="19">
        <f>ROUND(Budget!AD128*80%,0)</f>
        <v>0</v>
      </c>
      <c r="AE128" s="19">
        <f>ROUND(Budget!AE128*80%,0)</f>
        <v>0</v>
      </c>
      <c r="AF128" s="19">
        <f>ROUND(Budget!AF128*80%,0)</f>
        <v>0</v>
      </c>
      <c r="AG128" s="19">
        <f>ROUND(Budget!AG128*80%,0)</f>
        <v>0</v>
      </c>
      <c r="AH128" s="19">
        <f>ROUND(Budget!AH128*80%,0)</f>
        <v>0</v>
      </c>
      <c r="AI128" s="19">
        <f>ROUND(Budget!AI128*80%,0)</f>
        <v>131492</v>
      </c>
      <c r="AJ128" s="19">
        <f>ROUND(Budget!AJ128*80%,0)</f>
        <v>0</v>
      </c>
      <c r="AK128" s="19">
        <f>ROUND(Budget!AK128*80%,0)</f>
        <v>0</v>
      </c>
      <c r="AL128" s="19">
        <f>ROUND(Budget!AL128*80%,0)</f>
        <v>0</v>
      </c>
      <c r="AM128" s="19">
        <f>ROUND(Budget!AM128*80%,0)</f>
        <v>0</v>
      </c>
      <c r="AN128" s="19">
        <f>ROUND(Budget!AN128*80%,0)</f>
        <v>0</v>
      </c>
      <c r="AO128" s="19">
        <f>ROUND(Budget!AO128*80%,0)</f>
        <v>0</v>
      </c>
      <c r="AP128" s="19">
        <f>ROUND(Budget!AP128*80%,0)</f>
        <v>0</v>
      </c>
      <c r="AQ128" s="19">
        <f>ROUND(Budget!AQ128*80%,0)</f>
        <v>0</v>
      </c>
      <c r="AR128" s="19">
        <f>ROUND(Budget!AR128*80%,0)</f>
        <v>0</v>
      </c>
      <c r="AS128" s="19">
        <f>ROUND(Budget!AS128*80%,0)</f>
        <v>0</v>
      </c>
      <c r="AT128" s="19">
        <f>ROUND(Budget!AT128*80%,0)</f>
        <v>0</v>
      </c>
      <c r="AU128" s="19">
        <f>ROUND(Budget!AU128*80%,0)</f>
        <v>0</v>
      </c>
      <c r="AV128" s="19">
        <f>ROUND(Budget!AV128*80%,0)</f>
        <v>0</v>
      </c>
      <c r="AW128" s="19">
        <f>ROUND(Budget!AW128*80%,0)</f>
        <v>7778038</v>
      </c>
      <c r="AX128" s="19">
        <f>ROUND(Budget!AX128*80%,0)</f>
        <v>0</v>
      </c>
      <c r="AY128" s="19">
        <f>ROUND(Budget!AY128*80%,0)</f>
        <v>0</v>
      </c>
      <c r="AZ128" s="19">
        <f>ROUND(Budget!AZ128*80%,0)</f>
        <v>0</v>
      </c>
      <c r="BA128" s="19">
        <f>ROUND(Budget!BA128*80%,0)</f>
        <v>0</v>
      </c>
      <c r="BB128" s="19">
        <f>ROUND(Budget!BB128*80%,0)</f>
        <v>0</v>
      </c>
      <c r="BC128" s="19">
        <f>ROUND(Budget!BC128*80%,0)</f>
        <v>0</v>
      </c>
      <c r="BD128" s="19">
        <f>ROUND(Budget!BD128*80%,0)</f>
        <v>0</v>
      </c>
      <c r="BE128" s="19">
        <f>ROUND(Budget!BE128*80%,0)</f>
        <v>0</v>
      </c>
      <c r="BF128" s="19">
        <f>ROUND(Budget!BF128*80%,0)</f>
        <v>0</v>
      </c>
      <c r="BG128" s="16">
        <f t="shared" si="8"/>
        <v>7909530</v>
      </c>
      <c r="BH128" s="16">
        <f t="shared" si="8"/>
        <v>0</v>
      </c>
      <c r="BI128" s="104">
        <f t="shared" si="5"/>
        <v>7909530</v>
      </c>
      <c r="BJ128" s="104">
        <f t="shared" si="6"/>
        <v>0</v>
      </c>
      <c r="BK128" s="105">
        <f t="shared" si="7"/>
        <v>0</v>
      </c>
      <c r="BL128" s="106"/>
      <c r="BM128" s="105"/>
      <c r="BN128" s="106"/>
    </row>
    <row r="129" spans="1:66" x14ac:dyDescent="0.3">
      <c r="A129" s="26">
        <v>76.152699999999996</v>
      </c>
      <c r="B129" s="107" t="s">
        <v>1511</v>
      </c>
      <c r="C129" s="19">
        <f>ROUND(Budget!C129*80%,0)</f>
        <v>5560</v>
      </c>
      <c r="D129" s="19">
        <f>ROUND(Budget!D129*80%,0)</f>
        <v>0</v>
      </c>
      <c r="E129" s="19">
        <f>ROUND(Budget!E129*80%,0)</f>
        <v>0</v>
      </c>
      <c r="F129" s="19">
        <f>ROUND(Budget!F129*80%,0)</f>
        <v>0</v>
      </c>
      <c r="G129" s="19">
        <f>ROUND(Budget!G129*80%,0)</f>
        <v>0</v>
      </c>
      <c r="H129" s="19">
        <f>ROUND(Budget!H129*80%,0)</f>
        <v>0</v>
      </c>
      <c r="I129" s="19">
        <f>ROUND(Budget!I129*80%,0)</f>
        <v>0</v>
      </c>
      <c r="J129" s="19">
        <f>ROUND(Budget!J129*80%,0)</f>
        <v>0</v>
      </c>
      <c r="K129" s="19">
        <f>ROUND(Budget!K129*80%,0)</f>
        <v>0</v>
      </c>
      <c r="L129" s="19">
        <f>ROUND(Budget!L129*80%,0)</f>
        <v>0</v>
      </c>
      <c r="M129" s="19">
        <f>ROUND(Budget!M129*80%,0)</f>
        <v>0</v>
      </c>
      <c r="N129" s="19">
        <f>ROUND(Budget!N129*80%,0)</f>
        <v>0</v>
      </c>
      <c r="O129" s="19">
        <f>ROUND(Budget!O129*80%,0)</f>
        <v>1680</v>
      </c>
      <c r="P129" s="19">
        <f>ROUND(Budget!P129*80%,0)</f>
        <v>0</v>
      </c>
      <c r="Q129" s="19">
        <f>ROUND(Budget!Q129*80%,0)</f>
        <v>7120</v>
      </c>
      <c r="R129" s="19">
        <f>ROUND(Budget!R129*80%,0)</f>
        <v>0</v>
      </c>
      <c r="S129" s="19">
        <f>ROUND(Budget!S129*80%,0)</f>
        <v>0</v>
      </c>
      <c r="T129" s="19">
        <f>ROUND(Budget!T129*80%,0)</f>
        <v>0</v>
      </c>
      <c r="U129" s="19">
        <f>ROUND(Budget!U129*80%,0)</f>
        <v>7108</v>
      </c>
      <c r="V129" s="19">
        <f>ROUND(Budget!V129*80%,0)</f>
        <v>0</v>
      </c>
      <c r="W129" s="19">
        <f>ROUND(Budget!W129*80%,0)</f>
        <v>0</v>
      </c>
      <c r="X129" s="19">
        <f>ROUND(Budget!X129*80%,0)</f>
        <v>0</v>
      </c>
      <c r="Y129" s="19">
        <f>ROUND(Budget!Y129*80%,0)</f>
        <v>0</v>
      </c>
      <c r="Z129" s="19">
        <f>ROUND(Budget!Z129*80%,0)</f>
        <v>0</v>
      </c>
      <c r="AA129" s="19">
        <f>ROUND(Budget!AA129*80%,0)</f>
        <v>0</v>
      </c>
      <c r="AB129" s="19">
        <f>ROUND(Budget!AB129*80%,0)</f>
        <v>0</v>
      </c>
      <c r="AC129" s="19">
        <f>ROUND(Budget!AC129*80%,0)</f>
        <v>0</v>
      </c>
      <c r="AD129" s="19">
        <f>ROUND(Budget!AD129*80%,0)</f>
        <v>0</v>
      </c>
      <c r="AE129" s="19">
        <f>ROUND(Budget!AE129*80%,0)</f>
        <v>1632</v>
      </c>
      <c r="AF129" s="19">
        <f>ROUND(Budget!AF129*80%,0)</f>
        <v>0</v>
      </c>
      <c r="AG129" s="19">
        <f>ROUND(Budget!AG129*80%,0)</f>
        <v>0</v>
      </c>
      <c r="AH129" s="19">
        <f>ROUND(Budget!AH129*80%,0)</f>
        <v>0</v>
      </c>
      <c r="AI129" s="19">
        <f>ROUND(Budget!AI129*80%,0)</f>
        <v>0</v>
      </c>
      <c r="AJ129" s="19">
        <f>ROUND(Budget!AJ129*80%,0)</f>
        <v>0</v>
      </c>
      <c r="AK129" s="19">
        <f>ROUND(Budget!AK129*80%,0)</f>
        <v>2319</v>
      </c>
      <c r="AL129" s="19">
        <f>ROUND(Budget!AL129*80%,0)</f>
        <v>0</v>
      </c>
      <c r="AM129" s="19">
        <f>ROUND(Budget!AM129*80%,0)</f>
        <v>0</v>
      </c>
      <c r="AN129" s="19">
        <f>ROUND(Budget!AN129*80%,0)</f>
        <v>0</v>
      </c>
      <c r="AO129" s="19">
        <f>ROUND(Budget!AO129*80%,0)</f>
        <v>5631</v>
      </c>
      <c r="AP129" s="19">
        <f>ROUND(Budget!AP129*80%,0)</f>
        <v>0</v>
      </c>
      <c r="AQ129" s="19">
        <f>ROUND(Budget!AQ129*80%,0)</f>
        <v>7408</v>
      </c>
      <c r="AR129" s="19">
        <f>ROUND(Budget!AR129*80%,0)</f>
        <v>0</v>
      </c>
      <c r="AS129" s="19">
        <f>ROUND(Budget!AS129*80%,0)</f>
        <v>3133</v>
      </c>
      <c r="AT129" s="19">
        <f>ROUND(Budget!AT129*80%,0)</f>
        <v>0</v>
      </c>
      <c r="AU129" s="19">
        <f>ROUND(Budget!AU129*80%,0)</f>
        <v>3881</v>
      </c>
      <c r="AV129" s="19">
        <f>ROUND(Budget!AV129*80%,0)</f>
        <v>0</v>
      </c>
      <c r="AW129" s="19">
        <f>ROUND(Budget!AW129*80%,0)</f>
        <v>21515</v>
      </c>
      <c r="AX129" s="19">
        <f>ROUND(Budget!AX129*80%,0)</f>
        <v>0</v>
      </c>
      <c r="AY129" s="19">
        <f>ROUND(Budget!AY129*80%,0)</f>
        <v>0</v>
      </c>
      <c r="AZ129" s="19">
        <f>ROUND(Budget!AZ129*80%,0)</f>
        <v>0</v>
      </c>
      <c r="BA129" s="19">
        <f>ROUND(Budget!BA129*80%,0)</f>
        <v>0</v>
      </c>
      <c r="BB129" s="19">
        <f>ROUND(Budget!BB129*80%,0)</f>
        <v>0</v>
      </c>
      <c r="BC129" s="19">
        <f>ROUND(Budget!BC129*80%,0)</f>
        <v>0</v>
      </c>
      <c r="BD129" s="19">
        <f>ROUND(Budget!BD129*80%,0)</f>
        <v>0</v>
      </c>
      <c r="BE129" s="19">
        <f>ROUND(Budget!BE129*80%,0)</f>
        <v>0</v>
      </c>
      <c r="BF129" s="19">
        <f>ROUND(Budget!BF129*80%,0)</f>
        <v>0</v>
      </c>
      <c r="BG129" s="16">
        <f t="shared" si="8"/>
        <v>66987</v>
      </c>
      <c r="BH129" s="16">
        <f t="shared" si="8"/>
        <v>0</v>
      </c>
      <c r="BI129" s="104">
        <f t="shared" si="5"/>
        <v>66987</v>
      </c>
      <c r="BJ129" s="104">
        <f t="shared" si="6"/>
        <v>0</v>
      </c>
      <c r="BK129" s="105">
        <f t="shared" si="7"/>
        <v>0</v>
      </c>
      <c r="BL129" s="106"/>
      <c r="BM129" s="105"/>
      <c r="BN129" s="106"/>
    </row>
    <row r="130" spans="1:66" x14ac:dyDescent="0.3">
      <c r="A130" s="26">
        <v>76.153700000000001</v>
      </c>
      <c r="B130" s="107" t="s">
        <v>1512</v>
      </c>
      <c r="C130" s="19">
        <f>ROUND(Budget!C130*80%,0)</f>
        <v>1492233</v>
      </c>
      <c r="D130" s="19">
        <f>ROUND(Budget!D130*80%,0)</f>
        <v>0</v>
      </c>
      <c r="E130" s="19">
        <f>ROUND(Budget!E130*80%,0)</f>
        <v>551546</v>
      </c>
      <c r="F130" s="19">
        <f>ROUND(Budget!F130*80%,0)</f>
        <v>0</v>
      </c>
      <c r="G130" s="19">
        <f>ROUND(Budget!G130*80%,0)</f>
        <v>429705</v>
      </c>
      <c r="H130" s="19">
        <f>ROUND(Budget!H130*80%,0)</f>
        <v>0</v>
      </c>
      <c r="I130" s="19">
        <f>ROUND(Budget!I130*80%,0)</f>
        <v>429705</v>
      </c>
      <c r="J130" s="19">
        <f>ROUND(Budget!J130*80%,0)</f>
        <v>0</v>
      </c>
      <c r="K130" s="19">
        <f>ROUND(Budget!K130*80%,0)</f>
        <v>98947</v>
      </c>
      <c r="L130" s="19">
        <f>ROUND(Budget!L130*80%,0)</f>
        <v>0</v>
      </c>
      <c r="M130" s="19">
        <f>ROUND(Budget!M130*80%,0)</f>
        <v>328449</v>
      </c>
      <c r="N130" s="19">
        <f>ROUND(Budget!N130*80%,0)</f>
        <v>0</v>
      </c>
      <c r="O130" s="19">
        <f>ROUND(Budget!O130*80%,0)</f>
        <v>378622</v>
      </c>
      <c r="P130" s="19">
        <f>ROUND(Budget!P130*80%,0)</f>
        <v>0</v>
      </c>
      <c r="Q130" s="19">
        <f>ROUND(Budget!Q130*80%,0)</f>
        <v>416588</v>
      </c>
      <c r="R130" s="19">
        <f>ROUND(Budget!R130*80%,0)</f>
        <v>0</v>
      </c>
      <c r="S130" s="19">
        <f>ROUND(Budget!S130*80%,0)</f>
        <v>761965</v>
      </c>
      <c r="T130" s="19">
        <f>ROUND(Budget!T130*80%,0)</f>
        <v>0</v>
      </c>
      <c r="U130" s="19">
        <f>ROUND(Budget!U130*80%,0)</f>
        <v>210187</v>
      </c>
      <c r="V130" s="19">
        <f>ROUND(Budget!V130*80%,0)</f>
        <v>0</v>
      </c>
      <c r="W130" s="19">
        <f>ROUND(Budget!W130*80%,0)</f>
        <v>252971</v>
      </c>
      <c r="X130" s="19">
        <f>ROUND(Budget!X130*80%,0)</f>
        <v>0</v>
      </c>
      <c r="Y130" s="19">
        <f>ROUND(Budget!Y130*80%,0)</f>
        <v>112628</v>
      </c>
      <c r="Z130" s="19">
        <f>ROUND(Budget!Z130*80%,0)</f>
        <v>0</v>
      </c>
      <c r="AA130" s="19">
        <f>ROUND(Budget!AA130*80%,0)</f>
        <v>135237</v>
      </c>
      <c r="AB130" s="19">
        <f>ROUND(Budget!AB130*80%,0)</f>
        <v>0</v>
      </c>
      <c r="AC130" s="19">
        <f>ROUND(Budget!AC130*80%,0)</f>
        <v>667098</v>
      </c>
      <c r="AD130" s="19">
        <f>ROUND(Budget!AD130*80%,0)</f>
        <v>0</v>
      </c>
      <c r="AE130" s="19">
        <f>ROUND(Budget!AE130*80%,0)</f>
        <v>162045</v>
      </c>
      <c r="AF130" s="19">
        <f>ROUND(Budget!AF130*80%,0)</f>
        <v>0</v>
      </c>
      <c r="AG130" s="19">
        <f>ROUND(Budget!AG130*80%,0)</f>
        <v>184808</v>
      </c>
      <c r="AH130" s="19">
        <f>ROUND(Budget!AH130*80%,0)</f>
        <v>0</v>
      </c>
      <c r="AI130" s="19">
        <f>ROUND(Budget!AI130*80%,0)</f>
        <v>230759</v>
      </c>
      <c r="AJ130" s="19">
        <f>ROUND(Budget!AJ130*80%,0)</f>
        <v>0</v>
      </c>
      <c r="AK130" s="19">
        <f>ROUND(Budget!AK130*80%,0)</f>
        <v>163251</v>
      </c>
      <c r="AL130" s="19">
        <f>ROUND(Budget!AL130*80%,0)</f>
        <v>0</v>
      </c>
      <c r="AM130" s="19">
        <f>ROUND(Budget!AM130*80%,0)</f>
        <v>437066</v>
      </c>
      <c r="AN130" s="19">
        <f>ROUND(Budget!AN130*80%,0)</f>
        <v>0</v>
      </c>
      <c r="AO130" s="19">
        <f>ROUND(Budget!AO130*80%,0)</f>
        <v>64558</v>
      </c>
      <c r="AP130" s="19">
        <f>ROUND(Budget!AP130*80%,0)</f>
        <v>0</v>
      </c>
      <c r="AQ130" s="19">
        <f>ROUND(Budget!AQ130*80%,0)</f>
        <v>75300</v>
      </c>
      <c r="AR130" s="19">
        <f>ROUND(Budget!AR130*80%,0)</f>
        <v>0</v>
      </c>
      <c r="AS130" s="19">
        <f>ROUND(Budget!AS130*80%,0)</f>
        <v>70910</v>
      </c>
      <c r="AT130" s="19">
        <f>ROUND(Budget!AT130*80%,0)</f>
        <v>0</v>
      </c>
      <c r="AU130" s="19">
        <f>ROUND(Budget!AU130*80%,0)</f>
        <v>75804</v>
      </c>
      <c r="AV130" s="19">
        <f>ROUND(Budget!AV130*80%,0)</f>
        <v>0</v>
      </c>
      <c r="AW130" s="19">
        <f>ROUND(Budget!AW130*80%,0)</f>
        <v>667462</v>
      </c>
      <c r="AX130" s="19">
        <f>ROUND(Budget!AX130*80%,0)</f>
        <v>0</v>
      </c>
      <c r="AY130" s="19">
        <f>ROUND(Budget!AY130*80%,0)</f>
        <v>0</v>
      </c>
      <c r="AZ130" s="19">
        <f>ROUND(Budget!AZ130*80%,0)</f>
        <v>0</v>
      </c>
      <c r="BA130" s="19">
        <f>ROUND(Budget!BA130*80%,0)</f>
        <v>0</v>
      </c>
      <c r="BB130" s="19">
        <f>ROUND(Budget!BB130*80%,0)</f>
        <v>0</v>
      </c>
      <c r="BC130" s="19">
        <f>ROUND(Budget!BC130*80%,0)</f>
        <v>0</v>
      </c>
      <c r="BD130" s="19">
        <f>ROUND(Budget!BD130*80%,0)</f>
        <v>0</v>
      </c>
      <c r="BE130" s="19">
        <f>ROUND(Budget!BE130*80%,0)</f>
        <v>0</v>
      </c>
      <c r="BF130" s="19">
        <f>ROUND(Budget!BF130*80%,0)</f>
        <v>0</v>
      </c>
      <c r="BG130" s="16">
        <f t="shared" si="8"/>
        <v>8397844</v>
      </c>
      <c r="BH130" s="16">
        <f t="shared" si="8"/>
        <v>0</v>
      </c>
      <c r="BI130" s="104">
        <f t="shared" si="5"/>
        <v>8397844</v>
      </c>
      <c r="BJ130" s="104">
        <f t="shared" si="6"/>
        <v>0</v>
      </c>
      <c r="BK130" s="105">
        <f t="shared" si="7"/>
        <v>135237</v>
      </c>
      <c r="BL130" s="106"/>
      <c r="BM130" s="105"/>
      <c r="BN130" s="106"/>
    </row>
    <row r="131" spans="1:66" x14ac:dyDescent="0.3">
      <c r="A131" s="26">
        <v>76.153800000000004</v>
      </c>
      <c r="B131" s="107" t="s">
        <v>1513</v>
      </c>
      <c r="C131" s="19">
        <f>ROUND(Budget!C131*80%,0)</f>
        <v>0</v>
      </c>
      <c r="D131" s="19">
        <f>ROUND(Budget!D131*80%,0)</f>
        <v>0</v>
      </c>
      <c r="E131" s="19">
        <f>ROUND(Budget!E131*80%,0)</f>
        <v>556333</v>
      </c>
      <c r="F131" s="19">
        <f>ROUND(Budget!F131*80%,0)</f>
        <v>0</v>
      </c>
      <c r="G131" s="19">
        <f>ROUND(Budget!G131*80%,0)</f>
        <v>0</v>
      </c>
      <c r="H131" s="19">
        <f>ROUND(Budget!H131*80%,0)</f>
        <v>0</v>
      </c>
      <c r="I131" s="19">
        <f>ROUND(Budget!I131*80%,0)</f>
        <v>0</v>
      </c>
      <c r="J131" s="19">
        <f>ROUND(Budget!J131*80%,0)</f>
        <v>0</v>
      </c>
      <c r="K131" s="19">
        <f>ROUND(Budget!K131*80%,0)</f>
        <v>0</v>
      </c>
      <c r="L131" s="19">
        <f>ROUND(Budget!L131*80%,0)</f>
        <v>0</v>
      </c>
      <c r="M131" s="19">
        <f>ROUND(Budget!M131*80%,0)</f>
        <v>0</v>
      </c>
      <c r="N131" s="19">
        <f>ROUND(Budget!N131*80%,0)</f>
        <v>0</v>
      </c>
      <c r="O131" s="19">
        <f>ROUND(Budget!O131*80%,0)</f>
        <v>0</v>
      </c>
      <c r="P131" s="19">
        <f>ROUND(Budget!P131*80%,0)</f>
        <v>0</v>
      </c>
      <c r="Q131" s="19">
        <f>ROUND(Budget!Q131*80%,0)</f>
        <v>0</v>
      </c>
      <c r="R131" s="19">
        <f>ROUND(Budget!R131*80%,0)</f>
        <v>0</v>
      </c>
      <c r="S131" s="19">
        <f>ROUND(Budget!S131*80%,0)</f>
        <v>0</v>
      </c>
      <c r="T131" s="19">
        <f>ROUND(Budget!T131*80%,0)</f>
        <v>0</v>
      </c>
      <c r="U131" s="19">
        <f>ROUND(Budget!U131*80%,0)</f>
        <v>0</v>
      </c>
      <c r="V131" s="19">
        <f>ROUND(Budget!V131*80%,0)</f>
        <v>0</v>
      </c>
      <c r="W131" s="19">
        <f>ROUND(Budget!W131*80%,0)</f>
        <v>0</v>
      </c>
      <c r="X131" s="19">
        <f>ROUND(Budget!X131*80%,0)</f>
        <v>0</v>
      </c>
      <c r="Y131" s="19">
        <f>ROUND(Budget!Y131*80%,0)</f>
        <v>0</v>
      </c>
      <c r="Z131" s="19">
        <f>ROUND(Budget!Z131*80%,0)</f>
        <v>0</v>
      </c>
      <c r="AA131" s="19">
        <f>ROUND(Budget!AA131*80%,0)</f>
        <v>0</v>
      </c>
      <c r="AB131" s="19">
        <f>ROUND(Budget!AB131*80%,0)</f>
        <v>0</v>
      </c>
      <c r="AC131" s="19">
        <f>ROUND(Budget!AC131*80%,0)</f>
        <v>0</v>
      </c>
      <c r="AD131" s="19">
        <f>ROUND(Budget!AD131*80%,0)</f>
        <v>0</v>
      </c>
      <c r="AE131" s="19">
        <f>ROUND(Budget!AE131*80%,0)</f>
        <v>0</v>
      </c>
      <c r="AF131" s="19">
        <f>ROUND(Budget!AF131*80%,0)</f>
        <v>0</v>
      </c>
      <c r="AG131" s="19">
        <f>ROUND(Budget!AG131*80%,0)</f>
        <v>0</v>
      </c>
      <c r="AH131" s="19">
        <f>ROUND(Budget!AH131*80%,0)</f>
        <v>0</v>
      </c>
      <c r="AI131" s="19">
        <f>ROUND(Budget!AI131*80%,0)</f>
        <v>0</v>
      </c>
      <c r="AJ131" s="19">
        <f>ROUND(Budget!AJ131*80%,0)</f>
        <v>0</v>
      </c>
      <c r="AK131" s="19">
        <f>ROUND(Budget!AK131*80%,0)</f>
        <v>0</v>
      </c>
      <c r="AL131" s="19">
        <f>ROUND(Budget!AL131*80%,0)</f>
        <v>0</v>
      </c>
      <c r="AM131" s="19">
        <f>ROUND(Budget!AM131*80%,0)</f>
        <v>0</v>
      </c>
      <c r="AN131" s="19">
        <f>ROUND(Budget!AN131*80%,0)</f>
        <v>0</v>
      </c>
      <c r="AO131" s="19">
        <f>ROUND(Budget!AO131*80%,0)</f>
        <v>0</v>
      </c>
      <c r="AP131" s="19">
        <f>ROUND(Budget!AP131*80%,0)</f>
        <v>0</v>
      </c>
      <c r="AQ131" s="19">
        <f>ROUND(Budget!AQ131*80%,0)</f>
        <v>0</v>
      </c>
      <c r="AR131" s="19">
        <f>ROUND(Budget!AR131*80%,0)</f>
        <v>0</v>
      </c>
      <c r="AS131" s="19">
        <f>ROUND(Budget!AS131*80%,0)</f>
        <v>0</v>
      </c>
      <c r="AT131" s="19">
        <f>ROUND(Budget!AT131*80%,0)</f>
        <v>0</v>
      </c>
      <c r="AU131" s="19">
        <f>ROUND(Budget!AU131*80%,0)</f>
        <v>0</v>
      </c>
      <c r="AV131" s="19">
        <f>ROUND(Budget!AV131*80%,0)</f>
        <v>0</v>
      </c>
      <c r="AW131" s="19">
        <f>ROUND(Budget!AW131*80%,0)</f>
        <v>0</v>
      </c>
      <c r="AX131" s="19">
        <f>ROUND(Budget!AX131*80%,0)</f>
        <v>0</v>
      </c>
      <c r="AY131" s="19">
        <f>ROUND(Budget!AY131*80%,0)</f>
        <v>0</v>
      </c>
      <c r="AZ131" s="19">
        <f>ROUND(Budget!AZ131*80%,0)</f>
        <v>0</v>
      </c>
      <c r="BA131" s="19">
        <f>ROUND(Budget!BA131*80%,0)</f>
        <v>0</v>
      </c>
      <c r="BB131" s="19">
        <f>ROUND(Budget!BB131*80%,0)</f>
        <v>0</v>
      </c>
      <c r="BC131" s="19">
        <f>ROUND(Budget!BC131*80%,0)</f>
        <v>0</v>
      </c>
      <c r="BD131" s="19">
        <f>ROUND(Budget!BD131*80%,0)</f>
        <v>0</v>
      </c>
      <c r="BE131" s="19">
        <f>ROUND(Budget!BE131*80%,0)</f>
        <v>0</v>
      </c>
      <c r="BF131" s="19">
        <f>ROUND(Budget!BF131*80%,0)</f>
        <v>0</v>
      </c>
      <c r="BG131" s="16">
        <f t="shared" si="8"/>
        <v>556333</v>
      </c>
      <c r="BH131" s="16">
        <f t="shared" si="8"/>
        <v>0</v>
      </c>
      <c r="BI131" s="104">
        <f t="shared" si="5"/>
        <v>556333</v>
      </c>
      <c r="BJ131" s="104">
        <f t="shared" si="6"/>
        <v>0</v>
      </c>
      <c r="BK131" s="105">
        <f t="shared" si="7"/>
        <v>0</v>
      </c>
      <c r="BL131" s="106"/>
      <c r="BM131" s="105"/>
      <c r="BN131" s="106"/>
    </row>
    <row r="132" spans="1:66" x14ac:dyDescent="0.3">
      <c r="A132" s="26">
        <v>76.155699999999996</v>
      </c>
      <c r="B132" s="107" t="s">
        <v>1515</v>
      </c>
      <c r="C132" s="19">
        <f>ROUND(Budget!C132*80%,0)</f>
        <v>220866</v>
      </c>
      <c r="D132" s="19">
        <f>ROUND(Budget!D132*80%,0)</f>
        <v>0</v>
      </c>
      <c r="E132" s="19">
        <f>ROUND(Budget!E132*80%,0)</f>
        <v>57112</v>
      </c>
      <c r="F132" s="19">
        <f>ROUND(Budget!F132*80%,0)</f>
        <v>0</v>
      </c>
      <c r="G132" s="19">
        <f>ROUND(Budget!G132*80%,0)</f>
        <v>0</v>
      </c>
      <c r="H132" s="19">
        <f>ROUND(Budget!H132*80%,0)</f>
        <v>0</v>
      </c>
      <c r="I132" s="19">
        <f>ROUND(Budget!I132*80%,0)</f>
        <v>0</v>
      </c>
      <c r="J132" s="19">
        <f>ROUND(Budget!J132*80%,0)</f>
        <v>0</v>
      </c>
      <c r="K132" s="19">
        <f>ROUND(Budget!K132*80%,0)</f>
        <v>0</v>
      </c>
      <c r="L132" s="19">
        <f>ROUND(Budget!L132*80%,0)</f>
        <v>0</v>
      </c>
      <c r="M132" s="19">
        <f>ROUND(Budget!M132*80%,0)</f>
        <v>0</v>
      </c>
      <c r="N132" s="19">
        <f>ROUND(Budget!N132*80%,0)</f>
        <v>0</v>
      </c>
      <c r="O132" s="19">
        <f>ROUND(Budget!O132*80%,0)</f>
        <v>0</v>
      </c>
      <c r="P132" s="19">
        <f>ROUND(Budget!P132*80%,0)</f>
        <v>0</v>
      </c>
      <c r="Q132" s="19">
        <f>ROUND(Budget!Q132*80%,0)</f>
        <v>0</v>
      </c>
      <c r="R132" s="19">
        <f>ROUND(Budget!R132*80%,0)</f>
        <v>0</v>
      </c>
      <c r="S132" s="19">
        <f>ROUND(Budget!S132*80%,0)</f>
        <v>0</v>
      </c>
      <c r="T132" s="19">
        <f>ROUND(Budget!T132*80%,0)</f>
        <v>0</v>
      </c>
      <c r="U132" s="19">
        <f>ROUND(Budget!U132*80%,0)</f>
        <v>6626</v>
      </c>
      <c r="V132" s="19">
        <f>ROUND(Budget!V132*80%,0)</f>
        <v>0</v>
      </c>
      <c r="W132" s="19">
        <f>ROUND(Budget!W132*80%,0)</f>
        <v>0</v>
      </c>
      <c r="X132" s="19">
        <f>ROUND(Budget!X132*80%,0)</f>
        <v>0</v>
      </c>
      <c r="Y132" s="19">
        <f>ROUND(Budget!Y132*80%,0)</f>
        <v>0</v>
      </c>
      <c r="Z132" s="19">
        <f>ROUND(Budget!Z132*80%,0)</f>
        <v>0</v>
      </c>
      <c r="AA132" s="19">
        <f>ROUND(Budget!AA132*80%,0)</f>
        <v>0</v>
      </c>
      <c r="AB132" s="19">
        <f>ROUND(Budget!AB132*80%,0)</f>
        <v>0</v>
      </c>
      <c r="AC132" s="19">
        <f>ROUND(Budget!AC132*80%,0)</f>
        <v>0</v>
      </c>
      <c r="AD132" s="19">
        <f>ROUND(Budget!AD132*80%,0)</f>
        <v>0</v>
      </c>
      <c r="AE132" s="19">
        <f>ROUND(Budget!AE132*80%,0)</f>
        <v>0</v>
      </c>
      <c r="AF132" s="19">
        <f>ROUND(Budget!AF132*80%,0)</f>
        <v>0</v>
      </c>
      <c r="AG132" s="19">
        <f>ROUND(Budget!AG132*80%,0)</f>
        <v>55748</v>
      </c>
      <c r="AH132" s="19">
        <f>ROUND(Budget!AH132*80%,0)</f>
        <v>0</v>
      </c>
      <c r="AI132" s="19">
        <f>ROUND(Budget!AI132*80%,0)</f>
        <v>0</v>
      </c>
      <c r="AJ132" s="19">
        <f>ROUND(Budget!AJ132*80%,0)</f>
        <v>0</v>
      </c>
      <c r="AK132" s="19">
        <f>ROUND(Budget!AK132*80%,0)</f>
        <v>0</v>
      </c>
      <c r="AL132" s="19">
        <f>ROUND(Budget!AL132*80%,0)</f>
        <v>0</v>
      </c>
      <c r="AM132" s="19">
        <f>ROUND(Budget!AM132*80%,0)</f>
        <v>0</v>
      </c>
      <c r="AN132" s="19">
        <f>ROUND(Budget!AN132*80%,0)</f>
        <v>0</v>
      </c>
      <c r="AO132" s="19">
        <f>ROUND(Budget!AO132*80%,0)</f>
        <v>344602</v>
      </c>
      <c r="AP132" s="19">
        <f>ROUND(Budget!AP132*80%,0)</f>
        <v>0</v>
      </c>
      <c r="AQ132" s="19">
        <f>ROUND(Budget!AQ132*80%,0)</f>
        <v>0</v>
      </c>
      <c r="AR132" s="19">
        <f>ROUND(Budget!AR132*80%,0)</f>
        <v>0</v>
      </c>
      <c r="AS132" s="19">
        <f>ROUND(Budget!AS132*80%,0)</f>
        <v>0</v>
      </c>
      <c r="AT132" s="19">
        <f>ROUND(Budget!AT132*80%,0)</f>
        <v>0</v>
      </c>
      <c r="AU132" s="19">
        <f>ROUND(Budget!AU132*80%,0)</f>
        <v>0</v>
      </c>
      <c r="AV132" s="19">
        <f>ROUND(Budget!AV132*80%,0)</f>
        <v>0</v>
      </c>
      <c r="AW132" s="19">
        <f>ROUND(Budget!AW132*80%,0)</f>
        <v>278294</v>
      </c>
      <c r="AX132" s="19">
        <f>ROUND(Budget!AX132*80%,0)</f>
        <v>0</v>
      </c>
      <c r="AY132" s="19">
        <f>ROUND(Budget!AY132*80%,0)</f>
        <v>0</v>
      </c>
      <c r="AZ132" s="19">
        <f>ROUND(Budget!AZ132*80%,0)</f>
        <v>0</v>
      </c>
      <c r="BA132" s="19">
        <f>ROUND(Budget!BA132*80%,0)</f>
        <v>0</v>
      </c>
      <c r="BB132" s="19">
        <f>ROUND(Budget!BB132*80%,0)</f>
        <v>0</v>
      </c>
      <c r="BC132" s="19">
        <f>ROUND(Budget!BC132*80%,0)</f>
        <v>0</v>
      </c>
      <c r="BD132" s="19">
        <f>ROUND(Budget!BD132*80%,0)</f>
        <v>0</v>
      </c>
      <c r="BE132" s="19">
        <f>ROUND(Budget!BE132*80%,0)</f>
        <v>0</v>
      </c>
      <c r="BF132" s="19">
        <f>ROUND(Budget!BF132*80%,0)</f>
        <v>0</v>
      </c>
      <c r="BG132" s="16">
        <f t="shared" si="8"/>
        <v>963248</v>
      </c>
      <c r="BH132" s="16">
        <f t="shared" si="8"/>
        <v>0</v>
      </c>
      <c r="BI132" s="104">
        <f t="shared" si="5"/>
        <v>963248</v>
      </c>
      <c r="BJ132" s="104">
        <f t="shared" si="6"/>
        <v>0</v>
      </c>
      <c r="BK132" s="105">
        <f t="shared" si="7"/>
        <v>0</v>
      </c>
      <c r="BL132" s="106"/>
      <c r="BM132" s="105"/>
      <c r="BN132" s="106"/>
    </row>
    <row r="133" spans="1:66" x14ac:dyDescent="0.3">
      <c r="A133" s="26">
        <v>76.156700000000001</v>
      </c>
      <c r="B133" s="107" t="s">
        <v>1516</v>
      </c>
      <c r="C133" s="19">
        <f>ROUND(Budget!C133*80%,0)</f>
        <v>407524</v>
      </c>
      <c r="D133" s="19">
        <f>ROUND(Budget!D133*80%,0)</f>
        <v>0</v>
      </c>
      <c r="E133" s="19">
        <f>ROUND(Budget!E133*80%,0)</f>
        <v>0</v>
      </c>
      <c r="F133" s="19">
        <f>ROUND(Budget!F133*80%,0)</f>
        <v>0</v>
      </c>
      <c r="G133" s="19">
        <f>ROUND(Budget!G133*80%,0)</f>
        <v>4888</v>
      </c>
      <c r="H133" s="19">
        <f>ROUND(Budget!H133*80%,0)</f>
        <v>0</v>
      </c>
      <c r="I133" s="19">
        <f>ROUND(Budget!I133*80%,0)</f>
        <v>4888</v>
      </c>
      <c r="J133" s="19">
        <f>ROUND(Budget!J133*80%,0)</f>
        <v>0</v>
      </c>
      <c r="K133" s="19">
        <f>ROUND(Budget!K133*80%,0)</f>
        <v>0</v>
      </c>
      <c r="L133" s="19">
        <f>ROUND(Budget!L133*80%,0)</f>
        <v>0</v>
      </c>
      <c r="M133" s="19">
        <f>ROUND(Budget!M133*80%,0)</f>
        <v>22675</v>
      </c>
      <c r="N133" s="19">
        <f>ROUND(Budget!N133*80%,0)</f>
        <v>0</v>
      </c>
      <c r="O133" s="19">
        <f>ROUND(Budget!O133*80%,0)</f>
        <v>4700</v>
      </c>
      <c r="P133" s="19">
        <f>ROUND(Budget!P133*80%,0)</f>
        <v>0</v>
      </c>
      <c r="Q133" s="19">
        <f>ROUND(Budget!Q133*80%,0)</f>
        <v>50110</v>
      </c>
      <c r="R133" s="19">
        <f>ROUND(Budget!R133*80%,0)</f>
        <v>0</v>
      </c>
      <c r="S133" s="19">
        <f>ROUND(Budget!S133*80%,0)</f>
        <v>0</v>
      </c>
      <c r="T133" s="19">
        <f>ROUND(Budget!T133*80%,0)</f>
        <v>0</v>
      </c>
      <c r="U133" s="19">
        <f>ROUND(Budget!U133*80%,0)</f>
        <v>115726</v>
      </c>
      <c r="V133" s="19">
        <f>ROUND(Budget!V133*80%,0)</f>
        <v>0</v>
      </c>
      <c r="W133" s="19">
        <f>ROUND(Budget!W133*80%,0)</f>
        <v>816</v>
      </c>
      <c r="X133" s="19">
        <f>ROUND(Budget!X133*80%,0)</f>
        <v>0</v>
      </c>
      <c r="Y133" s="19">
        <f>ROUND(Budget!Y133*80%,0)</f>
        <v>42024</v>
      </c>
      <c r="Z133" s="19">
        <f>ROUND(Budget!Z133*80%,0)</f>
        <v>0</v>
      </c>
      <c r="AA133" s="19">
        <f>ROUND(Budget!AA133*80%,0)</f>
        <v>6678</v>
      </c>
      <c r="AB133" s="19">
        <f>ROUND(Budget!AB133*80%,0)</f>
        <v>0</v>
      </c>
      <c r="AC133" s="19">
        <f>ROUND(Budget!AC133*80%,0)</f>
        <v>30970</v>
      </c>
      <c r="AD133" s="19">
        <f>ROUND(Budget!AD133*80%,0)</f>
        <v>0</v>
      </c>
      <c r="AE133" s="19">
        <f>ROUND(Budget!AE133*80%,0)</f>
        <v>24057</v>
      </c>
      <c r="AF133" s="19">
        <f>ROUND(Budget!AF133*80%,0)</f>
        <v>0</v>
      </c>
      <c r="AG133" s="19">
        <f>ROUND(Budget!AG133*80%,0)</f>
        <v>145935</v>
      </c>
      <c r="AH133" s="19">
        <f>ROUND(Budget!AH133*80%,0)</f>
        <v>0</v>
      </c>
      <c r="AI133" s="19">
        <f>ROUND(Budget!AI133*80%,0)</f>
        <v>35823</v>
      </c>
      <c r="AJ133" s="19">
        <f>ROUND(Budget!AJ133*80%,0)</f>
        <v>0</v>
      </c>
      <c r="AK133" s="19">
        <f>ROUND(Budget!AK133*80%,0)</f>
        <v>19614</v>
      </c>
      <c r="AL133" s="19">
        <f>ROUND(Budget!AL133*80%,0)</f>
        <v>0</v>
      </c>
      <c r="AM133" s="19">
        <f>ROUND(Budget!AM133*80%,0)</f>
        <v>80850</v>
      </c>
      <c r="AN133" s="19">
        <f>ROUND(Budget!AN133*80%,0)</f>
        <v>0</v>
      </c>
      <c r="AO133" s="19">
        <f>ROUND(Budget!AO133*80%,0)</f>
        <v>48730</v>
      </c>
      <c r="AP133" s="19">
        <f>ROUND(Budget!AP133*80%,0)</f>
        <v>0</v>
      </c>
      <c r="AQ133" s="19">
        <f>ROUND(Budget!AQ133*80%,0)</f>
        <v>40616</v>
      </c>
      <c r="AR133" s="19">
        <f>ROUND(Budget!AR133*80%,0)</f>
        <v>0</v>
      </c>
      <c r="AS133" s="19">
        <f>ROUND(Budget!AS133*80%,0)</f>
        <v>50423</v>
      </c>
      <c r="AT133" s="19">
        <f>ROUND(Budget!AT133*80%,0)</f>
        <v>0</v>
      </c>
      <c r="AU133" s="19">
        <f>ROUND(Budget!AU133*80%,0)</f>
        <v>920</v>
      </c>
      <c r="AV133" s="19">
        <f>ROUND(Budget!AV133*80%,0)</f>
        <v>0</v>
      </c>
      <c r="AW133" s="19">
        <f>ROUND(Budget!AW133*80%,0)</f>
        <v>41294</v>
      </c>
      <c r="AX133" s="19">
        <f>ROUND(Budget!AX133*80%,0)</f>
        <v>0</v>
      </c>
      <c r="AY133" s="19">
        <f>ROUND(Budget!AY133*80%,0)</f>
        <v>0</v>
      </c>
      <c r="AZ133" s="19">
        <f>ROUND(Budget!AZ133*80%,0)</f>
        <v>0</v>
      </c>
      <c r="BA133" s="19">
        <f>ROUND(Budget!BA133*80%,0)</f>
        <v>0</v>
      </c>
      <c r="BB133" s="19">
        <f>ROUND(Budget!BB133*80%,0)</f>
        <v>0</v>
      </c>
      <c r="BC133" s="19">
        <f>ROUND(Budget!BC133*80%,0)</f>
        <v>0</v>
      </c>
      <c r="BD133" s="19">
        <f>ROUND(Budget!BD133*80%,0)</f>
        <v>0</v>
      </c>
      <c r="BE133" s="19">
        <f>ROUND(Budget!BE133*80%,0)</f>
        <v>0</v>
      </c>
      <c r="BF133" s="19">
        <f>ROUND(Budget!BF133*80%,0)</f>
        <v>0</v>
      </c>
      <c r="BG133" s="16">
        <f t="shared" si="8"/>
        <v>1179261</v>
      </c>
      <c r="BH133" s="16">
        <f t="shared" si="8"/>
        <v>0</v>
      </c>
      <c r="BI133" s="104">
        <f t="shared" ref="BI133:BI147" si="9">IF(BG133-BH133&gt;0,BG133-BH133,0)</f>
        <v>1179261</v>
      </c>
      <c r="BJ133" s="104">
        <f t="shared" ref="BJ133:BJ147" si="10">IF(BH133-BG133&gt;0,BH133-BG133,0)</f>
        <v>0</v>
      </c>
      <c r="BK133" s="105">
        <f t="shared" ref="BK133:BK148" si="11">AA133+AB133</f>
        <v>6678</v>
      </c>
      <c r="BL133" s="106"/>
      <c r="BM133" s="105"/>
      <c r="BN133" s="106"/>
    </row>
    <row r="134" spans="1:66" x14ac:dyDescent="0.3">
      <c r="A134" s="134">
        <v>76.157700000000006</v>
      </c>
      <c r="B134" s="107" t="s">
        <v>1517</v>
      </c>
      <c r="C134" s="19">
        <f>ROUND(Budget!C134*80%,0)</f>
        <v>0</v>
      </c>
      <c r="D134" s="19">
        <f>ROUND(Budget!D134*80%,0)</f>
        <v>0</v>
      </c>
      <c r="E134" s="19">
        <f>ROUND(Budget!E134*80%,0)</f>
        <v>0</v>
      </c>
      <c r="F134" s="19">
        <f>ROUND(Budget!F134*80%,0)</f>
        <v>0</v>
      </c>
      <c r="G134" s="19">
        <f>ROUND(Budget!G134*80%,0)</f>
        <v>0</v>
      </c>
      <c r="H134" s="19">
        <f>ROUND(Budget!H134*80%,0)</f>
        <v>0</v>
      </c>
      <c r="I134" s="19">
        <f>ROUND(Budget!I134*80%,0)</f>
        <v>0</v>
      </c>
      <c r="J134" s="19">
        <f>ROUND(Budget!J134*80%,0)</f>
        <v>0</v>
      </c>
      <c r="K134" s="19">
        <f>ROUND(Budget!K134*80%,0)</f>
        <v>0</v>
      </c>
      <c r="L134" s="19">
        <f>ROUND(Budget!L134*80%,0)</f>
        <v>0</v>
      </c>
      <c r="M134" s="19">
        <f>ROUND(Budget!M134*80%,0)</f>
        <v>0</v>
      </c>
      <c r="N134" s="19">
        <f>ROUND(Budget!N134*80%,0)</f>
        <v>0</v>
      </c>
      <c r="O134" s="19">
        <f>ROUND(Budget!O134*80%,0)</f>
        <v>0</v>
      </c>
      <c r="P134" s="19">
        <f>ROUND(Budget!P134*80%,0)</f>
        <v>0</v>
      </c>
      <c r="Q134" s="19">
        <f>ROUND(Budget!Q134*80%,0)</f>
        <v>0</v>
      </c>
      <c r="R134" s="19">
        <f>ROUND(Budget!R134*80%,0)</f>
        <v>0</v>
      </c>
      <c r="S134" s="19">
        <f>ROUND(Budget!S134*80%,0)</f>
        <v>0</v>
      </c>
      <c r="T134" s="19">
        <f>ROUND(Budget!T134*80%,0)</f>
        <v>0</v>
      </c>
      <c r="U134" s="19">
        <f>ROUND(Budget!U134*80%,0)</f>
        <v>0</v>
      </c>
      <c r="V134" s="19">
        <f>ROUND(Budget!V134*80%,0)</f>
        <v>0</v>
      </c>
      <c r="W134" s="19">
        <f>ROUND(Budget!W134*80%,0)</f>
        <v>0</v>
      </c>
      <c r="X134" s="19">
        <f>ROUND(Budget!X134*80%,0)</f>
        <v>0</v>
      </c>
      <c r="Y134" s="19">
        <f>ROUND(Budget!Y134*80%,0)</f>
        <v>0</v>
      </c>
      <c r="Z134" s="19">
        <f>ROUND(Budget!Z134*80%,0)</f>
        <v>0</v>
      </c>
      <c r="AA134" s="19">
        <f>ROUND(Budget!AA134*80%,0)</f>
        <v>0</v>
      </c>
      <c r="AB134" s="19">
        <f>ROUND(Budget!AB134*80%,0)</f>
        <v>0</v>
      </c>
      <c r="AC134" s="19">
        <f>ROUND(Budget!AC134*80%,0)</f>
        <v>0</v>
      </c>
      <c r="AD134" s="19">
        <f>ROUND(Budget!AD134*80%,0)</f>
        <v>0</v>
      </c>
      <c r="AE134" s="19">
        <f>ROUND(Budget!AE134*80%,0)</f>
        <v>0</v>
      </c>
      <c r="AF134" s="19">
        <f>ROUND(Budget!AF134*80%,0)</f>
        <v>0</v>
      </c>
      <c r="AG134" s="19">
        <f>ROUND(Budget!AG134*80%,0)</f>
        <v>0</v>
      </c>
      <c r="AH134" s="19">
        <f>ROUND(Budget!AH134*80%,0)</f>
        <v>0</v>
      </c>
      <c r="AI134" s="19">
        <f>ROUND(Budget!AI134*80%,0)</f>
        <v>0</v>
      </c>
      <c r="AJ134" s="19">
        <f>ROUND(Budget!AJ134*80%,0)</f>
        <v>0</v>
      </c>
      <c r="AK134" s="19">
        <f>ROUND(Budget!AK134*80%,0)</f>
        <v>0</v>
      </c>
      <c r="AL134" s="19">
        <f>ROUND(Budget!AL134*80%,0)</f>
        <v>0</v>
      </c>
      <c r="AM134" s="19">
        <f>ROUND(Budget!AM134*80%,0)</f>
        <v>0</v>
      </c>
      <c r="AN134" s="19">
        <f>ROUND(Budget!AN134*80%,0)</f>
        <v>0</v>
      </c>
      <c r="AO134" s="19">
        <f>ROUND(Budget!AO134*80%,0)</f>
        <v>0</v>
      </c>
      <c r="AP134" s="19">
        <f>ROUND(Budget!AP134*80%,0)</f>
        <v>0</v>
      </c>
      <c r="AQ134" s="19">
        <f>ROUND(Budget!AQ134*80%,0)</f>
        <v>0</v>
      </c>
      <c r="AR134" s="19">
        <f>ROUND(Budget!AR134*80%,0)</f>
        <v>0</v>
      </c>
      <c r="AS134" s="19">
        <f>ROUND(Budget!AS134*80%,0)</f>
        <v>0</v>
      </c>
      <c r="AT134" s="19">
        <f>ROUND(Budget!AT134*80%,0)</f>
        <v>0</v>
      </c>
      <c r="AU134" s="19">
        <f>ROUND(Budget!AU134*80%,0)</f>
        <v>0</v>
      </c>
      <c r="AV134" s="19">
        <f>ROUND(Budget!AV134*80%,0)</f>
        <v>0</v>
      </c>
      <c r="AW134" s="19">
        <f>ROUND(Budget!AW134*80%,0)</f>
        <v>1520000</v>
      </c>
      <c r="AX134" s="19">
        <f>ROUND(Budget!AX134*80%,0)</f>
        <v>0</v>
      </c>
      <c r="AY134" s="19">
        <f>ROUND(Budget!AY134*80%,0)</f>
        <v>0</v>
      </c>
      <c r="AZ134" s="19">
        <f>ROUND(Budget!AZ134*80%,0)</f>
        <v>0</v>
      </c>
      <c r="BA134" s="19">
        <f>ROUND(Budget!BA134*80%,0)</f>
        <v>0</v>
      </c>
      <c r="BB134" s="19">
        <f>ROUND(Budget!BB134*80%,0)</f>
        <v>0</v>
      </c>
      <c r="BC134" s="19">
        <f>ROUND(Budget!BC134*80%,0)</f>
        <v>0</v>
      </c>
      <c r="BD134" s="19">
        <f>ROUND(Budget!BD134*80%,0)</f>
        <v>0</v>
      </c>
      <c r="BE134" s="19">
        <f>ROUND(Budget!BE134*80%,0)</f>
        <v>0</v>
      </c>
      <c r="BF134" s="19">
        <f>ROUND(Budget!BF134*80%,0)</f>
        <v>0</v>
      </c>
      <c r="BG134" s="16">
        <f t="shared" si="8"/>
        <v>1520000</v>
      </c>
      <c r="BH134" s="16">
        <f t="shared" si="8"/>
        <v>0</v>
      </c>
      <c r="BI134" s="104">
        <f t="shared" si="9"/>
        <v>1520000</v>
      </c>
      <c r="BJ134" s="104">
        <f t="shared" si="10"/>
        <v>0</v>
      </c>
      <c r="BK134" s="105">
        <f t="shared" si="11"/>
        <v>0</v>
      </c>
      <c r="BL134" s="106"/>
      <c r="BM134" s="105"/>
      <c r="BN134" s="106"/>
    </row>
    <row r="135" spans="1:66" x14ac:dyDescent="0.3">
      <c r="A135" s="134">
        <v>76.158699999999996</v>
      </c>
      <c r="B135" s="107" t="s">
        <v>1518</v>
      </c>
      <c r="C135" s="19">
        <f>ROUND(Budget!C135*80%,0)</f>
        <v>628324</v>
      </c>
      <c r="D135" s="19">
        <f>ROUND(Budget!D135*80%,0)</f>
        <v>0</v>
      </c>
      <c r="E135" s="19">
        <f>ROUND(Budget!E135*80%,0)</f>
        <v>3595163</v>
      </c>
      <c r="F135" s="19">
        <f>ROUND(Budget!F135*80%,0)</f>
        <v>0</v>
      </c>
      <c r="G135" s="19">
        <f>ROUND(Budget!G135*80%,0)</f>
        <v>869756</v>
      </c>
      <c r="H135" s="19">
        <f>ROUND(Budget!H135*80%,0)</f>
        <v>0</v>
      </c>
      <c r="I135" s="19">
        <f>ROUND(Budget!I135*80%,0)</f>
        <v>869756</v>
      </c>
      <c r="J135" s="19">
        <f>ROUND(Budget!J135*80%,0)</f>
        <v>0</v>
      </c>
      <c r="K135" s="19">
        <f>ROUND(Budget!K135*80%,0)</f>
        <v>64866</v>
      </c>
      <c r="L135" s="19">
        <f>ROUND(Budget!L135*80%,0)</f>
        <v>0</v>
      </c>
      <c r="M135" s="19">
        <f>ROUND(Budget!M135*80%,0)</f>
        <v>338392</v>
      </c>
      <c r="N135" s="19">
        <f>ROUND(Budget!N135*80%,0)</f>
        <v>0</v>
      </c>
      <c r="O135" s="19">
        <f>ROUND(Budget!O135*80%,0)</f>
        <v>256240</v>
      </c>
      <c r="P135" s="19">
        <f>ROUND(Budget!P135*80%,0)</f>
        <v>0</v>
      </c>
      <c r="Q135" s="19">
        <f>ROUND(Budget!Q135*80%,0)</f>
        <v>668253</v>
      </c>
      <c r="R135" s="19">
        <f>ROUND(Budget!R135*80%,0)</f>
        <v>0</v>
      </c>
      <c r="S135" s="19">
        <f>ROUND(Budget!S135*80%,0)</f>
        <v>781627</v>
      </c>
      <c r="T135" s="19">
        <f>ROUND(Budget!T135*80%,0)</f>
        <v>0</v>
      </c>
      <c r="U135" s="19">
        <f>ROUND(Budget!U135*80%,0)</f>
        <v>224666</v>
      </c>
      <c r="V135" s="19">
        <f>ROUND(Budget!V135*80%,0)</f>
        <v>0</v>
      </c>
      <c r="W135" s="19">
        <f>ROUND(Budget!W135*80%,0)</f>
        <v>130986</v>
      </c>
      <c r="X135" s="19">
        <f>ROUND(Budget!X135*80%,0)</f>
        <v>0</v>
      </c>
      <c r="Y135" s="19">
        <f>ROUND(Budget!Y135*80%,0)</f>
        <v>103311</v>
      </c>
      <c r="Z135" s="19">
        <f>ROUND(Budget!Z135*80%,0)</f>
        <v>0</v>
      </c>
      <c r="AA135" s="19">
        <f>ROUND(Budget!AA135*80%,0)</f>
        <v>186024</v>
      </c>
      <c r="AB135" s="19">
        <f>ROUND(Budget!AB135*80%,0)</f>
        <v>0</v>
      </c>
      <c r="AC135" s="19">
        <f>ROUND(Budget!AC135*80%,0)</f>
        <v>526278</v>
      </c>
      <c r="AD135" s="19">
        <f>ROUND(Budget!AD135*80%,0)</f>
        <v>0</v>
      </c>
      <c r="AE135" s="19">
        <f>ROUND(Budget!AE135*80%,0)</f>
        <v>275369</v>
      </c>
      <c r="AF135" s="19">
        <f>ROUND(Budget!AF135*80%,0)</f>
        <v>0</v>
      </c>
      <c r="AG135" s="19">
        <f>ROUND(Budget!AG135*80%,0)</f>
        <v>156266</v>
      </c>
      <c r="AH135" s="19">
        <f>ROUND(Budget!AH135*80%,0)</f>
        <v>0</v>
      </c>
      <c r="AI135" s="19">
        <f>ROUND(Budget!AI135*80%,0)</f>
        <v>176094</v>
      </c>
      <c r="AJ135" s="19">
        <f>ROUND(Budget!AJ135*80%,0)</f>
        <v>0</v>
      </c>
      <c r="AK135" s="19">
        <f>ROUND(Budget!AK135*80%,0)</f>
        <v>228343</v>
      </c>
      <c r="AL135" s="19">
        <f>ROUND(Budget!AL135*80%,0)</f>
        <v>0</v>
      </c>
      <c r="AM135" s="19">
        <f>ROUND(Budget!AM135*80%,0)</f>
        <v>0</v>
      </c>
      <c r="AN135" s="19">
        <f>ROUND(Budget!AN135*80%,0)</f>
        <v>0</v>
      </c>
      <c r="AO135" s="19">
        <f>ROUND(Budget!AO135*80%,0)</f>
        <v>0</v>
      </c>
      <c r="AP135" s="19">
        <f>ROUND(Budget!AP135*80%,0)</f>
        <v>0</v>
      </c>
      <c r="AQ135" s="19">
        <f>ROUND(Budget!AQ135*80%,0)</f>
        <v>0</v>
      </c>
      <c r="AR135" s="19">
        <f>ROUND(Budget!AR135*80%,0)</f>
        <v>0</v>
      </c>
      <c r="AS135" s="19">
        <f>ROUND(Budget!AS135*80%,0)</f>
        <v>0</v>
      </c>
      <c r="AT135" s="19">
        <f>ROUND(Budget!AT135*80%,0)</f>
        <v>0</v>
      </c>
      <c r="AU135" s="19">
        <f>ROUND(Budget!AU135*80%,0)</f>
        <v>0</v>
      </c>
      <c r="AV135" s="19">
        <f>ROUND(Budget!AV135*80%,0)</f>
        <v>0</v>
      </c>
      <c r="AW135" s="19">
        <f>ROUND(Budget!AW135*80%,0)</f>
        <v>32726</v>
      </c>
      <c r="AX135" s="19">
        <f>ROUND(Budget!AX135*80%,0)</f>
        <v>0</v>
      </c>
      <c r="AY135" s="19">
        <f>ROUND(Budget!AY135*80%,0)</f>
        <v>0</v>
      </c>
      <c r="AZ135" s="19">
        <f>ROUND(Budget!AZ135*80%,0)</f>
        <v>0</v>
      </c>
      <c r="BA135" s="19">
        <f>ROUND(Budget!BA135*80%,0)</f>
        <v>0</v>
      </c>
      <c r="BB135" s="19">
        <f>ROUND(Budget!BB135*80%,0)</f>
        <v>0</v>
      </c>
      <c r="BC135" s="19">
        <f>ROUND(Budget!BC135*80%,0)</f>
        <v>0</v>
      </c>
      <c r="BD135" s="19">
        <f>ROUND(Budget!BD135*80%,0)</f>
        <v>0</v>
      </c>
      <c r="BE135" s="19">
        <f>ROUND(Budget!BE135*80%,0)</f>
        <v>0</v>
      </c>
      <c r="BF135" s="19">
        <f>ROUND(Budget!BF135*80%,0)</f>
        <v>0</v>
      </c>
      <c r="BG135" s="16">
        <f t="shared" si="8"/>
        <v>10112440</v>
      </c>
      <c r="BH135" s="16">
        <f t="shared" si="8"/>
        <v>0</v>
      </c>
      <c r="BI135" s="104">
        <f t="shared" si="9"/>
        <v>10112440</v>
      </c>
      <c r="BJ135" s="104">
        <f t="shared" si="10"/>
        <v>0</v>
      </c>
      <c r="BK135" s="105">
        <f t="shared" si="11"/>
        <v>186024</v>
      </c>
      <c r="BL135" s="106"/>
      <c r="BM135" s="105"/>
      <c r="BN135" s="106"/>
    </row>
    <row r="136" spans="1:66" ht="47.25" x14ac:dyDescent="0.3">
      <c r="A136" s="26">
        <v>76.159700000000001</v>
      </c>
      <c r="B136" s="107" t="s">
        <v>1519</v>
      </c>
      <c r="C136" s="19">
        <f>ROUND(Budget!C136*80%,0)</f>
        <v>0</v>
      </c>
      <c r="D136" s="19">
        <f>ROUND(Budget!D136*80%,0)</f>
        <v>0</v>
      </c>
      <c r="E136" s="19">
        <f>ROUND(Budget!E136*80%,0)</f>
        <v>0</v>
      </c>
      <c r="F136" s="19">
        <f>ROUND(Budget!F136*80%,0)</f>
        <v>0</v>
      </c>
      <c r="G136" s="19">
        <f>ROUND(Budget!G136*80%,0)</f>
        <v>0</v>
      </c>
      <c r="H136" s="19">
        <f>ROUND(Budget!H136*80%,0)</f>
        <v>0</v>
      </c>
      <c r="I136" s="19">
        <f>ROUND(Budget!I136*80%,0)</f>
        <v>0</v>
      </c>
      <c r="J136" s="19">
        <f>ROUND(Budget!J136*80%,0)</f>
        <v>0</v>
      </c>
      <c r="K136" s="19">
        <f>ROUND(Budget!K136*80%,0)</f>
        <v>0</v>
      </c>
      <c r="L136" s="19">
        <f>ROUND(Budget!L136*80%,0)</f>
        <v>0</v>
      </c>
      <c r="M136" s="19">
        <f>ROUND(Budget!M136*80%,0)</f>
        <v>0</v>
      </c>
      <c r="N136" s="19">
        <f>ROUND(Budget!N136*80%,0)</f>
        <v>0</v>
      </c>
      <c r="O136" s="19">
        <f>ROUND(Budget!O136*80%,0)</f>
        <v>0</v>
      </c>
      <c r="P136" s="19">
        <f>ROUND(Budget!P136*80%,0)</f>
        <v>0</v>
      </c>
      <c r="Q136" s="19">
        <f>ROUND(Budget!Q136*80%,0)</f>
        <v>0</v>
      </c>
      <c r="R136" s="19">
        <f>ROUND(Budget!R136*80%,0)</f>
        <v>0</v>
      </c>
      <c r="S136" s="19">
        <f>ROUND(Budget!S136*80%,0)</f>
        <v>0</v>
      </c>
      <c r="T136" s="19">
        <f>ROUND(Budget!T136*80%,0)</f>
        <v>0</v>
      </c>
      <c r="U136" s="19">
        <f>ROUND(Budget!U136*80%,0)</f>
        <v>0</v>
      </c>
      <c r="V136" s="19">
        <f>ROUND(Budget!V136*80%,0)</f>
        <v>0</v>
      </c>
      <c r="W136" s="19">
        <f>ROUND(Budget!W136*80%,0)</f>
        <v>0</v>
      </c>
      <c r="X136" s="19">
        <f>ROUND(Budget!X136*80%,0)</f>
        <v>0</v>
      </c>
      <c r="Y136" s="19">
        <f>ROUND(Budget!Y136*80%,0)</f>
        <v>0</v>
      </c>
      <c r="Z136" s="19">
        <f>ROUND(Budget!Z136*80%,0)</f>
        <v>0</v>
      </c>
      <c r="AA136" s="19">
        <f>ROUND(Budget!AA136*80%,0)</f>
        <v>0</v>
      </c>
      <c r="AB136" s="19">
        <f>ROUND(Budget!AB136*80%,0)</f>
        <v>0</v>
      </c>
      <c r="AC136" s="19">
        <f>ROUND(Budget!AC136*80%,0)</f>
        <v>0</v>
      </c>
      <c r="AD136" s="19">
        <f>ROUND(Budget!AD136*80%,0)</f>
        <v>0</v>
      </c>
      <c r="AE136" s="19">
        <f>ROUND(Budget!AE136*80%,0)</f>
        <v>0</v>
      </c>
      <c r="AF136" s="19">
        <f>ROUND(Budget!AF136*80%,0)</f>
        <v>0</v>
      </c>
      <c r="AG136" s="19">
        <f>ROUND(Budget!AG136*80%,0)</f>
        <v>0</v>
      </c>
      <c r="AH136" s="19">
        <f>ROUND(Budget!AH136*80%,0)</f>
        <v>0</v>
      </c>
      <c r="AI136" s="19">
        <f>ROUND(Budget!AI136*80%,0)</f>
        <v>0</v>
      </c>
      <c r="AJ136" s="19">
        <f>ROUND(Budget!AJ136*80%,0)</f>
        <v>0</v>
      </c>
      <c r="AK136" s="19">
        <f>ROUND(Budget!AK136*80%,0)</f>
        <v>0</v>
      </c>
      <c r="AL136" s="19">
        <f>ROUND(Budget!AL136*80%,0)</f>
        <v>0</v>
      </c>
      <c r="AM136" s="19">
        <f>ROUND(Budget!AM136*80%,0)</f>
        <v>0</v>
      </c>
      <c r="AN136" s="19">
        <f>ROUND(Budget!AN136*80%,0)</f>
        <v>0</v>
      </c>
      <c r="AO136" s="19">
        <f>ROUND(Budget!AO136*80%,0)</f>
        <v>0</v>
      </c>
      <c r="AP136" s="19">
        <f>ROUND(Budget!AP136*80%,0)</f>
        <v>0</v>
      </c>
      <c r="AQ136" s="19">
        <f>ROUND(Budget!AQ136*80%,0)</f>
        <v>0</v>
      </c>
      <c r="AR136" s="19">
        <f>ROUND(Budget!AR136*80%,0)</f>
        <v>0</v>
      </c>
      <c r="AS136" s="19">
        <f>ROUND(Budget!AS136*80%,0)</f>
        <v>0</v>
      </c>
      <c r="AT136" s="19">
        <f>ROUND(Budget!AT136*80%,0)</f>
        <v>0</v>
      </c>
      <c r="AU136" s="19">
        <f>ROUND(Budget!AU136*80%,0)</f>
        <v>0</v>
      </c>
      <c r="AV136" s="19">
        <f>ROUND(Budget!AV136*80%,0)</f>
        <v>0</v>
      </c>
      <c r="AW136" s="19">
        <f>ROUND(Budget!AW136*80%,0)</f>
        <v>0</v>
      </c>
      <c r="AX136" s="19">
        <f>ROUND(Budget!AX136*80%,0)</f>
        <v>0</v>
      </c>
      <c r="AY136" s="19">
        <f>ROUND(Budget!AY136*80%,0)</f>
        <v>1629006</v>
      </c>
      <c r="AZ136" s="19">
        <f>ROUND(Budget!AZ136*80%,0)</f>
        <v>0</v>
      </c>
      <c r="BA136" s="19">
        <f>ROUND(Budget!BA136*80%,0)</f>
        <v>0</v>
      </c>
      <c r="BB136" s="19">
        <f>ROUND(Budget!BB136*80%,0)</f>
        <v>0</v>
      </c>
      <c r="BC136" s="19">
        <f>ROUND(Budget!BC136*80%,0)</f>
        <v>0</v>
      </c>
      <c r="BD136" s="19">
        <f>ROUND(Budget!BD136*80%,0)</f>
        <v>0</v>
      </c>
      <c r="BE136" s="19">
        <f>ROUND(Budget!BE136*80%,0)</f>
        <v>0</v>
      </c>
      <c r="BF136" s="19">
        <f>ROUND(Budget!BF136*80%,0)</f>
        <v>0</v>
      </c>
      <c r="BG136" s="16">
        <f t="shared" si="8"/>
        <v>1629006</v>
      </c>
      <c r="BH136" s="16">
        <f t="shared" si="8"/>
        <v>0</v>
      </c>
      <c r="BI136" s="104">
        <f t="shared" si="9"/>
        <v>1629006</v>
      </c>
      <c r="BJ136" s="104">
        <f t="shared" si="10"/>
        <v>0</v>
      </c>
      <c r="BK136" s="105">
        <f t="shared" si="11"/>
        <v>0</v>
      </c>
      <c r="BL136" s="106"/>
      <c r="BM136" s="105"/>
      <c r="BN136" s="106"/>
    </row>
    <row r="137" spans="1:66" ht="31.5" x14ac:dyDescent="0.3">
      <c r="A137" s="26">
        <v>76.165700000000001</v>
      </c>
      <c r="B137" s="107" t="s">
        <v>1523</v>
      </c>
      <c r="C137" s="19">
        <f>ROUND(Budget!C137*80%,0)</f>
        <v>0</v>
      </c>
      <c r="D137" s="19">
        <f>ROUND(Budget!D137*80%,0)</f>
        <v>0</v>
      </c>
      <c r="E137" s="19">
        <f>ROUND(Budget!E137*80%,0)</f>
        <v>0</v>
      </c>
      <c r="F137" s="19">
        <f>ROUND(Budget!F137*80%,0)</f>
        <v>0</v>
      </c>
      <c r="G137" s="19">
        <f>ROUND(Budget!G137*80%,0)</f>
        <v>0</v>
      </c>
      <c r="H137" s="19">
        <f>ROUND(Budget!H137*80%,0)</f>
        <v>0</v>
      </c>
      <c r="I137" s="19">
        <f>ROUND(Budget!I137*80%,0)</f>
        <v>0</v>
      </c>
      <c r="J137" s="19">
        <f>ROUND(Budget!J137*80%,0)</f>
        <v>0</v>
      </c>
      <c r="K137" s="19">
        <f>ROUND(Budget!K137*80%,0)</f>
        <v>0</v>
      </c>
      <c r="L137" s="19">
        <f>ROUND(Budget!L137*80%,0)</f>
        <v>0</v>
      </c>
      <c r="M137" s="19">
        <f>ROUND(Budget!M137*80%,0)</f>
        <v>0</v>
      </c>
      <c r="N137" s="19">
        <f>ROUND(Budget!N137*80%,0)</f>
        <v>0</v>
      </c>
      <c r="O137" s="19">
        <f>ROUND(Budget!O137*80%,0)</f>
        <v>0</v>
      </c>
      <c r="P137" s="19">
        <f>ROUND(Budget!P137*80%,0)</f>
        <v>0</v>
      </c>
      <c r="Q137" s="19">
        <f>ROUND(Budget!Q137*80%,0)</f>
        <v>0</v>
      </c>
      <c r="R137" s="19">
        <f>ROUND(Budget!R137*80%,0)</f>
        <v>0</v>
      </c>
      <c r="S137" s="19">
        <f>ROUND(Budget!S137*80%,0)</f>
        <v>0</v>
      </c>
      <c r="T137" s="19">
        <f>ROUND(Budget!T137*80%,0)</f>
        <v>0</v>
      </c>
      <c r="U137" s="19">
        <f>ROUND(Budget!U137*80%,0)</f>
        <v>26949597</v>
      </c>
      <c r="V137" s="19">
        <f>ROUND(Budget!V137*80%,0)</f>
        <v>0</v>
      </c>
      <c r="W137" s="19">
        <f>ROUND(Budget!W137*80%,0)</f>
        <v>0</v>
      </c>
      <c r="X137" s="19">
        <f>ROUND(Budget!X137*80%,0)</f>
        <v>0</v>
      </c>
      <c r="Y137" s="19">
        <f>ROUND(Budget!Y137*80%,0)</f>
        <v>0</v>
      </c>
      <c r="Z137" s="19">
        <f>ROUND(Budget!Z137*80%,0)</f>
        <v>0</v>
      </c>
      <c r="AA137" s="19">
        <f>ROUND(Budget!AA137*80%,0)</f>
        <v>0</v>
      </c>
      <c r="AB137" s="19">
        <f>ROUND(Budget!AB137*80%,0)</f>
        <v>0</v>
      </c>
      <c r="AC137" s="19">
        <f>ROUND(Budget!AC137*80%,0)</f>
        <v>0</v>
      </c>
      <c r="AD137" s="19">
        <f>ROUND(Budget!AD137*80%,0)</f>
        <v>0</v>
      </c>
      <c r="AE137" s="19">
        <f>ROUND(Budget!AE137*80%,0)</f>
        <v>0</v>
      </c>
      <c r="AF137" s="19">
        <f>ROUND(Budget!AF137*80%,0)</f>
        <v>0</v>
      </c>
      <c r="AG137" s="19">
        <f>ROUND(Budget!AG137*80%,0)</f>
        <v>0</v>
      </c>
      <c r="AH137" s="19">
        <f>ROUND(Budget!AH137*80%,0)</f>
        <v>0</v>
      </c>
      <c r="AI137" s="19">
        <f>ROUND(Budget!AI137*80%,0)</f>
        <v>0</v>
      </c>
      <c r="AJ137" s="19">
        <f>ROUND(Budget!AJ137*80%,0)</f>
        <v>0</v>
      </c>
      <c r="AK137" s="19">
        <f>ROUND(Budget!AK137*80%,0)</f>
        <v>0</v>
      </c>
      <c r="AL137" s="19">
        <f>ROUND(Budget!AL137*80%,0)</f>
        <v>0</v>
      </c>
      <c r="AM137" s="19">
        <f>ROUND(Budget!AM137*80%,0)</f>
        <v>0</v>
      </c>
      <c r="AN137" s="19">
        <f>ROUND(Budget!AN137*80%,0)</f>
        <v>0</v>
      </c>
      <c r="AO137" s="19">
        <f>ROUND(Budget!AO137*80%,0)</f>
        <v>0</v>
      </c>
      <c r="AP137" s="19">
        <f>ROUND(Budget!AP137*80%,0)</f>
        <v>0</v>
      </c>
      <c r="AQ137" s="19">
        <f>ROUND(Budget!AQ137*80%,0)</f>
        <v>0</v>
      </c>
      <c r="AR137" s="19">
        <f>ROUND(Budget!AR137*80%,0)</f>
        <v>0</v>
      </c>
      <c r="AS137" s="19">
        <f>ROUND(Budget!AS137*80%,0)</f>
        <v>0</v>
      </c>
      <c r="AT137" s="19">
        <f>ROUND(Budget!AT137*80%,0)</f>
        <v>0</v>
      </c>
      <c r="AU137" s="19">
        <f>ROUND(Budget!AU137*80%,0)</f>
        <v>0</v>
      </c>
      <c r="AV137" s="19">
        <f>ROUND(Budget!AV137*80%,0)</f>
        <v>0</v>
      </c>
      <c r="AW137" s="19">
        <f>ROUND(Budget!AW137*80%,0)</f>
        <v>0</v>
      </c>
      <c r="AX137" s="19">
        <f>ROUND(Budget!AX137*80%,0)</f>
        <v>0</v>
      </c>
      <c r="AY137" s="19">
        <f>ROUND(Budget!AY137*80%,0)</f>
        <v>0</v>
      </c>
      <c r="AZ137" s="19">
        <f>ROUND(Budget!AZ137*80%,0)</f>
        <v>0</v>
      </c>
      <c r="BA137" s="19">
        <f>ROUND(Budget!BA137*80%,0)</f>
        <v>0</v>
      </c>
      <c r="BB137" s="19">
        <f>ROUND(Budget!BB137*80%,0)</f>
        <v>0</v>
      </c>
      <c r="BC137" s="19">
        <f>ROUND(Budget!BC137*80%,0)</f>
        <v>0</v>
      </c>
      <c r="BD137" s="19">
        <f>ROUND(Budget!BD137*80%,0)</f>
        <v>0</v>
      </c>
      <c r="BE137" s="19">
        <f>ROUND(Budget!BE137*80%,0)</f>
        <v>0</v>
      </c>
      <c r="BF137" s="19">
        <f>ROUND(Budget!BF137*80%,0)</f>
        <v>0</v>
      </c>
      <c r="BG137" s="16">
        <f t="shared" si="8"/>
        <v>26949597</v>
      </c>
      <c r="BH137" s="16">
        <f t="shared" si="8"/>
        <v>0</v>
      </c>
      <c r="BI137" s="104">
        <f t="shared" si="9"/>
        <v>26949597</v>
      </c>
      <c r="BJ137" s="104">
        <f t="shared" si="10"/>
        <v>0</v>
      </c>
      <c r="BK137" s="105">
        <f t="shared" si="11"/>
        <v>0</v>
      </c>
      <c r="BL137" s="106"/>
      <c r="BM137" s="105"/>
      <c r="BN137" s="106"/>
    </row>
    <row r="138" spans="1:66" ht="31.5" x14ac:dyDescent="0.3">
      <c r="A138" s="26">
        <v>76.170699999999997</v>
      </c>
      <c r="B138" s="107" t="s">
        <v>1524</v>
      </c>
      <c r="C138" s="19">
        <f>ROUND(Budget!C138*80%,0)</f>
        <v>0</v>
      </c>
      <c r="D138" s="19">
        <f>ROUND(Budget!D138*80%,0)</f>
        <v>0</v>
      </c>
      <c r="E138" s="19">
        <f>ROUND(Budget!E138*80%,0)</f>
        <v>0</v>
      </c>
      <c r="F138" s="19">
        <f>ROUND(Budget!F138*80%,0)</f>
        <v>0</v>
      </c>
      <c r="G138" s="19">
        <f>ROUND(Budget!G138*80%,0)</f>
        <v>0</v>
      </c>
      <c r="H138" s="19">
        <f>ROUND(Budget!H138*80%,0)</f>
        <v>0</v>
      </c>
      <c r="I138" s="19">
        <f>ROUND(Budget!I138*80%,0)</f>
        <v>0</v>
      </c>
      <c r="J138" s="19">
        <f>ROUND(Budget!J138*80%,0)</f>
        <v>0</v>
      </c>
      <c r="K138" s="19">
        <f>ROUND(Budget!K138*80%,0)</f>
        <v>0</v>
      </c>
      <c r="L138" s="19">
        <f>ROUND(Budget!L138*80%,0)</f>
        <v>0</v>
      </c>
      <c r="M138" s="19">
        <f>ROUND(Budget!M138*80%,0)</f>
        <v>0</v>
      </c>
      <c r="N138" s="19">
        <f>ROUND(Budget!N138*80%,0)</f>
        <v>0</v>
      </c>
      <c r="O138" s="19">
        <f>ROUND(Budget!O138*80%,0)</f>
        <v>0</v>
      </c>
      <c r="P138" s="19">
        <f>ROUND(Budget!P138*80%,0)</f>
        <v>0</v>
      </c>
      <c r="Q138" s="19">
        <f>ROUND(Budget!Q138*80%,0)</f>
        <v>0</v>
      </c>
      <c r="R138" s="19">
        <f>ROUND(Budget!R138*80%,0)</f>
        <v>0</v>
      </c>
      <c r="S138" s="19">
        <f>ROUND(Budget!S138*80%,0)</f>
        <v>0</v>
      </c>
      <c r="T138" s="19">
        <f>ROUND(Budget!T138*80%,0)</f>
        <v>0</v>
      </c>
      <c r="U138" s="19">
        <f>ROUND(Budget!U138*80%,0)</f>
        <v>0</v>
      </c>
      <c r="V138" s="19">
        <f>ROUND(Budget!V138*80%,0)</f>
        <v>0</v>
      </c>
      <c r="W138" s="19">
        <f>ROUND(Budget!W138*80%,0)</f>
        <v>0</v>
      </c>
      <c r="X138" s="19">
        <f>ROUND(Budget!X138*80%,0)</f>
        <v>0</v>
      </c>
      <c r="Y138" s="19">
        <f>ROUND(Budget!Y138*80%,0)</f>
        <v>0</v>
      </c>
      <c r="Z138" s="19">
        <f>ROUND(Budget!Z138*80%,0)</f>
        <v>0</v>
      </c>
      <c r="AA138" s="19">
        <f>ROUND(Budget!AA138*80%,0)</f>
        <v>0</v>
      </c>
      <c r="AB138" s="19">
        <f>ROUND(Budget!AB138*80%,0)</f>
        <v>0</v>
      </c>
      <c r="AC138" s="19">
        <f>ROUND(Budget!AC138*80%,0)</f>
        <v>0</v>
      </c>
      <c r="AD138" s="19">
        <f>ROUND(Budget!AD138*80%,0)</f>
        <v>0</v>
      </c>
      <c r="AE138" s="19">
        <f>ROUND(Budget!AE138*80%,0)</f>
        <v>0</v>
      </c>
      <c r="AF138" s="19">
        <f>ROUND(Budget!AF138*80%,0)</f>
        <v>0</v>
      </c>
      <c r="AG138" s="19">
        <f>ROUND(Budget!AG138*80%,0)</f>
        <v>0</v>
      </c>
      <c r="AH138" s="19">
        <f>ROUND(Budget!AH138*80%,0)</f>
        <v>0</v>
      </c>
      <c r="AI138" s="19">
        <f>ROUND(Budget!AI138*80%,0)</f>
        <v>0</v>
      </c>
      <c r="AJ138" s="19">
        <f>ROUND(Budget!AJ138*80%,0)</f>
        <v>0</v>
      </c>
      <c r="AK138" s="19">
        <f>ROUND(Budget!AK138*80%,0)</f>
        <v>0</v>
      </c>
      <c r="AL138" s="19">
        <f>ROUND(Budget!AL138*80%,0)</f>
        <v>0</v>
      </c>
      <c r="AM138" s="19">
        <f>ROUND(Budget!AM138*80%,0)</f>
        <v>0</v>
      </c>
      <c r="AN138" s="19">
        <f>ROUND(Budget!AN138*80%,0)</f>
        <v>0</v>
      </c>
      <c r="AO138" s="19">
        <f>ROUND(Budget!AO138*80%,0)</f>
        <v>0</v>
      </c>
      <c r="AP138" s="19">
        <f>ROUND(Budget!AP138*80%,0)</f>
        <v>0</v>
      </c>
      <c r="AQ138" s="19">
        <f>ROUND(Budget!AQ138*80%,0)</f>
        <v>0</v>
      </c>
      <c r="AR138" s="19">
        <f>ROUND(Budget!AR138*80%,0)</f>
        <v>0</v>
      </c>
      <c r="AS138" s="19">
        <f>ROUND(Budget!AS138*80%,0)</f>
        <v>0</v>
      </c>
      <c r="AT138" s="19">
        <f>ROUND(Budget!AT138*80%,0)</f>
        <v>0</v>
      </c>
      <c r="AU138" s="19">
        <f>ROUND(Budget!AU138*80%,0)</f>
        <v>0</v>
      </c>
      <c r="AV138" s="19">
        <f>ROUND(Budget!AV138*80%,0)</f>
        <v>0</v>
      </c>
      <c r="AW138" s="19">
        <f>ROUND(Budget!AW138*80%,0)</f>
        <v>469350</v>
      </c>
      <c r="AX138" s="19">
        <f>ROUND(Budget!AX138*80%,0)</f>
        <v>0</v>
      </c>
      <c r="AY138" s="19">
        <f>ROUND(Budget!AY138*80%,0)</f>
        <v>0</v>
      </c>
      <c r="AZ138" s="19">
        <f>ROUND(Budget!AZ138*80%,0)</f>
        <v>0</v>
      </c>
      <c r="BA138" s="19">
        <f>ROUND(Budget!BA138*80%,0)</f>
        <v>0</v>
      </c>
      <c r="BB138" s="19">
        <f>ROUND(Budget!BB138*80%,0)</f>
        <v>0</v>
      </c>
      <c r="BC138" s="19">
        <f>ROUND(Budget!BC138*80%,0)</f>
        <v>0</v>
      </c>
      <c r="BD138" s="19">
        <f>ROUND(Budget!BD138*80%,0)</f>
        <v>0</v>
      </c>
      <c r="BE138" s="19">
        <f>ROUND(Budget!BE138*80%,0)</f>
        <v>0</v>
      </c>
      <c r="BF138" s="19">
        <f>ROUND(Budget!BF138*80%,0)</f>
        <v>0</v>
      </c>
      <c r="BG138" s="16">
        <f t="shared" si="8"/>
        <v>469350</v>
      </c>
      <c r="BH138" s="16">
        <f t="shared" si="8"/>
        <v>0</v>
      </c>
      <c r="BI138" s="104">
        <f t="shared" si="9"/>
        <v>469350</v>
      </c>
      <c r="BJ138" s="104">
        <f t="shared" si="10"/>
        <v>0</v>
      </c>
      <c r="BK138" s="105">
        <f t="shared" si="11"/>
        <v>0</v>
      </c>
      <c r="BL138" s="106"/>
      <c r="BM138" s="105"/>
      <c r="BN138" s="106"/>
    </row>
    <row r="139" spans="1:66" x14ac:dyDescent="0.3">
      <c r="A139" s="26">
        <v>76.173699999999997</v>
      </c>
      <c r="B139" s="107" t="s">
        <v>1526</v>
      </c>
      <c r="C139" s="19">
        <f>ROUND(Budget!C139*80%,0)</f>
        <v>0</v>
      </c>
      <c r="D139" s="19">
        <f>ROUND(Budget!D139*80%,0)</f>
        <v>0</v>
      </c>
      <c r="E139" s="19">
        <f>ROUND(Budget!E139*80%,0)</f>
        <v>614544</v>
      </c>
      <c r="F139" s="19">
        <f>ROUND(Budget!F139*80%,0)</f>
        <v>0</v>
      </c>
      <c r="G139" s="19">
        <f>ROUND(Budget!G139*80%,0)</f>
        <v>480531</v>
      </c>
      <c r="H139" s="19">
        <f>ROUND(Budget!H139*80%,0)</f>
        <v>0</v>
      </c>
      <c r="I139" s="19">
        <f>ROUND(Budget!I139*80%,0)</f>
        <v>480531</v>
      </c>
      <c r="J139" s="19">
        <f>ROUND(Budget!J139*80%,0)</f>
        <v>0</v>
      </c>
      <c r="K139" s="19">
        <f>ROUND(Budget!K139*80%,0)</f>
        <v>0</v>
      </c>
      <c r="L139" s="19">
        <f>ROUND(Budget!L139*80%,0)</f>
        <v>0</v>
      </c>
      <c r="M139" s="19">
        <f>ROUND(Budget!M139*80%,0)</f>
        <v>0</v>
      </c>
      <c r="N139" s="19">
        <f>ROUND(Budget!N139*80%,0)</f>
        <v>0</v>
      </c>
      <c r="O139" s="19">
        <f>ROUND(Budget!O139*80%,0)</f>
        <v>0</v>
      </c>
      <c r="P139" s="19">
        <f>ROUND(Budget!P139*80%,0)</f>
        <v>0</v>
      </c>
      <c r="Q139" s="19">
        <f>ROUND(Budget!Q139*80%,0)</f>
        <v>736128</v>
      </c>
      <c r="R139" s="19">
        <f>ROUND(Budget!R139*80%,0)</f>
        <v>0</v>
      </c>
      <c r="S139" s="19">
        <f>ROUND(Budget!S139*80%,0)</f>
        <v>0</v>
      </c>
      <c r="T139" s="19">
        <f>ROUND(Budget!T139*80%,0)</f>
        <v>0</v>
      </c>
      <c r="U139" s="19">
        <f>ROUND(Budget!U139*80%,0)</f>
        <v>0</v>
      </c>
      <c r="V139" s="19">
        <f>ROUND(Budget!V139*80%,0)</f>
        <v>0</v>
      </c>
      <c r="W139" s="19">
        <f>ROUND(Budget!W139*80%,0)</f>
        <v>0</v>
      </c>
      <c r="X139" s="19">
        <f>ROUND(Budget!X139*80%,0)</f>
        <v>0</v>
      </c>
      <c r="Y139" s="19">
        <f>ROUND(Budget!Y139*80%,0)</f>
        <v>0</v>
      </c>
      <c r="Z139" s="19">
        <f>ROUND(Budget!Z139*80%,0)</f>
        <v>0</v>
      </c>
      <c r="AA139" s="19">
        <f>ROUND(Budget!AA139*80%,0)</f>
        <v>0</v>
      </c>
      <c r="AB139" s="19">
        <f>ROUND(Budget!AB139*80%,0)</f>
        <v>0</v>
      </c>
      <c r="AC139" s="19">
        <f>ROUND(Budget!AC139*80%,0)</f>
        <v>832933</v>
      </c>
      <c r="AD139" s="19">
        <f>ROUND(Budget!AD139*80%,0)</f>
        <v>0</v>
      </c>
      <c r="AE139" s="19">
        <f>ROUND(Budget!AE139*80%,0)</f>
        <v>0</v>
      </c>
      <c r="AF139" s="19">
        <f>ROUND(Budget!AF139*80%,0)</f>
        <v>0</v>
      </c>
      <c r="AG139" s="19">
        <f>ROUND(Budget!AG139*80%,0)</f>
        <v>0</v>
      </c>
      <c r="AH139" s="19">
        <f>ROUND(Budget!AH139*80%,0)</f>
        <v>0</v>
      </c>
      <c r="AI139" s="19">
        <f>ROUND(Budget!AI139*80%,0)</f>
        <v>0</v>
      </c>
      <c r="AJ139" s="19">
        <f>ROUND(Budget!AJ139*80%,0)</f>
        <v>0</v>
      </c>
      <c r="AK139" s="19">
        <f>ROUND(Budget!AK139*80%,0)</f>
        <v>570648</v>
      </c>
      <c r="AL139" s="19">
        <f>ROUND(Budget!AL139*80%,0)</f>
        <v>0</v>
      </c>
      <c r="AM139" s="19">
        <f>ROUND(Budget!AM139*80%,0)</f>
        <v>526752</v>
      </c>
      <c r="AN139" s="19">
        <f>ROUND(Budget!AN139*80%,0)</f>
        <v>0</v>
      </c>
      <c r="AO139" s="19">
        <f>ROUND(Budget!AO139*80%,0)</f>
        <v>490424</v>
      </c>
      <c r="AP139" s="19">
        <f>ROUND(Budget!AP139*80%,0)</f>
        <v>0</v>
      </c>
      <c r="AQ139" s="19">
        <f>ROUND(Budget!AQ139*80%,0)</f>
        <v>496616</v>
      </c>
      <c r="AR139" s="19">
        <f>ROUND(Budget!AR139*80%,0)</f>
        <v>0</v>
      </c>
      <c r="AS139" s="19">
        <f>ROUND(Budget!AS139*80%,0)</f>
        <v>0</v>
      </c>
      <c r="AT139" s="19">
        <f>ROUND(Budget!AT139*80%,0)</f>
        <v>0</v>
      </c>
      <c r="AU139" s="19">
        <f>ROUND(Budget!AU139*80%,0)</f>
        <v>619830</v>
      </c>
      <c r="AV139" s="19">
        <f>ROUND(Budget!AV139*80%,0)</f>
        <v>0</v>
      </c>
      <c r="AW139" s="19">
        <f>ROUND(Budget!AW139*80%,0)</f>
        <v>0</v>
      </c>
      <c r="AX139" s="19">
        <f>ROUND(Budget!AX139*80%,0)</f>
        <v>0</v>
      </c>
      <c r="AY139" s="19">
        <f>ROUND(Budget!AY139*80%,0)</f>
        <v>0</v>
      </c>
      <c r="AZ139" s="19">
        <f>ROUND(Budget!AZ139*80%,0)</f>
        <v>0</v>
      </c>
      <c r="BA139" s="19">
        <f>ROUND(Budget!BA139*80%,0)</f>
        <v>0</v>
      </c>
      <c r="BB139" s="19">
        <f>ROUND(Budget!BB139*80%,0)</f>
        <v>0</v>
      </c>
      <c r="BC139" s="19">
        <f>ROUND(Budget!BC139*80%,0)</f>
        <v>0</v>
      </c>
      <c r="BD139" s="19">
        <f>ROUND(Budget!BD139*80%,0)</f>
        <v>0</v>
      </c>
      <c r="BE139" s="19">
        <f>ROUND(Budget!BE139*80%,0)</f>
        <v>0</v>
      </c>
      <c r="BF139" s="19">
        <f>ROUND(Budget!BF139*80%,0)</f>
        <v>0</v>
      </c>
      <c r="BG139" s="16">
        <f t="shared" si="8"/>
        <v>5848937</v>
      </c>
      <c r="BH139" s="16">
        <f t="shared" si="8"/>
        <v>0</v>
      </c>
      <c r="BI139" s="104">
        <f t="shared" si="9"/>
        <v>5848937</v>
      </c>
      <c r="BJ139" s="104">
        <f t="shared" si="10"/>
        <v>0</v>
      </c>
      <c r="BK139" s="105">
        <f t="shared" si="11"/>
        <v>0</v>
      </c>
      <c r="BL139" s="106"/>
      <c r="BM139" s="105"/>
      <c r="BN139" s="106"/>
    </row>
    <row r="140" spans="1:66" x14ac:dyDescent="0.3">
      <c r="A140" s="26">
        <v>76.190699999999993</v>
      </c>
      <c r="B140" s="107" t="s">
        <v>1527</v>
      </c>
      <c r="C140" s="19">
        <f>ROUND(Budget!C140*80%,0)</f>
        <v>413835</v>
      </c>
      <c r="D140" s="19">
        <f>ROUND(Budget!D140*80%,0)</f>
        <v>0</v>
      </c>
      <c r="E140" s="19">
        <f>ROUND(Budget!E140*80%,0)</f>
        <v>252908</v>
      </c>
      <c r="F140" s="19">
        <f>ROUND(Budget!F140*80%,0)</f>
        <v>0</v>
      </c>
      <c r="G140" s="19">
        <f>ROUND(Budget!G140*80%,0)</f>
        <v>127846</v>
      </c>
      <c r="H140" s="19">
        <f>ROUND(Budget!H140*80%,0)</f>
        <v>0</v>
      </c>
      <c r="I140" s="19">
        <f>ROUND(Budget!I140*80%,0)</f>
        <v>127846</v>
      </c>
      <c r="J140" s="19">
        <f>ROUND(Budget!J140*80%,0)</f>
        <v>0</v>
      </c>
      <c r="K140" s="19">
        <f>ROUND(Budget!K140*80%,0)</f>
        <v>6367</v>
      </c>
      <c r="L140" s="19">
        <f>ROUND(Budget!L140*80%,0)</f>
        <v>0</v>
      </c>
      <c r="M140" s="19">
        <f>ROUND(Budget!M140*80%,0)</f>
        <v>241999</v>
      </c>
      <c r="N140" s="19">
        <f>ROUND(Budget!N140*80%,0)</f>
        <v>0</v>
      </c>
      <c r="O140" s="19">
        <f>ROUND(Budget!O140*80%,0)</f>
        <v>72298</v>
      </c>
      <c r="P140" s="19">
        <f>ROUND(Budget!P140*80%,0)</f>
        <v>0</v>
      </c>
      <c r="Q140" s="19">
        <f>ROUND(Budget!Q140*80%,0)</f>
        <v>151834</v>
      </c>
      <c r="R140" s="19">
        <f>ROUND(Budget!R140*80%,0)</f>
        <v>0</v>
      </c>
      <c r="S140" s="19">
        <f>ROUND(Budget!S140*80%,0)</f>
        <v>540254</v>
      </c>
      <c r="T140" s="19">
        <f>ROUND(Budget!T140*80%,0)</f>
        <v>0</v>
      </c>
      <c r="U140" s="19">
        <f>ROUND(Budget!U140*80%,0)</f>
        <v>184928</v>
      </c>
      <c r="V140" s="19">
        <f>ROUND(Budget!V140*80%,0)</f>
        <v>0</v>
      </c>
      <c r="W140" s="19">
        <f>ROUND(Budget!W140*80%,0)</f>
        <v>62190</v>
      </c>
      <c r="X140" s="19">
        <f>ROUND(Budget!X140*80%,0)</f>
        <v>0</v>
      </c>
      <c r="Y140" s="19">
        <f>ROUND(Budget!Y140*80%,0)</f>
        <v>115073</v>
      </c>
      <c r="Z140" s="19">
        <f>ROUND(Budget!Z140*80%,0)</f>
        <v>0</v>
      </c>
      <c r="AA140" s="19">
        <f>ROUND(Budget!AA140*80%,0)</f>
        <v>54554</v>
      </c>
      <c r="AB140" s="19">
        <f>ROUND(Budget!AB140*80%,0)</f>
        <v>0</v>
      </c>
      <c r="AC140" s="19">
        <f>ROUND(Budget!AC140*80%,0)</f>
        <v>193574</v>
      </c>
      <c r="AD140" s="19">
        <f>ROUND(Budget!AD140*80%,0)</f>
        <v>0</v>
      </c>
      <c r="AE140" s="19">
        <f>ROUND(Budget!AE140*80%,0)</f>
        <v>183385</v>
      </c>
      <c r="AF140" s="19">
        <f>ROUND(Budget!AF140*80%,0)</f>
        <v>0</v>
      </c>
      <c r="AG140" s="19">
        <f>ROUND(Budget!AG140*80%,0)</f>
        <v>107304</v>
      </c>
      <c r="AH140" s="19">
        <f>ROUND(Budget!AH140*80%,0)</f>
        <v>0</v>
      </c>
      <c r="AI140" s="19">
        <f>ROUND(Budget!AI140*80%,0)</f>
        <v>151864</v>
      </c>
      <c r="AJ140" s="19">
        <f>ROUND(Budget!AJ140*80%,0)</f>
        <v>0</v>
      </c>
      <c r="AK140" s="19">
        <f>ROUND(Budget!AK140*80%,0)</f>
        <v>129584</v>
      </c>
      <c r="AL140" s="19">
        <f>ROUND(Budget!AL140*80%,0)</f>
        <v>0</v>
      </c>
      <c r="AM140" s="19">
        <f>ROUND(Budget!AM140*80%,0)</f>
        <v>263992</v>
      </c>
      <c r="AN140" s="19">
        <f>ROUND(Budget!AN140*80%,0)</f>
        <v>0</v>
      </c>
      <c r="AO140" s="19">
        <f>ROUND(Budget!AO140*80%,0)</f>
        <v>149510</v>
      </c>
      <c r="AP140" s="19">
        <f>ROUND(Budget!AP140*80%,0)</f>
        <v>0</v>
      </c>
      <c r="AQ140" s="19">
        <f>ROUND(Budget!AQ140*80%,0)</f>
        <v>178452</v>
      </c>
      <c r="AR140" s="19">
        <f>ROUND(Budget!AR140*80%,0)</f>
        <v>0</v>
      </c>
      <c r="AS140" s="19">
        <f>ROUND(Budget!AS140*80%,0)</f>
        <v>192062</v>
      </c>
      <c r="AT140" s="19">
        <f>ROUND(Budget!AT140*80%,0)</f>
        <v>0</v>
      </c>
      <c r="AU140" s="19">
        <f>ROUND(Budget!AU140*80%,0)</f>
        <v>215337</v>
      </c>
      <c r="AV140" s="19">
        <f>ROUND(Budget!AV140*80%,0)</f>
        <v>0</v>
      </c>
      <c r="AW140" s="19">
        <f>ROUND(Budget!AW140*80%,0)</f>
        <v>2666930</v>
      </c>
      <c r="AX140" s="19">
        <f>ROUND(Budget!AX140*80%,0)</f>
        <v>0</v>
      </c>
      <c r="AY140" s="19">
        <f>ROUND(Budget!AY140*80%,0)</f>
        <v>0</v>
      </c>
      <c r="AZ140" s="19">
        <f>ROUND(Budget!AZ140*80%,0)</f>
        <v>0</v>
      </c>
      <c r="BA140" s="19">
        <f>ROUND(Budget!BA140*80%,0)</f>
        <v>0</v>
      </c>
      <c r="BB140" s="19">
        <f>ROUND(Budget!BB140*80%,0)</f>
        <v>0</v>
      </c>
      <c r="BC140" s="19">
        <f>ROUND(Budget!BC140*80%,0)</f>
        <v>0</v>
      </c>
      <c r="BD140" s="19">
        <f>ROUND(Budget!BD140*80%,0)</f>
        <v>0</v>
      </c>
      <c r="BE140" s="19">
        <f>ROUND(Budget!BE140*80%,0)</f>
        <v>0</v>
      </c>
      <c r="BF140" s="19">
        <f>ROUND(Budget!BF140*80%,0)</f>
        <v>0</v>
      </c>
      <c r="BG140" s="16">
        <f t="shared" si="8"/>
        <v>6783926</v>
      </c>
      <c r="BH140" s="16">
        <f t="shared" si="8"/>
        <v>0</v>
      </c>
      <c r="BI140" s="104">
        <f t="shared" si="9"/>
        <v>6783926</v>
      </c>
      <c r="BJ140" s="104">
        <f t="shared" si="10"/>
        <v>0</v>
      </c>
      <c r="BK140" s="105">
        <f t="shared" si="11"/>
        <v>54554</v>
      </c>
      <c r="BL140" s="106"/>
      <c r="BM140" s="105"/>
      <c r="BN140" s="106"/>
    </row>
    <row r="141" spans="1:66" x14ac:dyDescent="0.3">
      <c r="A141" s="26">
        <v>76.191699999999997</v>
      </c>
      <c r="B141" s="107" t="s">
        <v>1528</v>
      </c>
      <c r="C141" s="19">
        <f>ROUND(Budget!C141*80%,0)</f>
        <v>0</v>
      </c>
      <c r="D141" s="19">
        <f>ROUND(Budget!D141*80%,0)</f>
        <v>0</v>
      </c>
      <c r="E141" s="19">
        <f>ROUND(Budget!E141*80%,0)</f>
        <v>0</v>
      </c>
      <c r="F141" s="19">
        <f>ROUND(Budget!F141*80%,0)</f>
        <v>0</v>
      </c>
      <c r="G141" s="19">
        <f>ROUND(Budget!G141*80%,0)</f>
        <v>0</v>
      </c>
      <c r="H141" s="19">
        <f>ROUND(Budget!H141*80%,0)</f>
        <v>0</v>
      </c>
      <c r="I141" s="19">
        <f>ROUND(Budget!I141*80%,0)</f>
        <v>0</v>
      </c>
      <c r="J141" s="19">
        <f>ROUND(Budget!J141*80%,0)</f>
        <v>0</v>
      </c>
      <c r="K141" s="19">
        <f>ROUND(Budget!K141*80%,0)</f>
        <v>0</v>
      </c>
      <c r="L141" s="19">
        <f>ROUND(Budget!L141*80%,0)</f>
        <v>0</v>
      </c>
      <c r="M141" s="19">
        <f>ROUND(Budget!M141*80%,0)</f>
        <v>0</v>
      </c>
      <c r="N141" s="19">
        <f>ROUND(Budget!N141*80%,0)</f>
        <v>0</v>
      </c>
      <c r="O141" s="19">
        <f>ROUND(Budget!O141*80%,0)</f>
        <v>0</v>
      </c>
      <c r="P141" s="19">
        <f>ROUND(Budget!P141*80%,0)</f>
        <v>0</v>
      </c>
      <c r="Q141" s="19">
        <f>ROUND(Budget!Q141*80%,0)</f>
        <v>0</v>
      </c>
      <c r="R141" s="19">
        <f>ROUND(Budget!R141*80%,0)</f>
        <v>0</v>
      </c>
      <c r="S141" s="19">
        <f>ROUND(Budget!S141*80%,0)</f>
        <v>0</v>
      </c>
      <c r="T141" s="19">
        <f>ROUND(Budget!T141*80%,0)</f>
        <v>0</v>
      </c>
      <c r="U141" s="19">
        <f>ROUND(Budget!U141*80%,0)</f>
        <v>0</v>
      </c>
      <c r="V141" s="19">
        <f>ROUND(Budget!V141*80%,0)</f>
        <v>0</v>
      </c>
      <c r="W141" s="19">
        <f>ROUND(Budget!W141*80%,0)</f>
        <v>0</v>
      </c>
      <c r="X141" s="19">
        <f>ROUND(Budget!X141*80%,0)</f>
        <v>0</v>
      </c>
      <c r="Y141" s="19">
        <f>ROUND(Budget!Y141*80%,0)</f>
        <v>0</v>
      </c>
      <c r="Z141" s="19">
        <f>ROUND(Budget!Z141*80%,0)</f>
        <v>0</v>
      </c>
      <c r="AA141" s="19">
        <f>ROUND(Budget!AA141*80%,0)</f>
        <v>0</v>
      </c>
      <c r="AB141" s="19">
        <f>ROUND(Budget!AB141*80%,0)</f>
        <v>0</v>
      </c>
      <c r="AC141" s="19">
        <f>ROUND(Budget!AC141*80%,0)</f>
        <v>0</v>
      </c>
      <c r="AD141" s="19">
        <f>ROUND(Budget!AD141*80%,0)</f>
        <v>0</v>
      </c>
      <c r="AE141" s="19">
        <f>ROUND(Budget!AE141*80%,0)</f>
        <v>0</v>
      </c>
      <c r="AF141" s="19">
        <f>ROUND(Budget!AF141*80%,0)</f>
        <v>0</v>
      </c>
      <c r="AG141" s="19">
        <f>ROUND(Budget!AG141*80%,0)</f>
        <v>0</v>
      </c>
      <c r="AH141" s="19">
        <f>ROUND(Budget!AH141*80%,0)</f>
        <v>0</v>
      </c>
      <c r="AI141" s="19">
        <f>ROUND(Budget!AI141*80%,0)</f>
        <v>0</v>
      </c>
      <c r="AJ141" s="19">
        <f>ROUND(Budget!AJ141*80%,0)</f>
        <v>0</v>
      </c>
      <c r="AK141" s="19">
        <f>ROUND(Budget!AK141*80%,0)</f>
        <v>0</v>
      </c>
      <c r="AL141" s="19">
        <f>ROUND(Budget!AL141*80%,0)</f>
        <v>0</v>
      </c>
      <c r="AM141" s="19">
        <f>ROUND(Budget!AM141*80%,0)</f>
        <v>0</v>
      </c>
      <c r="AN141" s="19">
        <f>ROUND(Budget!AN141*80%,0)</f>
        <v>0</v>
      </c>
      <c r="AO141" s="19">
        <f>ROUND(Budget!AO141*80%,0)</f>
        <v>0</v>
      </c>
      <c r="AP141" s="19">
        <f>ROUND(Budget!AP141*80%,0)</f>
        <v>0</v>
      </c>
      <c r="AQ141" s="19">
        <f>ROUND(Budget!AQ141*80%,0)</f>
        <v>0</v>
      </c>
      <c r="AR141" s="19">
        <f>ROUND(Budget!AR141*80%,0)</f>
        <v>0</v>
      </c>
      <c r="AS141" s="19">
        <f>ROUND(Budget!AS141*80%,0)</f>
        <v>0</v>
      </c>
      <c r="AT141" s="19">
        <f>ROUND(Budget!AT141*80%,0)</f>
        <v>0</v>
      </c>
      <c r="AU141" s="19">
        <f>ROUND(Budget!AU141*80%,0)</f>
        <v>0</v>
      </c>
      <c r="AV141" s="19">
        <f>ROUND(Budget!AV141*80%,0)</f>
        <v>0</v>
      </c>
      <c r="AW141" s="19">
        <f>ROUND(Budget!AW141*80%,0)</f>
        <v>14485305</v>
      </c>
      <c r="AX141" s="19">
        <f>ROUND(Budget!AX141*80%,0)</f>
        <v>0</v>
      </c>
      <c r="AY141" s="19">
        <f>ROUND(Budget!AY141*80%,0)</f>
        <v>0</v>
      </c>
      <c r="AZ141" s="19">
        <f>ROUND(Budget!AZ141*80%,0)</f>
        <v>0</v>
      </c>
      <c r="BA141" s="19">
        <f>ROUND(Budget!BA141*80%,0)</f>
        <v>0</v>
      </c>
      <c r="BB141" s="19">
        <f>ROUND(Budget!BB141*80%,0)</f>
        <v>0</v>
      </c>
      <c r="BC141" s="19">
        <f>ROUND(Budget!BC141*80%,0)</f>
        <v>0</v>
      </c>
      <c r="BD141" s="19">
        <f>ROUND(Budget!BD141*80%,0)</f>
        <v>0</v>
      </c>
      <c r="BE141" s="19">
        <f>ROUND(Budget!BE141*80%,0)</f>
        <v>0</v>
      </c>
      <c r="BF141" s="19">
        <f>ROUND(Budget!BF141*80%,0)</f>
        <v>0</v>
      </c>
      <c r="BG141" s="16">
        <f t="shared" si="8"/>
        <v>14485305</v>
      </c>
      <c r="BH141" s="16">
        <f t="shared" si="8"/>
        <v>0</v>
      </c>
      <c r="BI141" s="104">
        <f t="shared" si="9"/>
        <v>14485305</v>
      </c>
      <c r="BJ141" s="104">
        <f t="shared" si="10"/>
        <v>0</v>
      </c>
      <c r="BK141" s="105">
        <f t="shared" si="11"/>
        <v>0</v>
      </c>
      <c r="BL141" s="106"/>
      <c r="BM141" s="105"/>
      <c r="BN141" s="106"/>
    </row>
    <row r="142" spans="1:66" ht="31.5" x14ac:dyDescent="0.3">
      <c r="A142" s="26">
        <v>76.196700000000007</v>
      </c>
      <c r="B142" s="107" t="s">
        <v>1531</v>
      </c>
      <c r="C142" s="19">
        <f>ROUND(Budget!C142*80%,0)</f>
        <v>0</v>
      </c>
      <c r="D142" s="19">
        <f>ROUND(Budget!D142*80%,0)</f>
        <v>0</v>
      </c>
      <c r="E142" s="19">
        <f>ROUND(Budget!E142*80%,0)</f>
        <v>0</v>
      </c>
      <c r="F142" s="19">
        <f>ROUND(Budget!F142*80%,0)</f>
        <v>0</v>
      </c>
      <c r="G142" s="19">
        <f>ROUND(Budget!G142*80%,0)</f>
        <v>0</v>
      </c>
      <c r="H142" s="19">
        <f>ROUND(Budget!H142*80%,0)</f>
        <v>0</v>
      </c>
      <c r="I142" s="19">
        <f>ROUND(Budget!I142*80%,0)</f>
        <v>0</v>
      </c>
      <c r="J142" s="19">
        <f>ROUND(Budget!J142*80%,0)</f>
        <v>0</v>
      </c>
      <c r="K142" s="19">
        <f>ROUND(Budget!K142*80%,0)</f>
        <v>0</v>
      </c>
      <c r="L142" s="19">
        <f>ROUND(Budget!L142*80%,0)</f>
        <v>0</v>
      </c>
      <c r="M142" s="19">
        <f>ROUND(Budget!M142*80%,0)</f>
        <v>0</v>
      </c>
      <c r="N142" s="19">
        <f>ROUND(Budget!N142*80%,0)</f>
        <v>0</v>
      </c>
      <c r="O142" s="19">
        <f>ROUND(Budget!O142*80%,0)</f>
        <v>0</v>
      </c>
      <c r="P142" s="19">
        <f>ROUND(Budget!P142*80%,0)</f>
        <v>0</v>
      </c>
      <c r="Q142" s="19">
        <f>ROUND(Budget!Q142*80%,0)</f>
        <v>0</v>
      </c>
      <c r="R142" s="19">
        <f>ROUND(Budget!R142*80%,0)</f>
        <v>0</v>
      </c>
      <c r="S142" s="19">
        <f>ROUND(Budget!S142*80%,0)</f>
        <v>0</v>
      </c>
      <c r="T142" s="19">
        <f>ROUND(Budget!T142*80%,0)</f>
        <v>0</v>
      </c>
      <c r="U142" s="19">
        <f>ROUND(Budget!U142*80%,0)</f>
        <v>0</v>
      </c>
      <c r="V142" s="19">
        <f>ROUND(Budget!V142*80%,0)</f>
        <v>0</v>
      </c>
      <c r="W142" s="19">
        <f>ROUND(Budget!W142*80%,0)</f>
        <v>0</v>
      </c>
      <c r="X142" s="19">
        <f>ROUND(Budget!X142*80%,0)</f>
        <v>0</v>
      </c>
      <c r="Y142" s="19">
        <f>ROUND(Budget!Y142*80%,0)</f>
        <v>0</v>
      </c>
      <c r="Z142" s="19">
        <f>ROUND(Budget!Z142*80%,0)</f>
        <v>0</v>
      </c>
      <c r="AA142" s="19">
        <f>ROUND(Budget!AA142*80%,0)</f>
        <v>0</v>
      </c>
      <c r="AB142" s="19">
        <f>ROUND(Budget!AB142*80%,0)</f>
        <v>0</v>
      </c>
      <c r="AC142" s="19">
        <f>ROUND(Budget!AC142*80%,0)</f>
        <v>0</v>
      </c>
      <c r="AD142" s="19">
        <f>ROUND(Budget!AD142*80%,0)</f>
        <v>0</v>
      </c>
      <c r="AE142" s="19">
        <f>ROUND(Budget!AE142*80%,0)</f>
        <v>0</v>
      </c>
      <c r="AF142" s="19">
        <f>ROUND(Budget!AF142*80%,0)</f>
        <v>0</v>
      </c>
      <c r="AG142" s="19">
        <f>ROUND(Budget!AG142*80%,0)</f>
        <v>0</v>
      </c>
      <c r="AH142" s="19">
        <f>ROUND(Budget!AH142*80%,0)</f>
        <v>0</v>
      </c>
      <c r="AI142" s="19">
        <f>ROUND(Budget!AI142*80%,0)</f>
        <v>0</v>
      </c>
      <c r="AJ142" s="19">
        <f>ROUND(Budget!AJ142*80%,0)</f>
        <v>0</v>
      </c>
      <c r="AK142" s="19">
        <f>ROUND(Budget!AK142*80%,0)</f>
        <v>0</v>
      </c>
      <c r="AL142" s="19">
        <f>ROUND(Budget!AL142*80%,0)</f>
        <v>0</v>
      </c>
      <c r="AM142" s="19">
        <f>ROUND(Budget!AM142*80%,0)</f>
        <v>0</v>
      </c>
      <c r="AN142" s="19">
        <f>ROUND(Budget!AN142*80%,0)</f>
        <v>0</v>
      </c>
      <c r="AO142" s="19">
        <f>ROUND(Budget!AO142*80%,0)</f>
        <v>0</v>
      </c>
      <c r="AP142" s="19">
        <f>ROUND(Budget!AP142*80%,0)</f>
        <v>0</v>
      </c>
      <c r="AQ142" s="19">
        <f>ROUND(Budget!AQ142*80%,0)</f>
        <v>0</v>
      </c>
      <c r="AR142" s="19">
        <f>ROUND(Budget!AR142*80%,0)</f>
        <v>0</v>
      </c>
      <c r="AS142" s="19">
        <f>ROUND(Budget!AS142*80%,0)</f>
        <v>0</v>
      </c>
      <c r="AT142" s="19">
        <f>ROUND(Budget!AT142*80%,0)</f>
        <v>0</v>
      </c>
      <c r="AU142" s="19">
        <f>ROUND(Budget!AU142*80%,0)</f>
        <v>0</v>
      </c>
      <c r="AV142" s="19">
        <f>ROUND(Budget!AV142*80%,0)</f>
        <v>0</v>
      </c>
      <c r="AW142" s="19">
        <f>ROUND(Budget!AW142*80%,0)</f>
        <v>66062</v>
      </c>
      <c r="AX142" s="19">
        <f>ROUND(Budget!AX142*80%,0)</f>
        <v>0</v>
      </c>
      <c r="AY142" s="19">
        <f>ROUND(Budget!AY142*80%,0)</f>
        <v>1117080</v>
      </c>
      <c r="AZ142" s="19">
        <f>ROUND(Budget!AZ142*80%,0)</f>
        <v>0</v>
      </c>
      <c r="BA142" s="19">
        <f>ROUND(Budget!BA142*80%,0)</f>
        <v>0</v>
      </c>
      <c r="BB142" s="19">
        <f>ROUND(Budget!BB142*80%,0)</f>
        <v>0</v>
      </c>
      <c r="BC142" s="19">
        <f>ROUND(Budget!BC142*80%,0)</f>
        <v>0</v>
      </c>
      <c r="BD142" s="19">
        <f>ROUND(Budget!BD142*80%,0)</f>
        <v>0</v>
      </c>
      <c r="BE142" s="19">
        <f>ROUND(Budget!BE142*80%,0)</f>
        <v>0</v>
      </c>
      <c r="BF142" s="19">
        <f>ROUND(Budget!BF142*80%,0)</f>
        <v>0</v>
      </c>
      <c r="BG142" s="16">
        <f t="shared" ref="BG142:BH147" si="12">C142+E142+G142+I142+K142+M142+O142+Q142+S142+U142+W142+Y142+AA142+AC142+AE142+AG142+AI142+AK142+AM142+AO142+AQ142+AS142+AU142+AW142+AY142+BA142+BC142+BE142</f>
        <v>1183142</v>
      </c>
      <c r="BH142" s="16">
        <f t="shared" si="12"/>
        <v>0</v>
      </c>
      <c r="BI142" s="104">
        <f t="shared" si="9"/>
        <v>1183142</v>
      </c>
      <c r="BJ142" s="104">
        <f t="shared" si="10"/>
        <v>0</v>
      </c>
      <c r="BK142" s="105">
        <f t="shared" si="11"/>
        <v>0</v>
      </c>
      <c r="BL142" s="106"/>
      <c r="BM142" s="105"/>
      <c r="BN142" s="106"/>
    </row>
    <row r="143" spans="1:66" ht="31.5" x14ac:dyDescent="0.3">
      <c r="A143" s="26">
        <v>76.197699999999998</v>
      </c>
      <c r="B143" s="107" t="s">
        <v>1532</v>
      </c>
      <c r="C143" s="19">
        <f>ROUND(Budget!C143*80%,0)</f>
        <v>0</v>
      </c>
      <c r="D143" s="19">
        <f>ROUND(Budget!D143*80%,0)</f>
        <v>0</v>
      </c>
      <c r="E143" s="19">
        <f>ROUND(Budget!E143*80%,0)</f>
        <v>0</v>
      </c>
      <c r="F143" s="19">
        <f>ROUND(Budget!F143*80%,0)</f>
        <v>0</v>
      </c>
      <c r="G143" s="19">
        <f>ROUND(Budget!G143*80%,0)</f>
        <v>0</v>
      </c>
      <c r="H143" s="19">
        <f>ROUND(Budget!H143*80%,0)</f>
        <v>0</v>
      </c>
      <c r="I143" s="19">
        <f>ROUND(Budget!I143*80%,0)</f>
        <v>0</v>
      </c>
      <c r="J143" s="19">
        <f>ROUND(Budget!J143*80%,0)</f>
        <v>0</v>
      </c>
      <c r="K143" s="19">
        <f>ROUND(Budget!K143*80%,0)</f>
        <v>0</v>
      </c>
      <c r="L143" s="19">
        <f>ROUND(Budget!L143*80%,0)</f>
        <v>0</v>
      </c>
      <c r="M143" s="19">
        <f>ROUND(Budget!M143*80%,0)</f>
        <v>0</v>
      </c>
      <c r="N143" s="19">
        <f>ROUND(Budget!N143*80%,0)</f>
        <v>0</v>
      </c>
      <c r="O143" s="19">
        <f>ROUND(Budget!O143*80%,0)</f>
        <v>0</v>
      </c>
      <c r="P143" s="19">
        <f>ROUND(Budget!P143*80%,0)</f>
        <v>0</v>
      </c>
      <c r="Q143" s="19">
        <f>ROUND(Budget!Q143*80%,0)</f>
        <v>0</v>
      </c>
      <c r="R143" s="19">
        <f>ROUND(Budget!R143*80%,0)</f>
        <v>0</v>
      </c>
      <c r="S143" s="19">
        <f>ROUND(Budget!S143*80%,0)</f>
        <v>0</v>
      </c>
      <c r="T143" s="19">
        <f>ROUND(Budget!T143*80%,0)</f>
        <v>0</v>
      </c>
      <c r="U143" s="19">
        <f>ROUND(Budget!U143*80%,0)</f>
        <v>0</v>
      </c>
      <c r="V143" s="19">
        <f>ROUND(Budget!V143*80%,0)</f>
        <v>0</v>
      </c>
      <c r="W143" s="19">
        <f>ROUND(Budget!W143*80%,0)</f>
        <v>0</v>
      </c>
      <c r="X143" s="19">
        <f>ROUND(Budget!X143*80%,0)</f>
        <v>0</v>
      </c>
      <c r="Y143" s="19">
        <f>ROUND(Budget!Y143*80%,0)</f>
        <v>0</v>
      </c>
      <c r="Z143" s="19">
        <f>ROUND(Budget!Z143*80%,0)</f>
        <v>0</v>
      </c>
      <c r="AA143" s="19">
        <f>ROUND(Budget!AA143*80%,0)</f>
        <v>0</v>
      </c>
      <c r="AB143" s="19">
        <f>ROUND(Budget!AB143*80%,0)</f>
        <v>0</v>
      </c>
      <c r="AC143" s="19">
        <f>ROUND(Budget!AC143*80%,0)</f>
        <v>0</v>
      </c>
      <c r="AD143" s="19">
        <f>ROUND(Budget!AD143*80%,0)</f>
        <v>0</v>
      </c>
      <c r="AE143" s="19">
        <f>ROUND(Budget!AE143*80%,0)</f>
        <v>0</v>
      </c>
      <c r="AF143" s="19">
        <f>ROUND(Budget!AF143*80%,0)</f>
        <v>0</v>
      </c>
      <c r="AG143" s="19">
        <f>ROUND(Budget!AG143*80%,0)</f>
        <v>0</v>
      </c>
      <c r="AH143" s="19">
        <f>ROUND(Budget!AH143*80%,0)</f>
        <v>0</v>
      </c>
      <c r="AI143" s="19">
        <f>ROUND(Budget!AI143*80%,0)</f>
        <v>10860009</v>
      </c>
      <c r="AJ143" s="19">
        <f>ROUND(Budget!AJ143*80%,0)</f>
        <v>0</v>
      </c>
      <c r="AK143" s="19">
        <f>ROUND(Budget!AK143*80%,0)</f>
        <v>0</v>
      </c>
      <c r="AL143" s="19">
        <f>ROUND(Budget!AL143*80%,0)</f>
        <v>0</v>
      </c>
      <c r="AM143" s="19">
        <f>ROUND(Budget!AM143*80%,0)</f>
        <v>0</v>
      </c>
      <c r="AN143" s="19">
        <f>ROUND(Budget!AN143*80%,0)</f>
        <v>0</v>
      </c>
      <c r="AO143" s="19">
        <f>ROUND(Budget!AO143*80%,0)</f>
        <v>0</v>
      </c>
      <c r="AP143" s="19">
        <f>ROUND(Budget!AP143*80%,0)</f>
        <v>0</v>
      </c>
      <c r="AQ143" s="19">
        <f>ROUND(Budget!AQ143*80%,0)</f>
        <v>0</v>
      </c>
      <c r="AR143" s="19">
        <f>ROUND(Budget!AR143*80%,0)</f>
        <v>0</v>
      </c>
      <c r="AS143" s="19">
        <f>ROUND(Budget!AS143*80%,0)</f>
        <v>0</v>
      </c>
      <c r="AT143" s="19">
        <f>ROUND(Budget!AT143*80%,0)</f>
        <v>0</v>
      </c>
      <c r="AU143" s="19">
        <f>ROUND(Budget!AU143*80%,0)</f>
        <v>0</v>
      </c>
      <c r="AV143" s="19">
        <f>ROUND(Budget!AV143*80%,0)</f>
        <v>0</v>
      </c>
      <c r="AW143" s="19">
        <f>ROUND(Budget!AW143*80%,0)</f>
        <v>0</v>
      </c>
      <c r="AX143" s="19">
        <f>ROUND(Budget!AX143*80%,0)</f>
        <v>0</v>
      </c>
      <c r="AY143" s="19">
        <f>ROUND(Budget!AY143*80%,0)</f>
        <v>0</v>
      </c>
      <c r="AZ143" s="19">
        <f>ROUND(Budget!AZ143*80%,0)</f>
        <v>0</v>
      </c>
      <c r="BA143" s="19">
        <f>ROUND(Budget!BA143*80%,0)</f>
        <v>0</v>
      </c>
      <c r="BB143" s="19">
        <f>ROUND(Budget!BB143*80%,0)</f>
        <v>0</v>
      </c>
      <c r="BC143" s="19">
        <f>ROUND(Budget!BC143*80%,0)</f>
        <v>0</v>
      </c>
      <c r="BD143" s="19">
        <f>ROUND(Budget!BD143*80%,0)</f>
        <v>0</v>
      </c>
      <c r="BE143" s="19">
        <f>ROUND(Budget!BE143*80%,0)</f>
        <v>0</v>
      </c>
      <c r="BF143" s="19">
        <f>ROUND(Budget!BF143*80%,0)</f>
        <v>0</v>
      </c>
      <c r="BG143" s="16">
        <f t="shared" si="12"/>
        <v>10860009</v>
      </c>
      <c r="BH143" s="16">
        <f t="shared" si="12"/>
        <v>0</v>
      </c>
      <c r="BI143" s="104">
        <f t="shared" si="9"/>
        <v>10860009</v>
      </c>
      <c r="BJ143" s="104">
        <f t="shared" si="10"/>
        <v>0</v>
      </c>
      <c r="BK143" s="105">
        <f t="shared" si="11"/>
        <v>0</v>
      </c>
      <c r="BL143" s="106"/>
      <c r="BM143" s="105"/>
      <c r="BN143" s="106"/>
    </row>
    <row r="144" spans="1:66" x14ac:dyDescent="0.3">
      <c r="A144" s="26">
        <v>76.201700000000002</v>
      </c>
      <c r="B144" s="107" t="s">
        <v>1533</v>
      </c>
      <c r="C144" s="19">
        <f>ROUND(Budget!C144*80%,0)</f>
        <v>0</v>
      </c>
      <c r="D144" s="19">
        <f>ROUND(Budget!D144*80%,0)</f>
        <v>0</v>
      </c>
      <c r="E144" s="19">
        <f>ROUND(Budget!E144*80%,0)</f>
        <v>0</v>
      </c>
      <c r="F144" s="19">
        <f>ROUND(Budget!F144*80%,0)</f>
        <v>0</v>
      </c>
      <c r="G144" s="19">
        <f>ROUND(Budget!G144*80%,0)</f>
        <v>0</v>
      </c>
      <c r="H144" s="19">
        <f>ROUND(Budget!H144*80%,0)</f>
        <v>0</v>
      </c>
      <c r="I144" s="19">
        <f>ROUND(Budget!I144*80%,0)</f>
        <v>0</v>
      </c>
      <c r="J144" s="19">
        <f>ROUND(Budget!J144*80%,0)</f>
        <v>0</v>
      </c>
      <c r="K144" s="19">
        <f>ROUND(Budget!K144*80%,0)</f>
        <v>0</v>
      </c>
      <c r="L144" s="19">
        <f>ROUND(Budget!L144*80%,0)</f>
        <v>0</v>
      </c>
      <c r="M144" s="19">
        <f>ROUND(Budget!M144*80%,0)</f>
        <v>0</v>
      </c>
      <c r="N144" s="19">
        <f>ROUND(Budget!N144*80%,0)</f>
        <v>0</v>
      </c>
      <c r="O144" s="19">
        <f>ROUND(Budget!O144*80%,0)</f>
        <v>0</v>
      </c>
      <c r="P144" s="19">
        <f>ROUND(Budget!P144*80%,0)</f>
        <v>0</v>
      </c>
      <c r="Q144" s="19">
        <f>ROUND(Budget!Q144*80%,0)</f>
        <v>0</v>
      </c>
      <c r="R144" s="19">
        <f>ROUND(Budget!R144*80%,0)</f>
        <v>0</v>
      </c>
      <c r="S144" s="19">
        <f>ROUND(Budget!S144*80%,0)</f>
        <v>0</v>
      </c>
      <c r="T144" s="19">
        <f>ROUND(Budget!T144*80%,0)</f>
        <v>0</v>
      </c>
      <c r="U144" s="19">
        <f>ROUND(Budget!U144*80%,0)</f>
        <v>0</v>
      </c>
      <c r="V144" s="19">
        <f>ROUND(Budget!V144*80%,0)</f>
        <v>0</v>
      </c>
      <c r="W144" s="19">
        <f>ROUND(Budget!W144*80%,0)</f>
        <v>0</v>
      </c>
      <c r="X144" s="19">
        <f>ROUND(Budget!X144*80%,0)</f>
        <v>0</v>
      </c>
      <c r="Y144" s="19">
        <f>ROUND(Budget!Y144*80%,0)</f>
        <v>0</v>
      </c>
      <c r="Z144" s="19">
        <f>ROUND(Budget!Z144*80%,0)</f>
        <v>0</v>
      </c>
      <c r="AA144" s="19">
        <f>ROUND(Budget!AA144*80%,0)</f>
        <v>0</v>
      </c>
      <c r="AB144" s="19">
        <f>ROUND(Budget!AB144*80%,0)</f>
        <v>0</v>
      </c>
      <c r="AC144" s="19">
        <f>ROUND(Budget!AC144*80%,0)</f>
        <v>7000</v>
      </c>
      <c r="AD144" s="19">
        <f>ROUND(Budget!AD144*80%,0)</f>
        <v>0</v>
      </c>
      <c r="AE144" s="19">
        <f>ROUND(Budget!AE144*80%,0)</f>
        <v>0</v>
      </c>
      <c r="AF144" s="19">
        <f>ROUND(Budget!AF144*80%,0)</f>
        <v>0</v>
      </c>
      <c r="AG144" s="19">
        <f>ROUND(Budget!AG144*80%,0)</f>
        <v>0</v>
      </c>
      <c r="AH144" s="19">
        <f>ROUND(Budget!AH144*80%,0)</f>
        <v>0</v>
      </c>
      <c r="AI144" s="19">
        <f>ROUND(Budget!AI144*80%,0)</f>
        <v>0</v>
      </c>
      <c r="AJ144" s="19">
        <f>ROUND(Budget!AJ144*80%,0)</f>
        <v>0</v>
      </c>
      <c r="AK144" s="19">
        <f>ROUND(Budget!AK144*80%,0)</f>
        <v>0</v>
      </c>
      <c r="AL144" s="19">
        <f>ROUND(Budget!AL144*80%,0)</f>
        <v>0</v>
      </c>
      <c r="AM144" s="19">
        <f>ROUND(Budget!AM144*80%,0)</f>
        <v>0</v>
      </c>
      <c r="AN144" s="19">
        <f>ROUND(Budget!AN144*80%,0)</f>
        <v>0</v>
      </c>
      <c r="AO144" s="19">
        <f>ROUND(Budget!AO144*80%,0)</f>
        <v>0</v>
      </c>
      <c r="AP144" s="19">
        <f>ROUND(Budget!AP144*80%,0)</f>
        <v>0</v>
      </c>
      <c r="AQ144" s="19">
        <f>ROUND(Budget!AQ144*80%,0)</f>
        <v>0</v>
      </c>
      <c r="AR144" s="19">
        <f>ROUND(Budget!AR144*80%,0)</f>
        <v>0</v>
      </c>
      <c r="AS144" s="19">
        <f>ROUND(Budget!AS144*80%,0)</f>
        <v>0</v>
      </c>
      <c r="AT144" s="19">
        <f>ROUND(Budget!AT144*80%,0)</f>
        <v>0</v>
      </c>
      <c r="AU144" s="19">
        <f>ROUND(Budget!AU144*80%,0)</f>
        <v>0</v>
      </c>
      <c r="AV144" s="19">
        <f>ROUND(Budget!AV144*80%,0)</f>
        <v>0</v>
      </c>
      <c r="AW144" s="19">
        <f>ROUND(Budget!AW144*80%,0)</f>
        <v>0</v>
      </c>
      <c r="AX144" s="19">
        <f>ROUND(Budget!AX144*80%,0)</f>
        <v>0</v>
      </c>
      <c r="AY144" s="19">
        <f>ROUND(Budget!AY144*80%,0)</f>
        <v>0</v>
      </c>
      <c r="AZ144" s="19">
        <f>ROUND(Budget!AZ144*80%,0)</f>
        <v>0</v>
      </c>
      <c r="BA144" s="19">
        <f>ROUND(Budget!BA144*80%,0)</f>
        <v>0</v>
      </c>
      <c r="BB144" s="19">
        <f>ROUND(Budget!BB144*80%,0)</f>
        <v>0</v>
      </c>
      <c r="BC144" s="19">
        <f>ROUND(Budget!BC144*80%,0)</f>
        <v>0</v>
      </c>
      <c r="BD144" s="19">
        <f>ROUND(Budget!BD144*80%,0)</f>
        <v>0</v>
      </c>
      <c r="BE144" s="19">
        <f>ROUND(Budget!BE144*80%,0)</f>
        <v>0</v>
      </c>
      <c r="BF144" s="19">
        <f>ROUND(Budget!BF144*80%,0)</f>
        <v>0</v>
      </c>
      <c r="BG144" s="16">
        <f t="shared" si="12"/>
        <v>7000</v>
      </c>
      <c r="BH144" s="16">
        <f t="shared" si="12"/>
        <v>0</v>
      </c>
      <c r="BI144" s="104">
        <f t="shared" si="9"/>
        <v>7000</v>
      </c>
      <c r="BJ144" s="104">
        <f t="shared" si="10"/>
        <v>0</v>
      </c>
      <c r="BK144" s="105">
        <f t="shared" si="11"/>
        <v>0</v>
      </c>
      <c r="BL144" s="106"/>
      <c r="BM144" s="105"/>
      <c r="BN144" s="106"/>
    </row>
    <row r="145" spans="1:66" x14ac:dyDescent="0.3">
      <c r="A145" s="26">
        <v>76.24069999999999</v>
      </c>
      <c r="B145" s="107" t="s">
        <v>1536</v>
      </c>
      <c r="C145" s="19">
        <f>ROUND(Budget!C145*80%,0)</f>
        <v>826049</v>
      </c>
      <c r="D145" s="19">
        <f>ROUND(Budget!D145*80%,0)</f>
        <v>0</v>
      </c>
      <c r="E145" s="19">
        <f>ROUND(Budget!E145*80%,0)</f>
        <v>0</v>
      </c>
      <c r="F145" s="19">
        <f>ROUND(Budget!F145*80%,0)</f>
        <v>0</v>
      </c>
      <c r="G145" s="19">
        <f>ROUND(Budget!G145*80%,0)</f>
        <v>0</v>
      </c>
      <c r="H145" s="19">
        <f>ROUND(Budget!H145*80%,0)</f>
        <v>0</v>
      </c>
      <c r="I145" s="19">
        <f>ROUND(Budget!I145*80%,0)</f>
        <v>0</v>
      </c>
      <c r="J145" s="19">
        <f>ROUND(Budget!J145*80%,0)</f>
        <v>0</v>
      </c>
      <c r="K145" s="19">
        <f>ROUND(Budget!K145*80%,0)</f>
        <v>0</v>
      </c>
      <c r="L145" s="19">
        <f>ROUND(Budget!L145*80%,0)</f>
        <v>0</v>
      </c>
      <c r="M145" s="19">
        <f>ROUND(Budget!M145*80%,0)</f>
        <v>207460</v>
      </c>
      <c r="N145" s="19">
        <f>ROUND(Budget!N145*80%,0)</f>
        <v>0</v>
      </c>
      <c r="O145" s="19">
        <f>ROUND(Budget!O145*80%,0)</f>
        <v>0</v>
      </c>
      <c r="P145" s="19">
        <f>ROUND(Budget!P145*80%,0)</f>
        <v>0</v>
      </c>
      <c r="Q145" s="19">
        <f>ROUND(Budget!Q145*80%,0)</f>
        <v>457436</v>
      </c>
      <c r="R145" s="19">
        <f>ROUND(Budget!R145*80%,0)</f>
        <v>0</v>
      </c>
      <c r="S145" s="19">
        <f>ROUND(Budget!S145*80%,0)</f>
        <v>0</v>
      </c>
      <c r="T145" s="19">
        <f>ROUND(Budget!T145*80%,0)</f>
        <v>0</v>
      </c>
      <c r="U145" s="19">
        <f>ROUND(Budget!U145*80%,0)</f>
        <v>0</v>
      </c>
      <c r="V145" s="19">
        <f>ROUND(Budget!V145*80%,0)</f>
        <v>0</v>
      </c>
      <c r="W145" s="19">
        <f>ROUND(Budget!W145*80%,0)</f>
        <v>0</v>
      </c>
      <c r="X145" s="19">
        <f>ROUND(Budget!X145*80%,0)</f>
        <v>0</v>
      </c>
      <c r="Y145" s="19">
        <f>ROUND(Budget!Y145*80%,0)</f>
        <v>0</v>
      </c>
      <c r="Z145" s="19">
        <f>ROUND(Budget!Z145*80%,0)</f>
        <v>0</v>
      </c>
      <c r="AA145" s="19">
        <f>ROUND(Budget!AA145*80%,0)</f>
        <v>0</v>
      </c>
      <c r="AB145" s="19">
        <f>ROUND(Budget!AB145*80%,0)</f>
        <v>0</v>
      </c>
      <c r="AC145" s="19">
        <f>ROUND(Budget!AC145*80%,0)</f>
        <v>0</v>
      </c>
      <c r="AD145" s="19">
        <f>ROUND(Budget!AD145*80%,0)</f>
        <v>0</v>
      </c>
      <c r="AE145" s="19">
        <f>ROUND(Budget!AE145*80%,0)</f>
        <v>175246</v>
      </c>
      <c r="AF145" s="19">
        <f>ROUND(Budget!AF145*80%,0)</f>
        <v>0</v>
      </c>
      <c r="AG145" s="19">
        <f>ROUND(Budget!AG145*80%,0)</f>
        <v>0</v>
      </c>
      <c r="AH145" s="19">
        <f>ROUND(Budget!AH145*80%,0)</f>
        <v>0</v>
      </c>
      <c r="AI145" s="19">
        <f>ROUND(Budget!AI145*80%,0)</f>
        <v>328530</v>
      </c>
      <c r="AJ145" s="19">
        <f>ROUND(Budget!AJ145*80%,0)</f>
        <v>0</v>
      </c>
      <c r="AK145" s="19">
        <f>ROUND(Budget!AK145*80%,0)</f>
        <v>0</v>
      </c>
      <c r="AL145" s="19">
        <f>ROUND(Budget!AL145*80%,0)</f>
        <v>0</v>
      </c>
      <c r="AM145" s="19">
        <f>ROUND(Budget!AM145*80%,0)</f>
        <v>0</v>
      </c>
      <c r="AN145" s="19">
        <f>ROUND(Budget!AN145*80%,0)</f>
        <v>0</v>
      </c>
      <c r="AO145" s="19">
        <f>ROUND(Budget!AO145*80%,0)</f>
        <v>0</v>
      </c>
      <c r="AP145" s="19">
        <f>ROUND(Budget!AP145*80%,0)</f>
        <v>0</v>
      </c>
      <c r="AQ145" s="19">
        <f>ROUND(Budget!AQ145*80%,0)</f>
        <v>0</v>
      </c>
      <c r="AR145" s="19">
        <f>ROUND(Budget!AR145*80%,0)</f>
        <v>0</v>
      </c>
      <c r="AS145" s="19">
        <f>ROUND(Budget!AS145*80%,0)</f>
        <v>0</v>
      </c>
      <c r="AT145" s="19">
        <f>ROUND(Budget!AT145*80%,0)</f>
        <v>0</v>
      </c>
      <c r="AU145" s="19">
        <f>ROUND(Budget!AU145*80%,0)</f>
        <v>0</v>
      </c>
      <c r="AV145" s="19">
        <f>ROUND(Budget!AV145*80%,0)</f>
        <v>0</v>
      </c>
      <c r="AW145" s="19">
        <f>ROUND(Budget!AW145*80%,0)</f>
        <v>0</v>
      </c>
      <c r="AX145" s="19">
        <f>ROUND(Budget!AX145*80%,0)</f>
        <v>0</v>
      </c>
      <c r="AY145" s="19">
        <f>ROUND(Budget!AY145*80%,0)</f>
        <v>0</v>
      </c>
      <c r="AZ145" s="19">
        <f>ROUND(Budget!AZ145*80%,0)</f>
        <v>0</v>
      </c>
      <c r="BA145" s="19">
        <f>ROUND(Budget!BA145*80%,0)</f>
        <v>0</v>
      </c>
      <c r="BB145" s="19">
        <f>ROUND(Budget!BB145*80%,0)</f>
        <v>0</v>
      </c>
      <c r="BC145" s="19">
        <f>ROUND(Budget!BC145*80%,0)</f>
        <v>0</v>
      </c>
      <c r="BD145" s="19">
        <f>ROUND(Budget!BD145*80%,0)</f>
        <v>0</v>
      </c>
      <c r="BE145" s="19">
        <f>ROUND(Budget!BE145*80%,0)</f>
        <v>0</v>
      </c>
      <c r="BF145" s="19">
        <f>ROUND(Budget!BF145*80%,0)</f>
        <v>0</v>
      </c>
      <c r="BG145" s="16">
        <f t="shared" si="12"/>
        <v>1994721</v>
      </c>
      <c r="BH145" s="16">
        <f t="shared" si="12"/>
        <v>0</v>
      </c>
      <c r="BI145" s="104">
        <f t="shared" si="9"/>
        <v>1994721</v>
      </c>
      <c r="BJ145" s="104">
        <f t="shared" si="10"/>
        <v>0</v>
      </c>
      <c r="BK145" s="105">
        <f t="shared" si="11"/>
        <v>0</v>
      </c>
      <c r="BL145" s="106"/>
      <c r="BM145" s="105"/>
      <c r="BN145" s="106"/>
    </row>
    <row r="146" spans="1:66" x14ac:dyDescent="0.3">
      <c r="A146" s="26">
        <v>76.2607</v>
      </c>
      <c r="B146" s="107" t="s">
        <v>1538</v>
      </c>
      <c r="C146" s="19">
        <f>ROUND(Budget!C146*80%,0)</f>
        <v>0</v>
      </c>
      <c r="D146" s="19">
        <f>ROUND(Budget!D146*80%,0)</f>
        <v>0</v>
      </c>
      <c r="E146" s="19">
        <f>ROUND(Budget!E146*80%,0)</f>
        <v>0</v>
      </c>
      <c r="F146" s="19">
        <f>ROUND(Budget!F146*80%,0)</f>
        <v>0</v>
      </c>
      <c r="G146" s="19">
        <f>ROUND(Budget!G146*80%,0)</f>
        <v>0</v>
      </c>
      <c r="H146" s="19">
        <f>ROUND(Budget!H146*80%,0)</f>
        <v>0</v>
      </c>
      <c r="I146" s="19">
        <f>ROUND(Budget!I146*80%,0)</f>
        <v>0</v>
      </c>
      <c r="J146" s="19">
        <f>ROUND(Budget!J146*80%,0)</f>
        <v>0</v>
      </c>
      <c r="K146" s="19">
        <f>ROUND(Budget!K146*80%,0)</f>
        <v>0</v>
      </c>
      <c r="L146" s="19">
        <f>ROUND(Budget!L146*80%,0)</f>
        <v>0</v>
      </c>
      <c r="M146" s="19">
        <f>ROUND(Budget!M146*80%,0)</f>
        <v>0</v>
      </c>
      <c r="N146" s="19">
        <f>ROUND(Budget!N146*80%,0)</f>
        <v>0</v>
      </c>
      <c r="O146" s="19">
        <f>ROUND(Budget!O146*80%,0)</f>
        <v>0</v>
      </c>
      <c r="P146" s="19">
        <f>ROUND(Budget!P146*80%,0)</f>
        <v>0</v>
      </c>
      <c r="Q146" s="19">
        <f>ROUND(Budget!Q146*80%,0)</f>
        <v>0</v>
      </c>
      <c r="R146" s="19">
        <f>ROUND(Budget!R146*80%,0)</f>
        <v>0</v>
      </c>
      <c r="S146" s="19">
        <f>ROUND(Budget!S146*80%,0)</f>
        <v>0</v>
      </c>
      <c r="T146" s="19">
        <f>ROUND(Budget!T146*80%,0)</f>
        <v>0</v>
      </c>
      <c r="U146" s="19">
        <f>ROUND(Budget!U146*80%,0)</f>
        <v>0</v>
      </c>
      <c r="V146" s="19">
        <f>ROUND(Budget!V146*80%,0)</f>
        <v>0</v>
      </c>
      <c r="W146" s="19">
        <f>ROUND(Budget!W146*80%,0)</f>
        <v>0</v>
      </c>
      <c r="X146" s="19">
        <f>ROUND(Budget!X146*80%,0)</f>
        <v>0</v>
      </c>
      <c r="Y146" s="19">
        <f>ROUND(Budget!Y146*80%,0)</f>
        <v>0</v>
      </c>
      <c r="Z146" s="19">
        <f>ROUND(Budget!Z146*80%,0)</f>
        <v>0</v>
      </c>
      <c r="AA146" s="19">
        <f>ROUND(Budget!AA146*80%,0)</f>
        <v>0</v>
      </c>
      <c r="AB146" s="19">
        <f>ROUND(Budget!AB146*80%,0)</f>
        <v>0</v>
      </c>
      <c r="AC146" s="19">
        <f>ROUND(Budget!AC146*80%,0)</f>
        <v>0</v>
      </c>
      <c r="AD146" s="19">
        <f>ROUND(Budget!AD146*80%,0)</f>
        <v>0</v>
      </c>
      <c r="AE146" s="19">
        <f>ROUND(Budget!AE146*80%,0)</f>
        <v>0</v>
      </c>
      <c r="AF146" s="19">
        <f>ROUND(Budget!AF146*80%,0)</f>
        <v>0</v>
      </c>
      <c r="AG146" s="19">
        <f>ROUND(Budget!AG146*80%,0)</f>
        <v>0</v>
      </c>
      <c r="AH146" s="19">
        <f>ROUND(Budget!AH146*80%,0)</f>
        <v>0</v>
      </c>
      <c r="AI146" s="19">
        <f>ROUND(Budget!AI146*80%,0)</f>
        <v>0</v>
      </c>
      <c r="AJ146" s="19">
        <f>ROUND(Budget!AJ146*80%,0)</f>
        <v>0</v>
      </c>
      <c r="AK146" s="19">
        <f>ROUND(Budget!AK146*80%,0)</f>
        <v>0</v>
      </c>
      <c r="AL146" s="19">
        <f>ROUND(Budget!AL146*80%,0)</f>
        <v>0</v>
      </c>
      <c r="AM146" s="19">
        <f>ROUND(Budget!AM146*80%,0)</f>
        <v>906119</v>
      </c>
      <c r="AN146" s="19">
        <f>ROUND(Budget!AN146*80%,0)</f>
        <v>0</v>
      </c>
      <c r="AO146" s="19">
        <f>ROUND(Budget!AO146*80%,0)</f>
        <v>0</v>
      </c>
      <c r="AP146" s="19">
        <f>ROUND(Budget!AP146*80%,0)</f>
        <v>0</v>
      </c>
      <c r="AQ146" s="19">
        <f>ROUND(Budget!AQ146*80%,0)</f>
        <v>228150</v>
      </c>
      <c r="AR146" s="19">
        <f>ROUND(Budget!AR146*80%,0)</f>
        <v>0</v>
      </c>
      <c r="AS146" s="19">
        <f>ROUND(Budget!AS146*80%,0)</f>
        <v>200398</v>
      </c>
      <c r="AT146" s="19">
        <f>ROUND(Budget!AT146*80%,0)</f>
        <v>0</v>
      </c>
      <c r="AU146" s="19">
        <f>ROUND(Budget!AU146*80%,0)</f>
        <v>547401</v>
      </c>
      <c r="AV146" s="19">
        <f>ROUND(Budget!AV146*80%,0)</f>
        <v>0</v>
      </c>
      <c r="AW146" s="19">
        <f>ROUND(Budget!AW146*80%,0)</f>
        <v>6048446</v>
      </c>
      <c r="AX146" s="19">
        <f>ROUND(Budget!AX146*80%,0)</f>
        <v>0</v>
      </c>
      <c r="AY146" s="19">
        <f>ROUND(Budget!AY146*80%,0)</f>
        <v>0</v>
      </c>
      <c r="AZ146" s="19">
        <f>ROUND(Budget!AZ146*80%,0)</f>
        <v>0</v>
      </c>
      <c r="BA146" s="19">
        <f>ROUND(Budget!BA146*80%,0)</f>
        <v>0</v>
      </c>
      <c r="BB146" s="19">
        <f>ROUND(Budget!BB146*80%,0)</f>
        <v>0</v>
      </c>
      <c r="BC146" s="19">
        <f>ROUND(Budget!BC146*80%,0)</f>
        <v>0</v>
      </c>
      <c r="BD146" s="19">
        <f>ROUND(Budget!BD146*80%,0)</f>
        <v>0</v>
      </c>
      <c r="BE146" s="19">
        <f>ROUND(Budget!BE146*80%,0)</f>
        <v>0</v>
      </c>
      <c r="BF146" s="19">
        <f>ROUND(Budget!BF146*80%,0)</f>
        <v>0</v>
      </c>
      <c r="BG146" s="16">
        <f t="shared" si="12"/>
        <v>7930514</v>
      </c>
      <c r="BH146" s="16">
        <f t="shared" si="12"/>
        <v>0</v>
      </c>
      <c r="BI146" s="104">
        <f t="shared" si="9"/>
        <v>7930514</v>
      </c>
      <c r="BJ146" s="104">
        <f t="shared" si="10"/>
        <v>0</v>
      </c>
      <c r="BK146" s="105">
        <f t="shared" si="11"/>
        <v>0</v>
      </c>
      <c r="BL146" s="106"/>
      <c r="BM146" s="105"/>
      <c r="BN146" s="106"/>
    </row>
    <row r="147" spans="1:66" x14ac:dyDescent="0.3">
      <c r="A147" s="26">
        <v>76.270700000000005</v>
      </c>
      <c r="B147" s="107" t="s">
        <v>1539</v>
      </c>
      <c r="C147" s="19">
        <f>ROUND(Budget!C147*80%,0)</f>
        <v>0</v>
      </c>
      <c r="D147" s="19">
        <f>ROUND(Budget!D147*80%,0)</f>
        <v>0</v>
      </c>
      <c r="E147" s="19">
        <f>ROUND(Budget!E147*80%,0)</f>
        <v>0</v>
      </c>
      <c r="F147" s="19">
        <f>ROUND(Budget!F147*80%,0)</f>
        <v>0</v>
      </c>
      <c r="G147" s="19">
        <f>ROUND(Budget!G147*80%,0)</f>
        <v>0</v>
      </c>
      <c r="H147" s="19">
        <f>ROUND(Budget!H147*80%,0)</f>
        <v>0</v>
      </c>
      <c r="I147" s="19">
        <f>ROUND(Budget!I147*80%,0)</f>
        <v>0</v>
      </c>
      <c r="J147" s="19">
        <f>ROUND(Budget!J147*80%,0)</f>
        <v>0</v>
      </c>
      <c r="K147" s="19">
        <f>ROUND(Budget!K147*80%,0)</f>
        <v>0</v>
      </c>
      <c r="L147" s="19">
        <f>ROUND(Budget!L147*80%,0)</f>
        <v>0</v>
      </c>
      <c r="M147" s="19">
        <f>ROUND(Budget!M147*80%,0)</f>
        <v>0</v>
      </c>
      <c r="N147" s="19">
        <f>ROUND(Budget!N147*80%,0)</f>
        <v>0</v>
      </c>
      <c r="O147" s="19">
        <f>ROUND(Budget!O147*80%,0)</f>
        <v>0</v>
      </c>
      <c r="P147" s="19">
        <f>ROUND(Budget!P147*80%,0)</f>
        <v>0</v>
      </c>
      <c r="Q147" s="19">
        <f>ROUND(Budget!Q147*80%,0)</f>
        <v>0</v>
      </c>
      <c r="R147" s="19">
        <f>ROUND(Budget!R147*80%,0)</f>
        <v>0</v>
      </c>
      <c r="S147" s="19">
        <f>ROUND(Budget!S147*80%,0)</f>
        <v>0</v>
      </c>
      <c r="T147" s="19">
        <f>ROUND(Budget!T147*80%,0)</f>
        <v>0</v>
      </c>
      <c r="U147" s="19">
        <f>ROUND(Budget!U147*80%,0)</f>
        <v>0</v>
      </c>
      <c r="V147" s="19">
        <f>ROUND(Budget!V147*80%,0)</f>
        <v>0</v>
      </c>
      <c r="W147" s="19">
        <f>ROUND(Budget!W147*80%,0)</f>
        <v>0</v>
      </c>
      <c r="X147" s="19">
        <f>ROUND(Budget!X147*80%,0)</f>
        <v>0</v>
      </c>
      <c r="Y147" s="19">
        <f>ROUND(Budget!Y147*80%,0)</f>
        <v>0</v>
      </c>
      <c r="Z147" s="19">
        <f>ROUND(Budget!Z147*80%,0)</f>
        <v>0</v>
      </c>
      <c r="AA147" s="19">
        <f>ROUND(Budget!AA147*80%,0)</f>
        <v>3020</v>
      </c>
      <c r="AB147" s="19">
        <f>ROUND(Budget!AB147*80%,0)</f>
        <v>0</v>
      </c>
      <c r="AC147" s="19">
        <f>ROUND(Budget!AC147*80%,0)</f>
        <v>0</v>
      </c>
      <c r="AD147" s="19">
        <f>ROUND(Budget!AD147*80%,0)</f>
        <v>0</v>
      </c>
      <c r="AE147" s="19">
        <f>ROUND(Budget!AE147*80%,0)</f>
        <v>0</v>
      </c>
      <c r="AF147" s="19">
        <f>ROUND(Budget!AF147*80%,0)</f>
        <v>0</v>
      </c>
      <c r="AG147" s="19">
        <f>ROUND(Budget!AG147*80%,0)</f>
        <v>0</v>
      </c>
      <c r="AH147" s="19">
        <f>ROUND(Budget!AH147*80%,0)</f>
        <v>0</v>
      </c>
      <c r="AI147" s="19">
        <f>ROUND(Budget!AI147*80%,0)</f>
        <v>0</v>
      </c>
      <c r="AJ147" s="19">
        <f>ROUND(Budget!AJ147*80%,0)</f>
        <v>0</v>
      </c>
      <c r="AK147" s="19">
        <f>ROUND(Budget!AK147*80%,0)</f>
        <v>0</v>
      </c>
      <c r="AL147" s="19">
        <f>ROUND(Budget!AL147*80%,0)</f>
        <v>0</v>
      </c>
      <c r="AM147" s="19">
        <f>ROUND(Budget!AM147*80%,0)</f>
        <v>0</v>
      </c>
      <c r="AN147" s="19">
        <f>ROUND(Budget!AN147*80%,0)</f>
        <v>0</v>
      </c>
      <c r="AO147" s="19">
        <f>ROUND(Budget!AO147*80%,0)</f>
        <v>0</v>
      </c>
      <c r="AP147" s="19">
        <f>ROUND(Budget!AP147*80%,0)</f>
        <v>0</v>
      </c>
      <c r="AQ147" s="19">
        <f>ROUND(Budget!AQ147*80%,0)</f>
        <v>0</v>
      </c>
      <c r="AR147" s="19">
        <f>ROUND(Budget!AR147*80%,0)</f>
        <v>0</v>
      </c>
      <c r="AS147" s="19">
        <f>ROUND(Budget!AS147*80%,0)</f>
        <v>0</v>
      </c>
      <c r="AT147" s="19">
        <f>ROUND(Budget!AT147*80%,0)</f>
        <v>0</v>
      </c>
      <c r="AU147" s="19">
        <f>ROUND(Budget!AU147*80%,0)</f>
        <v>0</v>
      </c>
      <c r="AV147" s="19">
        <f>ROUND(Budget!AV147*80%,0)</f>
        <v>0</v>
      </c>
      <c r="AW147" s="19">
        <f>ROUND(Budget!AW147*80%,0)</f>
        <v>0</v>
      </c>
      <c r="AX147" s="19">
        <f>ROUND(Budget!AX147*80%,0)</f>
        <v>0</v>
      </c>
      <c r="AY147" s="19">
        <f>ROUND(Budget!AY147*80%,0)</f>
        <v>0</v>
      </c>
      <c r="AZ147" s="19">
        <f>ROUND(Budget!AZ147*80%,0)</f>
        <v>0</v>
      </c>
      <c r="BA147" s="19">
        <f>ROUND(Budget!BA147*80%,0)</f>
        <v>0</v>
      </c>
      <c r="BB147" s="19">
        <f>ROUND(Budget!BB147*80%,0)</f>
        <v>0</v>
      </c>
      <c r="BC147" s="19">
        <f>ROUND(Budget!BC147*80%,0)</f>
        <v>0</v>
      </c>
      <c r="BD147" s="19">
        <f>ROUND(Budget!BD147*80%,0)</f>
        <v>0</v>
      </c>
      <c r="BE147" s="19">
        <f>ROUND(Budget!BE147*80%,0)</f>
        <v>0</v>
      </c>
      <c r="BF147" s="19">
        <f>ROUND(Budget!BF147*80%,0)</f>
        <v>0</v>
      </c>
      <c r="BG147" s="16">
        <f t="shared" si="12"/>
        <v>3020</v>
      </c>
      <c r="BH147" s="16">
        <f t="shared" si="12"/>
        <v>0</v>
      </c>
      <c r="BI147" s="104">
        <f t="shared" si="9"/>
        <v>3020</v>
      </c>
      <c r="BJ147" s="104">
        <f t="shared" si="10"/>
        <v>0</v>
      </c>
      <c r="BK147" s="105">
        <f t="shared" si="11"/>
        <v>3020</v>
      </c>
      <c r="BL147" s="106"/>
      <c r="BM147" s="105"/>
      <c r="BN147" s="106"/>
    </row>
    <row r="148" spans="1:66" s="142" customFormat="1" x14ac:dyDescent="0.3">
      <c r="A148" s="82"/>
      <c r="B148" s="82" t="s">
        <v>1070</v>
      </c>
      <c r="C148" s="82">
        <f t="shared" ref="C148:AH148" si="13">SUM(C5:C147)</f>
        <v>431734417</v>
      </c>
      <c r="D148" s="82">
        <f t="shared" si="13"/>
        <v>0</v>
      </c>
      <c r="E148" s="82">
        <f t="shared" si="13"/>
        <v>325267652</v>
      </c>
      <c r="F148" s="82">
        <f t="shared" si="13"/>
        <v>0</v>
      </c>
      <c r="G148" s="82">
        <f t="shared" si="13"/>
        <v>236392927</v>
      </c>
      <c r="H148" s="82">
        <f t="shared" si="13"/>
        <v>0</v>
      </c>
      <c r="I148" s="82">
        <f t="shared" si="13"/>
        <v>236392927</v>
      </c>
      <c r="J148" s="82">
        <f t="shared" si="13"/>
        <v>0</v>
      </c>
      <c r="K148" s="82">
        <f t="shared" si="13"/>
        <v>81336996</v>
      </c>
      <c r="L148" s="82">
        <f t="shared" si="13"/>
        <v>0</v>
      </c>
      <c r="M148" s="82">
        <f t="shared" si="13"/>
        <v>227604054</v>
      </c>
      <c r="N148" s="82">
        <f t="shared" si="13"/>
        <v>0</v>
      </c>
      <c r="O148" s="82">
        <f t="shared" si="13"/>
        <v>182868957</v>
      </c>
      <c r="P148" s="82">
        <f t="shared" si="13"/>
        <v>0</v>
      </c>
      <c r="Q148" s="82">
        <f t="shared" si="13"/>
        <v>319956334</v>
      </c>
      <c r="R148" s="82">
        <f t="shared" si="13"/>
        <v>0</v>
      </c>
      <c r="S148" s="82">
        <f t="shared" si="13"/>
        <v>241807064</v>
      </c>
      <c r="T148" s="82">
        <f t="shared" si="13"/>
        <v>0</v>
      </c>
      <c r="U148" s="82">
        <f t="shared" si="13"/>
        <v>293870665</v>
      </c>
      <c r="V148" s="82">
        <f t="shared" si="13"/>
        <v>810513</v>
      </c>
      <c r="W148" s="82">
        <f t="shared" si="13"/>
        <v>173974654</v>
      </c>
      <c r="X148" s="82">
        <f t="shared" si="13"/>
        <v>0</v>
      </c>
      <c r="Y148" s="82">
        <f t="shared" si="13"/>
        <v>121883993</v>
      </c>
      <c r="Z148" s="82">
        <f t="shared" si="13"/>
        <v>0</v>
      </c>
      <c r="AA148" s="82">
        <f t="shared" si="13"/>
        <v>109384529</v>
      </c>
      <c r="AB148" s="82">
        <f t="shared" si="13"/>
        <v>0</v>
      </c>
      <c r="AC148" s="82">
        <f t="shared" si="13"/>
        <v>259159027</v>
      </c>
      <c r="AD148" s="82">
        <f t="shared" si="13"/>
        <v>0</v>
      </c>
      <c r="AE148" s="82">
        <f t="shared" si="13"/>
        <v>182216880</v>
      </c>
      <c r="AF148" s="82">
        <f t="shared" si="13"/>
        <v>442307</v>
      </c>
      <c r="AG148" s="82">
        <f t="shared" si="13"/>
        <v>235882407</v>
      </c>
      <c r="AH148" s="82">
        <f t="shared" si="13"/>
        <v>0</v>
      </c>
      <c r="AI148" s="82">
        <f t="shared" ref="AI148:BJ148" si="14">SUM(AI5:AI147)</f>
        <v>207972529</v>
      </c>
      <c r="AJ148" s="82">
        <f t="shared" si="14"/>
        <v>0</v>
      </c>
      <c r="AK148" s="82">
        <f t="shared" si="14"/>
        <v>168175932</v>
      </c>
      <c r="AL148" s="82">
        <f t="shared" si="14"/>
        <v>0</v>
      </c>
      <c r="AM148" s="82">
        <f t="shared" si="14"/>
        <v>72159743</v>
      </c>
      <c r="AN148" s="82">
        <f t="shared" si="14"/>
        <v>0</v>
      </c>
      <c r="AO148" s="82">
        <f t="shared" si="14"/>
        <v>23968853</v>
      </c>
      <c r="AP148" s="82">
        <f t="shared" si="14"/>
        <v>0</v>
      </c>
      <c r="AQ148" s="82">
        <f t="shared" si="14"/>
        <v>28085837</v>
      </c>
      <c r="AR148" s="82">
        <f t="shared" si="14"/>
        <v>0</v>
      </c>
      <c r="AS148" s="82">
        <f t="shared" si="14"/>
        <v>27005728</v>
      </c>
      <c r="AT148" s="82">
        <f t="shared" si="14"/>
        <v>0</v>
      </c>
      <c r="AU148" s="82">
        <f t="shared" si="14"/>
        <v>28223871</v>
      </c>
      <c r="AV148" s="82">
        <f t="shared" si="14"/>
        <v>0</v>
      </c>
      <c r="AW148" s="82">
        <f t="shared" si="14"/>
        <v>228072647</v>
      </c>
      <c r="AX148" s="82">
        <f t="shared" si="14"/>
        <v>0</v>
      </c>
      <c r="AY148" s="82">
        <f t="shared" si="14"/>
        <v>769842444</v>
      </c>
      <c r="AZ148" s="82">
        <f t="shared" si="14"/>
        <v>0</v>
      </c>
      <c r="BA148" s="82">
        <f t="shared" si="14"/>
        <v>0</v>
      </c>
      <c r="BB148" s="82">
        <f t="shared" si="14"/>
        <v>0</v>
      </c>
      <c r="BC148" s="82">
        <f t="shared" si="14"/>
        <v>0</v>
      </c>
      <c r="BD148" s="82">
        <f t="shared" si="14"/>
        <v>0</v>
      </c>
      <c r="BE148" s="82">
        <f t="shared" si="14"/>
        <v>0</v>
      </c>
      <c r="BF148" s="82">
        <f t="shared" si="14"/>
        <v>0</v>
      </c>
      <c r="BG148" s="82">
        <f t="shared" si="14"/>
        <v>5213241067</v>
      </c>
      <c r="BH148" s="82">
        <f t="shared" si="14"/>
        <v>1252820</v>
      </c>
      <c r="BI148" s="118">
        <f t="shared" si="14"/>
        <v>5211988247</v>
      </c>
      <c r="BJ148" s="118">
        <f t="shared" si="14"/>
        <v>0</v>
      </c>
      <c r="BK148" s="105">
        <f t="shared" si="11"/>
        <v>109384529</v>
      </c>
      <c r="BL148" s="106"/>
      <c r="BM148" s="105"/>
      <c r="BN148" s="106"/>
    </row>
    <row r="149" spans="1:66" x14ac:dyDescent="0.3">
      <c r="AA149" s="94">
        <v>1184722422.2199998</v>
      </c>
      <c r="AB149" s="94">
        <v>1184722422.22</v>
      </c>
      <c r="BK149" s="105"/>
      <c r="BL149" s="106"/>
      <c r="BM149" s="105"/>
      <c r="BN149" s="106"/>
    </row>
    <row r="150" spans="1:66" x14ac:dyDescent="0.3">
      <c r="E150" s="96"/>
      <c r="F150" s="96"/>
      <c r="G150" s="96"/>
      <c r="H150" s="96"/>
      <c r="U150" s="96"/>
      <c r="V150" s="96"/>
      <c r="AA150" s="96">
        <f>AA149-AA148</f>
        <v>1075337893.2199998</v>
      </c>
      <c r="AB150" s="96">
        <f>AB149-AB148</f>
        <v>1184722422.22</v>
      </c>
      <c r="BA150" s="96"/>
      <c r="BB150" s="96"/>
      <c r="BI150" s="95">
        <v>6491606752.8900003</v>
      </c>
    </row>
    <row r="152" spans="1:66" x14ac:dyDescent="0.3">
      <c r="C152" s="94">
        <f t="shared" ref="C152:AH152" si="15">SUM(C5:C147)</f>
        <v>431734417</v>
      </c>
      <c r="D152" s="94">
        <f t="shared" si="15"/>
        <v>0</v>
      </c>
      <c r="E152" s="94">
        <f t="shared" si="15"/>
        <v>325267652</v>
      </c>
      <c r="F152" s="94">
        <f t="shared" si="15"/>
        <v>0</v>
      </c>
      <c r="G152" s="94">
        <f t="shared" si="15"/>
        <v>236392927</v>
      </c>
      <c r="H152" s="94">
        <f t="shared" si="15"/>
        <v>0</v>
      </c>
      <c r="I152" s="94">
        <f t="shared" si="15"/>
        <v>236392927</v>
      </c>
      <c r="J152" s="94">
        <f t="shared" si="15"/>
        <v>0</v>
      </c>
      <c r="K152" s="94">
        <f t="shared" si="15"/>
        <v>81336996</v>
      </c>
      <c r="L152" s="94">
        <f t="shared" si="15"/>
        <v>0</v>
      </c>
      <c r="M152" s="94">
        <f t="shared" si="15"/>
        <v>227604054</v>
      </c>
      <c r="N152" s="94">
        <f t="shared" si="15"/>
        <v>0</v>
      </c>
      <c r="O152" s="94">
        <f t="shared" si="15"/>
        <v>182868957</v>
      </c>
      <c r="P152" s="94">
        <f t="shared" si="15"/>
        <v>0</v>
      </c>
      <c r="Q152" s="94">
        <f t="shared" si="15"/>
        <v>319956334</v>
      </c>
      <c r="R152" s="94">
        <f t="shared" si="15"/>
        <v>0</v>
      </c>
      <c r="S152" s="94">
        <f t="shared" si="15"/>
        <v>241807064</v>
      </c>
      <c r="T152" s="94">
        <f t="shared" si="15"/>
        <v>0</v>
      </c>
      <c r="U152" s="94">
        <f t="shared" si="15"/>
        <v>293870665</v>
      </c>
      <c r="V152" s="94">
        <f t="shared" si="15"/>
        <v>810513</v>
      </c>
      <c r="W152" s="94">
        <f t="shared" si="15"/>
        <v>173974654</v>
      </c>
      <c r="X152" s="94">
        <f t="shared" si="15"/>
        <v>0</v>
      </c>
      <c r="Y152" s="94">
        <f t="shared" si="15"/>
        <v>121883993</v>
      </c>
      <c r="Z152" s="94">
        <f t="shared" si="15"/>
        <v>0</v>
      </c>
      <c r="AA152" s="94">
        <f t="shared" si="15"/>
        <v>109384529</v>
      </c>
      <c r="AB152" s="94">
        <f t="shared" si="15"/>
        <v>0</v>
      </c>
      <c r="AC152" s="94">
        <f t="shared" si="15"/>
        <v>259159027</v>
      </c>
      <c r="AD152" s="94">
        <f t="shared" si="15"/>
        <v>0</v>
      </c>
      <c r="AE152" s="94">
        <f t="shared" si="15"/>
        <v>182216880</v>
      </c>
      <c r="AF152" s="94">
        <f t="shared" si="15"/>
        <v>442307</v>
      </c>
      <c r="AG152" s="94">
        <f t="shared" si="15"/>
        <v>235882407</v>
      </c>
      <c r="AH152" s="94">
        <f t="shared" si="15"/>
        <v>0</v>
      </c>
      <c r="AI152" s="94">
        <f t="shared" ref="AI152:BF152" si="16">SUM(AI5:AI147)</f>
        <v>207972529</v>
      </c>
      <c r="AJ152" s="94">
        <f t="shared" si="16"/>
        <v>0</v>
      </c>
      <c r="AK152" s="94">
        <f t="shared" si="16"/>
        <v>168175932</v>
      </c>
      <c r="AL152" s="94">
        <f t="shared" si="16"/>
        <v>0</v>
      </c>
      <c r="AM152" s="94">
        <f t="shared" si="16"/>
        <v>72159743</v>
      </c>
      <c r="AN152" s="94">
        <f t="shared" si="16"/>
        <v>0</v>
      </c>
      <c r="AO152" s="94">
        <f t="shared" si="16"/>
        <v>23968853</v>
      </c>
      <c r="AP152" s="94">
        <f t="shared" si="16"/>
        <v>0</v>
      </c>
      <c r="AQ152" s="94">
        <f t="shared" si="16"/>
        <v>28085837</v>
      </c>
      <c r="AR152" s="94">
        <f t="shared" si="16"/>
        <v>0</v>
      </c>
      <c r="AS152" s="94">
        <f t="shared" si="16"/>
        <v>27005728</v>
      </c>
      <c r="AT152" s="94">
        <f t="shared" si="16"/>
        <v>0</v>
      </c>
      <c r="AU152" s="94">
        <f t="shared" si="16"/>
        <v>28223871</v>
      </c>
      <c r="AV152" s="94">
        <f t="shared" si="16"/>
        <v>0</v>
      </c>
      <c r="AW152" s="94">
        <f t="shared" si="16"/>
        <v>228072647</v>
      </c>
      <c r="AX152" s="94">
        <f t="shared" si="16"/>
        <v>0</v>
      </c>
      <c r="AY152" s="94">
        <f t="shared" si="16"/>
        <v>769842444</v>
      </c>
      <c r="AZ152" s="94">
        <f t="shared" si="16"/>
        <v>0</v>
      </c>
      <c r="BA152" s="94">
        <f t="shared" si="16"/>
        <v>0</v>
      </c>
      <c r="BB152" s="94">
        <f t="shared" si="16"/>
        <v>0</v>
      </c>
      <c r="BC152" s="94">
        <f t="shared" si="16"/>
        <v>0</v>
      </c>
      <c r="BD152" s="94">
        <f t="shared" si="16"/>
        <v>0</v>
      </c>
      <c r="BE152" s="94">
        <f t="shared" si="16"/>
        <v>0</v>
      </c>
      <c r="BF152" s="94">
        <f t="shared" si="16"/>
        <v>0</v>
      </c>
      <c r="BI152" s="95">
        <f>ROUND(BI150*80%,0)</f>
        <v>5193285402</v>
      </c>
    </row>
    <row r="153" spans="1:66" x14ac:dyDescent="0.3">
      <c r="D153" s="94">
        <f>D152-C152</f>
        <v>-431734417</v>
      </c>
      <c r="F153" s="94">
        <f>F152-E152</f>
        <v>-325267652</v>
      </c>
      <c r="H153" s="94">
        <f>H152-G152</f>
        <v>-236392927</v>
      </c>
      <c r="J153" s="94">
        <f>J152-I152</f>
        <v>-236392927</v>
      </c>
      <c r="L153" s="94">
        <f>L152-K152</f>
        <v>-81336996</v>
      </c>
      <c r="N153" s="94">
        <f>N152-M152</f>
        <v>-227604054</v>
      </c>
      <c r="P153" s="96">
        <f>P152-O152</f>
        <v>-182868957</v>
      </c>
      <c r="R153" s="94">
        <f>R152-Q152</f>
        <v>-319956334</v>
      </c>
      <c r="T153" s="95">
        <f>T152-S152</f>
        <v>-241807064</v>
      </c>
      <c r="V153" s="94">
        <f>V152-U152</f>
        <v>-293060152</v>
      </c>
      <c r="X153" s="94">
        <f>X152-W152</f>
        <v>-173974654</v>
      </c>
      <c r="Z153" s="94">
        <f>Z152-Y152</f>
        <v>-121883993</v>
      </c>
      <c r="AB153" s="94">
        <f>AB152-AA152</f>
        <v>-109384529</v>
      </c>
      <c r="AD153" s="94">
        <f>AD152-AC152</f>
        <v>-259159027</v>
      </c>
      <c r="AF153" s="94">
        <f>AF152-AE152</f>
        <v>-181774573</v>
      </c>
      <c r="AH153" s="94">
        <f>AH152-AG152</f>
        <v>-235882407</v>
      </c>
      <c r="AJ153" s="94">
        <f>AJ152-AI152</f>
        <v>-207972529</v>
      </c>
      <c r="AL153" s="94">
        <f>AL152-AK152</f>
        <v>-168175932</v>
      </c>
      <c r="AM153" s="94">
        <f>AM152-AN152</f>
        <v>72159743</v>
      </c>
      <c r="AO153" s="94">
        <f>AO152-AP152</f>
        <v>23968853</v>
      </c>
      <c r="AQ153" s="94">
        <f>AQ152-AR152</f>
        <v>28085837</v>
      </c>
      <c r="AS153" s="94">
        <f>AS152-AT152</f>
        <v>27005728</v>
      </c>
      <c r="AU153" s="94">
        <f>AU152-AV152</f>
        <v>28223871</v>
      </c>
      <c r="AW153" s="94">
        <f>AW152-AX152</f>
        <v>228072647</v>
      </c>
      <c r="AY153" s="94">
        <f>AY152-AZ152</f>
        <v>769842444</v>
      </c>
      <c r="BA153" s="94">
        <f>BA152-BB152</f>
        <v>0</v>
      </c>
      <c r="BC153" s="94">
        <f>BC152-BD152</f>
        <v>0</v>
      </c>
      <c r="BF153" s="94">
        <f>BF152-BE152</f>
        <v>0</v>
      </c>
    </row>
    <row r="154" spans="1:66" x14ac:dyDescent="0.3">
      <c r="D154" s="97" t="e">
        <f>D153-#REF!</f>
        <v>#REF!</v>
      </c>
      <c r="F154" s="97" t="e">
        <f>F153-#REF!</f>
        <v>#REF!</v>
      </c>
      <c r="G154" s="96"/>
      <c r="H154" s="96" t="e">
        <f>H153-#REF!</f>
        <v>#REF!</v>
      </c>
      <c r="I154" s="96"/>
      <c r="J154" s="97" t="e">
        <f>J153-#REF!</f>
        <v>#REF!</v>
      </c>
      <c r="K154" s="96"/>
      <c r="L154" s="96" t="e">
        <f>L153-#REF!</f>
        <v>#REF!</v>
      </c>
      <c r="M154" s="96"/>
      <c r="N154" s="96" t="e">
        <f>N153-#REF!</f>
        <v>#REF!</v>
      </c>
      <c r="O154" s="96"/>
      <c r="P154" s="96" t="e">
        <f>P153-#REF!</f>
        <v>#REF!</v>
      </c>
      <c r="Q154" s="96"/>
      <c r="R154" s="96" t="e">
        <f>R153-#REF!</f>
        <v>#REF!</v>
      </c>
      <c r="S154" s="96"/>
      <c r="T154" s="96" t="e">
        <f>T153-#REF!</f>
        <v>#REF!</v>
      </c>
      <c r="U154" s="96"/>
      <c r="V154" s="97" t="e">
        <f>V153-#REF!</f>
        <v>#REF!</v>
      </c>
      <c r="W154" s="96"/>
      <c r="X154" s="96" t="e">
        <f>X153-#REF!</f>
        <v>#REF!</v>
      </c>
      <c r="Y154" s="96"/>
      <c r="Z154" s="97" t="e">
        <f>Z153-#REF!</f>
        <v>#REF!</v>
      </c>
      <c r="AA154" s="96"/>
      <c r="AB154" s="96" t="e">
        <f>AB153-#REF!</f>
        <v>#REF!</v>
      </c>
      <c r="AC154" s="96"/>
      <c r="AD154" s="96" t="e">
        <f>AD153-#REF!</f>
        <v>#REF!</v>
      </c>
      <c r="AE154" s="96"/>
      <c r="AF154" s="96" t="e">
        <f>AF153-#REF!</f>
        <v>#REF!</v>
      </c>
      <c r="AG154" s="96"/>
      <c r="AH154" s="96" t="e">
        <f>AH153-#REF!</f>
        <v>#REF!</v>
      </c>
      <c r="AI154" s="96"/>
      <c r="AJ154" s="96" t="e">
        <f>AJ153-#REF!</f>
        <v>#REF!</v>
      </c>
      <c r="AK154" s="96"/>
      <c r="AL154" s="96" t="e">
        <f>AL153-#REF!</f>
        <v>#REF!</v>
      </c>
      <c r="AM154" s="94" t="e">
        <f>AM153-#REF!</f>
        <v>#REF!</v>
      </c>
      <c r="AO154" s="94" t="e">
        <f>AO153-#REF!</f>
        <v>#REF!</v>
      </c>
      <c r="AQ154" s="94" t="e">
        <f>AQ153-#REF!</f>
        <v>#REF!</v>
      </c>
      <c r="AS154" s="94" t="e">
        <f>AS153-#REF!</f>
        <v>#REF!</v>
      </c>
      <c r="AU154" s="94" t="e">
        <f>AU153-#REF!</f>
        <v>#REF!</v>
      </c>
      <c r="AW154" s="97" t="e">
        <f>AW153-#REF!</f>
        <v>#REF!</v>
      </c>
      <c r="AX154" s="143" t="e">
        <f>AX153-#REF!</f>
        <v>#REF!</v>
      </c>
      <c r="AY154" s="94" t="e">
        <f>AY153-#REF!</f>
        <v>#REF!</v>
      </c>
      <c r="BA154" s="94" t="e">
        <f>BA153-#REF!</f>
        <v>#REF!</v>
      </c>
      <c r="BC154" s="94" t="e">
        <f>BC153-#REF!</f>
        <v>#REF!</v>
      </c>
    </row>
    <row r="156" spans="1:66" x14ac:dyDescent="0.3">
      <c r="N156" s="96"/>
    </row>
  </sheetData>
  <mergeCells count="33">
    <mergeCell ref="AA3:AB3"/>
    <mergeCell ref="AC3:AD3"/>
    <mergeCell ref="A1:BJ1"/>
    <mergeCell ref="A3:A4"/>
    <mergeCell ref="B3:B4"/>
    <mergeCell ref="C3:D3"/>
    <mergeCell ref="E3:F3"/>
    <mergeCell ref="G3:H3"/>
    <mergeCell ref="I3:J3"/>
    <mergeCell ref="K3:L3"/>
    <mergeCell ref="O3:P3"/>
    <mergeCell ref="Q3:R3"/>
    <mergeCell ref="S3:T3"/>
    <mergeCell ref="U3:V3"/>
    <mergeCell ref="M3:N3"/>
    <mergeCell ref="W3:X3"/>
    <mergeCell ref="Y3:Z3"/>
    <mergeCell ref="BI3:BJ3"/>
    <mergeCell ref="AU3:AV3"/>
    <mergeCell ref="AW3:AX3"/>
    <mergeCell ref="BA3:BB3"/>
    <mergeCell ref="BC3:BD3"/>
    <mergeCell ref="AQ3:AR3"/>
    <mergeCell ref="AS3:AT3"/>
    <mergeCell ref="BE3:BF3"/>
    <mergeCell ref="BG3:BH3"/>
    <mergeCell ref="AY3:AZ3"/>
    <mergeCell ref="AE3:AF3"/>
    <mergeCell ref="AG3:AH3"/>
    <mergeCell ref="AI3:AJ3"/>
    <mergeCell ref="AK3:AL3"/>
    <mergeCell ref="AM3:AN3"/>
    <mergeCell ref="AO3:AP3"/>
  </mergeCells>
  <pageMargins left="0.5" right="0.28999999999999998" top="0.25" bottom="0.25" header="0.3" footer="0.3"/>
  <pageSetup paperSize="9" scale="8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868"/>
  <sheetViews>
    <sheetView workbookViewId="0">
      <pane xSplit="2" ySplit="4" topLeftCell="C433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B446" sqref="B446"/>
    </sheetView>
  </sheetViews>
  <sheetFormatPr defaultRowHeight="16.5" x14ac:dyDescent="0.3"/>
  <cols>
    <col min="1" max="1" width="13.7109375" style="94" customWidth="1"/>
    <col min="2" max="2" width="47.42578125" style="94" customWidth="1"/>
    <col min="3" max="18" width="18.140625" style="94" customWidth="1"/>
    <col min="19" max="20" width="18.140625" style="95" customWidth="1"/>
    <col min="21" max="62" width="18.140625" style="94" customWidth="1"/>
    <col min="63" max="63" width="17.42578125" style="94" customWidth="1"/>
    <col min="64" max="64" width="13.42578125" style="94" customWidth="1"/>
    <col min="65" max="65" width="14.28515625" style="94" customWidth="1"/>
    <col min="66" max="66" width="12.42578125" style="94" customWidth="1"/>
    <col min="67" max="16384" width="9.140625" style="94"/>
  </cols>
  <sheetData>
    <row r="1" spans="1:68" s="1" customFormat="1" x14ac:dyDescent="0.2">
      <c r="A1" s="274" t="s">
        <v>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6"/>
      <c r="T1" s="276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O1" s="98"/>
      <c r="BP1" s="98"/>
    </row>
    <row r="2" spans="1:68" s="1" customFormat="1" x14ac:dyDescent="0.2">
      <c r="A2" s="2" t="s">
        <v>1</v>
      </c>
      <c r="B2" s="3"/>
      <c r="C2" s="4"/>
      <c r="D2" s="4"/>
      <c r="E2" s="6">
        <f>1086119-E842</f>
        <v>-15868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7"/>
      <c r="T2" s="7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6"/>
      <c r="AZ2" s="5"/>
      <c r="BA2" s="5"/>
      <c r="BB2" s="5"/>
      <c r="BC2" s="5"/>
      <c r="BD2" s="5"/>
      <c r="BE2" s="5"/>
      <c r="BJ2" s="1" t="s">
        <v>2</v>
      </c>
      <c r="BO2" s="98"/>
      <c r="BP2" s="98"/>
    </row>
    <row r="3" spans="1:68" s="8" customFormat="1" ht="15" x14ac:dyDescent="0.2">
      <c r="A3" s="257" t="s">
        <v>3</v>
      </c>
      <c r="B3" s="257" t="s">
        <v>4</v>
      </c>
      <c r="C3" s="271" t="s">
        <v>5</v>
      </c>
      <c r="D3" s="271"/>
      <c r="E3" s="271" t="s">
        <v>6</v>
      </c>
      <c r="F3" s="271"/>
      <c r="G3" s="271" t="s">
        <v>7</v>
      </c>
      <c r="H3" s="271"/>
      <c r="I3" s="271" t="s">
        <v>8</v>
      </c>
      <c r="J3" s="271"/>
      <c r="K3" s="271" t="s">
        <v>9</v>
      </c>
      <c r="L3" s="271"/>
      <c r="M3" s="271" t="s">
        <v>10</v>
      </c>
      <c r="N3" s="271"/>
      <c r="O3" s="271" t="s">
        <v>11</v>
      </c>
      <c r="P3" s="271"/>
      <c r="Q3" s="271" t="s">
        <v>12</v>
      </c>
      <c r="R3" s="271"/>
      <c r="S3" s="257" t="s">
        <v>13</v>
      </c>
      <c r="T3" s="257"/>
      <c r="U3" s="271" t="s">
        <v>14</v>
      </c>
      <c r="V3" s="271"/>
      <c r="W3" s="271" t="s">
        <v>15</v>
      </c>
      <c r="X3" s="271"/>
      <c r="Y3" s="271" t="s">
        <v>16</v>
      </c>
      <c r="Z3" s="271"/>
      <c r="AA3" s="271" t="s">
        <v>17</v>
      </c>
      <c r="AB3" s="271"/>
      <c r="AC3" s="271" t="s">
        <v>18</v>
      </c>
      <c r="AD3" s="271"/>
      <c r="AE3" s="271" t="s">
        <v>19</v>
      </c>
      <c r="AF3" s="271"/>
      <c r="AG3" s="271" t="s">
        <v>20</v>
      </c>
      <c r="AH3" s="271"/>
      <c r="AI3" s="271" t="s">
        <v>21</v>
      </c>
      <c r="AJ3" s="271"/>
      <c r="AK3" s="271" t="s">
        <v>22</v>
      </c>
      <c r="AL3" s="271"/>
      <c r="AM3" s="271" t="s">
        <v>23</v>
      </c>
      <c r="AN3" s="271"/>
      <c r="AO3" s="271" t="s">
        <v>24</v>
      </c>
      <c r="AP3" s="271"/>
      <c r="AQ3" s="271" t="s">
        <v>25</v>
      </c>
      <c r="AR3" s="271"/>
      <c r="AS3" s="271" t="s">
        <v>26</v>
      </c>
      <c r="AT3" s="271"/>
      <c r="AU3" s="271" t="s">
        <v>27</v>
      </c>
      <c r="AV3" s="271"/>
      <c r="AW3" s="271" t="s">
        <v>28</v>
      </c>
      <c r="AX3" s="271"/>
      <c r="AY3" s="271" t="s">
        <v>29</v>
      </c>
      <c r="AZ3" s="271"/>
      <c r="BA3" s="271" t="s">
        <v>30</v>
      </c>
      <c r="BB3" s="271"/>
      <c r="BC3" s="271" t="s">
        <v>31</v>
      </c>
      <c r="BD3" s="271"/>
      <c r="BE3" s="271" t="s">
        <v>32</v>
      </c>
      <c r="BF3" s="271"/>
      <c r="BG3" s="282" t="s">
        <v>33</v>
      </c>
      <c r="BH3" s="282"/>
      <c r="BI3" s="282" t="s">
        <v>34</v>
      </c>
      <c r="BJ3" s="282"/>
    </row>
    <row r="4" spans="1:68" s="11" customFormat="1" ht="15" x14ac:dyDescent="0.25">
      <c r="A4" s="257"/>
      <c r="B4" s="257"/>
      <c r="C4" s="9" t="s">
        <v>35</v>
      </c>
      <c r="D4" s="10" t="s">
        <v>36</v>
      </c>
      <c r="E4" s="9" t="s">
        <v>35</v>
      </c>
      <c r="F4" s="10" t="s">
        <v>36</v>
      </c>
      <c r="G4" s="9" t="s">
        <v>35</v>
      </c>
      <c r="H4" s="10" t="s">
        <v>36</v>
      </c>
      <c r="I4" s="9" t="s">
        <v>35</v>
      </c>
      <c r="J4" s="10" t="s">
        <v>36</v>
      </c>
      <c r="K4" s="9" t="s">
        <v>35</v>
      </c>
      <c r="L4" s="10" t="s">
        <v>36</v>
      </c>
      <c r="M4" s="9" t="s">
        <v>35</v>
      </c>
      <c r="N4" s="10" t="s">
        <v>36</v>
      </c>
      <c r="O4" s="9" t="s">
        <v>35</v>
      </c>
      <c r="P4" s="10" t="s">
        <v>36</v>
      </c>
      <c r="Q4" s="9" t="s">
        <v>35</v>
      </c>
      <c r="R4" s="10" t="s">
        <v>36</v>
      </c>
      <c r="S4" s="9" t="s">
        <v>35</v>
      </c>
      <c r="T4" s="10" t="s">
        <v>36</v>
      </c>
      <c r="U4" s="9" t="s">
        <v>35</v>
      </c>
      <c r="V4" s="10" t="s">
        <v>36</v>
      </c>
      <c r="W4" s="9" t="s">
        <v>35</v>
      </c>
      <c r="X4" s="10" t="s">
        <v>36</v>
      </c>
      <c r="Y4" s="9" t="s">
        <v>35</v>
      </c>
      <c r="Z4" s="10" t="s">
        <v>36</v>
      </c>
      <c r="AA4" s="9" t="s">
        <v>35</v>
      </c>
      <c r="AB4" s="10" t="s">
        <v>36</v>
      </c>
      <c r="AC4" s="9" t="s">
        <v>35</v>
      </c>
      <c r="AD4" s="10" t="s">
        <v>36</v>
      </c>
      <c r="AE4" s="9" t="s">
        <v>35</v>
      </c>
      <c r="AF4" s="10" t="s">
        <v>36</v>
      </c>
      <c r="AG4" s="9" t="s">
        <v>35</v>
      </c>
      <c r="AH4" s="10" t="s">
        <v>36</v>
      </c>
      <c r="AI4" s="9" t="s">
        <v>35</v>
      </c>
      <c r="AJ4" s="10" t="s">
        <v>36</v>
      </c>
      <c r="AK4" s="9" t="s">
        <v>35</v>
      </c>
      <c r="AL4" s="10" t="s">
        <v>36</v>
      </c>
      <c r="AM4" s="9" t="s">
        <v>35</v>
      </c>
      <c r="AN4" s="10" t="s">
        <v>36</v>
      </c>
      <c r="AO4" s="9" t="s">
        <v>35</v>
      </c>
      <c r="AP4" s="10" t="s">
        <v>36</v>
      </c>
      <c r="AQ4" s="9" t="s">
        <v>35</v>
      </c>
      <c r="AR4" s="10" t="s">
        <v>36</v>
      </c>
      <c r="AS4" s="9" t="s">
        <v>35</v>
      </c>
      <c r="AT4" s="10" t="s">
        <v>36</v>
      </c>
      <c r="AU4" s="9" t="s">
        <v>35</v>
      </c>
      <c r="AV4" s="10" t="s">
        <v>36</v>
      </c>
      <c r="AW4" s="9" t="s">
        <v>35</v>
      </c>
      <c r="AX4" s="10" t="s">
        <v>36</v>
      </c>
      <c r="AY4" s="9" t="s">
        <v>35</v>
      </c>
      <c r="AZ4" s="10" t="s">
        <v>36</v>
      </c>
      <c r="BA4" s="9" t="s">
        <v>35</v>
      </c>
      <c r="BB4" s="10" t="s">
        <v>36</v>
      </c>
      <c r="BC4" s="9" t="s">
        <v>35</v>
      </c>
      <c r="BD4" s="10" t="s">
        <v>36</v>
      </c>
      <c r="BE4" s="9" t="s">
        <v>35</v>
      </c>
      <c r="BF4" s="10" t="s">
        <v>36</v>
      </c>
      <c r="BG4" s="9" t="s">
        <v>35</v>
      </c>
      <c r="BH4" s="10" t="s">
        <v>36</v>
      </c>
      <c r="BI4" s="9" t="s">
        <v>35</v>
      </c>
      <c r="BJ4" s="10" t="s">
        <v>36</v>
      </c>
    </row>
    <row r="5" spans="1:68" s="106" customFormat="1" x14ac:dyDescent="0.3">
      <c r="A5" s="99">
        <v>58.300699999999999</v>
      </c>
      <c r="B5" s="100" t="s">
        <v>1071</v>
      </c>
      <c r="C5" s="14">
        <v>3225688944.04</v>
      </c>
      <c r="D5" s="14">
        <v>0</v>
      </c>
      <c r="E5" s="16">
        <v>4596353736.4099998</v>
      </c>
      <c r="F5" s="16">
        <v>0</v>
      </c>
      <c r="G5" s="14">
        <v>3930924176.5399985</v>
      </c>
      <c r="H5" s="14">
        <v>0</v>
      </c>
      <c r="I5" s="14">
        <v>3930924176.5399985</v>
      </c>
      <c r="J5" s="14">
        <v>0</v>
      </c>
      <c r="K5" s="14">
        <v>737863277.13999987</v>
      </c>
      <c r="L5" s="14">
        <v>0</v>
      </c>
      <c r="M5" s="101">
        <v>1891960389.1099999</v>
      </c>
      <c r="N5" s="16">
        <v>0</v>
      </c>
      <c r="O5" s="15">
        <v>1443177761.4900002</v>
      </c>
      <c r="P5" s="16"/>
      <c r="Q5" s="102">
        <v>883259024.76999998</v>
      </c>
      <c r="R5" s="103">
        <v>0</v>
      </c>
      <c r="S5" s="101">
        <v>1348935763.0899999</v>
      </c>
      <c r="T5" s="104">
        <v>0</v>
      </c>
      <c r="U5" s="14">
        <v>3947183218.8199987</v>
      </c>
      <c r="V5" s="14"/>
      <c r="W5" s="15">
        <v>1678920310.0400004</v>
      </c>
      <c r="X5" s="16">
        <v>0</v>
      </c>
      <c r="Y5" s="14">
        <v>1311605271.2799997</v>
      </c>
      <c r="Z5" s="14">
        <v>0</v>
      </c>
      <c r="AA5" s="16">
        <v>982136467.75999999</v>
      </c>
      <c r="AB5" s="16">
        <v>0</v>
      </c>
      <c r="AC5" s="15">
        <v>2170134929.0999999</v>
      </c>
      <c r="AD5" s="16">
        <v>0</v>
      </c>
      <c r="AE5" s="14">
        <v>650158360.77999997</v>
      </c>
      <c r="AF5" s="14">
        <v>0</v>
      </c>
      <c r="AG5" s="15">
        <v>843407219</v>
      </c>
      <c r="AH5" s="16">
        <v>0</v>
      </c>
      <c r="AI5" s="16">
        <v>1524699083.45</v>
      </c>
      <c r="AJ5" s="16"/>
      <c r="AK5" s="101">
        <v>890650026.09000003</v>
      </c>
      <c r="AL5" s="16">
        <v>0</v>
      </c>
      <c r="AM5" s="14"/>
      <c r="AN5" s="14">
        <v>92826790.620000005</v>
      </c>
      <c r="AO5" s="14"/>
      <c r="AP5" s="14">
        <v>30129240.010000002</v>
      </c>
      <c r="AQ5" s="16">
        <v>0</v>
      </c>
      <c r="AR5" s="16">
        <v>35094514.649999999</v>
      </c>
      <c r="AS5" s="14"/>
      <c r="AT5" s="15">
        <v>34227233.600000001</v>
      </c>
      <c r="AU5" s="14">
        <v>0</v>
      </c>
      <c r="AV5" s="14">
        <v>35542582</v>
      </c>
      <c r="AW5" s="14"/>
      <c r="AX5" s="14">
        <v>357211292.77999997</v>
      </c>
      <c r="AY5" s="14"/>
      <c r="AZ5" s="14">
        <v>2794343015.6199999</v>
      </c>
      <c r="BA5" s="14">
        <v>0</v>
      </c>
      <c r="BB5" s="14">
        <v>30465058850.440002</v>
      </c>
      <c r="BC5" s="14"/>
      <c r="BD5" s="14">
        <v>1420569</v>
      </c>
      <c r="BE5" s="14"/>
      <c r="BF5" s="14"/>
      <c r="BG5" s="16">
        <f>C5+E5+G5+I5+K5+M5+O5+Q5+S5+U5+W5+Y5+AA5+AC5+AE5+AG5+AI5+AK5+AM5+AO5+AQ5+AS5+AU5+AW5+AY5+BA5+BC5+BE5</f>
        <v>35987982135.449989</v>
      </c>
      <c r="BH5" s="16">
        <f>D5+F5+H5+J5+L5+N5+P5+R5+T5+V5+X5+Z5+AB5+AD5+AF5+AH5+AJ5+AL5+AN5+AP5+AR5+AT5+AV5+AX5+AZ5+BB5+BD5+BF5</f>
        <v>33845854088.720001</v>
      </c>
      <c r="BI5" s="16">
        <f>IF(BG5-BH5&gt;0,BG5-BH5,0)</f>
        <v>2142128046.7299881</v>
      </c>
      <c r="BJ5" s="16">
        <f>IF(BH5-BG5&gt;0,BH5-BG5,0)</f>
        <v>0</v>
      </c>
      <c r="BK5" s="105">
        <f>AA5+AB5</f>
        <v>982136467.75999999</v>
      </c>
      <c r="BM5" s="105"/>
    </row>
    <row r="6" spans="1:68" x14ac:dyDescent="0.3">
      <c r="A6" s="26">
        <v>61.101700000000001</v>
      </c>
      <c r="B6" s="107" t="s">
        <v>1072</v>
      </c>
      <c r="C6" s="19">
        <v>0</v>
      </c>
      <c r="D6" s="19">
        <v>7168428.1799999997</v>
      </c>
      <c r="E6" s="21">
        <v>0</v>
      </c>
      <c r="F6" s="20">
        <v>3396544.03</v>
      </c>
      <c r="G6" s="19">
        <v>0</v>
      </c>
      <c r="H6" s="19">
        <v>29903177</v>
      </c>
      <c r="I6" s="19">
        <v>0</v>
      </c>
      <c r="J6" s="19">
        <v>29903177</v>
      </c>
      <c r="K6" s="19">
        <v>0</v>
      </c>
      <c r="L6" s="19">
        <v>6375498.9699999997</v>
      </c>
      <c r="M6" s="21">
        <v>0</v>
      </c>
      <c r="N6" s="20">
        <v>54502411</v>
      </c>
      <c r="O6" s="21"/>
      <c r="P6" s="20">
        <v>6715183.9100000001</v>
      </c>
      <c r="Q6" s="108">
        <v>0</v>
      </c>
      <c r="R6" s="109">
        <v>4809053.3</v>
      </c>
      <c r="S6" s="24">
        <v>0</v>
      </c>
      <c r="T6" s="20">
        <v>7956786.2399999993</v>
      </c>
      <c r="U6" s="19"/>
      <c r="V6" s="19">
        <v>8893374</v>
      </c>
      <c r="W6" s="21">
        <v>0</v>
      </c>
      <c r="X6" s="20">
        <v>7610392.7799999993</v>
      </c>
      <c r="Y6" s="19">
        <v>0</v>
      </c>
      <c r="Z6" s="19">
        <v>1733475.5099999998</v>
      </c>
      <c r="AA6" s="21">
        <v>0</v>
      </c>
      <c r="AB6" s="21">
        <v>1825597.2200000002</v>
      </c>
      <c r="AC6" s="21">
        <v>0</v>
      </c>
      <c r="AD6" s="20">
        <v>3835866.2800000003</v>
      </c>
      <c r="AE6" s="19">
        <v>0</v>
      </c>
      <c r="AF6" s="19">
        <v>6378498.8399999999</v>
      </c>
      <c r="AG6" s="21">
        <v>0</v>
      </c>
      <c r="AH6" s="20">
        <v>6662498.6599999992</v>
      </c>
      <c r="AI6" s="21">
        <v>0</v>
      </c>
      <c r="AJ6" s="21">
        <v>3049759.19</v>
      </c>
      <c r="AK6" s="21">
        <v>0</v>
      </c>
      <c r="AL6" s="20">
        <v>2763086.7899999991</v>
      </c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>
        <v>0</v>
      </c>
      <c r="BB6" s="19">
        <v>0</v>
      </c>
      <c r="BC6" s="19"/>
      <c r="BD6" s="19"/>
      <c r="BE6" s="19"/>
      <c r="BF6" s="19"/>
      <c r="BG6" s="16">
        <f t="shared" ref="BG6:BH69" si="0">C6+E6+G6+I6+K6+M6+O6+Q6+S6+U6+W6+Y6+AA6+AC6+AE6+AG6+AI6+AK6+AM6+AO6+AQ6+AS6+AU6+AW6+AY6+BA6+BC6+BE6</f>
        <v>0</v>
      </c>
      <c r="BH6" s="16">
        <f t="shared" si="0"/>
        <v>193482808.90000001</v>
      </c>
      <c r="BI6" s="38">
        <f t="shared" ref="BI6:BI69" si="1">IF(BG6-BH6&gt;0,BG6-BH6,0)</f>
        <v>0</v>
      </c>
      <c r="BJ6" s="38">
        <f t="shared" ref="BJ6:BJ69" si="2">IF(BH6-BG6&gt;0,BH6-BG6,0)</f>
        <v>193482808.90000001</v>
      </c>
      <c r="BK6" s="105">
        <f t="shared" ref="BK6:BK69" si="3">AA6+AB6</f>
        <v>1825597.2200000002</v>
      </c>
      <c r="BL6" s="106"/>
      <c r="BM6" s="105"/>
      <c r="BN6" s="106"/>
    </row>
    <row r="7" spans="1:68" ht="31.5" x14ac:dyDescent="0.3">
      <c r="A7" s="26">
        <v>61.102699999999999</v>
      </c>
      <c r="B7" s="107" t="s">
        <v>353</v>
      </c>
      <c r="C7" s="19">
        <v>0</v>
      </c>
      <c r="D7" s="19">
        <v>1068826473.6999999</v>
      </c>
      <c r="E7" s="21">
        <v>0</v>
      </c>
      <c r="F7" s="20">
        <v>1070939525.12</v>
      </c>
      <c r="G7" s="19">
        <v>0</v>
      </c>
      <c r="H7" s="19">
        <v>151363020.91</v>
      </c>
      <c r="I7" s="19">
        <v>0</v>
      </c>
      <c r="J7" s="19">
        <v>151363020.91</v>
      </c>
      <c r="K7" s="19">
        <v>0</v>
      </c>
      <c r="L7" s="19">
        <v>33836241.680000007</v>
      </c>
      <c r="M7" s="21">
        <v>0</v>
      </c>
      <c r="N7" s="20">
        <v>99926712.210000008</v>
      </c>
      <c r="O7" s="21"/>
      <c r="P7" s="20">
        <v>98935980.75999999</v>
      </c>
      <c r="Q7" s="108">
        <v>0</v>
      </c>
      <c r="R7" s="109">
        <v>117628590.44000001</v>
      </c>
      <c r="S7" s="24">
        <v>0</v>
      </c>
      <c r="T7" s="20">
        <v>206285841.81</v>
      </c>
      <c r="U7" s="19"/>
      <c r="V7" s="19">
        <v>80034292</v>
      </c>
      <c r="W7" s="21">
        <v>0</v>
      </c>
      <c r="X7" s="20">
        <v>108491350.3</v>
      </c>
      <c r="Y7" s="19">
        <v>0</v>
      </c>
      <c r="Z7" s="19">
        <v>33628808.130000003</v>
      </c>
      <c r="AA7" s="21">
        <v>0</v>
      </c>
      <c r="AB7" s="21">
        <v>30101139.509999998</v>
      </c>
      <c r="AC7" s="21">
        <v>0</v>
      </c>
      <c r="AD7" s="20">
        <v>304079905.00999999</v>
      </c>
      <c r="AE7" s="19">
        <v>0</v>
      </c>
      <c r="AF7" s="19">
        <v>54042904.659999996</v>
      </c>
      <c r="AG7" s="21">
        <v>0</v>
      </c>
      <c r="AH7" s="20">
        <v>54981139.049999997</v>
      </c>
      <c r="AI7" s="21">
        <v>0</v>
      </c>
      <c r="AJ7" s="21">
        <v>54475821.980000004</v>
      </c>
      <c r="AK7" s="21">
        <v>0</v>
      </c>
      <c r="AL7" s="20">
        <v>58029525.979999989</v>
      </c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>
        <v>0</v>
      </c>
      <c r="BB7" s="19">
        <v>0</v>
      </c>
      <c r="BC7" s="19"/>
      <c r="BD7" s="19"/>
      <c r="BE7" s="19"/>
      <c r="BF7" s="19"/>
      <c r="BG7" s="16">
        <f t="shared" si="0"/>
        <v>0</v>
      </c>
      <c r="BH7" s="16">
        <f t="shared" si="0"/>
        <v>3776970294.1600008</v>
      </c>
      <c r="BI7" s="110">
        <f t="shared" si="1"/>
        <v>0</v>
      </c>
      <c r="BJ7" s="110">
        <f t="shared" si="2"/>
        <v>3776970294.1600008</v>
      </c>
      <c r="BK7" s="105">
        <f t="shared" si="3"/>
        <v>30101139.509999998</v>
      </c>
      <c r="BL7" s="106"/>
      <c r="BM7" s="105"/>
      <c r="BN7" s="106"/>
    </row>
    <row r="8" spans="1:68" ht="31.5" x14ac:dyDescent="0.3">
      <c r="A8" s="26">
        <v>61.103700000000003</v>
      </c>
      <c r="B8" s="107" t="s">
        <v>354</v>
      </c>
      <c r="C8" s="19">
        <v>0</v>
      </c>
      <c r="D8" s="19">
        <v>79715372.939999998</v>
      </c>
      <c r="E8" s="21">
        <v>0</v>
      </c>
      <c r="F8" s="20">
        <v>57530259.939999998</v>
      </c>
      <c r="G8" s="19">
        <v>0</v>
      </c>
      <c r="H8" s="19">
        <v>108477675.8</v>
      </c>
      <c r="I8" s="19">
        <v>0</v>
      </c>
      <c r="J8" s="19">
        <v>108477675.8</v>
      </c>
      <c r="K8" s="19">
        <v>0</v>
      </c>
      <c r="L8" s="19">
        <v>63823751.329999998</v>
      </c>
      <c r="M8" s="21">
        <v>0</v>
      </c>
      <c r="N8" s="20">
        <v>101727108</v>
      </c>
      <c r="O8" s="21"/>
      <c r="P8" s="20">
        <v>77115194.039999992</v>
      </c>
      <c r="Q8" s="108">
        <v>0</v>
      </c>
      <c r="R8" s="109">
        <v>337978586.13</v>
      </c>
      <c r="S8" s="24">
        <v>0</v>
      </c>
      <c r="T8" s="20">
        <v>98949608.219999999</v>
      </c>
      <c r="U8" s="19"/>
      <c r="V8" s="19">
        <v>154665108</v>
      </c>
      <c r="W8" s="21">
        <v>0</v>
      </c>
      <c r="X8" s="20">
        <v>68897626.319999993</v>
      </c>
      <c r="Y8" s="19">
        <v>0</v>
      </c>
      <c r="Z8" s="19">
        <v>51219228.420000002</v>
      </c>
      <c r="AA8" s="21">
        <v>0</v>
      </c>
      <c r="AB8" s="21">
        <v>50469323.060000002</v>
      </c>
      <c r="AC8" s="21">
        <v>0</v>
      </c>
      <c r="AD8" s="20">
        <v>64979755.310000002</v>
      </c>
      <c r="AE8" s="19">
        <v>0</v>
      </c>
      <c r="AF8" s="19">
        <v>121122825.66999999</v>
      </c>
      <c r="AG8" s="21">
        <v>0</v>
      </c>
      <c r="AH8" s="20">
        <v>73016195.870000005</v>
      </c>
      <c r="AI8" s="21">
        <v>0</v>
      </c>
      <c r="AJ8" s="21">
        <v>71618326.170000002</v>
      </c>
      <c r="AK8" s="21">
        <v>0</v>
      </c>
      <c r="AL8" s="20">
        <v>62830211.830000006</v>
      </c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>
        <v>0</v>
      </c>
      <c r="BB8" s="19">
        <v>0</v>
      </c>
      <c r="BC8" s="19"/>
      <c r="BD8" s="19"/>
      <c r="BE8" s="19"/>
      <c r="BF8" s="19"/>
      <c r="BG8" s="16">
        <f t="shared" si="0"/>
        <v>0</v>
      </c>
      <c r="BH8" s="16">
        <f t="shared" si="0"/>
        <v>1752613832.8499999</v>
      </c>
      <c r="BI8" s="110">
        <f t="shared" si="1"/>
        <v>0</v>
      </c>
      <c r="BJ8" s="110">
        <f t="shared" si="2"/>
        <v>1752613832.8499999</v>
      </c>
      <c r="BK8" s="105">
        <f t="shared" si="3"/>
        <v>50469323.060000002</v>
      </c>
      <c r="BL8" s="106"/>
      <c r="BM8" s="105"/>
      <c r="BN8" s="106"/>
    </row>
    <row r="9" spans="1:68" ht="31.5" x14ac:dyDescent="0.3">
      <c r="A9" s="26">
        <v>61.106699999999996</v>
      </c>
      <c r="B9" s="107" t="s">
        <v>1073</v>
      </c>
      <c r="C9" s="19">
        <v>0</v>
      </c>
      <c r="D9" s="19">
        <v>4419548.25</v>
      </c>
      <c r="E9" s="21">
        <v>0</v>
      </c>
      <c r="F9" s="20">
        <v>2952469.09</v>
      </c>
      <c r="G9" s="19">
        <v>0</v>
      </c>
      <c r="H9" s="19">
        <v>376401</v>
      </c>
      <c r="I9" s="19">
        <v>0</v>
      </c>
      <c r="J9" s="19">
        <v>376401</v>
      </c>
      <c r="K9" s="19">
        <v>0</v>
      </c>
      <c r="L9" s="19">
        <v>53560.32</v>
      </c>
      <c r="M9" s="21">
        <v>0</v>
      </c>
      <c r="N9" s="20">
        <v>115915</v>
      </c>
      <c r="O9" s="21"/>
      <c r="P9" s="20">
        <v>287638.74</v>
      </c>
      <c r="Q9" s="108">
        <v>0</v>
      </c>
      <c r="R9" s="109">
        <v>338956.42</v>
      </c>
      <c r="S9" s="24">
        <v>0</v>
      </c>
      <c r="T9" s="20">
        <v>1064326.2</v>
      </c>
      <c r="U9" s="19"/>
      <c r="V9" s="19">
        <v>434138</v>
      </c>
      <c r="W9" s="21">
        <v>0</v>
      </c>
      <c r="X9" s="20">
        <v>99368.38</v>
      </c>
      <c r="Y9" s="19">
        <v>0</v>
      </c>
      <c r="Z9" s="19">
        <v>99596.299999999988</v>
      </c>
      <c r="AA9" s="21">
        <v>0</v>
      </c>
      <c r="AB9" s="21">
        <v>33035.06</v>
      </c>
      <c r="AC9" s="21">
        <v>0</v>
      </c>
      <c r="AD9" s="20">
        <v>1095044.3700000001</v>
      </c>
      <c r="AE9" s="19">
        <v>0</v>
      </c>
      <c r="AF9" s="19">
        <v>80334.320000000007</v>
      </c>
      <c r="AG9" s="21">
        <v>0</v>
      </c>
      <c r="AH9" s="20">
        <v>148751.9</v>
      </c>
      <c r="AI9" s="21">
        <v>0</v>
      </c>
      <c r="AJ9" s="21">
        <v>164857.38999999998</v>
      </c>
      <c r="AK9" s="21">
        <v>0</v>
      </c>
      <c r="AL9" s="20">
        <v>82095.359999999986</v>
      </c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>
        <v>0</v>
      </c>
      <c r="BB9" s="19">
        <v>0</v>
      </c>
      <c r="BC9" s="19"/>
      <c r="BD9" s="19"/>
      <c r="BE9" s="19"/>
      <c r="BF9" s="19"/>
      <c r="BG9" s="16">
        <f t="shared" si="0"/>
        <v>0</v>
      </c>
      <c r="BH9" s="16">
        <f t="shared" si="0"/>
        <v>12222437.100000003</v>
      </c>
      <c r="BI9" s="16">
        <f t="shared" si="1"/>
        <v>0</v>
      </c>
      <c r="BJ9" s="16">
        <f t="shared" si="2"/>
        <v>12222437.100000003</v>
      </c>
      <c r="BK9" s="105">
        <f t="shared" si="3"/>
        <v>33035.06</v>
      </c>
      <c r="BL9" s="106"/>
      <c r="BM9" s="105"/>
      <c r="BN9" s="106"/>
    </row>
    <row r="10" spans="1:68" ht="31.5" x14ac:dyDescent="0.3">
      <c r="A10" s="26">
        <v>61.107700000000001</v>
      </c>
      <c r="B10" s="107" t="s">
        <v>1074</v>
      </c>
      <c r="C10" s="19">
        <v>0</v>
      </c>
      <c r="D10" s="19">
        <v>58259.779999999992</v>
      </c>
      <c r="E10" s="21">
        <v>0</v>
      </c>
      <c r="F10" s="20">
        <v>32480.77</v>
      </c>
      <c r="G10" s="19">
        <v>0</v>
      </c>
      <c r="H10" s="19">
        <v>40086</v>
      </c>
      <c r="I10" s="19">
        <v>0</v>
      </c>
      <c r="J10" s="19">
        <v>40086</v>
      </c>
      <c r="K10" s="19">
        <v>0</v>
      </c>
      <c r="L10" s="19">
        <v>6833.7000000000007</v>
      </c>
      <c r="M10" s="21">
        <v>0</v>
      </c>
      <c r="N10" s="20">
        <v>15113</v>
      </c>
      <c r="O10" s="21"/>
      <c r="P10" s="20">
        <v>20052.59</v>
      </c>
      <c r="Q10" s="108">
        <v>0</v>
      </c>
      <c r="R10" s="109">
        <v>223487.92</v>
      </c>
      <c r="S10" s="24">
        <v>0</v>
      </c>
      <c r="T10" s="20">
        <v>51148.76</v>
      </c>
      <c r="U10" s="19"/>
      <c r="V10" s="19">
        <v>286522</v>
      </c>
      <c r="W10" s="21">
        <v>0</v>
      </c>
      <c r="X10" s="20">
        <v>22699.79</v>
      </c>
      <c r="Y10" s="19">
        <v>0</v>
      </c>
      <c r="Z10" s="19">
        <v>10855.64</v>
      </c>
      <c r="AA10" s="21">
        <v>0</v>
      </c>
      <c r="AB10" s="21">
        <v>41305.980000000003</v>
      </c>
      <c r="AC10" s="21">
        <v>0</v>
      </c>
      <c r="AD10" s="20">
        <v>66521.440000000002</v>
      </c>
      <c r="AE10" s="19">
        <v>0</v>
      </c>
      <c r="AF10" s="19">
        <v>15515.619999999999</v>
      </c>
      <c r="AG10" s="21">
        <v>0</v>
      </c>
      <c r="AH10" s="20">
        <v>26811.5</v>
      </c>
      <c r="AI10" s="21">
        <v>0</v>
      </c>
      <c r="AJ10" s="21">
        <v>28778.02</v>
      </c>
      <c r="AK10" s="21">
        <v>0</v>
      </c>
      <c r="AL10" s="20">
        <v>41551.31</v>
      </c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>
        <v>0</v>
      </c>
      <c r="BB10" s="19">
        <v>0</v>
      </c>
      <c r="BC10" s="19"/>
      <c r="BD10" s="19"/>
      <c r="BE10" s="19"/>
      <c r="BF10" s="19"/>
      <c r="BG10" s="16">
        <f t="shared" si="0"/>
        <v>0</v>
      </c>
      <c r="BH10" s="16">
        <f t="shared" si="0"/>
        <v>1028109.8200000001</v>
      </c>
      <c r="BI10" s="16">
        <f t="shared" si="1"/>
        <v>0</v>
      </c>
      <c r="BJ10" s="16">
        <f t="shared" si="2"/>
        <v>1028109.8200000001</v>
      </c>
      <c r="BK10" s="105">
        <f t="shared" si="3"/>
        <v>41305.980000000003</v>
      </c>
      <c r="BL10" s="106"/>
      <c r="BM10" s="105"/>
      <c r="BN10" s="106"/>
    </row>
    <row r="11" spans="1:68" ht="47.25" x14ac:dyDescent="0.3">
      <c r="A11" s="26">
        <v>61.111699999999999</v>
      </c>
      <c r="B11" s="107" t="s">
        <v>357</v>
      </c>
      <c r="C11" s="19">
        <v>0</v>
      </c>
      <c r="D11" s="19">
        <v>16441862.470000001</v>
      </c>
      <c r="E11" s="21">
        <v>0</v>
      </c>
      <c r="F11" s="20">
        <v>16281589.039999999</v>
      </c>
      <c r="G11" s="19">
        <v>0</v>
      </c>
      <c r="H11" s="19">
        <v>3252553</v>
      </c>
      <c r="I11" s="19">
        <v>0</v>
      </c>
      <c r="J11" s="19">
        <v>3252553</v>
      </c>
      <c r="K11" s="19">
        <v>0</v>
      </c>
      <c r="L11" s="19">
        <v>385924.69</v>
      </c>
      <c r="M11" s="21">
        <v>0</v>
      </c>
      <c r="N11" s="20">
        <v>2267685</v>
      </c>
      <c r="O11" s="21"/>
      <c r="P11" s="20">
        <v>1550616.7199999997</v>
      </c>
      <c r="Q11" s="108">
        <v>0</v>
      </c>
      <c r="R11" s="109">
        <v>1216028.4900000002</v>
      </c>
      <c r="S11" s="24">
        <v>0</v>
      </c>
      <c r="T11" s="20">
        <v>3845168.2400000007</v>
      </c>
      <c r="U11" s="19"/>
      <c r="V11" s="19">
        <v>1094365</v>
      </c>
      <c r="W11" s="21">
        <v>0</v>
      </c>
      <c r="X11" s="20">
        <v>1101807.79</v>
      </c>
      <c r="Y11" s="19">
        <v>0</v>
      </c>
      <c r="Z11" s="19">
        <v>369161.05</v>
      </c>
      <c r="AA11" s="21">
        <v>0</v>
      </c>
      <c r="AB11" s="21">
        <v>1194983.6700000002</v>
      </c>
      <c r="AC11" s="21">
        <v>0</v>
      </c>
      <c r="AD11" s="20">
        <v>5222119.6900000004</v>
      </c>
      <c r="AE11" s="19">
        <v>0</v>
      </c>
      <c r="AF11" s="19">
        <v>618442.56999999995</v>
      </c>
      <c r="AG11" s="21">
        <v>0</v>
      </c>
      <c r="AH11" s="20">
        <v>387351.56</v>
      </c>
      <c r="AI11" s="21">
        <v>0</v>
      </c>
      <c r="AJ11" s="21">
        <v>646084.92999999993</v>
      </c>
      <c r="AK11" s="21">
        <v>0</v>
      </c>
      <c r="AL11" s="20">
        <v>942555.25999999989</v>
      </c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>
        <v>0</v>
      </c>
      <c r="BB11" s="19">
        <v>0</v>
      </c>
      <c r="BC11" s="19"/>
      <c r="BD11" s="19"/>
      <c r="BE11" s="19"/>
      <c r="BF11" s="19"/>
      <c r="BG11" s="16">
        <f t="shared" si="0"/>
        <v>0</v>
      </c>
      <c r="BH11" s="16">
        <f t="shared" si="0"/>
        <v>60070852.169999994</v>
      </c>
      <c r="BI11" s="110">
        <f t="shared" si="1"/>
        <v>0</v>
      </c>
      <c r="BJ11" s="110">
        <f t="shared" si="2"/>
        <v>60070852.169999994</v>
      </c>
      <c r="BK11" s="105">
        <f t="shared" si="3"/>
        <v>1194983.6700000002</v>
      </c>
      <c r="BL11" s="106"/>
      <c r="BM11" s="105"/>
      <c r="BN11" s="106"/>
    </row>
    <row r="12" spans="1:68" ht="47.25" x14ac:dyDescent="0.3">
      <c r="A12" s="26">
        <v>61.112699999999997</v>
      </c>
      <c r="B12" s="107" t="s">
        <v>358</v>
      </c>
      <c r="C12" s="19">
        <v>0</v>
      </c>
      <c r="D12" s="19">
        <v>1004352.1799999999</v>
      </c>
      <c r="E12" s="21">
        <v>0</v>
      </c>
      <c r="F12" s="20">
        <v>1314096.95</v>
      </c>
      <c r="G12" s="19">
        <v>0</v>
      </c>
      <c r="H12" s="19">
        <v>694960</v>
      </c>
      <c r="I12" s="19">
        <v>0</v>
      </c>
      <c r="J12" s="19">
        <v>694960</v>
      </c>
      <c r="K12" s="19">
        <v>0</v>
      </c>
      <c r="L12" s="19">
        <v>1148314.55</v>
      </c>
      <c r="M12" s="21">
        <v>0</v>
      </c>
      <c r="N12" s="20">
        <v>511205</v>
      </c>
      <c r="O12" s="21"/>
      <c r="P12" s="20">
        <v>310729.51</v>
      </c>
      <c r="Q12" s="108">
        <v>0</v>
      </c>
      <c r="R12" s="109">
        <v>4294533.01</v>
      </c>
      <c r="S12" s="24">
        <v>0</v>
      </c>
      <c r="T12" s="20">
        <v>2437119.38</v>
      </c>
      <c r="U12" s="19"/>
      <c r="V12" s="19">
        <v>1965957</v>
      </c>
      <c r="W12" s="21">
        <v>0</v>
      </c>
      <c r="X12" s="20">
        <v>1641288.7800000003</v>
      </c>
      <c r="Y12" s="19">
        <v>0</v>
      </c>
      <c r="Z12" s="19">
        <v>223128.36000000002</v>
      </c>
      <c r="AA12" s="21">
        <v>0</v>
      </c>
      <c r="AB12" s="21">
        <v>4210851.59</v>
      </c>
      <c r="AC12" s="21">
        <v>0</v>
      </c>
      <c r="AD12" s="20">
        <v>926242.81</v>
      </c>
      <c r="AE12" s="19">
        <v>0</v>
      </c>
      <c r="AF12" s="19">
        <v>1899108.23</v>
      </c>
      <c r="AG12" s="21">
        <v>0</v>
      </c>
      <c r="AH12" s="20">
        <v>263221.5</v>
      </c>
      <c r="AI12" s="21">
        <v>0</v>
      </c>
      <c r="AJ12" s="21">
        <v>1310209.22</v>
      </c>
      <c r="AK12" s="21">
        <v>0</v>
      </c>
      <c r="AL12" s="20">
        <v>417014.94000000006</v>
      </c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>
        <v>0</v>
      </c>
      <c r="BB12" s="19">
        <v>0</v>
      </c>
      <c r="BC12" s="19"/>
      <c r="BD12" s="19"/>
      <c r="BE12" s="19"/>
      <c r="BF12" s="19"/>
      <c r="BG12" s="16">
        <f t="shared" si="0"/>
        <v>0</v>
      </c>
      <c r="BH12" s="16">
        <f t="shared" si="0"/>
        <v>25267293.009999998</v>
      </c>
      <c r="BI12" s="110">
        <f t="shared" si="1"/>
        <v>0</v>
      </c>
      <c r="BJ12" s="110">
        <f t="shared" si="2"/>
        <v>25267293.009999998</v>
      </c>
      <c r="BK12" s="105">
        <f t="shared" si="3"/>
        <v>4210851.59</v>
      </c>
      <c r="BL12" s="106"/>
      <c r="BM12" s="105"/>
      <c r="BN12" s="106"/>
    </row>
    <row r="13" spans="1:68" ht="31.5" x14ac:dyDescent="0.3">
      <c r="A13" s="26">
        <v>61.113700000000001</v>
      </c>
      <c r="B13" s="107" t="s">
        <v>1075</v>
      </c>
      <c r="C13" s="19">
        <v>0</v>
      </c>
      <c r="D13" s="19">
        <v>1468461.71</v>
      </c>
      <c r="E13" s="21">
        <v>0</v>
      </c>
      <c r="F13" s="20">
        <v>1479648.52</v>
      </c>
      <c r="G13" s="19">
        <v>0</v>
      </c>
      <c r="H13" s="19">
        <v>797914</v>
      </c>
      <c r="I13" s="19">
        <v>0</v>
      </c>
      <c r="J13" s="19">
        <v>797914</v>
      </c>
      <c r="K13" s="19">
        <v>0</v>
      </c>
      <c r="L13" s="19">
        <v>42534.26</v>
      </c>
      <c r="M13" s="21">
        <v>0</v>
      </c>
      <c r="N13" s="20">
        <v>265691</v>
      </c>
      <c r="O13" s="21"/>
      <c r="P13" s="20">
        <v>306952.21000000002</v>
      </c>
      <c r="Q13" s="108">
        <v>0</v>
      </c>
      <c r="R13" s="109">
        <v>640783.28</v>
      </c>
      <c r="S13" s="24">
        <v>0</v>
      </c>
      <c r="T13" s="20">
        <v>827868.79000000015</v>
      </c>
      <c r="U13" s="19"/>
      <c r="V13" s="19">
        <v>202081</v>
      </c>
      <c r="W13" s="21">
        <v>0</v>
      </c>
      <c r="X13" s="20">
        <v>107550.48</v>
      </c>
      <c r="Y13" s="19">
        <v>0</v>
      </c>
      <c r="Z13" s="19">
        <v>100207.73999999999</v>
      </c>
      <c r="AA13" s="21">
        <v>0</v>
      </c>
      <c r="AB13" s="21">
        <v>166280</v>
      </c>
      <c r="AC13" s="21">
        <v>0</v>
      </c>
      <c r="AD13" s="20">
        <v>556438.76</v>
      </c>
      <c r="AE13" s="19">
        <v>0</v>
      </c>
      <c r="AF13" s="19">
        <v>289308.67</v>
      </c>
      <c r="AG13" s="21">
        <v>0</v>
      </c>
      <c r="AH13" s="20">
        <v>88991.75</v>
      </c>
      <c r="AI13" s="21">
        <v>0</v>
      </c>
      <c r="AJ13" s="21">
        <v>153629.71</v>
      </c>
      <c r="AK13" s="21">
        <v>0</v>
      </c>
      <c r="AL13" s="20">
        <v>198234.15999999997</v>
      </c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>
        <v>0</v>
      </c>
      <c r="BB13" s="19">
        <v>0</v>
      </c>
      <c r="BC13" s="19"/>
      <c r="BD13" s="19"/>
      <c r="BE13" s="19"/>
      <c r="BF13" s="19"/>
      <c r="BG13" s="16">
        <f t="shared" si="0"/>
        <v>0</v>
      </c>
      <c r="BH13" s="16">
        <f t="shared" si="0"/>
        <v>8490490.040000001</v>
      </c>
      <c r="BI13" s="110">
        <f t="shared" si="1"/>
        <v>0</v>
      </c>
      <c r="BJ13" s="110">
        <f t="shared" si="2"/>
        <v>8490490.040000001</v>
      </c>
      <c r="BK13" s="105">
        <f t="shared" si="3"/>
        <v>166280</v>
      </c>
      <c r="BL13" s="106"/>
      <c r="BM13" s="105"/>
      <c r="BN13" s="106"/>
    </row>
    <row r="14" spans="1:68" ht="31.5" x14ac:dyDescent="0.3">
      <c r="A14" s="26">
        <v>61.114699999999999</v>
      </c>
      <c r="B14" s="107" t="s">
        <v>1076</v>
      </c>
      <c r="C14" s="19">
        <v>0</v>
      </c>
      <c r="D14" s="19">
        <v>89265.52</v>
      </c>
      <c r="E14" s="21">
        <v>0</v>
      </c>
      <c r="F14" s="20">
        <v>49853.279999999999</v>
      </c>
      <c r="G14" s="19">
        <v>0</v>
      </c>
      <c r="H14" s="19">
        <v>235345</v>
      </c>
      <c r="I14" s="19">
        <v>0</v>
      </c>
      <c r="J14" s="19">
        <v>235345</v>
      </c>
      <c r="K14" s="19">
        <v>0</v>
      </c>
      <c r="L14" s="19">
        <v>33050.880000000005</v>
      </c>
      <c r="M14" s="21">
        <v>0</v>
      </c>
      <c r="N14" s="20">
        <v>132138</v>
      </c>
      <c r="O14" s="19"/>
      <c r="P14" s="19"/>
      <c r="Q14" s="108">
        <v>0</v>
      </c>
      <c r="R14" s="109">
        <v>139274.81</v>
      </c>
      <c r="S14" s="24">
        <v>0</v>
      </c>
      <c r="T14" s="20">
        <v>50501.54</v>
      </c>
      <c r="U14" s="19"/>
      <c r="V14" s="19">
        <v>60079</v>
      </c>
      <c r="W14" s="21">
        <v>0</v>
      </c>
      <c r="X14" s="20">
        <v>42558.6</v>
      </c>
      <c r="Y14" s="19">
        <v>0</v>
      </c>
      <c r="Z14" s="19">
        <v>21239.5</v>
      </c>
      <c r="AA14" s="21">
        <v>0</v>
      </c>
      <c r="AB14" s="21">
        <v>46208.57</v>
      </c>
      <c r="AC14" s="21">
        <v>0</v>
      </c>
      <c r="AD14" s="20">
        <v>58921.18</v>
      </c>
      <c r="AE14" s="19">
        <v>0</v>
      </c>
      <c r="AF14" s="19">
        <v>32074.580000000075</v>
      </c>
      <c r="AG14" s="21">
        <v>0</v>
      </c>
      <c r="AH14" s="20">
        <v>94838.5</v>
      </c>
      <c r="AI14" s="21">
        <v>0</v>
      </c>
      <c r="AJ14" s="21">
        <v>66575.489999999991</v>
      </c>
      <c r="AK14" s="21">
        <v>0</v>
      </c>
      <c r="AL14" s="20">
        <v>69480.13</v>
      </c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>
        <v>0</v>
      </c>
      <c r="BB14" s="19">
        <v>0</v>
      </c>
      <c r="BC14" s="19"/>
      <c r="BD14" s="19"/>
      <c r="BE14" s="19"/>
      <c r="BF14" s="19"/>
      <c r="BG14" s="16">
        <f t="shared" si="0"/>
        <v>0</v>
      </c>
      <c r="BH14" s="16">
        <f t="shared" si="0"/>
        <v>1456749.58</v>
      </c>
      <c r="BI14" s="110">
        <f t="shared" si="1"/>
        <v>0</v>
      </c>
      <c r="BJ14" s="110">
        <f t="shared" si="2"/>
        <v>1456749.58</v>
      </c>
      <c r="BK14" s="105">
        <f t="shared" si="3"/>
        <v>46208.57</v>
      </c>
      <c r="BL14" s="106"/>
      <c r="BM14" s="105"/>
      <c r="BN14" s="106"/>
    </row>
    <row r="15" spans="1:68" x14ac:dyDescent="0.3">
      <c r="A15" s="26">
        <v>61.115700000000004</v>
      </c>
      <c r="B15" s="107" t="s">
        <v>361</v>
      </c>
      <c r="C15" s="19">
        <v>0</v>
      </c>
      <c r="D15" s="19">
        <v>582219981.92000008</v>
      </c>
      <c r="E15" s="21">
        <v>0</v>
      </c>
      <c r="F15" s="20">
        <v>423837610.07999998</v>
      </c>
      <c r="G15" s="19">
        <v>0</v>
      </c>
      <c r="H15" s="19">
        <v>95537234</v>
      </c>
      <c r="I15" s="19">
        <v>0</v>
      </c>
      <c r="J15" s="19">
        <v>95537234</v>
      </c>
      <c r="K15" s="19">
        <v>0</v>
      </c>
      <c r="L15" s="19">
        <v>24689789.050000001</v>
      </c>
      <c r="M15" s="21">
        <v>0</v>
      </c>
      <c r="N15" s="20">
        <v>68203205.75</v>
      </c>
      <c r="O15" s="21"/>
      <c r="P15" s="20">
        <v>56340953.409999982</v>
      </c>
      <c r="Q15" s="108">
        <v>0</v>
      </c>
      <c r="R15" s="109">
        <v>109307615.05000001</v>
      </c>
      <c r="S15" s="24">
        <v>0</v>
      </c>
      <c r="T15" s="20">
        <v>126860505</v>
      </c>
      <c r="U15" s="19"/>
      <c r="V15" s="19">
        <v>54174759</v>
      </c>
      <c r="W15" s="21">
        <v>0</v>
      </c>
      <c r="X15" s="20">
        <v>65767350.700000018</v>
      </c>
      <c r="Y15" s="19">
        <v>0</v>
      </c>
      <c r="Z15" s="19">
        <v>27356612.469999999</v>
      </c>
      <c r="AA15" s="21">
        <v>0</v>
      </c>
      <c r="AB15" s="21">
        <v>22244641.199999999</v>
      </c>
      <c r="AC15" s="21">
        <v>0</v>
      </c>
      <c r="AD15" s="20">
        <v>195132141.28000003</v>
      </c>
      <c r="AE15" s="19">
        <v>0</v>
      </c>
      <c r="AF15" s="19">
        <v>43798613.239999995</v>
      </c>
      <c r="AG15" s="21">
        <v>0</v>
      </c>
      <c r="AH15" s="20">
        <v>34217729.560000002</v>
      </c>
      <c r="AI15" s="21">
        <v>0</v>
      </c>
      <c r="AJ15" s="21">
        <v>43919272.549999997</v>
      </c>
      <c r="AK15" s="21">
        <v>0</v>
      </c>
      <c r="AL15" s="20">
        <v>34769072.369999997</v>
      </c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>
        <v>0</v>
      </c>
      <c r="BB15" s="19">
        <v>0</v>
      </c>
      <c r="BC15" s="19"/>
      <c r="BD15" s="19"/>
      <c r="BE15" s="19"/>
      <c r="BF15" s="19"/>
      <c r="BG15" s="16">
        <f t="shared" si="0"/>
        <v>0</v>
      </c>
      <c r="BH15" s="16">
        <f t="shared" si="0"/>
        <v>2103914320.6299999</v>
      </c>
      <c r="BI15" s="110">
        <f t="shared" si="1"/>
        <v>0</v>
      </c>
      <c r="BJ15" s="110">
        <f t="shared" si="2"/>
        <v>2103914320.6299999</v>
      </c>
      <c r="BK15" s="105">
        <f t="shared" si="3"/>
        <v>22244641.199999999</v>
      </c>
      <c r="BL15" s="106"/>
      <c r="BM15" s="105"/>
      <c r="BN15" s="106"/>
    </row>
    <row r="16" spans="1:68" x14ac:dyDescent="0.3">
      <c r="A16" s="26">
        <v>61.116700000000002</v>
      </c>
      <c r="B16" s="107" t="s">
        <v>362</v>
      </c>
      <c r="C16" s="19">
        <v>0</v>
      </c>
      <c r="D16" s="19">
        <v>33196503.009999998</v>
      </c>
      <c r="E16" s="21">
        <v>0</v>
      </c>
      <c r="F16" s="20">
        <v>25387909.25</v>
      </c>
      <c r="G16" s="19">
        <v>0</v>
      </c>
      <c r="H16" s="19">
        <v>42330596</v>
      </c>
      <c r="I16" s="19">
        <v>0</v>
      </c>
      <c r="J16" s="19">
        <v>42330596</v>
      </c>
      <c r="K16" s="19">
        <v>0</v>
      </c>
      <c r="L16" s="19">
        <v>31013290.52</v>
      </c>
      <c r="M16" s="21">
        <v>0</v>
      </c>
      <c r="N16" s="20">
        <v>49904641</v>
      </c>
      <c r="O16" s="21"/>
      <c r="P16" s="20">
        <v>32519931.169999998</v>
      </c>
      <c r="Q16" s="108">
        <v>0</v>
      </c>
      <c r="R16" s="109">
        <v>127191187.46000002</v>
      </c>
      <c r="S16" s="24">
        <v>0</v>
      </c>
      <c r="T16" s="20">
        <v>40420484.210000008</v>
      </c>
      <c r="U16" s="19"/>
      <c r="V16" s="19">
        <v>77904842</v>
      </c>
      <c r="W16" s="21">
        <v>0</v>
      </c>
      <c r="X16" s="20">
        <v>29828583.170000009</v>
      </c>
      <c r="Y16" s="19">
        <v>0</v>
      </c>
      <c r="Z16" s="19">
        <v>20114049.169999998</v>
      </c>
      <c r="AA16" s="21">
        <v>0</v>
      </c>
      <c r="AB16" s="21">
        <v>25432667.670000002</v>
      </c>
      <c r="AC16" s="21">
        <v>0</v>
      </c>
      <c r="AD16" s="20">
        <v>25152369.830000002</v>
      </c>
      <c r="AE16" s="19">
        <v>0</v>
      </c>
      <c r="AF16" s="19">
        <v>48937821.060000002</v>
      </c>
      <c r="AG16" s="21">
        <v>0</v>
      </c>
      <c r="AH16" s="25">
        <v>29687528.640000001</v>
      </c>
      <c r="AI16" s="21">
        <v>0</v>
      </c>
      <c r="AJ16" s="21">
        <v>36924706.759999998</v>
      </c>
      <c r="AK16" s="21">
        <v>0</v>
      </c>
      <c r="AL16" s="20">
        <v>36387194.009999998</v>
      </c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>
        <v>0</v>
      </c>
      <c r="BB16" s="19">
        <v>0</v>
      </c>
      <c r="BC16" s="19"/>
      <c r="BD16" s="19"/>
      <c r="BE16" s="19"/>
      <c r="BF16" s="19"/>
      <c r="BG16" s="16">
        <f t="shared" si="0"/>
        <v>0</v>
      </c>
      <c r="BH16" s="16">
        <f t="shared" si="0"/>
        <v>754664900.92999995</v>
      </c>
      <c r="BI16" s="110">
        <f t="shared" si="1"/>
        <v>0</v>
      </c>
      <c r="BJ16" s="110">
        <f t="shared" si="2"/>
        <v>754664900.92999995</v>
      </c>
      <c r="BK16" s="105">
        <f t="shared" si="3"/>
        <v>25432667.670000002</v>
      </c>
      <c r="BL16" s="106"/>
      <c r="BM16" s="105"/>
      <c r="BN16" s="106"/>
    </row>
    <row r="17" spans="1:66" x14ac:dyDescent="0.3">
      <c r="A17" s="111">
        <v>61.117699999999999</v>
      </c>
      <c r="B17" s="107" t="s">
        <v>1077</v>
      </c>
      <c r="C17" s="19">
        <v>0</v>
      </c>
      <c r="D17" s="19">
        <v>2519276.7599999998</v>
      </c>
      <c r="E17" s="21">
        <v>0</v>
      </c>
      <c r="F17" s="20">
        <v>2345836.2800000003</v>
      </c>
      <c r="G17" s="19">
        <v>0</v>
      </c>
      <c r="H17" s="19">
        <v>1015847</v>
      </c>
      <c r="I17" s="19">
        <v>0</v>
      </c>
      <c r="J17" s="19">
        <v>1015847</v>
      </c>
      <c r="K17" s="19">
        <v>0</v>
      </c>
      <c r="L17" s="19">
        <v>357631.87999999995</v>
      </c>
      <c r="M17" s="21">
        <v>0</v>
      </c>
      <c r="N17" s="20">
        <v>1230457.5</v>
      </c>
      <c r="O17" s="21"/>
      <c r="P17" s="20">
        <v>1254297.26</v>
      </c>
      <c r="Q17" s="108">
        <v>0</v>
      </c>
      <c r="R17" s="109">
        <v>1014211.9600000001</v>
      </c>
      <c r="S17" s="24">
        <v>0</v>
      </c>
      <c r="T17" s="20">
        <v>895637.02999999991</v>
      </c>
      <c r="U17" s="19"/>
      <c r="V17" s="19">
        <v>1178098.07</v>
      </c>
      <c r="W17" s="21">
        <v>0</v>
      </c>
      <c r="X17" s="20">
        <v>839025.08000000007</v>
      </c>
      <c r="Y17" s="19">
        <v>0</v>
      </c>
      <c r="Z17" s="19">
        <v>1041989.2</v>
      </c>
      <c r="AA17" s="21">
        <v>0</v>
      </c>
      <c r="AB17" s="21">
        <v>553619.85</v>
      </c>
      <c r="AC17" s="21">
        <v>0</v>
      </c>
      <c r="AD17" s="20">
        <v>1512958.3199999998</v>
      </c>
      <c r="AE17" s="19">
        <v>0</v>
      </c>
      <c r="AF17" s="19">
        <v>728874.98</v>
      </c>
      <c r="AG17" s="21">
        <v>0</v>
      </c>
      <c r="AH17" s="20">
        <v>1480989.2700000003</v>
      </c>
      <c r="AI17" s="21">
        <v>0</v>
      </c>
      <c r="AJ17" s="21">
        <v>1698102.33</v>
      </c>
      <c r="AK17" s="21">
        <v>0</v>
      </c>
      <c r="AL17" s="25">
        <v>920192.08</v>
      </c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>
        <v>0</v>
      </c>
      <c r="BB17" s="19">
        <v>0</v>
      </c>
      <c r="BC17" s="19"/>
      <c r="BD17" s="19"/>
      <c r="BE17" s="19"/>
      <c r="BF17" s="19"/>
      <c r="BG17" s="16">
        <f t="shared" si="0"/>
        <v>0</v>
      </c>
      <c r="BH17" s="16">
        <f t="shared" si="0"/>
        <v>21602891.849999994</v>
      </c>
      <c r="BI17" s="110">
        <f t="shared" si="1"/>
        <v>0</v>
      </c>
      <c r="BJ17" s="110">
        <f t="shared" si="2"/>
        <v>21602891.849999994</v>
      </c>
      <c r="BK17" s="105">
        <f t="shared" si="3"/>
        <v>553619.85</v>
      </c>
      <c r="BL17" s="105">
        <f>947049.61-AL17</f>
        <v>26857.530000000028</v>
      </c>
      <c r="BM17" s="105"/>
      <c r="BN17" s="106"/>
    </row>
    <row r="18" spans="1:66" x14ac:dyDescent="0.3">
      <c r="A18" s="26">
        <v>61.118699999999997</v>
      </c>
      <c r="B18" s="107" t="s">
        <v>364</v>
      </c>
      <c r="C18" s="19">
        <v>0</v>
      </c>
      <c r="D18" s="19">
        <v>5451137</v>
      </c>
      <c r="E18" s="20">
        <v>0</v>
      </c>
      <c r="F18" s="21">
        <v>2068528</v>
      </c>
      <c r="G18" s="19">
        <v>0</v>
      </c>
      <c r="H18" s="19">
        <v>14123506</v>
      </c>
      <c r="I18" s="19">
        <v>0</v>
      </c>
      <c r="J18" s="19">
        <v>14123506</v>
      </c>
      <c r="K18" s="19">
        <v>0</v>
      </c>
      <c r="L18" s="19">
        <v>45011557</v>
      </c>
      <c r="M18" s="21">
        <v>0</v>
      </c>
      <c r="N18" s="20">
        <v>30178586.039999999</v>
      </c>
      <c r="O18" s="21"/>
      <c r="P18" s="20">
        <v>16111537</v>
      </c>
      <c r="Q18" s="108">
        <v>0</v>
      </c>
      <c r="R18" s="109">
        <v>2303368</v>
      </c>
      <c r="S18" s="24">
        <v>0</v>
      </c>
      <c r="T18" s="20">
        <v>15756522</v>
      </c>
      <c r="U18" s="19"/>
      <c r="V18" s="19">
        <v>23675592</v>
      </c>
      <c r="W18" s="21">
        <v>0</v>
      </c>
      <c r="X18" s="20">
        <v>14151261</v>
      </c>
      <c r="Y18" s="19">
        <v>0</v>
      </c>
      <c r="Z18" s="19">
        <v>7983036</v>
      </c>
      <c r="AA18" s="21">
        <v>0</v>
      </c>
      <c r="AB18" s="21">
        <v>10712081</v>
      </c>
      <c r="AC18" s="21">
        <v>0</v>
      </c>
      <c r="AD18" s="20">
        <v>10528573</v>
      </c>
      <c r="AE18" s="19">
        <v>0</v>
      </c>
      <c r="AF18" s="19">
        <v>9187669.9999999851</v>
      </c>
      <c r="AG18" s="20">
        <v>0</v>
      </c>
      <c r="AH18" s="21">
        <v>15523091</v>
      </c>
      <c r="AI18" s="21">
        <v>0</v>
      </c>
      <c r="AJ18" s="21">
        <v>19677853</v>
      </c>
      <c r="AK18" s="20">
        <v>0</v>
      </c>
      <c r="AL18" s="21">
        <v>6301671</v>
      </c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>
        <v>0</v>
      </c>
      <c r="BB18" s="19">
        <v>0</v>
      </c>
      <c r="BC18" s="19"/>
      <c r="BD18" s="19"/>
      <c r="BE18" s="19"/>
      <c r="BF18" s="19"/>
      <c r="BG18" s="16">
        <f t="shared" si="0"/>
        <v>0</v>
      </c>
      <c r="BH18" s="16">
        <f t="shared" si="0"/>
        <v>262869075.03999996</v>
      </c>
      <c r="BI18" s="110">
        <f t="shared" si="1"/>
        <v>0</v>
      </c>
      <c r="BJ18" s="110">
        <f t="shared" si="2"/>
        <v>262869075.03999996</v>
      </c>
      <c r="BK18" s="105">
        <f t="shared" si="3"/>
        <v>10712081</v>
      </c>
      <c r="BL18" s="106"/>
      <c r="BM18" s="105"/>
      <c r="BN18" s="106"/>
    </row>
    <row r="19" spans="1:66" ht="31.5" x14ac:dyDescent="0.3">
      <c r="A19" s="26">
        <v>61.120699999999999</v>
      </c>
      <c r="B19" s="107" t="s">
        <v>365</v>
      </c>
      <c r="C19" s="19">
        <v>0</v>
      </c>
      <c r="D19" s="19">
        <v>148857.25999999998</v>
      </c>
      <c r="E19" s="19">
        <v>0</v>
      </c>
      <c r="F19" s="19">
        <v>67791.399999999994</v>
      </c>
      <c r="G19" s="19">
        <v>0</v>
      </c>
      <c r="H19" s="19">
        <v>157403</v>
      </c>
      <c r="I19" s="19">
        <v>0</v>
      </c>
      <c r="J19" s="19">
        <v>157403</v>
      </c>
      <c r="K19" s="19">
        <v>0</v>
      </c>
      <c r="L19" s="19">
        <v>0</v>
      </c>
      <c r="M19" s="19">
        <v>0</v>
      </c>
      <c r="N19" s="19">
        <v>0</v>
      </c>
      <c r="O19" s="19"/>
      <c r="P19" s="19"/>
      <c r="Q19" s="108">
        <v>0</v>
      </c>
      <c r="R19" s="109">
        <v>29977218.060000002</v>
      </c>
      <c r="S19" s="24">
        <v>0</v>
      </c>
      <c r="T19" s="20">
        <v>23237.700000000004</v>
      </c>
      <c r="U19" s="19"/>
      <c r="V19" s="19">
        <v>119300</v>
      </c>
      <c r="W19" s="21">
        <v>0</v>
      </c>
      <c r="X19" s="20">
        <v>192075.48</v>
      </c>
      <c r="Y19" s="19">
        <v>0</v>
      </c>
      <c r="Z19" s="19">
        <v>214771.45</v>
      </c>
      <c r="AA19" s="21">
        <v>0</v>
      </c>
      <c r="AB19" s="21">
        <v>71053.41</v>
      </c>
      <c r="AC19" s="21">
        <v>0</v>
      </c>
      <c r="AD19" s="20">
        <v>37437.25</v>
      </c>
      <c r="AE19" s="19">
        <v>0</v>
      </c>
      <c r="AF19" s="19">
        <v>14436287.449999999</v>
      </c>
      <c r="AG19" s="21">
        <v>0</v>
      </c>
      <c r="AH19" s="20">
        <v>785781.95</v>
      </c>
      <c r="AI19" s="19">
        <v>0</v>
      </c>
      <c r="AJ19" s="19">
        <v>0</v>
      </c>
      <c r="AK19" s="19">
        <v>0</v>
      </c>
      <c r="AL19" s="19">
        <v>0</v>
      </c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>
        <v>0</v>
      </c>
      <c r="BB19" s="19">
        <v>0</v>
      </c>
      <c r="BC19" s="19"/>
      <c r="BD19" s="19"/>
      <c r="BE19" s="19"/>
      <c r="BF19" s="19"/>
      <c r="BG19" s="16">
        <f t="shared" si="0"/>
        <v>0</v>
      </c>
      <c r="BH19" s="16">
        <f t="shared" si="0"/>
        <v>46388617.410000004</v>
      </c>
      <c r="BI19" s="110">
        <f t="shared" si="1"/>
        <v>0</v>
      </c>
      <c r="BJ19" s="110">
        <f t="shared" si="2"/>
        <v>46388617.410000004</v>
      </c>
      <c r="BK19" s="105">
        <f t="shared" si="3"/>
        <v>71053.41</v>
      </c>
      <c r="BL19" s="106"/>
      <c r="BM19" s="105"/>
      <c r="BN19" s="106"/>
    </row>
    <row r="20" spans="1:66" ht="31.5" x14ac:dyDescent="0.3">
      <c r="A20" s="26">
        <v>61.121700000000004</v>
      </c>
      <c r="B20" s="107" t="s">
        <v>366</v>
      </c>
      <c r="C20" s="19">
        <v>0</v>
      </c>
      <c r="D20" s="19">
        <v>366904.6</v>
      </c>
      <c r="E20" s="21">
        <v>0</v>
      </c>
      <c r="F20" s="20">
        <v>12795.54</v>
      </c>
      <c r="G20" s="19">
        <v>0</v>
      </c>
      <c r="H20" s="19">
        <v>59307</v>
      </c>
      <c r="I20" s="19">
        <v>0</v>
      </c>
      <c r="J20" s="19">
        <v>59307</v>
      </c>
      <c r="K20" s="19">
        <v>0</v>
      </c>
      <c r="L20" s="19">
        <v>192440.45</v>
      </c>
      <c r="M20" s="21">
        <v>0</v>
      </c>
      <c r="N20" s="20">
        <v>130213</v>
      </c>
      <c r="O20" s="21"/>
      <c r="P20" s="20">
        <v>237087.13</v>
      </c>
      <c r="Q20" s="108">
        <v>0</v>
      </c>
      <c r="R20" s="109">
        <v>886781.32</v>
      </c>
      <c r="S20" s="24">
        <v>0</v>
      </c>
      <c r="T20" s="20">
        <v>858884.34</v>
      </c>
      <c r="U20" s="19"/>
      <c r="V20" s="19">
        <v>333393</v>
      </c>
      <c r="W20" s="21">
        <v>0</v>
      </c>
      <c r="X20" s="20">
        <v>117003.82</v>
      </c>
      <c r="Y20" s="19">
        <v>0</v>
      </c>
      <c r="Z20" s="19">
        <v>218177.04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489548.80999999947</v>
      </c>
      <c r="AG20" s="21">
        <v>0</v>
      </c>
      <c r="AH20" s="20">
        <v>26805</v>
      </c>
      <c r="AI20" s="19">
        <v>0</v>
      </c>
      <c r="AJ20" s="19">
        <v>0</v>
      </c>
      <c r="AK20" s="19">
        <v>0</v>
      </c>
      <c r="AL20" s="19">
        <v>0</v>
      </c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>
        <v>0</v>
      </c>
      <c r="BB20" s="19">
        <v>0</v>
      </c>
      <c r="BC20" s="19"/>
      <c r="BD20" s="19"/>
      <c r="BE20" s="19"/>
      <c r="BF20" s="19"/>
      <c r="BG20" s="16">
        <f t="shared" si="0"/>
        <v>0</v>
      </c>
      <c r="BH20" s="16">
        <f t="shared" si="0"/>
        <v>3988648.0499999993</v>
      </c>
      <c r="BI20" s="110">
        <f t="shared" si="1"/>
        <v>0</v>
      </c>
      <c r="BJ20" s="110">
        <f t="shared" si="2"/>
        <v>3988648.0499999993</v>
      </c>
      <c r="BK20" s="105">
        <f t="shared" si="3"/>
        <v>0</v>
      </c>
      <c r="BL20" s="106"/>
      <c r="BM20" s="105"/>
      <c r="BN20" s="106"/>
    </row>
    <row r="21" spans="1:66" ht="31.5" x14ac:dyDescent="0.3">
      <c r="A21" s="26">
        <v>61.128700000000002</v>
      </c>
      <c r="B21" s="107" t="s">
        <v>1078</v>
      </c>
      <c r="C21" s="19">
        <v>0</v>
      </c>
      <c r="D21" s="19">
        <v>242795.79999999996</v>
      </c>
      <c r="E21" s="21">
        <v>0</v>
      </c>
      <c r="F21" s="20">
        <v>482687.49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77682.649999999994</v>
      </c>
      <c r="M21" s="21">
        <v>0</v>
      </c>
      <c r="N21" s="21">
        <v>340503</v>
      </c>
      <c r="O21" s="21"/>
      <c r="P21" s="20">
        <v>2938794.91</v>
      </c>
      <c r="Q21" s="108">
        <v>0</v>
      </c>
      <c r="R21" s="109">
        <v>24469596.59</v>
      </c>
      <c r="S21" s="24">
        <v>0</v>
      </c>
      <c r="T21" s="20">
        <v>41862.229999999996</v>
      </c>
      <c r="U21" s="19"/>
      <c r="V21" s="19">
        <v>143707</v>
      </c>
      <c r="W21" s="21">
        <v>0</v>
      </c>
      <c r="X21" s="20">
        <v>326072.21000000002</v>
      </c>
      <c r="Y21" s="19">
        <v>0</v>
      </c>
      <c r="Z21" s="19">
        <v>8237.7300000000014</v>
      </c>
      <c r="AA21" s="21">
        <v>0</v>
      </c>
      <c r="AB21" s="21">
        <v>131797.85999999999</v>
      </c>
      <c r="AC21" s="21">
        <v>0</v>
      </c>
      <c r="AD21" s="20">
        <v>153775.87</v>
      </c>
      <c r="AE21" s="19">
        <v>0</v>
      </c>
      <c r="AF21" s="19">
        <v>25743569.019999996</v>
      </c>
      <c r="AG21" s="21">
        <v>0</v>
      </c>
      <c r="AH21" s="20">
        <v>9008.75</v>
      </c>
      <c r="AI21" s="21">
        <v>0</v>
      </c>
      <c r="AJ21" s="21">
        <v>51250.92</v>
      </c>
      <c r="AK21" s="21">
        <v>0</v>
      </c>
      <c r="AL21" s="20">
        <v>78586.200000000012</v>
      </c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>
        <v>0</v>
      </c>
      <c r="BB21" s="19">
        <v>0</v>
      </c>
      <c r="BC21" s="19"/>
      <c r="BD21" s="19"/>
      <c r="BE21" s="19"/>
      <c r="BF21" s="19"/>
      <c r="BG21" s="16">
        <f t="shared" si="0"/>
        <v>0</v>
      </c>
      <c r="BH21" s="16">
        <f t="shared" si="0"/>
        <v>55239928.230000004</v>
      </c>
      <c r="BI21" s="110">
        <f t="shared" si="1"/>
        <v>0</v>
      </c>
      <c r="BJ21" s="110">
        <f t="shared" si="2"/>
        <v>55239928.230000004</v>
      </c>
      <c r="BK21" s="105">
        <f t="shared" si="3"/>
        <v>131797.85999999999</v>
      </c>
      <c r="BL21" s="106"/>
      <c r="BM21" s="105"/>
      <c r="BN21" s="106"/>
    </row>
    <row r="22" spans="1:66" ht="31.5" x14ac:dyDescent="0.3">
      <c r="A22" s="26">
        <v>61.1297</v>
      </c>
      <c r="B22" s="107" t="s">
        <v>368</v>
      </c>
      <c r="C22" s="19">
        <v>0</v>
      </c>
      <c r="D22" s="19">
        <v>6117191.9499999993</v>
      </c>
      <c r="E22" s="21">
        <v>0</v>
      </c>
      <c r="F22" s="20">
        <v>3224764.7</v>
      </c>
      <c r="G22" s="19">
        <v>0</v>
      </c>
      <c r="H22" s="19">
        <v>950700</v>
      </c>
      <c r="I22" s="19">
        <v>0</v>
      </c>
      <c r="J22" s="19">
        <v>950700</v>
      </c>
      <c r="K22" s="19">
        <v>0</v>
      </c>
      <c r="L22" s="19">
        <v>0</v>
      </c>
      <c r="M22" s="19">
        <v>0</v>
      </c>
      <c r="N22" s="19">
        <v>0</v>
      </c>
      <c r="O22" s="21"/>
      <c r="P22" s="20">
        <v>1066006.0300000003</v>
      </c>
      <c r="Q22" s="108">
        <v>0</v>
      </c>
      <c r="R22" s="108">
        <v>0</v>
      </c>
      <c r="S22" s="19">
        <v>0</v>
      </c>
      <c r="T22" s="19">
        <v>0</v>
      </c>
      <c r="U22" s="19"/>
      <c r="V22" s="19"/>
      <c r="W22" s="21">
        <v>0</v>
      </c>
      <c r="X22" s="20">
        <v>1956751.5999999999</v>
      </c>
      <c r="Y22" s="19">
        <v>0</v>
      </c>
      <c r="Z22" s="19">
        <v>0</v>
      </c>
      <c r="AA22" s="21">
        <v>0</v>
      </c>
      <c r="AB22" s="21">
        <v>267165.84999999998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>
        <v>0</v>
      </c>
      <c r="BB22" s="19">
        <v>0</v>
      </c>
      <c r="BC22" s="19"/>
      <c r="BD22" s="19"/>
      <c r="BE22" s="19"/>
      <c r="BF22" s="19"/>
      <c r="BG22" s="16">
        <f t="shared" si="0"/>
        <v>0</v>
      </c>
      <c r="BH22" s="16">
        <f t="shared" si="0"/>
        <v>14533280.129999999</v>
      </c>
      <c r="BI22" s="110">
        <f t="shared" si="1"/>
        <v>0</v>
      </c>
      <c r="BJ22" s="110">
        <f t="shared" si="2"/>
        <v>14533280.129999999</v>
      </c>
      <c r="BK22" s="105">
        <f t="shared" si="3"/>
        <v>267165.84999999998</v>
      </c>
      <c r="BL22" s="106"/>
      <c r="BM22" s="105"/>
      <c r="BN22" s="106"/>
    </row>
    <row r="23" spans="1:66" ht="47.25" x14ac:dyDescent="0.3">
      <c r="A23" s="26">
        <v>61.130700000000004</v>
      </c>
      <c r="B23" s="107" t="s">
        <v>369</v>
      </c>
      <c r="C23" s="19">
        <v>0</v>
      </c>
      <c r="D23" s="19">
        <v>55483008.160000004</v>
      </c>
      <c r="E23" s="21">
        <v>0</v>
      </c>
      <c r="F23" s="20">
        <v>59452084.460000001</v>
      </c>
      <c r="G23" s="19">
        <v>0</v>
      </c>
      <c r="H23" s="19">
        <v>5888913</v>
      </c>
      <c r="I23" s="19">
        <v>0</v>
      </c>
      <c r="J23" s="19">
        <v>5888913</v>
      </c>
      <c r="K23" s="19">
        <v>0</v>
      </c>
      <c r="L23" s="19">
        <v>0</v>
      </c>
      <c r="M23" s="19">
        <v>0</v>
      </c>
      <c r="N23" s="19">
        <v>0</v>
      </c>
      <c r="O23" s="21"/>
      <c r="P23" s="20">
        <v>8060643.2300000004</v>
      </c>
      <c r="Q23" s="108">
        <v>0</v>
      </c>
      <c r="R23" s="108">
        <v>0</v>
      </c>
      <c r="S23" s="19">
        <v>0</v>
      </c>
      <c r="T23" s="19">
        <v>0</v>
      </c>
      <c r="U23" s="19"/>
      <c r="V23" s="19"/>
      <c r="W23" s="21">
        <v>0</v>
      </c>
      <c r="X23" s="20">
        <v>2241984.5399999996</v>
      </c>
      <c r="Y23" s="19">
        <v>0</v>
      </c>
      <c r="Z23" s="19">
        <v>0</v>
      </c>
      <c r="AA23" s="21">
        <v>0</v>
      </c>
      <c r="AB23" s="21">
        <v>1476650.3299999998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>
        <v>0</v>
      </c>
      <c r="BB23" s="19">
        <v>0</v>
      </c>
      <c r="BC23" s="19"/>
      <c r="BD23" s="19"/>
      <c r="BE23" s="19"/>
      <c r="BF23" s="19"/>
      <c r="BG23" s="16">
        <f t="shared" si="0"/>
        <v>0</v>
      </c>
      <c r="BH23" s="16">
        <f t="shared" si="0"/>
        <v>138492196.72</v>
      </c>
      <c r="BI23" s="110">
        <f t="shared" si="1"/>
        <v>0</v>
      </c>
      <c r="BJ23" s="110">
        <f t="shared" si="2"/>
        <v>138492196.72</v>
      </c>
      <c r="BK23" s="105">
        <f t="shared" si="3"/>
        <v>1476650.3299999998</v>
      </c>
      <c r="BL23" s="106"/>
      <c r="BM23" s="105"/>
      <c r="BN23" s="106"/>
    </row>
    <row r="24" spans="1:66" ht="47.25" x14ac:dyDescent="0.3">
      <c r="A24" s="26">
        <v>61.131700000000002</v>
      </c>
      <c r="B24" s="107" t="s">
        <v>370</v>
      </c>
      <c r="C24" s="19">
        <v>0</v>
      </c>
      <c r="D24" s="19">
        <v>69891740.550000012</v>
      </c>
      <c r="E24" s="21">
        <v>0</v>
      </c>
      <c r="F24" s="20">
        <v>140987231.62</v>
      </c>
      <c r="G24" s="19">
        <v>0</v>
      </c>
      <c r="H24" s="19">
        <v>7343864</v>
      </c>
      <c r="I24" s="19">
        <v>0</v>
      </c>
      <c r="J24" s="19">
        <v>7343864</v>
      </c>
      <c r="K24" s="19">
        <v>0</v>
      </c>
      <c r="L24" s="19">
        <v>0</v>
      </c>
      <c r="M24" s="19">
        <v>0</v>
      </c>
      <c r="N24" s="19">
        <v>0</v>
      </c>
      <c r="O24" s="21"/>
      <c r="P24" s="20">
        <v>2158788.52</v>
      </c>
      <c r="Q24" s="108">
        <v>0</v>
      </c>
      <c r="R24" s="108">
        <v>0</v>
      </c>
      <c r="S24" s="19">
        <v>0</v>
      </c>
      <c r="T24" s="19">
        <v>0</v>
      </c>
      <c r="U24" s="19"/>
      <c r="V24" s="19"/>
      <c r="W24" s="21">
        <v>0</v>
      </c>
      <c r="X24" s="20">
        <v>28954.97</v>
      </c>
      <c r="Y24" s="19">
        <v>0</v>
      </c>
      <c r="Z24" s="19">
        <v>0</v>
      </c>
      <c r="AA24" s="21">
        <v>0</v>
      </c>
      <c r="AB24" s="21">
        <v>236317.59999999998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>
        <v>0</v>
      </c>
      <c r="BB24" s="19">
        <v>0</v>
      </c>
      <c r="BC24" s="19"/>
      <c r="BD24" s="19"/>
      <c r="BE24" s="19"/>
      <c r="BF24" s="19"/>
      <c r="BG24" s="16">
        <f t="shared" si="0"/>
        <v>0</v>
      </c>
      <c r="BH24" s="16">
        <f t="shared" si="0"/>
        <v>227990761.26000002</v>
      </c>
      <c r="BI24" s="110">
        <f t="shared" si="1"/>
        <v>0</v>
      </c>
      <c r="BJ24" s="110">
        <f t="shared" si="2"/>
        <v>227990761.26000002</v>
      </c>
      <c r="BK24" s="105">
        <f t="shared" si="3"/>
        <v>236317.59999999998</v>
      </c>
      <c r="BL24" s="106"/>
      <c r="BM24" s="105"/>
      <c r="BN24" s="106"/>
    </row>
    <row r="25" spans="1:66" ht="31.5" x14ac:dyDescent="0.3">
      <c r="A25" s="26">
        <v>61.133700000000005</v>
      </c>
      <c r="B25" s="107" t="s">
        <v>371</v>
      </c>
      <c r="C25" s="19">
        <v>0</v>
      </c>
      <c r="D25" s="19">
        <v>3927538.32</v>
      </c>
      <c r="E25" s="21">
        <v>0</v>
      </c>
      <c r="F25" s="20">
        <v>15334549.82</v>
      </c>
      <c r="G25" s="19">
        <v>0</v>
      </c>
      <c r="H25" s="19">
        <v>388827</v>
      </c>
      <c r="I25" s="19">
        <v>0</v>
      </c>
      <c r="J25" s="19">
        <v>388827</v>
      </c>
      <c r="K25" s="19">
        <v>0</v>
      </c>
      <c r="L25" s="19">
        <v>0</v>
      </c>
      <c r="M25" s="19">
        <v>0</v>
      </c>
      <c r="N25" s="19">
        <v>0</v>
      </c>
      <c r="O25" s="21"/>
      <c r="P25" s="20">
        <v>274365.95999999996</v>
      </c>
      <c r="Q25" s="108">
        <v>0</v>
      </c>
      <c r="R25" s="108">
        <v>0</v>
      </c>
      <c r="S25" s="19">
        <v>0</v>
      </c>
      <c r="T25" s="19">
        <v>0</v>
      </c>
      <c r="U25" s="19"/>
      <c r="V25" s="19"/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>
        <v>0</v>
      </c>
      <c r="BB25" s="19">
        <v>0</v>
      </c>
      <c r="BC25" s="19"/>
      <c r="BD25" s="19"/>
      <c r="BE25" s="19"/>
      <c r="BF25" s="19"/>
      <c r="BG25" s="16">
        <f t="shared" si="0"/>
        <v>0</v>
      </c>
      <c r="BH25" s="16">
        <f t="shared" si="0"/>
        <v>20314108.100000001</v>
      </c>
      <c r="BI25" s="110">
        <f t="shared" si="1"/>
        <v>0</v>
      </c>
      <c r="BJ25" s="110">
        <f t="shared" si="2"/>
        <v>20314108.100000001</v>
      </c>
      <c r="BK25" s="105">
        <f t="shared" si="3"/>
        <v>0</v>
      </c>
      <c r="BL25" s="106"/>
      <c r="BM25" s="105"/>
      <c r="BN25" s="106"/>
    </row>
    <row r="26" spans="1:66" ht="47.25" x14ac:dyDescent="0.3">
      <c r="A26" s="26">
        <v>61.134700000000002</v>
      </c>
      <c r="B26" s="107" t="s">
        <v>1079</v>
      </c>
      <c r="C26" s="19">
        <v>0</v>
      </c>
      <c r="D26" s="19">
        <v>1966851.61</v>
      </c>
      <c r="E26" s="21">
        <v>0</v>
      </c>
      <c r="F26" s="20">
        <v>1799017.99</v>
      </c>
      <c r="G26" s="19">
        <v>0</v>
      </c>
      <c r="H26" s="19">
        <v>5185033.3</v>
      </c>
      <c r="I26" s="19">
        <v>0</v>
      </c>
      <c r="J26" s="19">
        <v>5185033.3</v>
      </c>
      <c r="K26" s="19">
        <v>0</v>
      </c>
      <c r="L26" s="19">
        <v>2130325.21</v>
      </c>
      <c r="M26" s="21">
        <v>0</v>
      </c>
      <c r="N26" s="20">
        <v>2887597</v>
      </c>
      <c r="O26" s="21"/>
      <c r="P26" s="20">
        <v>4021461.56</v>
      </c>
      <c r="Q26" s="108">
        <v>0</v>
      </c>
      <c r="R26" s="109">
        <v>3620827.54</v>
      </c>
      <c r="S26" s="24">
        <v>0</v>
      </c>
      <c r="T26" s="20">
        <v>4219682.82</v>
      </c>
      <c r="U26" s="19"/>
      <c r="V26" s="19">
        <v>4980657.42</v>
      </c>
      <c r="W26" s="21">
        <v>0</v>
      </c>
      <c r="X26" s="20">
        <v>9306365.0799999982</v>
      </c>
      <c r="Y26" s="19">
        <v>0</v>
      </c>
      <c r="Z26" s="19">
        <v>2968383.78</v>
      </c>
      <c r="AA26" s="21">
        <v>0</v>
      </c>
      <c r="AB26" s="21">
        <v>1903772.1900000002</v>
      </c>
      <c r="AC26" s="21">
        <v>0</v>
      </c>
      <c r="AD26" s="20">
        <v>11278024.66</v>
      </c>
      <c r="AE26" s="19">
        <v>0</v>
      </c>
      <c r="AF26" s="19">
        <v>4217685.8499999996</v>
      </c>
      <c r="AG26" s="21">
        <v>0</v>
      </c>
      <c r="AH26" s="20">
        <v>5147036.5299999993</v>
      </c>
      <c r="AI26" s="21">
        <v>0</v>
      </c>
      <c r="AJ26" s="21">
        <v>2562609.96</v>
      </c>
      <c r="AK26" s="21">
        <v>0</v>
      </c>
      <c r="AL26" s="20">
        <v>3651377.9499999997</v>
      </c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>
        <v>0</v>
      </c>
      <c r="BB26" s="19">
        <v>0</v>
      </c>
      <c r="BC26" s="19"/>
      <c r="BD26" s="19"/>
      <c r="BE26" s="19"/>
      <c r="BF26" s="19"/>
      <c r="BG26" s="16">
        <f t="shared" si="0"/>
        <v>0</v>
      </c>
      <c r="BH26" s="16">
        <f t="shared" si="0"/>
        <v>77031743.749999985</v>
      </c>
      <c r="BI26" s="110">
        <f t="shared" si="1"/>
        <v>0</v>
      </c>
      <c r="BJ26" s="110">
        <f t="shared" si="2"/>
        <v>77031743.749999985</v>
      </c>
      <c r="BK26" s="105">
        <f t="shared" si="3"/>
        <v>1903772.1900000002</v>
      </c>
      <c r="BL26" s="106"/>
      <c r="BM26" s="105"/>
      <c r="BN26" s="106"/>
    </row>
    <row r="27" spans="1:66" ht="47.25" x14ac:dyDescent="0.3">
      <c r="A27" s="26">
        <v>61.1357</v>
      </c>
      <c r="B27" s="107" t="s">
        <v>1080</v>
      </c>
      <c r="C27" s="19">
        <v>0</v>
      </c>
      <c r="D27" s="19">
        <v>9469304.9299999997</v>
      </c>
      <c r="E27" s="21">
        <v>0</v>
      </c>
      <c r="F27" s="20">
        <v>16161718.34</v>
      </c>
      <c r="G27" s="19">
        <v>0</v>
      </c>
      <c r="H27" s="19">
        <v>18445355.210000001</v>
      </c>
      <c r="I27" s="19">
        <v>0</v>
      </c>
      <c r="J27" s="19">
        <v>18445355.210000001</v>
      </c>
      <c r="K27" s="19">
        <v>0</v>
      </c>
      <c r="L27" s="19">
        <v>12172399.35</v>
      </c>
      <c r="M27" s="21">
        <v>0</v>
      </c>
      <c r="N27" s="20">
        <v>18736458.539999999</v>
      </c>
      <c r="O27" s="21"/>
      <c r="P27" s="20">
        <v>16538145.77</v>
      </c>
      <c r="Q27" s="108">
        <v>0</v>
      </c>
      <c r="R27" s="109">
        <v>18046645.940000001</v>
      </c>
      <c r="S27" s="24">
        <v>0</v>
      </c>
      <c r="T27" s="20">
        <v>45112321.529999994</v>
      </c>
      <c r="U27" s="19"/>
      <c r="V27" s="19">
        <v>32710422.580000002</v>
      </c>
      <c r="W27" s="21">
        <v>0</v>
      </c>
      <c r="X27" s="20">
        <v>34878883.219999999</v>
      </c>
      <c r="Y27" s="19">
        <v>0</v>
      </c>
      <c r="Z27" s="19">
        <v>10178838.58</v>
      </c>
      <c r="AA27" s="21">
        <v>0</v>
      </c>
      <c r="AB27" s="21">
        <v>12469519.73</v>
      </c>
      <c r="AC27" s="21">
        <v>0</v>
      </c>
      <c r="AD27" s="20">
        <v>33552332.609999999</v>
      </c>
      <c r="AE27" s="19">
        <v>0</v>
      </c>
      <c r="AF27" s="19">
        <v>17486003.16</v>
      </c>
      <c r="AG27" s="21">
        <v>0</v>
      </c>
      <c r="AH27" s="20">
        <v>13297195.880000001</v>
      </c>
      <c r="AI27" s="21">
        <v>0</v>
      </c>
      <c r="AJ27" s="21">
        <v>19663483.940000001</v>
      </c>
      <c r="AK27" s="21">
        <v>0</v>
      </c>
      <c r="AL27" s="20">
        <v>19111560.879999999</v>
      </c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>
        <v>0</v>
      </c>
      <c r="BB27" s="19">
        <v>0</v>
      </c>
      <c r="BC27" s="19"/>
      <c r="BD27" s="19"/>
      <c r="BE27" s="19"/>
      <c r="BF27" s="19"/>
      <c r="BG27" s="16">
        <f t="shared" si="0"/>
        <v>0</v>
      </c>
      <c r="BH27" s="16">
        <f t="shared" si="0"/>
        <v>366475945.40000004</v>
      </c>
      <c r="BI27" s="110">
        <f t="shared" si="1"/>
        <v>0</v>
      </c>
      <c r="BJ27" s="110">
        <f t="shared" si="2"/>
        <v>366475945.40000004</v>
      </c>
      <c r="BK27" s="105">
        <f t="shared" si="3"/>
        <v>12469519.73</v>
      </c>
      <c r="BL27" s="106"/>
      <c r="BM27" s="105"/>
      <c r="BN27" s="106"/>
    </row>
    <row r="28" spans="1:66" ht="47.25" x14ac:dyDescent="0.3">
      <c r="A28" s="26">
        <v>61.136699999999998</v>
      </c>
      <c r="B28" s="107" t="s">
        <v>1081</v>
      </c>
      <c r="C28" s="19">
        <v>0</v>
      </c>
      <c r="D28" s="19">
        <v>6834346.1800000006</v>
      </c>
      <c r="E28" s="21">
        <v>0</v>
      </c>
      <c r="F28" s="20">
        <v>10861449.07</v>
      </c>
      <c r="G28" s="19">
        <v>0</v>
      </c>
      <c r="H28" s="19">
        <v>21478976.399999999</v>
      </c>
      <c r="I28" s="19">
        <v>0</v>
      </c>
      <c r="J28" s="19">
        <v>21478976.399999999</v>
      </c>
      <c r="K28" s="19">
        <v>0</v>
      </c>
      <c r="L28" s="19">
        <v>11403045.32</v>
      </c>
      <c r="M28" s="21">
        <v>0</v>
      </c>
      <c r="N28" s="20">
        <v>7774298</v>
      </c>
      <c r="O28" s="21"/>
      <c r="P28" s="20">
        <v>1919818.8999999997</v>
      </c>
      <c r="Q28" s="108">
        <v>0</v>
      </c>
      <c r="R28" s="109">
        <v>20602673.43</v>
      </c>
      <c r="S28" s="24">
        <v>0</v>
      </c>
      <c r="T28" s="20">
        <v>36701062.600000001</v>
      </c>
      <c r="U28" s="19"/>
      <c r="V28" s="19">
        <v>21313480</v>
      </c>
      <c r="W28" s="21">
        <v>0</v>
      </c>
      <c r="X28" s="20">
        <v>19309907.870000001</v>
      </c>
      <c r="Y28" s="19">
        <v>0</v>
      </c>
      <c r="Z28" s="19">
        <v>4337141.66</v>
      </c>
      <c r="AA28" s="21">
        <v>0</v>
      </c>
      <c r="AB28" s="21">
        <v>8494253.3300000001</v>
      </c>
      <c r="AC28" s="21">
        <v>0</v>
      </c>
      <c r="AD28" s="20">
        <v>59873476.300000004</v>
      </c>
      <c r="AE28" s="19">
        <v>0</v>
      </c>
      <c r="AF28" s="19">
        <v>12880220.99</v>
      </c>
      <c r="AG28" s="21">
        <v>0</v>
      </c>
      <c r="AH28" s="20">
        <v>11355799.580000002</v>
      </c>
      <c r="AI28" s="21">
        <v>0</v>
      </c>
      <c r="AJ28" s="21">
        <v>14719577.060000002</v>
      </c>
      <c r="AK28" s="21">
        <v>0</v>
      </c>
      <c r="AL28" s="20">
        <v>11684653.01</v>
      </c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>
        <v>0</v>
      </c>
      <c r="BB28" s="19">
        <v>0</v>
      </c>
      <c r="BC28" s="19"/>
      <c r="BD28" s="19"/>
      <c r="BE28" s="19"/>
      <c r="BF28" s="19"/>
      <c r="BG28" s="16">
        <f t="shared" si="0"/>
        <v>0</v>
      </c>
      <c r="BH28" s="16">
        <f t="shared" si="0"/>
        <v>303023156.10000002</v>
      </c>
      <c r="BI28" s="110">
        <f t="shared" si="1"/>
        <v>0</v>
      </c>
      <c r="BJ28" s="110">
        <f t="shared" si="2"/>
        <v>303023156.10000002</v>
      </c>
      <c r="BK28" s="105">
        <f t="shared" si="3"/>
        <v>8494253.3300000001</v>
      </c>
      <c r="BL28" s="106"/>
      <c r="BM28" s="105"/>
      <c r="BN28" s="106"/>
    </row>
    <row r="29" spans="1:66" ht="47.25" x14ac:dyDescent="0.3">
      <c r="A29" s="26">
        <v>61.137700000000002</v>
      </c>
      <c r="B29" s="107" t="s">
        <v>1082</v>
      </c>
      <c r="C29" s="19">
        <v>0</v>
      </c>
      <c r="D29" s="19">
        <v>6777330.8899999987</v>
      </c>
      <c r="E29" s="21">
        <v>0</v>
      </c>
      <c r="F29" s="20">
        <v>1608526.48</v>
      </c>
      <c r="G29" s="19">
        <v>0</v>
      </c>
      <c r="H29" s="19">
        <v>1690795</v>
      </c>
      <c r="I29" s="19">
        <v>0</v>
      </c>
      <c r="J29" s="19">
        <v>1690795</v>
      </c>
      <c r="K29" s="19">
        <v>0</v>
      </c>
      <c r="L29" s="19">
        <v>472832.11</v>
      </c>
      <c r="M29" s="21">
        <v>0</v>
      </c>
      <c r="N29" s="20">
        <v>553004</v>
      </c>
      <c r="O29" s="21"/>
      <c r="P29" s="20">
        <v>102626.34</v>
      </c>
      <c r="Q29" s="108">
        <v>0</v>
      </c>
      <c r="R29" s="109">
        <v>2248393.65</v>
      </c>
      <c r="S29" s="24">
        <v>0</v>
      </c>
      <c r="T29" s="20">
        <v>728904.15</v>
      </c>
      <c r="U29" s="19"/>
      <c r="V29" s="19">
        <v>1784784</v>
      </c>
      <c r="W29" s="21">
        <v>0</v>
      </c>
      <c r="X29" s="20">
        <v>2112426.5699999998</v>
      </c>
      <c r="Y29" s="19">
        <v>0</v>
      </c>
      <c r="Z29" s="19">
        <v>0</v>
      </c>
      <c r="AA29" s="19">
        <v>0</v>
      </c>
      <c r="AB29" s="19">
        <v>0</v>
      </c>
      <c r="AC29" s="21">
        <v>0</v>
      </c>
      <c r="AD29" s="20">
        <v>1686543.1099999999</v>
      </c>
      <c r="AE29" s="19">
        <v>0</v>
      </c>
      <c r="AF29" s="19">
        <v>359076.64</v>
      </c>
      <c r="AG29" s="19">
        <v>0</v>
      </c>
      <c r="AH29" s="19">
        <v>0</v>
      </c>
      <c r="AI29" s="21">
        <v>0</v>
      </c>
      <c r="AJ29" s="21">
        <v>469443.33999999997</v>
      </c>
      <c r="AK29" s="21">
        <v>0</v>
      </c>
      <c r="AL29" s="20">
        <v>486550.06000000006</v>
      </c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>
        <v>0</v>
      </c>
      <c r="BB29" s="19">
        <v>0</v>
      </c>
      <c r="BC29" s="19"/>
      <c r="BD29" s="19"/>
      <c r="BE29" s="19"/>
      <c r="BF29" s="19"/>
      <c r="BG29" s="16">
        <f t="shared" si="0"/>
        <v>0</v>
      </c>
      <c r="BH29" s="16">
        <f t="shared" si="0"/>
        <v>22772031.339999996</v>
      </c>
      <c r="BI29" s="110">
        <f t="shared" si="1"/>
        <v>0</v>
      </c>
      <c r="BJ29" s="110">
        <f t="shared" si="2"/>
        <v>22772031.339999996</v>
      </c>
      <c r="BK29" s="105">
        <f t="shared" si="3"/>
        <v>0</v>
      </c>
      <c r="BL29" s="106"/>
      <c r="BM29" s="105"/>
      <c r="BN29" s="106"/>
    </row>
    <row r="30" spans="1:66" x14ac:dyDescent="0.3">
      <c r="A30" s="26">
        <v>61.140700000000002</v>
      </c>
      <c r="B30" s="107" t="s">
        <v>1083</v>
      </c>
      <c r="C30" s="19">
        <v>0</v>
      </c>
      <c r="D30" s="19">
        <v>92100632.530000001</v>
      </c>
      <c r="E30" s="21">
        <v>0</v>
      </c>
      <c r="F30" s="20">
        <v>93660838.390000001</v>
      </c>
      <c r="G30" s="19">
        <v>0</v>
      </c>
      <c r="H30" s="19">
        <v>165683964.80000001</v>
      </c>
      <c r="I30" s="19">
        <v>0</v>
      </c>
      <c r="J30" s="19">
        <v>165683964.80000001</v>
      </c>
      <c r="K30" s="19">
        <v>0</v>
      </c>
      <c r="L30" s="19">
        <v>44452610.819999993</v>
      </c>
      <c r="M30" s="21">
        <v>0</v>
      </c>
      <c r="N30" s="20">
        <v>103427047.67</v>
      </c>
      <c r="O30" s="21"/>
      <c r="P30" s="20">
        <v>83861421.390000001</v>
      </c>
      <c r="Q30" s="108">
        <v>0</v>
      </c>
      <c r="R30" s="109">
        <v>73724972.940000013</v>
      </c>
      <c r="S30" s="24">
        <v>0</v>
      </c>
      <c r="T30" s="20">
        <v>61912382.57</v>
      </c>
      <c r="U30" s="19"/>
      <c r="V30" s="19">
        <v>104026290</v>
      </c>
      <c r="W30" s="21">
        <v>0</v>
      </c>
      <c r="X30" s="20">
        <v>73638363.009999976</v>
      </c>
      <c r="Y30" s="19">
        <v>0</v>
      </c>
      <c r="Z30" s="19">
        <v>32895503.009999998</v>
      </c>
      <c r="AA30" s="21">
        <v>0</v>
      </c>
      <c r="AB30" s="21">
        <v>23915596.18</v>
      </c>
      <c r="AC30" s="21">
        <v>0</v>
      </c>
      <c r="AD30" s="20">
        <v>58935760.030000001</v>
      </c>
      <c r="AE30" s="19">
        <v>0</v>
      </c>
      <c r="AF30" s="19">
        <v>52148492.839999996</v>
      </c>
      <c r="AG30" s="21">
        <v>0</v>
      </c>
      <c r="AH30" s="20">
        <v>66372136.219999999</v>
      </c>
      <c r="AI30" s="21">
        <v>0</v>
      </c>
      <c r="AJ30" s="21">
        <v>37474477.289999999</v>
      </c>
      <c r="AK30" s="21">
        <v>0</v>
      </c>
      <c r="AL30" s="20">
        <v>36062697.609999999</v>
      </c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>
        <v>0</v>
      </c>
      <c r="BB30" s="19">
        <v>0</v>
      </c>
      <c r="BC30" s="19"/>
      <c r="BD30" s="19"/>
      <c r="BE30" s="19"/>
      <c r="BF30" s="19"/>
      <c r="BG30" s="16">
        <f t="shared" si="0"/>
        <v>0</v>
      </c>
      <c r="BH30" s="16">
        <f t="shared" si="0"/>
        <v>1369977152.0999999</v>
      </c>
      <c r="BI30" s="110">
        <f t="shared" si="1"/>
        <v>0</v>
      </c>
      <c r="BJ30" s="110">
        <f t="shared" si="2"/>
        <v>1369977152.0999999</v>
      </c>
      <c r="BK30" s="105">
        <f t="shared" si="3"/>
        <v>23915596.18</v>
      </c>
      <c r="BL30" s="106"/>
      <c r="BM30" s="105"/>
      <c r="BN30" s="106"/>
    </row>
    <row r="31" spans="1:66" x14ac:dyDescent="0.3">
      <c r="A31" s="26">
        <v>61.1417</v>
      </c>
      <c r="B31" s="107" t="s">
        <v>1084</v>
      </c>
      <c r="C31" s="19">
        <v>0</v>
      </c>
      <c r="D31" s="19">
        <v>146641169.08000001</v>
      </c>
      <c r="E31" s="21">
        <v>0</v>
      </c>
      <c r="F31" s="20">
        <v>130604636.42</v>
      </c>
      <c r="G31" s="19">
        <v>0</v>
      </c>
      <c r="H31" s="19">
        <v>114864061.8</v>
      </c>
      <c r="I31" s="19">
        <v>0</v>
      </c>
      <c r="J31" s="19">
        <v>114864061.8</v>
      </c>
      <c r="K31" s="19">
        <v>0</v>
      </c>
      <c r="L31" s="19">
        <v>26218980.200000003</v>
      </c>
      <c r="M31" s="21">
        <v>0</v>
      </c>
      <c r="N31" s="20">
        <v>26073072.710000001</v>
      </c>
      <c r="O31" s="21"/>
      <c r="P31" s="20">
        <v>32150759.860000007</v>
      </c>
      <c r="Q31" s="108">
        <v>0</v>
      </c>
      <c r="R31" s="109">
        <v>23831397.449999999</v>
      </c>
      <c r="S31" s="24">
        <v>0</v>
      </c>
      <c r="T31" s="20">
        <v>48299195.700000003</v>
      </c>
      <c r="U31" s="19"/>
      <c r="V31" s="19">
        <v>33315796</v>
      </c>
      <c r="W31" s="21">
        <v>0</v>
      </c>
      <c r="X31" s="20">
        <v>22966798.009999998</v>
      </c>
      <c r="Y31" s="19">
        <v>0</v>
      </c>
      <c r="Z31" s="19">
        <v>26262413.980000008</v>
      </c>
      <c r="AA31" s="21">
        <v>0</v>
      </c>
      <c r="AB31" s="21">
        <v>8200172.7399999993</v>
      </c>
      <c r="AC31" s="21">
        <v>0</v>
      </c>
      <c r="AD31" s="20">
        <v>49257616.579999998</v>
      </c>
      <c r="AE31" s="19">
        <v>0</v>
      </c>
      <c r="AF31" s="19">
        <v>38948723.550000004</v>
      </c>
      <c r="AG31" s="21">
        <v>0</v>
      </c>
      <c r="AH31" s="20">
        <v>29492260.740000002</v>
      </c>
      <c r="AI31" s="21">
        <v>0</v>
      </c>
      <c r="AJ31" s="21">
        <v>12687520.700000001</v>
      </c>
      <c r="AK31" s="21">
        <v>0</v>
      </c>
      <c r="AL31" s="20">
        <v>19295449.910000004</v>
      </c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>
        <v>0</v>
      </c>
      <c r="BB31" s="19">
        <v>0</v>
      </c>
      <c r="BC31" s="19"/>
      <c r="BD31" s="19"/>
      <c r="BE31" s="19"/>
      <c r="BF31" s="19"/>
      <c r="BG31" s="16">
        <f t="shared" si="0"/>
        <v>0</v>
      </c>
      <c r="BH31" s="16">
        <f t="shared" si="0"/>
        <v>903974087.23000014</v>
      </c>
      <c r="BI31" s="110">
        <f t="shared" si="1"/>
        <v>0</v>
      </c>
      <c r="BJ31" s="110">
        <f t="shared" si="2"/>
        <v>903974087.23000014</v>
      </c>
      <c r="BK31" s="105">
        <f t="shared" si="3"/>
        <v>8200172.7399999993</v>
      </c>
      <c r="BL31" s="106"/>
      <c r="BM31" s="105"/>
      <c r="BN31" s="106"/>
    </row>
    <row r="32" spans="1:66" ht="31.5" x14ac:dyDescent="0.3">
      <c r="A32" s="26">
        <v>61.142699999999998</v>
      </c>
      <c r="B32" s="107" t="s">
        <v>378</v>
      </c>
      <c r="C32" s="19"/>
      <c r="D32" s="19"/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/>
      <c r="P32" s="19"/>
      <c r="Q32" s="108">
        <v>0</v>
      </c>
      <c r="R32" s="108">
        <v>0</v>
      </c>
      <c r="S32" s="19">
        <v>0</v>
      </c>
      <c r="T32" s="19">
        <v>0</v>
      </c>
      <c r="U32" s="19"/>
      <c r="V32" s="19"/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>
        <v>0</v>
      </c>
      <c r="BB32" s="19">
        <v>0</v>
      </c>
      <c r="BC32" s="19"/>
      <c r="BD32" s="19"/>
      <c r="BE32" s="19"/>
      <c r="BF32" s="19"/>
      <c r="BG32" s="16">
        <f t="shared" si="0"/>
        <v>0</v>
      </c>
      <c r="BH32" s="16">
        <f t="shared" si="0"/>
        <v>0</v>
      </c>
      <c r="BI32" s="110">
        <f t="shared" si="1"/>
        <v>0</v>
      </c>
      <c r="BJ32" s="110">
        <f t="shared" si="2"/>
        <v>0</v>
      </c>
      <c r="BK32" s="105">
        <f t="shared" si="3"/>
        <v>0</v>
      </c>
      <c r="BL32" s="106"/>
      <c r="BM32" s="105"/>
      <c r="BN32" s="106"/>
    </row>
    <row r="33" spans="1:66" ht="47.25" x14ac:dyDescent="0.3">
      <c r="A33" s="26">
        <v>61.145700000000005</v>
      </c>
      <c r="B33" s="107" t="s">
        <v>1085</v>
      </c>
      <c r="C33" s="19">
        <v>0</v>
      </c>
      <c r="D33" s="19">
        <v>60936361.709999986</v>
      </c>
      <c r="E33" s="21">
        <v>0</v>
      </c>
      <c r="F33" s="20">
        <v>61570200.5</v>
      </c>
      <c r="G33" s="19">
        <v>0</v>
      </c>
      <c r="H33" s="19">
        <v>14655083</v>
      </c>
      <c r="I33" s="19">
        <v>0</v>
      </c>
      <c r="J33" s="19">
        <v>14655083</v>
      </c>
      <c r="K33" s="19">
        <v>0</v>
      </c>
      <c r="L33" s="19">
        <v>4788559.8899999997</v>
      </c>
      <c r="M33" s="21">
        <v>0</v>
      </c>
      <c r="N33" s="20">
        <v>12139672</v>
      </c>
      <c r="O33" s="21"/>
      <c r="P33" s="20">
        <v>3523938.27</v>
      </c>
      <c r="Q33" s="108">
        <v>0</v>
      </c>
      <c r="R33" s="109">
        <v>29770016.25999999</v>
      </c>
      <c r="S33" s="24">
        <v>0</v>
      </c>
      <c r="T33" s="20">
        <v>13748219.890000001</v>
      </c>
      <c r="U33" s="19"/>
      <c r="V33" s="19">
        <v>8670779</v>
      </c>
      <c r="W33" s="21">
        <v>0</v>
      </c>
      <c r="X33" s="20">
        <v>11503710.700000001</v>
      </c>
      <c r="Y33" s="19">
        <v>0</v>
      </c>
      <c r="Z33" s="19">
        <v>2726667.48</v>
      </c>
      <c r="AA33" s="21">
        <v>0</v>
      </c>
      <c r="AB33" s="21">
        <v>4873444</v>
      </c>
      <c r="AC33" s="21">
        <v>0</v>
      </c>
      <c r="AD33" s="20">
        <v>39036737.560000002</v>
      </c>
      <c r="AE33" s="19">
        <v>0</v>
      </c>
      <c r="AF33" s="19">
        <v>12484241.939999998</v>
      </c>
      <c r="AG33" s="21">
        <v>0</v>
      </c>
      <c r="AH33" s="20">
        <v>4679580.0699999994</v>
      </c>
      <c r="AI33" s="21">
        <v>0</v>
      </c>
      <c r="AJ33" s="21">
        <v>16244547.050000001</v>
      </c>
      <c r="AK33" s="21">
        <v>0</v>
      </c>
      <c r="AL33" s="20">
        <v>8642561.9299999997</v>
      </c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>
        <v>0</v>
      </c>
      <c r="BB33" s="19">
        <v>0</v>
      </c>
      <c r="BC33" s="19"/>
      <c r="BD33" s="19"/>
      <c r="BE33" s="19"/>
      <c r="BF33" s="19"/>
      <c r="BG33" s="16">
        <f t="shared" si="0"/>
        <v>0</v>
      </c>
      <c r="BH33" s="16">
        <f t="shared" si="0"/>
        <v>324649404.25</v>
      </c>
      <c r="BI33" s="110">
        <f t="shared" si="1"/>
        <v>0</v>
      </c>
      <c r="BJ33" s="110">
        <f t="shared" si="2"/>
        <v>324649404.25</v>
      </c>
      <c r="BK33" s="105">
        <f t="shared" si="3"/>
        <v>4873444</v>
      </c>
      <c r="BL33" s="106"/>
      <c r="BM33" s="105"/>
      <c r="BN33" s="106"/>
    </row>
    <row r="34" spans="1:66" ht="63" x14ac:dyDescent="0.3">
      <c r="A34" s="26">
        <v>61.146700000000003</v>
      </c>
      <c r="B34" s="107" t="s">
        <v>1086</v>
      </c>
      <c r="C34" s="19">
        <v>0</v>
      </c>
      <c r="D34" s="19">
        <v>833484.1</v>
      </c>
      <c r="E34" s="21">
        <v>0</v>
      </c>
      <c r="F34" s="20">
        <v>492636.59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21">
        <v>0</v>
      </c>
      <c r="N34" s="20">
        <v>20688</v>
      </c>
      <c r="O34" s="19"/>
      <c r="P34" s="19"/>
      <c r="Q34" s="108">
        <v>0</v>
      </c>
      <c r="R34" s="109">
        <v>5987.7000000000007</v>
      </c>
      <c r="S34" s="24">
        <v>0</v>
      </c>
      <c r="T34" s="20">
        <v>76325.600000000093</v>
      </c>
      <c r="U34" s="19"/>
      <c r="V34" s="19">
        <v>61300</v>
      </c>
      <c r="W34" s="19">
        <v>0</v>
      </c>
      <c r="X34" s="19">
        <v>0</v>
      </c>
      <c r="Y34" s="19">
        <v>0</v>
      </c>
      <c r="Z34" s="19">
        <v>5990.5</v>
      </c>
      <c r="AA34" s="19">
        <v>0</v>
      </c>
      <c r="AB34" s="19">
        <v>0</v>
      </c>
      <c r="AC34" s="21">
        <v>0</v>
      </c>
      <c r="AD34" s="20">
        <v>141296.85999999999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>
        <v>0</v>
      </c>
      <c r="BB34" s="19">
        <v>0</v>
      </c>
      <c r="BC34" s="19"/>
      <c r="BD34" s="19"/>
      <c r="BE34" s="19"/>
      <c r="BF34" s="19"/>
      <c r="BG34" s="16">
        <f t="shared" si="0"/>
        <v>0</v>
      </c>
      <c r="BH34" s="16">
        <f t="shared" si="0"/>
        <v>1637709.35</v>
      </c>
      <c r="BI34" s="110">
        <f t="shared" si="1"/>
        <v>0</v>
      </c>
      <c r="BJ34" s="110">
        <f t="shared" si="2"/>
        <v>1637709.35</v>
      </c>
      <c r="BK34" s="105">
        <f t="shared" si="3"/>
        <v>0</v>
      </c>
      <c r="BL34" s="106"/>
      <c r="BM34" s="105"/>
      <c r="BN34" s="106"/>
    </row>
    <row r="35" spans="1:66" x14ac:dyDescent="0.3">
      <c r="A35" s="26">
        <v>61.152700000000003</v>
      </c>
      <c r="B35" s="107" t="s">
        <v>1087</v>
      </c>
      <c r="C35" s="19"/>
      <c r="D35" s="19"/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/>
      <c r="P35" s="19"/>
      <c r="Q35" s="108">
        <v>0</v>
      </c>
      <c r="R35" s="108">
        <v>0</v>
      </c>
      <c r="S35" s="19">
        <v>0</v>
      </c>
      <c r="T35" s="19">
        <v>0</v>
      </c>
      <c r="U35" s="19"/>
      <c r="V35" s="19"/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>
        <v>0</v>
      </c>
      <c r="BB35" s="19">
        <v>0</v>
      </c>
      <c r="BC35" s="19"/>
      <c r="BD35" s="19"/>
      <c r="BE35" s="19"/>
      <c r="BF35" s="19"/>
      <c r="BG35" s="16">
        <f t="shared" si="0"/>
        <v>0</v>
      </c>
      <c r="BH35" s="16">
        <f t="shared" si="0"/>
        <v>0</v>
      </c>
      <c r="BI35" s="16">
        <f t="shared" si="1"/>
        <v>0</v>
      </c>
      <c r="BJ35" s="16">
        <f t="shared" si="2"/>
        <v>0</v>
      </c>
      <c r="BK35" s="105">
        <f t="shared" si="3"/>
        <v>0</v>
      </c>
      <c r="BL35" s="106"/>
      <c r="BM35" s="105"/>
      <c r="BN35" s="106"/>
    </row>
    <row r="36" spans="1:66" ht="31.5" x14ac:dyDescent="0.3">
      <c r="A36" s="26">
        <v>61.250599999999999</v>
      </c>
      <c r="B36" s="107" t="s">
        <v>382</v>
      </c>
      <c r="C36" s="19"/>
      <c r="D36" s="19"/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/>
      <c r="P36" s="19"/>
      <c r="Q36" s="108">
        <v>0</v>
      </c>
      <c r="R36" s="108">
        <v>0</v>
      </c>
      <c r="S36" s="19">
        <v>0</v>
      </c>
      <c r="T36" s="19">
        <v>0</v>
      </c>
      <c r="U36" s="19"/>
      <c r="V36" s="19"/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>
        <v>0</v>
      </c>
      <c r="BB36" s="19">
        <v>0</v>
      </c>
      <c r="BC36" s="19"/>
      <c r="BD36" s="19"/>
      <c r="BE36" s="19"/>
      <c r="BF36" s="19"/>
      <c r="BG36" s="16">
        <f t="shared" si="0"/>
        <v>0</v>
      </c>
      <c r="BH36" s="16">
        <f t="shared" si="0"/>
        <v>0</v>
      </c>
      <c r="BI36" s="110">
        <f t="shared" si="1"/>
        <v>0</v>
      </c>
      <c r="BJ36" s="110">
        <f t="shared" si="2"/>
        <v>0</v>
      </c>
      <c r="BK36" s="105">
        <f t="shared" si="3"/>
        <v>0</v>
      </c>
      <c r="BL36" s="106"/>
      <c r="BM36" s="105"/>
      <c r="BN36" s="106"/>
    </row>
    <row r="37" spans="1:66" ht="31.5" x14ac:dyDescent="0.3">
      <c r="A37" s="26">
        <v>61.250700000000002</v>
      </c>
      <c r="B37" s="107" t="s">
        <v>382</v>
      </c>
      <c r="C37" s="19">
        <v>0</v>
      </c>
      <c r="D37" s="19">
        <v>110253614.3</v>
      </c>
      <c r="E37" s="21">
        <v>0</v>
      </c>
      <c r="F37" s="20">
        <v>81702869.900000006</v>
      </c>
      <c r="G37" s="19">
        <v>0</v>
      </c>
      <c r="H37" s="19">
        <v>193433091</v>
      </c>
      <c r="I37" s="19">
        <v>0</v>
      </c>
      <c r="J37" s="19">
        <v>193433091</v>
      </c>
      <c r="K37" s="19">
        <v>0</v>
      </c>
      <c r="L37" s="19">
        <v>23347819.120000001</v>
      </c>
      <c r="M37" s="21">
        <v>0</v>
      </c>
      <c r="N37" s="20">
        <v>41458024</v>
      </c>
      <c r="O37" s="21"/>
      <c r="P37" s="20">
        <v>21433978.799999997</v>
      </c>
      <c r="Q37" s="108">
        <v>0</v>
      </c>
      <c r="R37" s="109">
        <v>19017885.689999998</v>
      </c>
      <c r="S37" s="24">
        <v>0</v>
      </c>
      <c r="T37" s="20">
        <v>335071.48</v>
      </c>
      <c r="U37" s="19"/>
      <c r="V37" s="19">
        <v>1646502991.0799999</v>
      </c>
      <c r="W37" s="21">
        <v>0</v>
      </c>
      <c r="X37" s="20">
        <v>176517371.84999999</v>
      </c>
      <c r="Y37" s="19">
        <v>0</v>
      </c>
      <c r="Z37" s="19">
        <v>8150661.1000000006</v>
      </c>
      <c r="AA37" s="21">
        <v>0</v>
      </c>
      <c r="AB37" s="21">
        <v>1063718.5</v>
      </c>
      <c r="AC37" s="21">
        <v>0</v>
      </c>
      <c r="AD37" s="20">
        <v>38849146.639999993</v>
      </c>
      <c r="AE37" s="19">
        <v>0</v>
      </c>
      <c r="AF37" s="19">
        <v>21212983.899999999</v>
      </c>
      <c r="AG37" s="21">
        <v>0</v>
      </c>
      <c r="AH37" s="20">
        <v>12951698.580000002</v>
      </c>
      <c r="AI37" s="21">
        <v>0</v>
      </c>
      <c r="AJ37" s="21">
        <v>36717201.93</v>
      </c>
      <c r="AK37" s="19">
        <v>0</v>
      </c>
      <c r="AL37" s="19">
        <v>0</v>
      </c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>
        <v>0</v>
      </c>
      <c r="BB37" s="19">
        <v>0</v>
      </c>
      <c r="BC37" s="19"/>
      <c r="BD37" s="19"/>
      <c r="BE37" s="19"/>
      <c r="BF37" s="19"/>
      <c r="BG37" s="16">
        <f t="shared" si="0"/>
        <v>0</v>
      </c>
      <c r="BH37" s="16">
        <f t="shared" si="0"/>
        <v>2626381218.8699994</v>
      </c>
      <c r="BI37" s="110">
        <f t="shared" si="1"/>
        <v>0</v>
      </c>
      <c r="BJ37" s="110">
        <f t="shared" si="2"/>
        <v>2626381218.8699994</v>
      </c>
      <c r="BK37" s="105">
        <f t="shared" si="3"/>
        <v>1063718.5</v>
      </c>
      <c r="BL37" s="106"/>
      <c r="BM37" s="105"/>
      <c r="BN37" s="106"/>
    </row>
    <row r="38" spans="1:66" ht="31.5" x14ac:dyDescent="0.3">
      <c r="A38" s="26">
        <v>61.255400000000002</v>
      </c>
      <c r="B38" s="107" t="s">
        <v>383</v>
      </c>
      <c r="C38" s="19"/>
      <c r="D38" s="19"/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/>
      <c r="P38" s="19"/>
      <c r="Q38" s="108">
        <v>0</v>
      </c>
      <c r="R38" s="108">
        <v>0</v>
      </c>
      <c r="S38" s="19">
        <v>0</v>
      </c>
      <c r="T38" s="19">
        <v>0</v>
      </c>
      <c r="U38" s="19"/>
      <c r="V38" s="19"/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>
        <v>0</v>
      </c>
      <c r="BB38" s="19">
        <v>0</v>
      </c>
      <c r="BC38" s="19"/>
      <c r="BD38" s="19"/>
      <c r="BE38" s="19"/>
      <c r="BF38" s="19"/>
      <c r="BG38" s="16">
        <f t="shared" si="0"/>
        <v>0</v>
      </c>
      <c r="BH38" s="16">
        <f t="shared" si="0"/>
        <v>0</v>
      </c>
      <c r="BI38" s="110">
        <f t="shared" si="1"/>
        <v>0</v>
      </c>
      <c r="BJ38" s="110">
        <f t="shared" si="2"/>
        <v>0</v>
      </c>
      <c r="BK38" s="105">
        <f t="shared" si="3"/>
        <v>0</v>
      </c>
      <c r="BL38" s="106"/>
      <c r="BM38" s="105"/>
      <c r="BN38" s="106"/>
    </row>
    <row r="39" spans="1:66" ht="31.5" x14ac:dyDescent="0.3">
      <c r="A39" s="26">
        <v>61.255700000000004</v>
      </c>
      <c r="B39" s="107" t="s">
        <v>383</v>
      </c>
      <c r="C39" s="19">
        <v>0</v>
      </c>
      <c r="D39" s="19">
        <v>539325051.88</v>
      </c>
      <c r="E39" s="21">
        <v>0</v>
      </c>
      <c r="F39" s="20">
        <v>1853564262.51</v>
      </c>
      <c r="G39" s="19">
        <v>0</v>
      </c>
      <c r="H39" s="19">
        <v>1709491899</v>
      </c>
      <c r="I39" s="19">
        <v>0</v>
      </c>
      <c r="J39" s="19">
        <v>1709491899</v>
      </c>
      <c r="K39" s="19">
        <v>0</v>
      </c>
      <c r="L39" s="19">
        <v>21586127.239999998</v>
      </c>
      <c r="M39" s="21">
        <v>0</v>
      </c>
      <c r="N39" s="20">
        <v>121286568</v>
      </c>
      <c r="O39" s="21"/>
      <c r="P39" s="20">
        <v>12158667.34</v>
      </c>
      <c r="Q39" s="108">
        <v>0</v>
      </c>
      <c r="R39" s="109">
        <v>109090517.74000001</v>
      </c>
      <c r="S39" s="24">
        <v>0</v>
      </c>
      <c r="T39" s="20">
        <v>71027610.640000001</v>
      </c>
      <c r="U39" s="19"/>
      <c r="V39" s="19">
        <v>323820065</v>
      </c>
      <c r="W39" s="21">
        <v>0</v>
      </c>
      <c r="X39" s="20">
        <v>181721921.01000002</v>
      </c>
      <c r="Y39" s="19">
        <v>0</v>
      </c>
      <c r="Z39" s="19">
        <v>10781097.880000001</v>
      </c>
      <c r="AA39" s="21">
        <v>0</v>
      </c>
      <c r="AB39" s="21">
        <v>23156665.199999999</v>
      </c>
      <c r="AC39" s="21">
        <v>0</v>
      </c>
      <c r="AD39" s="20">
        <v>898960071.21000004</v>
      </c>
      <c r="AE39" s="19">
        <v>0</v>
      </c>
      <c r="AF39" s="19">
        <v>27218087.68</v>
      </c>
      <c r="AG39" s="21">
        <v>0</v>
      </c>
      <c r="AH39" s="20">
        <v>39930973.660000004</v>
      </c>
      <c r="AI39" s="21">
        <v>0</v>
      </c>
      <c r="AJ39" s="21">
        <v>110173986.51000001</v>
      </c>
      <c r="AK39" s="21">
        <v>0</v>
      </c>
      <c r="AL39" s="20">
        <v>47993308.239999995</v>
      </c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>
        <v>0</v>
      </c>
      <c r="BB39" s="19">
        <v>49011922</v>
      </c>
      <c r="BC39" s="19"/>
      <c r="BD39" s="19"/>
      <c r="BE39" s="19"/>
      <c r="BF39" s="19"/>
      <c r="BG39" s="16">
        <f t="shared" si="0"/>
        <v>0</v>
      </c>
      <c r="BH39" s="16">
        <f t="shared" si="0"/>
        <v>7859790701.7399998</v>
      </c>
      <c r="BI39" s="110">
        <f t="shared" si="1"/>
        <v>0</v>
      </c>
      <c r="BJ39" s="110">
        <f t="shared" si="2"/>
        <v>7859790701.7399998</v>
      </c>
      <c r="BK39" s="105">
        <f t="shared" si="3"/>
        <v>23156665.199999999</v>
      </c>
      <c r="BL39" s="106"/>
      <c r="BM39" s="105"/>
      <c r="BN39" s="106"/>
    </row>
    <row r="40" spans="1:66" x14ac:dyDescent="0.3">
      <c r="A40" s="26">
        <v>61.256700000000002</v>
      </c>
      <c r="B40" s="107" t="s">
        <v>384</v>
      </c>
      <c r="C40" s="19">
        <v>0</v>
      </c>
      <c r="D40" s="19">
        <v>541156156.47000003</v>
      </c>
      <c r="E40" s="21">
        <v>0</v>
      </c>
      <c r="F40" s="20">
        <v>446966094.68000001</v>
      </c>
      <c r="G40" s="19">
        <v>0</v>
      </c>
      <c r="H40" s="19">
        <v>5436551</v>
      </c>
      <c r="I40" s="19">
        <v>0</v>
      </c>
      <c r="J40" s="19">
        <v>5436551</v>
      </c>
      <c r="K40" s="19">
        <v>0</v>
      </c>
      <c r="L40" s="19">
        <v>1061694.69</v>
      </c>
      <c r="M40" s="21">
        <v>0</v>
      </c>
      <c r="N40" s="20">
        <v>18813427</v>
      </c>
      <c r="O40" s="21"/>
      <c r="P40" s="20">
        <v>5596125.7100000009</v>
      </c>
      <c r="Q40" s="108">
        <v>0</v>
      </c>
      <c r="R40" s="109">
        <v>122737866.21000001</v>
      </c>
      <c r="S40" s="24">
        <v>0</v>
      </c>
      <c r="T40" s="20">
        <v>24350786.749999996</v>
      </c>
      <c r="U40" s="19"/>
      <c r="V40" s="19">
        <v>13106156</v>
      </c>
      <c r="W40" s="21">
        <v>0</v>
      </c>
      <c r="X40" s="20">
        <v>20981579.700000003</v>
      </c>
      <c r="Y40" s="19">
        <v>0</v>
      </c>
      <c r="Z40" s="19">
        <v>0</v>
      </c>
      <c r="AA40" s="21">
        <v>0</v>
      </c>
      <c r="AB40" s="21">
        <v>4511176.29</v>
      </c>
      <c r="AC40" s="21">
        <v>0</v>
      </c>
      <c r="AD40" s="20">
        <v>95028112.900000006</v>
      </c>
      <c r="AE40" s="19">
        <v>0</v>
      </c>
      <c r="AF40" s="19">
        <v>4355347.59</v>
      </c>
      <c r="AG40" s="21">
        <v>0</v>
      </c>
      <c r="AH40" s="20">
        <v>5815175.8999999994</v>
      </c>
      <c r="AI40" s="21">
        <v>0</v>
      </c>
      <c r="AJ40" s="21">
        <v>4855817.88</v>
      </c>
      <c r="AK40" s="21">
        <v>0</v>
      </c>
      <c r="AL40" s="20">
        <v>4634961.9199999999</v>
      </c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>
        <v>0</v>
      </c>
      <c r="BB40" s="19">
        <v>0</v>
      </c>
      <c r="BC40" s="19"/>
      <c r="BD40" s="19"/>
      <c r="BE40" s="19"/>
      <c r="BF40" s="19"/>
      <c r="BG40" s="16">
        <f t="shared" si="0"/>
        <v>0</v>
      </c>
      <c r="BH40" s="16">
        <f t="shared" si="0"/>
        <v>1324843581.6900005</v>
      </c>
      <c r="BI40" s="110">
        <f t="shared" si="1"/>
        <v>0</v>
      </c>
      <c r="BJ40" s="110">
        <f t="shared" si="2"/>
        <v>1324843581.6900005</v>
      </c>
      <c r="BK40" s="105">
        <f t="shared" si="3"/>
        <v>4511176.29</v>
      </c>
      <c r="BL40" s="106"/>
      <c r="BM40" s="105"/>
      <c r="BN40" s="106"/>
    </row>
    <row r="41" spans="1:66" ht="47.25" x14ac:dyDescent="0.3">
      <c r="A41" s="26">
        <v>61.260399999999997</v>
      </c>
      <c r="B41" s="107" t="s">
        <v>385</v>
      </c>
      <c r="C41" s="19"/>
      <c r="D41" s="19"/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15838037.969999999</v>
      </c>
      <c r="M41" s="19">
        <v>0</v>
      </c>
      <c r="N41" s="19">
        <v>0</v>
      </c>
      <c r="O41" s="19"/>
      <c r="P41" s="19"/>
      <c r="Q41" s="108">
        <v>0</v>
      </c>
      <c r="R41" s="108">
        <v>0</v>
      </c>
      <c r="S41" s="19">
        <v>0</v>
      </c>
      <c r="T41" s="19">
        <v>0</v>
      </c>
      <c r="U41" s="19"/>
      <c r="V41" s="19"/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>
        <v>0</v>
      </c>
      <c r="BB41" s="19">
        <v>0</v>
      </c>
      <c r="BC41" s="19"/>
      <c r="BD41" s="19"/>
      <c r="BE41" s="19"/>
      <c r="BF41" s="19"/>
      <c r="BG41" s="16">
        <f t="shared" si="0"/>
        <v>0</v>
      </c>
      <c r="BH41" s="16">
        <f t="shared" si="0"/>
        <v>15838037.969999999</v>
      </c>
      <c r="BI41" s="110">
        <f t="shared" si="1"/>
        <v>0</v>
      </c>
      <c r="BJ41" s="110">
        <f t="shared" si="2"/>
        <v>15838037.969999999</v>
      </c>
      <c r="BK41" s="105">
        <f t="shared" si="3"/>
        <v>0</v>
      </c>
      <c r="BL41" s="106"/>
      <c r="BM41" s="105"/>
      <c r="BN41" s="106"/>
    </row>
    <row r="42" spans="1:66" ht="47.25" x14ac:dyDescent="0.3">
      <c r="A42" s="26">
        <v>61.2607</v>
      </c>
      <c r="B42" s="107" t="s">
        <v>385</v>
      </c>
      <c r="C42" s="19"/>
      <c r="D42" s="19"/>
      <c r="E42" s="21">
        <v>0</v>
      </c>
      <c r="F42" s="20">
        <v>10415366.350000001</v>
      </c>
      <c r="G42" s="19">
        <v>0</v>
      </c>
      <c r="H42" s="19">
        <v>81108935.400000006</v>
      </c>
      <c r="I42" s="19">
        <v>0</v>
      </c>
      <c r="J42" s="19">
        <v>81108935.400000006</v>
      </c>
      <c r="K42" s="19">
        <v>0</v>
      </c>
      <c r="L42" s="19">
        <v>1117792.4000000001</v>
      </c>
      <c r="M42" s="21">
        <v>0</v>
      </c>
      <c r="N42" s="20">
        <v>41354814</v>
      </c>
      <c r="O42" s="21"/>
      <c r="P42" s="20">
        <v>386413.38999999996</v>
      </c>
      <c r="Q42" s="108">
        <v>0</v>
      </c>
      <c r="R42" s="109">
        <v>3023094.3</v>
      </c>
      <c r="S42" s="24">
        <v>0</v>
      </c>
      <c r="T42" s="20">
        <v>246156</v>
      </c>
      <c r="U42" s="19"/>
      <c r="V42" s="19">
        <v>13279770</v>
      </c>
      <c r="W42" s="21">
        <v>0</v>
      </c>
      <c r="X42" s="20">
        <v>2748112.5900000003</v>
      </c>
      <c r="Y42" s="19">
        <v>0</v>
      </c>
      <c r="Z42" s="19">
        <v>1219711.8099999998</v>
      </c>
      <c r="AA42" s="19">
        <v>0</v>
      </c>
      <c r="AB42" s="19">
        <v>0</v>
      </c>
      <c r="AC42" s="21">
        <v>0</v>
      </c>
      <c r="AD42" s="20">
        <v>4867813.22</v>
      </c>
      <c r="AE42" s="19">
        <v>0</v>
      </c>
      <c r="AF42" s="19">
        <v>5095950.8599999994</v>
      </c>
      <c r="AG42" s="21">
        <v>0</v>
      </c>
      <c r="AH42" s="20">
        <v>68459421.919999987</v>
      </c>
      <c r="AI42" s="21">
        <v>0</v>
      </c>
      <c r="AJ42" s="21">
        <v>39922151.089999996</v>
      </c>
      <c r="AK42" s="19">
        <v>0</v>
      </c>
      <c r="AL42" s="19">
        <v>0</v>
      </c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>
        <v>0</v>
      </c>
      <c r="BB42" s="19">
        <v>0</v>
      </c>
      <c r="BC42" s="19"/>
      <c r="BD42" s="19"/>
      <c r="BE42" s="19"/>
      <c r="BF42" s="19"/>
      <c r="BG42" s="16">
        <f t="shared" si="0"/>
        <v>0</v>
      </c>
      <c r="BH42" s="16">
        <f t="shared" si="0"/>
        <v>354354438.72999996</v>
      </c>
      <c r="BI42" s="110">
        <f t="shared" si="1"/>
        <v>0</v>
      </c>
      <c r="BJ42" s="110">
        <f t="shared" si="2"/>
        <v>354354438.72999996</v>
      </c>
      <c r="BK42" s="105">
        <f t="shared" si="3"/>
        <v>0</v>
      </c>
      <c r="BL42" s="106"/>
      <c r="BM42" s="105"/>
      <c r="BN42" s="106"/>
    </row>
    <row r="43" spans="1:66" ht="31.5" x14ac:dyDescent="0.3">
      <c r="A43" s="26">
        <v>61.261699999999998</v>
      </c>
      <c r="B43" s="107" t="s">
        <v>386</v>
      </c>
      <c r="C43" s="19"/>
      <c r="D43" s="19"/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/>
      <c r="P43" s="19"/>
      <c r="Q43" s="108">
        <v>0</v>
      </c>
      <c r="R43" s="108">
        <v>0</v>
      </c>
      <c r="S43" s="19">
        <v>0</v>
      </c>
      <c r="T43" s="19">
        <v>0</v>
      </c>
      <c r="U43" s="19"/>
      <c r="V43" s="19"/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>
        <v>0</v>
      </c>
      <c r="BB43" s="19">
        <v>0</v>
      </c>
      <c r="BC43" s="19"/>
      <c r="BD43" s="19"/>
      <c r="BE43" s="19"/>
      <c r="BF43" s="19"/>
      <c r="BG43" s="16">
        <f t="shared" si="0"/>
        <v>0</v>
      </c>
      <c r="BH43" s="16">
        <f t="shared" si="0"/>
        <v>0</v>
      </c>
      <c r="BI43" s="110">
        <f t="shared" si="1"/>
        <v>0</v>
      </c>
      <c r="BJ43" s="110">
        <f t="shared" si="2"/>
        <v>0</v>
      </c>
      <c r="BK43" s="105">
        <f t="shared" si="3"/>
        <v>0</v>
      </c>
      <c r="BL43" s="106"/>
      <c r="BM43" s="105"/>
      <c r="BN43" s="106"/>
    </row>
    <row r="44" spans="1:66" ht="78.75" x14ac:dyDescent="0.3">
      <c r="A44" s="26">
        <v>61.262700000000002</v>
      </c>
      <c r="B44" s="107" t="s">
        <v>387</v>
      </c>
      <c r="C44" s="19"/>
      <c r="D44" s="19"/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/>
      <c r="P44" s="19"/>
      <c r="Q44" s="108">
        <v>0</v>
      </c>
      <c r="R44" s="108">
        <v>0</v>
      </c>
      <c r="S44" s="19">
        <v>0</v>
      </c>
      <c r="T44" s="19">
        <v>0</v>
      </c>
      <c r="U44" s="19"/>
      <c r="V44" s="19"/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350987.67</v>
      </c>
      <c r="AG44" s="21">
        <v>0</v>
      </c>
      <c r="AH44" s="20">
        <v>678203.1399999999</v>
      </c>
      <c r="AI44" s="19">
        <v>0</v>
      </c>
      <c r="AJ44" s="19">
        <v>0</v>
      </c>
      <c r="AK44" s="19">
        <v>0</v>
      </c>
      <c r="AL44" s="19">
        <v>0</v>
      </c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>
        <v>0</v>
      </c>
      <c r="BB44" s="19">
        <v>0</v>
      </c>
      <c r="BC44" s="19"/>
      <c r="BD44" s="19"/>
      <c r="BE44" s="19"/>
      <c r="BF44" s="19"/>
      <c r="BG44" s="16">
        <f t="shared" si="0"/>
        <v>0</v>
      </c>
      <c r="BH44" s="16">
        <f t="shared" si="0"/>
        <v>1029190.8099999998</v>
      </c>
      <c r="BI44" s="110">
        <f t="shared" si="1"/>
        <v>0</v>
      </c>
      <c r="BJ44" s="110">
        <f t="shared" si="2"/>
        <v>1029190.8099999998</v>
      </c>
      <c r="BK44" s="105">
        <f t="shared" si="3"/>
        <v>0</v>
      </c>
      <c r="BL44" s="106"/>
      <c r="BM44" s="105"/>
      <c r="BN44" s="106"/>
    </row>
    <row r="45" spans="1:66" x14ac:dyDescent="0.3">
      <c r="A45" s="26">
        <v>61.265700000000002</v>
      </c>
      <c r="B45" s="107" t="s">
        <v>1088</v>
      </c>
      <c r="C45" s="19"/>
      <c r="D45" s="19"/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/>
      <c r="P45" s="19"/>
      <c r="Q45" s="108">
        <v>0</v>
      </c>
      <c r="R45" s="108">
        <v>0</v>
      </c>
      <c r="S45" s="19">
        <v>0</v>
      </c>
      <c r="T45" s="19">
        <v>0</v>
      </c>
      <c r="U45" s="19"/>
      <c r="V45" s="19"/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>
        <v>0</v>
      </c>
      <c r="BB45" s="19">
        <v>0</v>
      </c>
      <c r="BC45" s="19"/>
      <c r="BD45" s="19"/>
      <c r="BE45" s="19"/>
      <c r="BF45" s="19"/>
      <c r="BG45" s="16">
        <f t="shared" si="0"/>
        <v>0</v>
      </c>
      <c r="BH45" s="16">
        <f t="shared" si="0"/>
        <v>0</v>
      </c>
      <c r="BI45" s="16">
        <f t="shared" si="1"/>
        <v>0</v>
      </c>
      <c r="BJ45" s="16">
        <f t="shared" si="2"/>
        <v>0</v>
      </c>
      <c r="BK45" s="105">
        <f t="shared" si="3"/>
        <v>0</v>
      </c>
      <c r="BL45" s="106"/>
      <c r="BM45" s="105"/>
      <c r="BN45" s="106"/>
    </row>
    <row r="46" spans="1:66" x14ac:dyDescent="0.3">
      <c r="A46" s="26">
        <v>61.270699999999998</v>
      </c>
      <c r="B46" s="107" t="s">
        <v>388</v>
      </c>
      <c r="C46" s="19">
        <v>0</v>
      </c>
      <c r="D46" s="19">
        <v>1289371</v>
      </c>
      <c r="E46" s="21">
        <v>0</v>
      </c>
      <c r="F46" s="20">
        <v>7630937.6299999999</v>
      </c>
      <c r="G46" s="19">
        <v>0</v>
      </c>
      <c r="H46" s="19">
        <v>4970513</v>
      </c>
      <c r="I46" s="19">
        <v>0</v>
      </c>
      <c r="J46" s="19">
        <v>4970513</v>
      </c>
      <c r="K46" s="19">
        <v>0</v>
      </c>
      <c r="L46" s="19">
        <v>0</v>
      </c>
      <c r="M46" s="19">
        <v>0</v>
      </c>
      <c r="N46" s="19">
        <v>0</v>
      </c>
      <c r="O46" s="21"/>
      <c r="P46" s="20">
        <v>6109619.3899999997</v>
      </c>
      <c r="Q46" s="108">
        <v>0</v>
      </c>
      <c r="R46" s="109">
        <v>14250</v>
      </c>
      <c r="S46" s="19">
        <v>0</v>
      </c>
      <c r="T46" s="19">
        <v>0</v>
      </c>
      <c r="U46" s="19"/>
      <c r="V46" s="19"/>
      <c r="W46" s="21">
        <v>0</v>
      </c>
      <c r="X46" s="20">
        <v>5464714.2999999998</v>
      </c>
      <c r="Y46" s="19">
        <v>0</v>
      </c>
      <c r="Z46" s="19">
        <v>884663.6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890810.20000000007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>
        <v>0</v>
      </c>
      <c r="BB46" s="19">
        <v>0</v>
      </c>
      <c r="BC46" s="19"/>
      <c r="BD46" s="19"/>
      <c r="BE46" s="19"/>
      <c r="BF46" s="19"/>
      <c r="BG46" s="16">
        <f t="shared" si="0"/>
        <v>0</v>
      </c>
      <c r="BH46" s="16">
        <f t="shared" si="0"/>
        <v>32225392.120000001</v>
      </c>
      <c r="BI46" s="110">
        <f t="shared" si="1"/>
        <v>0</v>
      </c>
      <c r="BJ46" s="110">
        <f t="shared" si="2"/>
        <v>32225392.120000001</v>
      </c>
      <c r="BK46" s="105">
        <f t="shared" si="3"/>
        <v>0</v>
      </c>
      <c r="BL46" s="106"/>
      <c r="BM46" s="105"/>
      <c r="BN46" s="106"/>
    </row>
    <row r="47" spans="1:66" ht="31.5" x14ac:dyDescent="0.3">
      <c r="A47" s="26">
        <v>61.280700000000003</v>
      </c>
      <c r="B47" s="107" t="s">
        <v>389</v>
      </c>
      <c r="C47" s="19">
        <v>0</v>
      </c>
      <c r="D47" s="19">
        <v>8945710.0999999996</v>
      </c>
      <c r="E47" s="21">
        <v>0</v>
      </c>
      <c r="F47" s="20">
        <v>20353384.329999998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/>
      <c r="P47" s="19"/>
      <c r="Q47" s="108">
        <v>0</v>
      </c>
      <c r="R47" s="108">
        <v>0</v>
      </c>
      <c r="S47" s="24">
        <v>0</v>
      </c>
      <c r="T47" s="20">
        <v>202528.54999999996</v>
      </c>
      <c r="U47" s="19"/>
      <c r="V47" s="19"/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3400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>
        <v>0</v>
      </c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>
        <v>0</v>
      </c>
      <c r="BB47" s="19">
        <v>0</v>
      </c>
      <c r="BC47" s="19"/>
      <c r="BD47" s="19"/>
      <c r="BE47" s="19"/>
      <c r="BF47" s="19"/>
      <c r="BG47" s="16">
        <f t="shared" si="0"/>
        <v>0</v>
      </c>
      <c r="BH47" s="16">
        <f t="shared" si="0"/>
        <v>29505022.98</v>
      </c>
      <c r="BI47" s="110">
        <f t="shared" si="1"/>
        <v>0</v>
      </c>
      <c r="BJ47" s="110">
        <f t="shared" si="2"/>
        <v>29505022.98</v>
      </c>
      <c r="BK47" s="105">
        <f t="shared" si="3"/>
        <v>0</v>
      </c>
      <c r="BL47" s="106"/>
      <c r="BM47" s="105"/>
      <c r="BN47" s="106"/>
    </row>
    <row r="48" spans="1:66" ht="63" x14ac:dyDescent="0.3">
      <c r="A48" s="26">
        <v>61.283700000000003</v>
      </c>
      <c r="B48" s="107" t="s">
        <v>391</v>
      </c>
      <c r="C48" s="19">
        <v>0</v>
      </c>
      <c r="D48" s="19">
        <v>85125993.180000007</v>
      </c>
      <c r="E48" s="21">
        <v>0</v>
      </c>
      <c r="F48" s="20">
        <v>70463872.010000005</v>
      </c>
      <c r="G48" s="19">
        <v>0</v>
      </c>
      <c r="H48" s="19">
        <v>3711962</v>
      </c>
      <c r="I48" s="19">
        <v>0</v>
      </c>
      <c r="J48" s="19">
        <v>3711962</v>
      </c>
      <c r="K48" s="19">
        <v>0</v>
      </c>
      <c r="L48" s="19">
        <v>1711859.6300000001</v>
      </c>
      <c r="M48" s="21">
        <v>0</v>
      </c>
      <c r="N48" s="20">
        <v>15038568</v>
      </c>
      <c r="O48" s="21"/>
      <c r="P48" s="20">
        <v>5766231.3099999987</v>
      </c>
      <c r="Q48" s="108">
        <v>0</v>
      </c>
      <c r="R48" s="109">
        <v>18474115.690000001</v>
      </c>
      <c r="S48" s="24">
        <v>0</v>
      </c>
      <c r="T48" s="20">
        <v>18281497.649999999</v>
      </c>
      <c r="U48" s="19"/>
      <c r="V48" s="19">
        <v>4128940</v>
      </c>
      <c r="W48" s="21">
        <v>0</v>
      </c>
      <c r="X48" s="20">
        <v>2958584.92</v>
      </c>
      <c r="Y48" s="19">
        <v>0</v>
      </c>
      <c r="Z48" s="19">
        <v>1445834.6199999999</v>
      </c>
      <c r="AA48" s="21">
        <v>0</v>
      </c>
      <c r="AB48" s="21">
        <v>14513869.58</v>
      </c>
      <c r="AC48" s="21">
        <v>0</v>
      </c>
      <c r="AD48" s="20">
        <v>30505482.939999998</v>
      </c>
      <c r="AE48" s="19">
        <v>0</v>
      </c>
      <c r="AF48" s="19">
        <v>3830452.78</v>
      </c>
      <c r="AG48" s="21">
        <v>0</v>
      </c>
      <c r="AH48" s="20">
        <v>6092247.8900000006</v>
      </c>
      <c r="AI48" s="21">
        <v>0</v>
      </c>
      <c r="AJ48" s="21">
        <v>2056166.31</v>
      </c>
      <c r="AK48" s="21">
        <v>0</v>
      </c>
      <c r="AL48" s="20">
        <v>1907408.5499999996</v>
      </c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>
        <v>0</v>
      </c>
      <c r="BB48" s="19">
        <v>0</v>
      </c>
      <c r="BC48" s="19"/>
      <c r="BD48" s="19"/>
      <c r="BE48" s="19"/>
      <c r="BF48" s="19"/>
      <c r="BG48" s="16">
        <f t="shared" si="0"/>
        <v>0</v>
      </c>
      <c r="BH48" s="16">
        <f t="shared" si="0"/>
        <v>289725049.05999994</v>
      </c>
      <c r="BI48" s="110">
        <f t="shared" si="1"/>
        <v>0</v>
      </c>
      <c r="BJ48" s="110">
        <f t="shared" si="2"/>
        <v>289725049.05999994</v>
      </c>
      <c r="BK48" s="105">
        <f t="shared" si="3"/>
        <v>14513869.58</v>
      </c>
      <c r="BL48" s="106"/>
      <c r="BM48" s="105"/>
      <c r="BN48" s="106"/>
    </row>
    <row r="49" spans="1:66" ht="47.25" x14ac:dyDescent="0.3">
      <c r="A49" s="26">
        <v>61.284700000000001</v>
      </c>
      <c r="B49" s="107" t="s">
        <v>392</v>
      </c>
      <c r="C49" s="19">
        <v>0</v>
      </c>
      <c r="D49" s="19">
        <v>67404366.569999993</v>
      </c>
      <c r="E49" s="21">
        <v>0</v>
      </c>
      <c r="F49" s="20">
        <v>40085908.93</v>
      </c>
      <c r="G49" s="19">
        <v>0</v>
      </c>
      <c r="H49" s="19">
        <v>539131</v>
      </c>
      <c r="I49" s="19">
        <v>0</v>
      </c>
      <c r="J49" s="19">
        <v>539131</v>
      </c>
      <c r="K49" s="19">
        <v>0</v>
      </c>
      <c r="L49" s="19">
        <v>1381004.8800000001</v>
      </c>
      <c r="M49" s="21">
        <v>0</v>
      </c>
      <c r="N49" s="20">
        <v>812418</v>
      </c>
      <c r="O49" s="21"/>
      <c r="P49" s="20">
        <v>904220.22</v>
      </c>
      <c r="Q49" s="108">
        <v>0</v>
      </c>
      <c r="R49" s="109">
        <v>9153835.129999999</v>
      </c>
      <c r="S49" s="24">
        <v>0</v>
      </c>
      <c r="T49" s="20">
        <v>4174123.7600000002</v>
      </c>
      <c r="U49" s="19"/>
      <c r="V49" s="19">
        <v>1184197</v>
      </c>
      <c r="W49" s="21">
        <v>0</v>
      </c>
      <c r="X49" s="20">
        <v>5155247.7500000009</v>
      </c>
      <c r="Y49" s="19">
        <v>0</v>
      </c>
      <c r="Z49" s="19">
        <v>221136.3</v>
      </c>
      <c r="AA49" s="19">
        <v>0</v>
      </c>
      <c r="AB49" s="19">
        <v>0</v>
      </c>
      <c r="AC49" s="21">
        <v>0</v>
      </c>
      <c r="AD49" s="20">
        <v>23662018.010000002</v>
      </c>
      <c r="AE49" s="19">
        <v>0</v>
      </c>
      <c r="AF49" s="19">
        <v>0</v>
      </c>
      <c r="AG49" s="21">
        <v>0</v>
      </c>
      <c r="AH49" s="20">
        <v>455396.42</v>
      </c>
      <c r="AI49" s="21">
        <v>0</v>
      </c>
      <c r="AJ49" s="21">
        <v>1852845.5</v>
      </c>
      <c r="AK49" s="19">
        <v>0</v>
      </c>
      <c r="AL49" s="19">
        <v>0</v>
      </c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>
        <v>0</v>
      </c>
      <c r="BB49" s="19">
        <v>0</v>
      </c>
      <c r="BC49" s="19"/>
      <c r="BD49" s="19"/>
      <c r="BE49" s="19"/>
      <c r="BF49" s="19"/>
      <c r="BG49" s="16">
        <f t="shared" si="0"/>
        <v>0</v>
      </c>
      <c r="BH49" s="16">
        <f t="shared" si="0"/>
        <v>157524980.46999997</v>
      </c>
      <c r="BI49" s="110">
        <f t="shared" si="1"/>
        <v>0</v>
      </c>
      <c r="BJ49" s="110">
        <f t="shared" si="2"/>
        <v>157524980.46999997</v>
      </c>
      <c r="BK49" s="105">
        <f t="shared" si="3"/>
        <v>0</v>
      </c>
      <c r="BL49" s="106"/>
      <c r="BM49" s="105"/>
      <c r="BN49" s="106"/>
    </row>
    <row r="50" spans="1:66" x14ac:dyDescent="0.3">
      <c r="A50" s="26">
        <v>61.290700000000001</v>
      </c>
      <c r="B50" s="107" t="s">
        <v>1089</v>
      </c>
      <c r="C50" s="19">
        <v>0</v>
      </c>
      <c r="D50" s="19">
        <v>13301044</v>
      </c>
      <c r="E50" s="21">
        <v>0</v>
      </c>
      <c r="F50" s="20">
        <v>278398133.10000002</v>
      </c>
      <c r="G50" s="19">
        <v>0</v>
      </c>
      <c r="H50" s="19">
        <v>125790289.48999999</v>
      </c>
      <c r="I50" s="19">
        <v>0</v>
      </c>
      <c r="J50" s="19">
        <v>125790289.48999999</v>
      </c>
      <c r="K50" s="19">
        <v>0</v>
      </c>
      <c r="L50" s="19">
        <v>0</v>
      </c>
      <c r="M50" s="19">
        <v>0</v>
      </c>
      <c r="N50" s="19">
        <v>0</v>
      </c>
      <c r="O50" s="19"/>
      <c r="P50" s="19"/>
      <c r="Q50" s="108">
        <v>0</v>
      </c>
      <c r="R50" s="108">
        <v>0</v>
      </c>
      <c r="S50" s="19">
        <v>0</v>
      </c>
      <c r="T50" s="19">
        <v>0</v>
      </c>
      <c r="U50" s="19"/>
      <c r="V50" s="19">
        <v>16644000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1">
        <v>0</v>
      </c>
      <c r="AD50" s="20">
        <v>70197884.209999993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>
        <v>0</v>
      </c>
      <c r="BB50" s="19">
        <v>0</v>
      </c>
      <c r="BC50" s="19"/>
      <c r="BD50" s="19"/>
      <c r="BE50" s="19"/>
      <c r="BF50" s="19"/>
      <c r="BG50" s="16">
        <f t="shared" si="0"/>
        <v>0</v>
      </c>
      <c r="BH50" s="16">
        <f t="shared" si="0"/>
        <v>630121640.29000008</v>
      </c>
      <c r="BI50" s="110">
        <f t="shared" si="1"/>
        <v>0</v>
      </c>
      <c r="BJ50" s="110">
        <f t="shared" si="2"/>
        <v>630121640.29000008</v>
      </c>
      <c r="BK50" s="105">
        <f t="shared" si="3"/>
        <v>0</v>
      </c>
      <c r="BL50" s="106"/>
      <c r="BM50" s="105"/>
      <c r="BN50" s="106"/>
    </row>
    <row r="51" spans="1:66" s="123" customFormat="1" x14ac:dyDescent="0.3">
      <c r="A51" s="112">
        <v>61.291699999999999</v>
      </c>
      <c r="B51" s="113" t="s">
        <v>1090</v>
      </c>
      <c r="C51" s="114">
        <v>0</v>
      </c>
      <c r="D51" s="114">
        <v>6075875.7400000002</v>
      </c>
      <c r="E51" s="82">
        <v>0</v>
      </c>
      <c r="F51" s="115">
        <v>7736893.5899999999</v>
      </c>
      <c r="G51" s="114">
        <v>0</v>
      </c>
      <c r="H51" s="114">
        <v>4832269.6500000004</v>
      </c>
      <c r="I51" s="114">
        <v>0</v>
      </c>
      <c r="J51" s="114">
        <v>4832269.6500000004</v>
      </c>
      <c r="K51" s="114">
        <v>0</v>
      </c>
      <c r="L51" s="114">
        <v>2880658.09</v>
      </c>
      <c r="M51" s="82">
        <v>0</v>
      </c>
      <c r="N51" s="115">
        <v>1721127.5</v>
      </c>
      <c r="O51" s="82"/>
      <c r="P51" s="115">
        <v>879966.99</v>
      </c>
      <c r="Q51" s="116">
        <v>0</v>
      </c>
      <c r="R51" s="117">
        <v>2167653.8000000003</v>
      </c>
      <c r="S51" s="118">
        <v>0</v>
      </c>
      <c r="T51" s="115">
        <v>1480302.95</v>
      </c>
      <c r="U51" s="114"/>
      <c r="V51" s="114">
        <v>5538284.4500000002</v>
      </c>
      <c r="W51" s="82">
        <v>0</v>
      </c>
      <c r="X51" s="115">
        <v>1603366.32</v>
      </c>
      <c r="Y51" s="114">
        <v>0</v>
      </c>
      <c r="Z51" s="114">
        <v>484309.64999999991</v>
      </c>
      <c r="AA51" s="82">
        <v>0</v>
      </c>
      <c r="AB51" s="82">
        <v>431308.64999999991</v>
      </c>
      <c r="AC51" s="82">
        <v>0</v>
      </c>
      <c r="AD51" s="115">
        <v>2984582.3299999991</v>
      </c>
      <c r="AE51" s="114">
        <v>0</v>
      </c>
      <c r="AF51" s="114">
        <v>993975.50000000012</v>
      </c>
      <c r="AG51" s="82">
        <v>0</v>
      </c>
      <c r="AH51" s="82">
        <v>1140533.73</v>
      </c>
      <c r="AI51" s="82">
        <v>0</v>
      </c>
      <c r="AJ51" s="82">
        <v>1186395.4899999998</v>
      </c>
      <c r="AK51" s="82">
        <v>0</v>
      </c>
      <c r="AL51" s="115">
        <v>597872.19999999995</v>
      </c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>
        <v>0</v>
      </c>
      <c r="BB51" s="114">
        <v>279836</v>
      </c>
      <c r="BC51" s="114"/>
      <c r="BD51" s="114"/>
      <c r="BE51" s="114"/>
      <c r="BF51" s="114"/>
      <c r="BG51" s="119">
        <f t="shared" si="0"/>
        <v>0</v>
      </c>
      <c r="BH51" s="119">
        <f t="shared" si="0"/>
        <v>47847482.280000001</v>
      </c>
      <c r="BI51" s="120">
        <f t="shared" si="1"/>
        <v>0</v>
      </c>
      <c r="BJ51" s="120">
        <f t="shared" si="2"/>
        <v>47847482.280000001</v>
      </c>
      <c r="BK51" s="105">
        <f t="shared" si="3"/>
        <v>431308.64999999991</v>
      </c>
      <c r="BL51" s="121"/>
      <c r="BM51" s="122"/>
      <c r="BN51" s="121"/>
    </row>
    <row r="52" spans="1:66" ht="31.5" x14ac:dyDescent="0.3">
      <c r="A52" s="124">
        <v>61.292700000000004</v>
      </c>
      <c r="B52" s="125" t="s">
        <v>395</v>
      </c>
      <c r="C52" s="19">
        <v>0</v>
      </c>
      <c r="D52" s="19">
        <v>595400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 t="s">
        <v>73</v>
      </c>
      <c r="N52" s="19" t="s">
        <v>73</v>
      </c>
      <c r="O52" s="19"/>
      <c r="P52" s="19"/>
      <c r="Q52" s="108">
        <v>0</v>
      </c>
      <c r="R52" s="108">
        <v>0</v>
      </c>
      <c r="S52" s="19">
        <v>0</v>
      </c>
      <c r="T52" s="19">
        <v>0</v>
      </c>
      <c r="U52" s="19"/>
      <c r="V52" s="19"/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1">
        <v>0</v>
      </c>
      <c r="AD52" s="20">
        <v>15603368.720000001</v>
      </c>
      <c r="AE52" s="19"/>
      <c r="AF52" s="19"/>
      <c r="AG52" s="19">
        <v>0</v>
      </c>
      <c r="AH52" s="19">
        <v>0</v>
      </c>
      <c r="AI52" s="19">
        <v>0</v>
      </c>
      <c r="AJ52" s="19">
        <v>0</v>
      </c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>
        <v>0</v>
      </c>
      <c r="BB52" s="19">
        <v>0</v>
      </c>
      <c r="BC52" s="19"/>
      <c r="BD52" s="19"/>
      <c r="BE52" s="19"/>
      <c r="BF52" s="19"/>
      <c r="BG52" s="16">
        <f t="shared" si="0"/>
        <v>0</v>
      </c>
      <c r="BH52" s="16">
        <f t="shared" si="0"/>
        <v>16198768.720000001</v>
      </c>
      <c r="BI52" s="16">
        <f t="shared" si="1"/>
        <v>0</v>
      </c>
      <c r="BJ52" s="16">
        <f t="shared" si="2"/>
        <v>16198768.720000001</v>
      </c>
      <c r="BK52" s="105">
        <f t="shared" si="3"/>
        <v>0</v>
      </c>
      <c r="BL52" s="106"/>
      <c r="BM52" s="105"/>
      <c r="BN52" s="106"/>
    </row>
    <row r="53" spans="1:66" ht="31.5" x14ac:dyDescent="0.3">
      <c r="A53" s="26">
        <v>61.625700000000002</v>
      </c>
      <c r="B53" s="107" t="s">
        <v>1091</v>
      </c>
      <c r="C53" s="19"/>
      <c r="D53" s="19"/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/>
      <c r="P53" s="19"/>
      <c r="Q53" s="108">
        <v>0</v>
      </c>
      <c r="R53" s="108">
        <v>0</v>
      </c>
      <c r="S53" s="19">
        <v>0</v>
      </c>
      <c r="T53" s="19">
        <v>0</v>
      </c>
      <c r="U53" s="19"/>
      <c r="V53" s="19"/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>
        <v>0</v>
      </c>
      <c r="BB53" s="19">
        <v>0</v>
      </c>
      <c r="BC53" s="19"/>
      <c r="BD53" s="19"/>
      <c r="BE53" s="19"/>
      <c r="BF53" s="19"/>
      <c r="BG53" s="16">
        <f t="shared" si="0"/>
        <v>0</v>
      </c>
      <c r="BH53" s="16">
        <f t="shared" si="0"/>
        <v>0</v>
      </c>
      <c r="BI53" s="16">
        <f t="shared" si="1"/>
        <v>0</v>
      </c>
      <c r="BJ53" s="16">
        <f t="shared" si="2"/>
        <v>0</v>
      </c>
      <c r="BK53" s="105">
        <f t="shared" si="3"/>
        <v>0</v>
      </c>
      <c r="BL53" s="106"/>
      <c r="BM53" s="105"/>
      <c r="BN53" s="106"/>
    </row>
    <row r="54" spans="1:66" s="126" customFormat="1" ht="31.5" x14ac:dyDescent="0.3">
      <c r="A54" s="111">
        <v>61.6267</v>
      </c>
      <c r="B54" s="100" t="s">
        <v>1092</v>
      </c>
      <c r="C54" s="19">
        <v>0</v>
      </c>
      <c r="D54" s="19">
        <v>12684828.24</v>
      </c>
      <c r="E54" s="21">
        <v>0</v>
      </c>
      <c r="F54" s="20">
        <v>9570270.1199999992</v>
      </c>
      <c r="G54" s="19">
        <v>0</v>
      </c>
      <c r="H54" s="19">
        <v>103585741</v>
      </c>
      <c r="I54" s="19">
        <v>0</v>
      </c>
      <c r="J54" s="19">
        <v>103585741</v>
      </c>
      <c r="K54" s="19">
        <v>0</v>
      </c>
      <c r="L54" s="19">
        <v>25799350.5</v>
      </c>
      <c r="M54" s="21">
        <v>0</v>
      </c>
      <c r="N54" s="20">
        <v>78084730</v>
      </c>
      <c r="O54" s="21"/>
      <c r="P54" s="20">
        <v>52576807.930000007</v>
      </c>
      <c r="Q54" s="108">
        <v>0</v>
      </c>
      <c r="R54" s="109">
        <v>18023127.669999998</v>
      </c>
      <c r="S54" s="24">
        <v>0</v>
      </c>
      <c r="T54" s="20">
        <v>17634574.349999998</v>
      </c>
      <c r="U54" s="19"/>
      <c r="V54" s="19">
        <v>69563024</v>
      </c>
      <c r="W54" s="21">
        <v>0</v>
      </c>
      <c r="X54" s="20">
        <v>31217112.799999997</v>
      </c>
      <c r="Y54" s="19">
        <v>0</v>
      </c>
      <c r="Z54" s="19">
        <v>24735328.439999998</v>
      </c>
      <c r="AA54" s="21">
        <v>0</v>
      </c>
      <c r="AB54" s="21">
        <v>15330097.34</v>
      </c>
      <c r="AC54" s="21">
        <v>0</v>
      </c>
      <c r="AD54" s="20">
        <v>17152534.420000002</v>
      </c>
      <c r="AE54" s="19">
        <v>0</v>
      </c>
      <c r="AF54" s="19">
        <v>32758904</v>
      </c>
      <c r="AG54" s="21">
        <v>0</v>
      </c>
      <c r="AH54" s="20">
        <v>43398638.670000009</v>
      </c>
      <c r="AI54" s="21">
        <v>0</v>
      </c>
      <c r="AJ54" s="21">
        <v>15973904.579999998</v>
      </c>
      <c r="AK54" s="21">
        <v>0</v>
      </c>
      <c r="AL54" s="20">
        <v>22715194.920000006</v>
      </c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>
        <v>0</v>
      </c>
      <c r="BB54" s="19">
        <v>0</v>
      </c>
      <c r="BC54" s="19"/>
      <c r="BD54" s="19"/>
      <c r="BE54" s="19"/>
      <c r="BF54" s="19"/>
      <c r="BG54" s="16">
        <f t="shared" si="0"/>
        <v>0</v>
      </c>
      <c r="BH54" s="16">
        <f t="shared" si="0"/>
        <v>694389909.98000002</v>
      </c>
      <c r="BI54" s="70">
        <f t="shared" si="1"/>
        <v>0</v>
      </c>
      <c r="BJ54" s="70">
        <f t="shared" si="2"/>
        <v>694389909.98000002</v>
      </c>
      <c r="BK54" s="105">
        <f t="shared" si="3"/>
        <v>15330097.34</v>
      </c>
      <c r="BL54" s="106"/>
      <c r="BM54" s="105"/>
      <c r="BN54" s="106"/>
    </row>
    <row r="55" spans="1:66" ht="31.5" x14ac:dyDescent="0.3">
      <c r="A55" s="26">
        <v>61.627699999999997</v>
      </c>
      <c r="B55" s="107" t="s">
        <v>1093</v>
      </c>
      <c r="C55" s="19">
        <v>0</v>
      </c>
      <c r="D55" s="19">
        <v>310755947.50999999</v>
      </c>
      <c r="E55" s="21">
        <v>0</v>
      </c>
      <c r="F55" s="20">
        <v>210159625.30000001</v>
      </c>
      <c r="G55" s="19">
        <v>0</v>
      </c>
      <c r="H55" s="19">
        <v>1259278809</v>
      </c>
      <c r="I55" s="19">
        <v>0</v>
      </c>
      <c r="J55" s="19">
        <v>1259278809</v>
      </c>
      <c r="K55" s="19">
        <v>0</v>
      </c>
      <c r="L55" s="19">
        <v>484729597.39999998</v>
      </c>
      <c r="M55" s="21">
        <v>0</v>
      </c>
      <c r="N55" s="20">
        <v>1413309989</v>
      </c>
      <c r="O55" s="21"/>
      <c r="P55" s="20">
        <v>1173018376.8600001</v>
      </c>
      <c r="Q55" s="108">
        <v>0</v>
      </c>
      <c r="R55" s="109">
        <v>136650794.67000002</v>
      </c>
      <c r="S55" s="24">
        <v>0</v>
      </c>
      <c r="T55" s="20">
        <v>865058141.84000003</v>
      </c>
      <c r="U55" s="19"/>
      <c r="V55" s="19">
        <v>1738018092</v>
      </c>
      <c r="W55" s="21">
        <v>0</v>
      </c>
      <c r="X55" s="20">
        <v>1072705338.6500001</v>
      </c>
      <c r="Y55" s="19">
        <v>0</v>
      </c>
      <c r="Z55" s="19">
        <v>1239204205.5899999</v>
      </c>
      <c r="AA55" s="21">
        <v>0</v>
      </c>
      <c r="AB55" s="21">
        <v>901100944.13999999</v>
      </c>
      <c r="AC55" s="21">
        <v>0</v>
      </c>
      <c r="AD55" s="20">
        <v>588317275.53999996</v>
      </c>
      <c r="AE55" s="19">
        <v>0</v>
      </c>
      <c r="AF55" s="19">
        <v>413203144.82000005</v>
      </c>
      <c r="AG55" s="21">
        <v>0</v>
      </c>
      <c r="AH55" s="20">
        <v>717630802.54999995</v>
      </c>
      <c r="AI55" s="21">
        <v>0</v>
      </c>
      <c r="AJ55" s="21">
        <v>1338034992.9499998</v>
      </c>
      <c r="AK55" s="21">
        <v>0</v>
      </c>
      <c r="AL55" s="20">
        <v>793951262.13</v>
      </c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>
        <v>0</v>
      </c>
      <c r="BB55" s="19">
        <v>0</v>
      </c>
      <c r="BC55" s="19"/>
      <c r="BD55" s="19"/>
      <c r="BE55" s="19"/>
      <c r="BF55" s="19"/>
      <c r="BG55" s="16">
        <f t="shared" si="0"/>
        <v>0</v>
      </c>
      <c r="BH55" s="16">
        <f t="shared" si="0"/>
        <v>15914406148.949999</v>
      </c>
      <c r="BI55" s="16">
        <f t="shared" si="1"/>
        <v>0</v>
      </c>
      <c r="BJ55" s="16">
        <f t="shared" si="2"/>
        <v>15914406148.949999</v>
      </c>
      <c r="BK55" s="105">
        <f t="shared" si="3"/>
        <v>901100944.13999999</v>
      </c>
      <c r="BL55" s="106"/>
      <c r="BM55" s="105"/>
      <c r="BN55" s="106"/>
    </row>
    <row r="56" spans="1:66" x14ac:dyDescent="0.3">
      <c r="A56" s="26">
        <v>61.901699999999998</v>
      </c>
      <c r="B56" s="107" t="s">
        <v>1094</v>
      </c>
      <c r="C56" s="19"/>
      <c r="D56" s="19"/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/>
      <c r="P56" s="19"/>
      <c r="Q56" s="108">
        <v>0</v>
      </c>
      <c r="R56" s="108">
        <v>0</v>
      </c>
      <c r="S56" s="19">
        <v>0</v>
      </c>
      <c r="T56" s="19">
        <v>0</v>
      </c>
      <c r="U56" s="19"/>
      <c r="V56" s="19"/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>
        <v>0</v>
      </c>
      <c r="BB56" s="19">
        <v>0</v>
      </c>
      <c r="BC56" s="19"/>
      <c r="BD56" s="19"/>
      <c r="BE56" s="19"/>
      <c r="BF56" s="19"/>
      <c r="BG56" s="16">
        <f t="shared" si="0"/>
        <v>0</v>
      </c>
      <c r="BH56" s="16">
        <f t="shared" si="0"/>
        <v>0</v>
      </c>
      <c r="BI56" s="110">
        <f t="shared" si="1"/>
        <v>0</v>
      </c>
      <c r="BJ56" s="110">
        <f t="shared" si="2"/>
        <v>0</v>
      </c>
      <c r="BK56" s="105">
        <f t="shared" si="3"/>
        <v>0</v>
      </c>
      <c r="BL56" s="106"/>
      <c r="BM56" s="105"/>
      <c r="BN56" s="106"/>
    </row>
    <row r="57" spans="1:66" x14ac:dyDescent="0.3">
      <c r="A57" s="111">
        <v>61.902700000000003</v>
      </c>
      <c r="B57" s="107" t="s">
        <v>1095</v>
      </c>
      <c r="C57" s="19"/>
      <c r="D57" s="19"/>
      <c r="E57" s="21">
        <v>0</v>
      </c>
      <c r="F57" s="20">
        <v>4611120</v>
      </c>
      <c r="G57" s="19">
        <v>0</v>
      </c>
      <c r="H57" s="19">
        <v>253060</v>
      </c>
      <c r="I57" s="19">
        <v>0</v>
      </c>
      <c r="J57" s="19">
        <v>253060</v>
      </c>
      <c r="K57" s="19">
        <v>0</v>
      </c>
      <c r="L57" s="19">
        <v>0</v>
      </c>
      <c r="M57" s="21">
        <v>0</v>
      </c>
      <c r="N57" s="20">
        <v>85900</v>
      </c>
      <c r="O57" s="19"/>
      <c r="P57" s="19"/>
      <c r="Q57" s="108">
        <v>0</v>
      </c>
      <c r="R57" s="109">
        <v>331730</v>
      </c>
      <c r="S57" s="24">
        <v>0</v>
      </c>
      <c r="T57" s="20">
        <v>2173800</v>
      </c>
      <c r="U57" s="19"/>
      <c r="V57" s="19"/>
      <c r="W57" s="21">
        <v>0</v>
      </c>
      <c r="X57" s="20">
        <v>119830</v>
      </c>
      <c r="Y57" s="19">
        <v>0</v>
      </c>
      <c r="Z57" s="19">
        <v>0</v>
      </c>
      <c r="AA57" s="21">
        <v>0</v>
      </c>
      <c r="AB57" s="21">
        <v>3955</v>
      </c>
      <c r="AC57" s="21">
        <v>0</v>
      </c>
      <c r="AD57" s="20">
        <v>1077940</v>
      </c>
      <c r="AE57" s="19">
        <v>0</v>
      </c>
      <c r="AF57" s="19">
        <v>0</v>
      </c>
      <c r="AG57" s="21">
        <v>0</v>
      </c>
      <c r="AH57" s="25">
        <v>2960</v>
      </c>
      <c r="AI57" s="21">
        <v>0</v>
      </c>
      <c r="AJ57" s="21">
        <v>8750</v>
      </c>
      <c r="AK57" s="21">
        <v>0</v>
      </c>
      <c r="AL57" s="20">
        <v>112570</v>
      </c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>
        <v>0</v>
      </c>
      <c r="BB57" s="19">
        <v>0</v>
      </c>
      <c r="BC57" s="19"/>
      <c r="BD57" s="19"/>
      <c r="BE57" s="19"/>
      <c r="BF57" s="19"/>
      <c r="BG57" s="16">
        <f t="shared" si="0"/>
        <v>0</v>
      </c>
      <c r="BH57" s="16">
        <f t="shared" si="0"/>
        <v>9034675</v>
      </c>
      <c r="BI57" s="110">
        <f t="shared" si="1"/>
        <v>0</v>
      </c>
      <c r="BJ57" s="110">
        <f t="shared" si="2"/>
        <v>9034675</v>
      </c>
      <c r="BK57" s="105">
        <f t="shared" si="3"/>
        <v>3955</v>
      </c>
      <c r="BL57" s="106"/>
      <c r="BM57" s="105"/>
      <c r="BN57" s="106"/>
    </row>
    <row r="58" spans="1:66" x14ac:dyDescent="0.3">
      <c r="A58" s="26">
        <v>61.903700000000001</v>
      </c>
      <c r="B58" s="107" t="s">
        <v>1096</v>
      </c>
      <c r="C58" s="19"/>
      <c r="D58" s="19"/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/>
      <c r="P58" s="19"/>
      <c r="Q58" s="108">
        <v>0</v>
      </c>
      <c r="R58" s="108">
        <v>0</v>
      </c>
      <c r="S58" s="19">
        <v>0</v>
      </c>
      <c r="T58" s="19">
        <v>0</v>
      </c>
      <c r="U58" s="19"/>
      <c r="V58" s="19"/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>
        <v>0</v>
      </c>
      <c r="BB58" s="19">
        <v>0</v>
      </c>
      <c r="BC58" s="19"/>
      <c r="BD58" s="19"/>
      <c r="BE58" s="19"/>
      <c r="BF58" s="19"/>
      <c r="BG58" s="16">
        <f t="shared" si="0"/>
        <v>0</v>
      </c>
      <c r="BH58" s="16">
        <f t="shared" si="0"/>
        <v>0</v>
      </c>
      <c r="BI58" s="16">
        <f t="shared" si="1"/>
        <v>0</v>
      </c>
      <c r="BJ58" s="16">
        <f t="shared" si="2"/>
        <v>0</v>
      </c>
      <c r="BK58" s="105">
        <f t="shared" si="3"/>
        <v>0</v>
      </c>
      <c r="BL58" s="106"/>
      <c r="BM58" s="105"/>
      <c r="BN58" s="106"/>
    </row>
    <row r="59" spans="1:66" x14ac:dyDescent="0.3">
      <c r="A59" s="26">
        <v>61.904700000000005</v>
      </c>
      <c r="B59" s="107" t="s">
        <v>1097</v>
      </c>
      <c r="C59" s="19">
        <v>0</v>
      </c>
      <c r="D59" s="19">
        <v>17425983</v>
      </c>
      <c r="E59" s="21">
        <v>0</v>
      </c>
      <c r="F59" s="20">
        <v>14306151</v>
      </c>
      <c r="G59" s="19">
        <v>0</v>
      </c>
      <c r="H59" s="19">
        <v>11057905</v>
      </c>
      <c r="I59" s="19">
        <v>0</v>
      </c>
      <c r="J59" s="19">
        <v>11057905</v>
      </c>
      <c r="K59" s="19">
        <v>0</v>
      </c>
      <c r="L59" s="19">
        <v>3545835</v>
      </c>
      <c r="M59" s="21">
        <v>0</v>
      </c>
      <c r="N59" s="20">
        <v>2303833</v>
      </c>
      <c r="O59" s="21"/>
      <c r="P59" s="20">
        <v>464470</v>
      </c>
      <c r="Q59" s="108">
        <v>0</v>
      </c>
      <c r="R59" s="109">
        <v>5603621</v>
      </c>
      <c r="S59" s="24">
        <v>0</v>
      </c>
      <c r="T59" s="20">
        <v>9240324</v>
      </c>
      <c r="U59" s="19"/>
      <c r="V59" s="19">
        <v>10591869</v>
      </c>
      <c r="W59" s="21">
        <v>0</v>
      </c>
      <c r="X59" s="20">
        <v>1356630</v>
      </c>
      <c r="Y59" s="19">
        <v>0</v>
      </c>
      <c r="Z59" s="19">
        <v>917402</v>
      </c>
      <c r="AA59" s="21">
        <v>0</v>
      </c>
      <c r="AB59" s="21">
        <v>618782</v>
      </c>
      <c r="AC59" s="21">
        <v>0</v>
      </c>
      <c r="AD59" s="20">
        <v>5445270</v>
      </c>
      <c r="AE59" s="19">
        <v>0</v>
      </c>
      <c r="AF59" s="19">
        <v>4088405</v>
      </c>
      <c r="AG59" s="21">
        <v>0</v>
      </c>
      <c r="AH59" s="20">
        <v>4490131</v>
      </c>
      <c r="AI59" s="21">
        <v>0</v>
      </c>
      <c r="AJ59" s="21">
        <v>988546</v>
      </c>
      <c r="AK59" s="21">
        <v>0</v>
      </c>
      <c r="AL59" s="20">
        <v>145520</v>
      </c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>
        <v>0</v>
      </c>
      <c r="BB59" s="19">
        <v>0</v>
      </c>
      <c r="BC59" s="19"/>
      <c r="BD59" s="19"/>
      <c r="BE59" s="19"/>
      <c r="BF59" s="19"/>
      <c r="BG59" s="16">
        <f t="shared" si="0"/>
        <v>0</v>
      </c>
      <c r="BH59" s="16">
        <f t="shared" si="0"/>
        <v>103648582</v>
      </c>
      <c r="BI59" s="110">
        <f t="shared" si="1"/>
        <v>0</v>
      </c>
      <c r="BJ59" s="110">
        <f t="shared" si="2"/>
        <v>103648582</v>
      </c>
      <c r="BK59" s="105">
        <f t="shared" si="3"/>
        <v>618782</v>
      </c>
      <c r="BL59" s="106"/>
      <c r="BM59" s="105"/>
      <c r="BN59" s="106"/>
    </row>
    <row r="60" spans="1:66" x14ac:dyDescent="0.3">
      <c r="A60" s="26">
        <v>61.905700000000003</v>
      </c>
      <c r="B60" s="107" t="s">
        <v>1098</v>
      </c>
      <c r="C60" s="19">
        <v>0</v>
      </c>
      <c r="D60" s="19">
        <v>49048144.980000004</v>
      </c>
      <c r="E60" s="21">
        <v>0</v>
      </c>
      <c r="F60" s="20">
        <v>28756021.050000001</v>
      </c>
      <c r="G60" s="19">
        <v>0</v>
      </c>
      <c r="H60" s="19">
        <v>90277599</v>
      </c>
      <c r="I60" s="19">
        <v>0</v>
      </c>
      <c r="J60" s="19">
        <v>90277599</v>
      </c>
      <c r="K60" s="19">
        <v>0</v>
      </c>
      <c r="L60" s="19">
        <v>11689318.810000001</v>
      </c>
      <c r="M60" s="21">
        <v>0</v>
      </c>
      <c r="N60" s="20">
        <v>38533296</v>
      </c>
      <c r="O60" s="21"/>
      <c r="P60" s="20">
        <v>35982304.689999998</v>
      </c>
      <c r="Q60" s="108">
        <v>0</v>
      </c>
      <c r="R60" s="109">
        <v>31202493.359999999</v>
      </c>
      <c r="S60" s="24">
        <v>0</v>
      </c>
      <c r="T60" s="20">
        <v>15263924.279999999</v>
      </c>
      <c r="U60" s="19"/>
      <c r="V60" s="19">
        <v>29674084.790000003</v>
      </c>
      <c r="W60" s="21">
        <v>0</v>
      </c>
      <c r="X60" s="20">
        <v>31787348.329999998</v>
      </c>
      <c r="Y60" s="19">
        <v>0</v>
      </c>
      <c r="Z60" s="19">
        <v>9117595.5</v>
      </c>
      <c r="AA60" s="21">
        <v>0</v>
      </c>
      <c r="AB60" s="21">
        <v>4544206.1500000004</v>
      </c>
      <c r="AC60" s="21">
        <v>0</v>
      </c>
      <c r="AD60" s="20">
        <v>12043426.42</v>
      </c>
      <c r="AE60" s="19">
        <v>0</v>
      </c>
      <c r="AF60" s="19">
        <v>20309495.530000001</v>
      </c>
      <c r="AG60" s="21">
        <v>0</v>
      </c>
      <c r="AH60" s="20">
        <v>28234929.48</v>
      </c>
      <c r="AI60" s="21">
        <v>0</v>
      </c>
      <c r="AJ60" s="21">
        <v>15728789.529999999</v>
      </c>
      <c r="AK60" s="21">
        <v>0</v>
      </c>
      <c r="AL60" s="20">
        <v>9022479.7300000004</v>
      </c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>
        <v>0</v>
      </c>
      <c r="BB60" s="19">
        <v>15198886</v>
      </c>
      <c r="BC60" s="19"/>
      <c r="BD60" s="19"/>
      <c r="BE60" s="19"/>
      <c r="BF60" s="19"/>
      <c r="BG60" s="16">
        <f t="shared" si="0"/>
        <v>0</v>
      </c>
      <c r="BH60" s="16">
        <f t="shared" si="0"/>
        <v>566691942.63</v>
      </c>
      <c r="BI60" s="58">
        <f t="shared" si="1"/>
        <v>0</v>
      </c>
      <c r="BJ60" s="58">
        <f t="shared" si="2"/>
        <v>566691942.63</v>
      </c>
      <c r="BK60" s="105">
        <f t="shared" si="3"/>
        <v>4544206.1500000004</v>
      </c>
      <c r="BL60" s="106"/>
      <c r="BM60" s="105"/>
      <c r="BN60" s="106"/>
    </row>
    <row r="61" spans="1:66" x14ac:dyDescent="0.3">
      <c r="A61" s="26">
        <v>61.906700000000001</v>
      </c>
      <c r="B61" s="107" t="s">
        <v>1099</v>
      </c>
      <c r="C61" s="19">
        <v>0</v>
      </c>
      <c r="D61" s="19">
        <v>7025450</v>
      </c>
      <c r="E61" s="21">
        <v>0</v>
      </c>
      <c r="F61" s="20">
        <v>1649224</v>
      </c>
      <c r="G61" s="19">
        <v>0</v>
      </c>
      <c r="H61" s="19">
        <v>1195878.5</v>
      </c>
      <c r="I61" s="19">
        <v>0</v>
      </c>
      <c r="J61" s="19">
        <v>1195878.5</v>
      </c>
      <c r="K61" s="19">
        <v>0</v>
      </c>
      <c r="L61" s="19">
        <v>304768</v>
      </c>
      <c r="M61" s="21">
        <v>0</v>
      </c>
      <c r="N61" s="20">
        <v>590170</v>
      </c>
      <c r="O61" s="21"/>
      <c r="P61" s="20">
        <v>419425</v>
      </c>
      <c r="Q61" s="108">
        <v>0</v>
      </c>
      <c r="R61" s="109">
        <v>1017198</v>
      </c>
      <c r="S61" s="24">
        <v>0</v>
      </c>
      <c r="T61" s="20">
        <v>581992</v>
      </c>
      <c r="U61" s="19"/>
      <c r="V61" s="19">
        <v>423957</v>
      </c>
      <c r="W61" s="21">
        <v>0</v>
      </c>
      <c r="X61" s="20">
        <v>262472</v>
      </c>
      <c r="Y61" s="19">
        <v>0</v>
      </c>
      <c r="Z61" s="19">
        <v>199779</v>
      </c>
      <c r="AA61" s="21">
        <v>0</v>
      </c>
      <c r="AB61" s="21">
        <v>155001</v>
      </c>
      <c r="AC61" s="21">
        <v>0</v>
      </c>
      <c r="AD61" s="20">
        <v>1137932</v>
      </c>
      <c r="AE61" s="19">
        <v>0</v>
      </c>
      <c r="AF61" s="19">
        <v>799201</v>
      </c>
      <c r="AG61" s="21">
        <v>0</v>
      </c>
      <c r="AH61" s="20">
        <v>451824.6</v>
      </c>
      <c r="AI61" s="21">
        <v>0</v>
      </c>
      <c r="AJ61" s="21">
        <v>579260</v>
      </c>
      <c r="AK61" s="21">
        <v>0</v>
      </c>
      <c r="AL61" s="20">
        <v>181901</v>
      </c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>
        <v>0</v>
      </c>
      <c r="BB61" s="19">
        <v>0</v>
      </c>
      <c r="BC61" s="19"/>
      <c r="BD61" s="19"/>
      <c r="BE61" s="19"/>
      <c r="BF61" s="19"/>
      <c r="BG61" s="16">
        <f t="shared" si="0"/>
        <v>0</v>
      </c>
      <c r="BH61" s="16">
        <f t="shared" si="0"/>
        <v>18171311.600000001</v>
      </c>
      <c r="BI61" s="110">
        <f t="shared" si="1"/>
        <v>0</v>
      </c>
      <c r="BJ61" s="110">
        <f t="shared" si="2"/>
        <v>18171311.600000001</v>
      </c>
      <c r="BK61" s="105">
        <f t="shared" si="3"/>
        <v>155001</v>
      </c>
      <c r="BL61" s="106"/>
      <c r="BM61" s="105"/>
      <c r="BN61" s="106"/>
    </row>
    <row r="62" spans="1:66" ht="31.5" x14ac:dyDescent="0.3">
      <c r="A62" s="26">
        <v>61.907699999999998</v>
      </c>
      <c r="B62" s="107" t="s">
        <v>1100</v>
      </c>
      <c r="C62" s="19">
        <v>0</v>
      </c>
      <c r="D62" s="19">
        <v>9500</v>
      </c>
      <c r="E62" s="21">
        <v>0</v>
      </c>
      <c r="F62" s="20">
        <v>41759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/>
      <c r="P62" s="19"/>
      <c r="Q62" s="108">
        <v>0</v>
      </c>
      <c r="R62" s="108">
        <v>0</v>
      </c>
      <c r="S62" s="24">
        <v>0</v>
      </c>
      <c r="T62" s="20">
        <v>3000</v>
      </c>
      <c r="U62" s="19"/>
      <c r="V62" s="19"/>
      <c r="W62" s="21">
        <v>0</v>
      </c>
      <c r="X62" s="20">
        <v>3440</v>
      </c>
      <c r="Y62" s="19">
        <v>0</v>
      </c>
      <c r="Z62" s="19">
        <v>0</v>
      </c>
      <c r="AA62" s="21">
        <v>0</v>
      </c>
      <c r="AB62" s="21">
        <v>2050</v>
      </c>
      <c r="AC62" s="21">
        <v>0</v>
      </c>
      <c r="AD62" s="20">
        <v>5000</v>
      </c>
      <c r="AE62" s="19">
        <v>0</v>
      </c>
      <c r="AF62" s="19">
        <v>48934</v>
      </c>
      <c r="AG62" s="19">
        <v>0</v>
      </c>
      <c r="AH62" s="19">
        <v>0</v>
      </c>
      <c r="AI62" s="19">
        <v>0</v>
      </c>
      <c r="AJ62" s="19">
        <v>0</v>
      </c>
      <c r="AK62" s="21">
        <v>0</v>
      </c>
      <c r="AL62" s="20">
        <v>1000</v>
      </c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>
        <v>0</v>
      </c>
      <c r="BB62" s="19">
        <v>0</v>
      </c>
      <c r="BC62" s="19"/>
      <c r="BD62" s="19"/>
      <c r="BE62" s="19"/>
      <c r="BF62" s="19"/>
      <c r="BG62" s="16">
        <f t="shared" si="0"/>
        <v>0</v>
      </c>
      <c r="BH62" s="16">
        <f t="shared" si="0"/>
        <v>114683</v>
      </c>
      <c r="BI62" s="110">
        <f t="shared" si="1"/>
        <v>0</v>
      </c>
      <c r="BJ62" s="110">
        <f t="shared" si="2"/>
        <v>114683</v>
      </c>
      <c r="BK62" s="105">
        <f t="shared" si="3"/>
        <v>2050</v>
      </c>
      <c r="BL62" s="106"/>
      <c r="BM62" s="105"/>
      <c r="BN62" s="106"/>
    </row>
    <row r="63" spans="1:66" ht="31.5" x14ac:dyDescent="0.3">
      <c r="A63" s="26">
        <v>61.908700000000003</v>
      </c>
      <c r="B63" s="107" t="s">
        <v>1101</v>
      </c>
      <c r="C63" s="19">
        <v>0</v>
      </c>
      <c r="D63" s="19">
        <v>36000</v>
      </c>
      <c r="E63" s="21">
        <v>0</v>
      </c>
      <c r="F63" s="20">
        <v>70540</v>
      </c>
      <c r="G63" s="19">
        <v>0</v>
      </c>
      <c r="H63" s="19">
        <v>5000</v>
      </c>
      <c r="I63" s="19">
        <v>0</v>
      </c>
      <c r="J63" s="19">
        <v>5000</v>
      </c>
      <c r="K63" s="19">
        <v>0</v>
      </c>
      <c r="L63" s="19">
        <v>0</v>
      </c>
      <c r="M63" s="19">
        <v>0</v>
      </c>
      <c r="N63" s="19">
        <v>0</v>
      </c>
      <c r="O63" s="21"/>
      <c r="P63" s="20">
        <v>4000</v>
      </c>
      <c r="Q63" s="108">
        <v>0</v>
      </c>
      <c r="R63" s="108">
        <v>0</v>
      </c>
      <c r="S63" s="24">
        <v>0</v>
      </c>
      <c r="T63" s="20">
        <v>29910</v>
      </c>
      <c r="U63" s="19"/>
      <c r="V63" s="19">
        <v>8050</v>
      </c>
      <c r="W63" s="21">
        <v>0</v>
      </c>
      <c r="X63" s="20">
        <v>2000</v>
      </c>
      <c r="Y63" s="19">
        <v>0</v>
      </c>
      <c r="Z63" s="19">
        <v>0</v>
      </c>
      <c r="AA63" s="21">
        <v>0</v>
      </c>
      <c r="AB63" s="21">
        <v>5000</v>
      </c>
      <c r="AC63" s="21">
        <v>0</v>
      </c>
      <c r="AD63" s="20">
        <v>6000</v>
      </c>
      <c r="AE63" s="19">
        <v>0</v>
      </c>
      <c r="AF63" s="19">
        <v>2000</v>
      </c>
      <c r="AG63" s="19">
        <v>0</v>
      </c>
      <c r="AH63" s="19">
        <v>0</v>
      </c>
      <c r="AI63" s="19">
        <v>0</v>
      </c>
      <c r="AJ63" s="19">
        <v>0</v>
      </c>
      <c r="AK63" s="21">
        <v>0</v>
      </c>
      <c r="AL63" s="20">
        <v>2000</v>
      </c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>
        <v>0</v>
      </c>
      <c r="BB63" s="19">
        <v>0</v>
      </c>
      <c r="BC63" s="19"/>
      <c r="BD63" s="19"/>
      <c r="BE63" s="19"/>
      <c r="BF63" s="19"/>
      <c r="BG63" s="16">
        <f t="shared" si="0"/>
        <v>0</v>
      </c>
      <c r="BH63" s="16">
        <f t="shared" si="0"/>
        <v>175500</v>
      </c>
      <c r="BI63" s="110">
        <f t="shared" si="1"/>
        <v>0</v>
      </c>
      <c r="BJ63" s="110">
        <f t="shared" si="2"/>
        <v>175500</v>
      </c>
      <c r="BK63" s="105">
        <f t="shared" si="3"/>
        <v>5000</v>
      </c>
      <c r="BL63" s="106"/>
      <c r="BM63" s="105"/>
      <c r="BN63" s="106"/>
    </row>
    <row r="64" spans="1:66" x14ac:dyDescent="0.3">
      <c r="A64" s="26">
        <v>61.917700000000004</v>
      </c>
      <c r="B64" s="107" t="s">
        <v>1102</v>
      </c>
      <c r="C64" s="19"/>
      <c r="D64" s="19"/>
      <c r="E64" s="21">
        <v>0</v>
      </c>
      <c r="F64" s="20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/>
      <c r="P64" s="19"/>
      <c r="Q64" s="108">
        <v>0</v>
      </c>
      <c r="R64" s="108">
        <v>0</v>
      </c>
      <c r="S64" s="19">
        <v>0</v>
      </c>
      <c r="T64" s="19">
        <v>0</v>
      </c>
      <c r="U64" s="19"/>
      <c r="V64" s="19"/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21">
        <v>0</v>
      </c>
      <c r="AJ64" s="21">
        <v>26700</v>
      </c>
      <c r="AK64" s="19">
        <v>0</v>
      </c>
      <c r="AL64" s="19">
        <v>0</v>
      </c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>
        <v>0</v>
      </c>
      <c r="BB64" s="19">
        <v>0</v>
      </c>
      <c r="BC64" s="19"/>
      <c r="BD64" s="19"/>
      <c r="BE64" s="19"/>
      <c r="BF64" s="19"/>
      <c r="BG64" s="16">
        <f t="shared" si="0"/>
        <v>0</v>
      </c>
      <c r="BH64" s="16">
        <f t="shared" si="0"/>
        <v>26700</v>
      </c>
      <c r="BI64" s="110">
        <f t="shared" si="1"/>
        <v>0</v>
      </c>
      <c r="BJ64" s="110">
        <f t="shared" si="2"/>
        <v>26700</v>
      </c>
      <c r="BK64" s="105">
        <f t="shared" si="3"/>
        <v>0</v>
      </c>
      <c r="BL64" s="106"/>
      <c r="BM64" s="105"/>
      <c r="BN64" s="106"/>
    </row>
    <row r="65" spans="1:66" ht="31.5" x14ac:dyDescent="0.3">
      <c r="A65" s="26">
        <v>61.918700000000001</v>
      </c>
      <c r="B65" s="107" t="s">
        <v>1103</v>
      </c>
      <c r="C65" s="19"/>
      <c r="D65" s="19"/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/>
      <c r="P65" s="19"/>
      <c r="Q65" s="108">
        <v>0</v>
      </c>
      <c r="R65" s="108">
        <v>0</v>
      </c>
      <c r="S65" s="19">
        <v>0</v>
      </c>
      <c r="T65" s="19">
        <v>0</v>
      </c>
      <c r="U65" s="19"/>
      <c r="V65" s="19"/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>
        <v>0</v>
      </c>
      <c r="BB65" s="19">
        <v>0</v>
      </c>
      <c r="BC65" s="19"/>
      <c r="BD65" s="19"/>
      <c r="BE65" s="19"/>
      <c r="BF65" s="19"/>
      <c r="BG65" s="16">
        <f t="shared" si="0"/>
        <v>0</v>
      </c>
      <c r="BH65" s="16">
        <f t="shared" si="0"/>
        <v>0</v>
      </c>
      <c r="BI65" s="55">
        <f t="shared" si="1"/>
        <v>0</v>
      </c>
      <c r="BJ65" s="55">
        <f t="shared" si="2"/>
        <v>0</v>
      </c>
      <c r="BK65" s="105">
        <f t="shared" si="3"/>
        <v>0</v>
      </c>
      <c r="BL65" s="106"/>
      <c r="BM65" s="105"/>
      <c r="BN65" s="106"/>
    </row>
    <row r="66" spans="1:66" ht="31.5" x14ac:dyDescent="0.3">
      <c r="A66" s="26">
        <v>61.919699999999999</v>
      </c>
      <c r="B66" s="107" t="s">
        <v>1104</v>
      </c>
      <c r="C66" s="19"/>
      <c r="D66" s="19"/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 t="s">
        <v>73</v>
      </c>
      <c r="N66" s="19" t="s">
        <v>73</v>
      </c>
      <c r="O66" s="19"/>
      <c r="P66" s="19"/>
      <c r="Q66" s="108">
        <v>0</v>
      </c>
      <c r="R66" s="108">
        <v>0</v>
      </c>
      <c r="S66" s="19">
        <v>0</v>
      </c>
      <c r="T66" s="19">
        <v>0</v>
      </c>
      <c r="U66" s="19"/>
      <c r="V66" s="19"/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14200</v>
      </c>
      <c r="AG66" s="19">
        <v>0</v>
      </c>
      <c r="AH66" s="19">
        <v>0</v>
      </c>
      <c r="AI66" s="19">
        <v>0</v>
      </c>
      <c r="AJ66" s="19">
        <v>0</v>
      </c>
      <c r="AK66" s="21">
        <v>0</v>
      </c>
      <c r="AL66" s="20">
        <v>27220</v>
      </c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>
        <v>0</v>
      </c>
      <c r="BB66" s="19">
        <v>0</v>
      </c>
      <c r="BC66" s="19"/>
      <c r="BD66" s="19"/>
      <c r="BE66" s="19"/>
      <c r="BF66" s="19"/>
      <c r="BG66" s="16">
        <f t="shared" si="0"/>
        <v>0</v>
      </c>
      <c r="BH66" s="16">
        <f t="shared" si="0"/>
        <v>41420</v>
      </c>
      <c r="BI66" s="16">
        <f t="shared" si="1"/>
        <v>0</v>
      </c>
      <c r="BJ66" s="16">
        <f t="shared" si="2"/>
        <v>41420</v>
      </c>
      <c r="BK66" s="105">
        <f t="shared" si="3"/>
        <v>0</v>
      </c>
      <c r="BL66" s="106"/>
      <c r="BM66" s="105"/>
      <c r="BN66" s="106"/>
    </row>
    <row r="67" spans="1:66" x14ac:dyDescent="0.3">
      <c r="A67" s="26">
        <v>61.920699999999997</v>
      </c>
      <c r="B67" s="107" t="s">
        <v>1105</v>
      </c>
      <c r="C67" s="19"/>
      <c r="D67" s="19"/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 t="s">
        <v>73</v>
      </c>
      <c r="N67" s="19" t="s">
        <v>73</v>
      </c>
      <c r="O67" s="19"/>
      <c r="P67" s="19"/>
      <c r="Q67" s="108">
        <v>0</v>
      </c>
      <c r="R67" s="108">
        <v>0</v>
      </c>
      <c r="S67" s="19">
        <v>0</v>
      </c>
      <c r="T67" s="19">
        <v>0</v>
      </c>
      <c r="U67" s="19"/>
      <c r="V67" s="19"/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/>
      <c r="AF67" s="19"/>
      <c r="AG67" s="19">
        <v>0</v>
      </c>
      <c r="AH67" s="19">
        <v>0</v>
      </c>
      <c r="AI67" s="19">
        <v>0</v>
      </c>
      <c r="AJ67" s="19">
        <v>0</v>
      </c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>
        <v>0</v>
      </c>
      <c r="BB67" s="19">
        <v>0</v>
      </c>
      <c r="BC67" s="19"/>
      <c r="BD67" s="19"/>
      <c r="BE67" s="19"/>
      <c r="BF67" s="19"/>
      <c r="BG67" s="16">
        <f t="shared" si="0"/>
        <v>0</v>
      </c>
      <c r="BH67" s="16">
        <f t="shared" si="0"/>
        <v>0</v>
      </c>
      <c r="BI67" s="16">
        <f t="shared" si="1"/>
        <v>0</v>
      </c>
      <c r="BJ67" s="16">
        <f t="shared" si="2"/>
        <v>0</v>
      </c>
      <c r="BK67" s="105">
        <f t="shared" si="3"/>
        <v>0</v>
      </c>
      <c r="BL67" s="106"/>
      <c r="BM67" s="105"/>
      <c r="BN67" s="106"/>
    </row>
    <row r="68" spans="1:66" x14ac:dyDescent="0.3">
      <c r="A68" s="26">
        <v>61.921700000000001</v>
      </c>
      <c r="B68" s="107" t="s">
        <v>1106</v>
      </c>
      <c r="C68" s="19"/>
      <c r="D68" s="19"/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 t="s">
        <v>73</v>
      </c>
      <c r="N68" s="19" t="s">
        <v>73</v>
      </c>
      <c r="O68" s="19"/>
      <c r="P68" s="19"/>
      <c r="Q68" s="108">
        <v>0</v>
      </c>
      <c r="R68" s="108">
        <v>0</v>
      </c>
      <c r="S68" s="19">
        <v>0</v>
      </c>
      <c r="T68" s="19">
        <v>0</v>
      </c>
      <c r="U68" s="19"/>
      <c r="V68" s="19"/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/>
      <c r="AF68" s="19"/>
      <c r="AG68" s="19">
        <v>0</v>
      </c>
      <c r="AH68" s="19">
        <v>0</v>
      </c>
      <c r="AI68" s="19">
        <v>0</v>
      </c>
      <c r="AJ68" s="19">
        <v>0</v>
      </c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>
        <v>0</v>
      </c>
      <c r="BB68" s="19">
        <v>0</v>
      </c>
      <c r="BC68" s="19"/>
      <c r="BD68" s="19"/>
      <c r="BE68" s="19"/>
      <c r="BF68" s="19"/>
      <c r="BG68" s="16">
        <f t="shared" si="0"/>
        <v>0</v>
      </c>
      <c r="BH68" s="16">
        <f t="shared" si="0"/>
        <v>0</v>
      </c>
      <c r="BI68" s="16">
        <f t="shared" si="1"/>
        <v>0</v>
      </c>
      <c r="BJ68" s="16">
        <f t="shared" si="2"/>
        <v>0</v>
      </c>
      <c r="BK68" s="105">
        <f t="shared" si="3"/>
        <v>0</v>
      </c>
      <c r="BL68" s="106"/>
      <c r="BM68" s="105"/>
      <c r="BN68" s="106"/>
    </row>
    <row r="69" spans="1:66" x14ac:dyDescent="0.3">
      <c r="A69" s="26">
        <v>61.922699999999999</v>
      </c>
      <c r="B69" s="107" t="s">
        <v>1107</v>
      </c>
      <c r="C69" s="19"/>
      <c r="D69" s="19"/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 t="s">
        <v>73</v>
      </c>
      <c r="N69" s="19" t="s">
        <v>73</v>
      </c>
      <c r="O69" s="19"/>
      <c r="P69" s="19"/>
      <c r="Q69" s="108">
        <v>0</v>
      </c>
      <c r="R69" s="108">
        <v>0</v>
      </c>
      <c r="S69" s="19">
        <v>0</v>
      </c>
      <c r="T69" s="19">
        <v>0</v>
      </c>
      <c r="U69" s="19"/>
      <c r="V69" s="19"/>
      <c r="W69" s="21">
        <v>0</v>
      </c>
      <c r="X69" s="20">
        <v>3300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/>
      <c r="AF69" s="19"/>
      <c r="AG69" s="19">
        <v>0</v>
      </c>
      <c r="AH69" s="19">
        <v>0</v>
      </c>
      <c r="AI69" s="19">
        <v>0</v>
      </c>
      <c r="AJ69" s="19">
        <v>0</v>
      </c>
      <c r="AK69" s="21">
        <v>0</v>
      </c>
      <c r="AL69" s="20">
        <v>1100</v>
      </c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>
        <v>0</v>
      </c>
      <c r="BB69" s="19">
        <v>0</v>
      </c>
      <c r="BC69" s="19"/>
      <c r="BD69" s="19"/>
      <c r="BE69" s="19"/>
      <c r="BF69" s="19"/>
      <c r="BG69" s="16">
        <f t="shared" si="0"/>
        <v>0</v>
      </c>
      <c r="BH69" s="16">
        <f t="shared" si="0"/>
        <v>4400</v>
      </c>
      <c r="BI69" s="16">
        <f t="shared" si="1"/>
        <v>0</v>
      </c>
      <c r="BJ69" s="16">
        <f t="shared" si="2"/>
        <v>4400</v>
      </c>
      <c r="BK69" s="105">
        <f t="shared" si="3"/>
        <v>0</v>
      </c>
      <c r="BL69" s="106"/>
      <c r="BM69" s="105"/>
      <c r="BN69" s="106"/>
    </row>
    <row r="70" spans="1:66" x14ac:dyDescent="0.3">
      <c r="A70" s="26">
        <v>61.923699999999997</v>
      </c>
      <c r="B70" s="107" t="s">
        <v>1108</v>
      </c>
      <c r="C70" s="19"/>
      <c r="D70" s="19"/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 t="s">
        <v>73</v>
      </c>
      <c r="N70" s="19" t="s">
        <v>73</v>
      </c>
      <c r="O70" s="19"/>
      <c r="P70" s="19"/>
      <c r="Q70" s="108">
        <v>0</v>
      </c>
      <c r="R70" s="108">
        <v>0</v>
      </c>
      <c r="S70" s="19">
        <v>0</v>
      </c>
      <c r="T70" s="19">
        <v>0</v>
      </c>
      <c r="U70" s="19"/>
      <c r="V70" s="19"/>
      <c r="W70" s="21">
        <v>0</v>
      </c>
      <c r="X70" s="20">
        <v>500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/>
      <c r="AF70" s="19"/>
      <c r="AG70" s="19">
        <v>0</v>
      </c>
      <c r="AH70" s="19">
        <v>0</v>
      </c>
      <c r="AI70" s="19">
        <v>0</v>
      </c>
      <c r="AJ70" s="19">
        <v>0</v>
      </c>
      <c r="AK70" s="21">
        <v>0</v>
      </c>
      <c r="AL70" s="20">
        <v>4700</v>
      </c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>
        <v>0</v>
      </c>
      <c r="BB70" s="19">
        <v>0</v>
      </c>
      <c r="BC70" s="19"/>
      <c r="BD70" s="19"/>
      <c r="BE70" s="19"/>
      <c r="BF70" s="19"/>
      <c r="BG70" s="16">
        <f t="shared" ref="BG70:BH133" si="4">C70+E70+G70+I70+K70+M70+O70+Q70+S70+U70+W70+Y70+AA70+AC70+AE70+AG70+AI70+AK70+AM70+AO70+AQ70+AS70+AU70+AW70+AY70+BA70+BC70+BE70</f>
        <v>0</v>
      </c>
      <c r="BH70" s="16">
        <f t="shared" si="4"/>
        <v>5200</v>
      </c>
      <c r="BI70" s="16">
        <f t="shared" ref="BI70:BI133" si="5">IF(BG70-BH70&gt;0,BG70-BH70,0)</f>
        <v>0</v>
      </c>
      <c r="BJ70" s="16">
        <f t="shared" ref="BJ70:BJ133" si="6">IF(BH70-BG70&gt;0,BH70-BG70,0)</f>
        <v>5200</v>
      </c>
      <c r="BK70" s="105">
        <f t="shared" ref="BK70:BK133" si="7">AA70+AB70</f>
        <v>0</v>
      </c>
      <c r="BL70" s="106"/>
      <c r="BM70" s="105"/>
      <c r="BN70" s="106"/>
    </row>
    <row r="71" spans="1:66" x14ac:dyDescent="0.3">
      <c r="A71" s="26">
        <v>61.924700000000001</v>
      </c>
      <c r="B71" s="107" t="s">
        <v>1109</v>
      </c>
      <c r="C71" s="19"/>
      <c r="D71" s="19"/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 t="s">
        <v>73</v>
      </c>
      <c r="N71" s="19" t="s">
        <v>73</v>
      </c>
      <c r="O71" s="19"/>
      <c r="P71" s="19"/>
      <c r="Q71" s="108">
        <v>0</v>
      </c>
      <c r="R71" s="108">
        <v>0</v>
      </c>
      <c r="S71" s="19">
        <v>0</v>
      </c>
      <c r="T71" s="19">
        <v>0</v>
      </c>
      <c r="U71" s="19"/>
      <c r="V71" s="19"/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/>
      <c r="AF71" s="19"/>
      <c r="AG71" s="19">
        <v>0</v>
      </c>
      <c r="AH71" s="19">
        <v>0</v>
      </c>
      <c r="AI71" s="19">
        <v>0</v>
      </c>
      <c r="AJ71" s="19">
        <v>0</v>
      </c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>
        <v>0</v>
      </c>
      <c r="BB71" s="19">
        <v>0</v>
      </c>
      <c r="BC71" s="19"/>
      <c r="BD71" s="19"/>
      <c r="BE71" s="19"/>
      <c r="BF71" s="19"/>
      <c r="BG71" s="16">
        <f t="shared" si="4"/>
        <v>0</v>
      </c>
      <c r="BH71" s="16">
        <f t="shared" si="4"/>
        <v>0</v>
      </c>
      <c r="BI71" s="16">
        <f t="shared" si="5"/>
        <v>0</v>
      </c>
      <c r="BJ71" s="16">
        <f t="shared" si="6"/>
        <v>0</v>
      </c>
      <c r="BK71" s="105">
        <f t="shared" si="7"/>
        <v>0</v>
      </c>
      <c r="BL71" s="106"/>
      <c r="BM71" s="105"/>
      <c r="BN71" s="106"/>
    </row>
    <row r="72" spans="1:66" x14ac:dyDescent="0.3">
      <c r="A72" s="26">
        <v>62.222700000000003</v>
      </c>
      <c r="B72" s="107" t="s">
        <v>1110</v>
      </c>
      <c r="C72" s="19"/>
      <c r="D72" s="19"/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/>
      <c r="P72" s="19"/>
      <c r="Q72" s="108">
        <v>0</v>
      </c>
      <c r="R72" s="108">
        <v>0</v>
      </c>
      <c r="S72" s="19">
        <v>0</v>
      </c>
      <c r="T72" s="19">
        <v>0</v>
      </c>
      <c r="U72" s="19"/>
      <c r="V72" s="19"/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>
        <v>2908114.0300000003</v>
      </c>
      <c r="BA72" s="19">
        <v>0</v>
      </c>
      <c r="BB72" s="19">
        <v>0</v>
      </c>
      <c r="BC72" s="19"/>
      <c r="BD72" s="19"/>
      <c r="BE72" s="19"/>
      <c r="BF72" s="19"/>
      <c r="BG72" s="16">
        <f t="shared" si="4"/>
        <v>0</v>
      </c>
      <c r="BH72" s="16">
        <f t="shared" si="4"/>
        <v>2908114.0300000003</v>
      </c>
      <c r="BI72" s="58">
        <f t="shared" si="5"/>
        <v>0</v>
      </c>
      <c r="BJ72" s="58">
        <f t="shared" si="6"/>
        <v>2908114.0300000003</v>
      </c>
      <c r="BK72" s="105">
        <f t="shared" si="7"/>
        <v>0</v>
      </c>
      <c r="BL72" s="106"/>
      <c r="BM72" s="105"/>
      <c r="BN72" s="106"/>
    </row>
    <row r="73" spans="1:66" ht="31.5" x14ac:dyDescent="0.3">
      <c r="A73" s="26">
        <v>62.2607</v>
      </c>
      <c r="B73" s="107" t="s">
        <v>1111</v>
      </c>
      <c r="C73" s="19"/>
      <c r="D73" s="19"/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/>
      <c r="P73" s="19"/>
      <c r="Q73" s="108">
        <v>0</v>
      </c>
      <c r="R73" s="108">
        <v>0</v>
      </c>
      <c r="S73" s="19">
        <v>0</v>
      </c>
      <c r="T73" s="19">
        <v>0</v>
      </c>
      <c r="U73" s="19"/>
      <c r="V73" s="19"/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>
        <v>0</v>
      </c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>
        <v>0</v>
      </c>
      <c r="BB73" s="19">
        <v>0</v>
      </c>
      <c r="BC73" s="19"/>
      <c r="BD73" s="19"/>
      <c r="BE73" s="19"/>
      <c r="BF73" s="19"/>
      <c r="BG73" s="16">
        <f t="shared" si="4"/>
        <v>0</v>
      </c>
      <c r="BH73" s="16">
        <f t="shared" si="4"/>
        <v>0</v>
      </c>
      <c r="BI73" s="58">
        <f t="shared" si="5"/>
        <v>0</v>
      </c>
      <c r="BJ73" s="58">
        <f t="shared" si="6"/>
        <v>0</v>
      </c>
      <c r="BK73" s="105">
        <f t="shared" si="7"/>
        <v>0</v>
      </c>
      <c r="BL73" s="106"/>
      <c r="BM73" s="105"/>
      <c r="BN73" s="106"/>
    </row>
    <row r="74" spans="1:66" ht="31.5" x14ac:dyDescent="0.3">
      <c r="A74" s="26">
        <v>62.265700000000002</v>
      </c>
      <c r="B74" s="107" t="s">
        <v>1112</v>
      </c>
      <c r="C74" s="19"/>
      <c r="D74" s="19"/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/>
      <c r="P74" s="19"/>
      <c r="Q74" s="108">
        <v>0</v>
      </c>
      <c r="R74" s="108">
        <v>0</v>
      </c>
      <c r="S74" s="19">
        <v>0</v>
      </c>
      <c r="T74" s="19">
        <v>0</v>
      </c>
      <c r="U74" s="19"/>
      <c r="V74" s="19">
        <v>569202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9">
        <v>0</v>
      </c>
      <c r="AL74" s="19">
        <v>0</v>
      </c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>
        <v>0</v>
      </c>
      <c r="BB74" s="19">
        <v>0</v>
      </c>
      <c r="BC74" s="19"/>
      <c r="BD74" s="19"/>
      <c r="BE74" s="19"/>
      <c r="BF74" s="19"/>
      <c r="BG74" s="16">
        <f t="shared" si="4"/>
        <v>0</v>
      </c>
      <c r="BH74" s="16">
        <f t="shared" si="4"/>
        <v>569202</v>
      </c>
      <c r="BI74" s="58">
        <f t="shared" si="5"/>
        <v>0</v>
      </c>
      <c r="BJ74" s="58">
        <f t="shared" si="6"/>
        <v>569202</v>
      </c>
      <c r="BK74" s="105">
        <f t="shared" si="7"/>
        <v>0</v>
      </c>
      <c r="BL74" s="106"/>
      <c r="BM74" s="105"/>
      <c r="BN74" s="106"/>
    </row>
    <row r="75" spans="1:66" ht="31.5" x14ac:dyDescent="0.3">
      <c r="A75" s="26">
        <v>62.270699999999998</v>
      </c>
      <c r="B75" s="107" t="s">
        <v>1113</v>
      </c>
      <c r="C75" s="19"/>
      <c r="D75" s="19"/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/>
      <c r="P75" s="19"/>
      <c r="Q75" s="108">
        <v>0</v>
      </c>
      <c r="R75" s="108">
        <v>0</v>
      </c>
      <c r="S75" s="19">
        <v>0</v>
      </c>
      <c r="T75" s="19">
        <v>0</v>
      </c>
      <c r="U75" s="19"/>
      <c r="V75" s="19"/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>
        <v>0</v>
      </c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>
        <v>0</v>
      </c>
      <c r="BB75" s="19">
        <v>0</v>
      </c>
      <c r="BC75" s="19"/>
      <c r="BD75" s="19"/>
      <c r="BE75" s="19"/>
      <c r="BF75" s="19"/>
      <c r="BG75" s="16">
        <f t="shared" si="4"/>
        <v>0</v>
      </c>
      <c r="BH75" s="16">
        <f t="shared" si="4"/>
        <v>0</v>
      </c>
      <c r="BI75" s="58">
        <f t="shared" si="5"/>
        <v>0</v>
      </c>
      <c r="BJ75" s="58">
        <f t="shared" si="6"/>
        <v>0</v>
      </c>
      <c r="BK75" s="105">
        <f t="shared" si="7"/>
        <v>0</v>
      </c>
      <c r="BL75" s="106"/>
      <c r="BM75" s="105"/>
      <c r="BN75" s="106"/>
    </row>
    <row r="76" spans="1:66" x14ac:dyDescent="0.3">
      <c r="A76" s="26">
        <v>62.280700000000003</v>
      </c>
      <c r="B76" s="107" t="s">
        <v>1114</v>
      </c>
      <c r="C76" s="19"/>
      <c r="D76" s="19"/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/>
      <c r="P76" s="19"/>
      <c r="Q76" s="108">
        <v>0</v>
      </c>
      <c r="R76" s="108">
        <v>0</v>
      </c>
      <c r="S76" s="19">
        <v>0</v>
      </c>
      <c r="T76" s="19">
        <v>0</v>
      </c>
      <c r="U76" s="19"/>
      <c r="V76" s="19"/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>
        <v>0</v>
      </c>
      <c r="BB76" s="19">
        <v>0</v>
      </c>
      <c r="BC76" s="19"/>
      <c r="BD76" s="19"/>
      <c r="BE76" s="19"/>
      <c r="BF76" s="19"/>
      <c r="BG76" s="16">
        <f t="shared" si="4"/>
        <v>0</v>
      </c>
      <c r="BH76" s="16">
        <f t="shared" si="4"/>
        <v>0</v>
      </c>
      <c r="BI76" s="58">
        <f t="shared" si="5"/>
        <v>0</v>
      </c>
      <c r="BJ76" s="58">
        <f t="shared" si="6"/>
        <v>0</v>
      </c>
      <c r="BK76" s="105">
        <f t="shared" si="7"/>
        <v>0</v>
      </c>
      <c r="BL76" s="106"/>
      <c r="BM76" s="105"/>
      <c r="BN76" s="106"/>
    </row>
    <row r="77" spans="1:66" x14ac:dyDescent="0.3">
      <c r="A77" s="26">
        <v>62.3307</v>
      </c>
      <c r="B77" s="107" t="s">
        <v>1115</v>
      </c>
      <c r="C77" s="19"/>
      <c r="D77" s="19"/>
      <c r="E77" s="19">
        <v>0</v>
      </c>
      <c r="F77" s="19">
        <v>0</v>
      </c>
      <c r="G77" s="19">
        <v>0</v>
      </c>
      <c r="H77" s="19">
        <v>2190717.0299999998</v>
      </c>
      <c r="I77" s="19">
        <v>0</v>
      </c>
      <c r="J77" s="19">
        <v>2190717.0299999998</v>
      </c>
      <c r="K77" s="19">
        <v>0</v>
      </c>
      <c r="L77" s="19">
        <v>660710</v>
      </c>
      <c r="M77" s="19">
        <v>0</v>
      </c>
      <c r="N77" s="19">
        <v>0</v>
      </c>
      <c r="O77" s="21"/>
      <c r="P77" s="20">
        <v>693753.93</v>
      </c>
      <c r="Q77" s="108">
        <v>0</v>
      </c>
      <c r="R77" s="108">
        <v>0</v>
      </c>
      <c r="S77" s="19">
        <v>0</v>
      </c>
      <c r="T77" s="19">
        <v>0</v>
      </c>
      <c r="U77" s="19"/>
      <c r="V77" s="19"/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1">
        <v>0</v>
      </c>
      <c r="AD77" s="20">
        <v>114955.14</v>
      </c>
      <c r="AE77" s="19">
        <v>0</v>
      </c>
      <c r="AF77" s="19">
        <v>133564</v>
      </c>
      <c r="AG77" s="19">
        <v>0</v>
      </c>
      <c r="AH77" s="19">
        <v>0</v>
      </c>
      <c r="AI77" s="19">
        <v>0</v>
      </c>
      <c r="AJ77" s="19">
        <v>0</v>
      </c>
      <c r="AK77" s="19">
        <v>0</v>
      </c>
      <c r="AL77" s="19">
        <v>0</v>
      </c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>
        <v>0</v>
      </c>
      <c r="BB77" s="19">
        <v>0</v>
      </c>
      <c r="BC77" s="19"/>
      <c r="BD77" s="19"/>
      <c r="BE77" s="19"/>
      <c r="BF77" s="19"/>
      <c r="BG77" s="16">
        <f t="shared" si="4"/>
        <v>0</v>
      </c>
      <c r="BH77" s="16">
        <f t="shared" si="4"/>
        <v>5984417.129999999</v>
      </c>
      <c r="BI77" s="58">
        <f t="shared" si="5"/>
        <v>0</v>
      </c>
      <c r="BJ77" s="58">
        <f t="shared" si="6"/>
        <v>5984417.129999999</v>
      </c>
      <c r="BK77" s="105">
        <f t="shared" si="7"/>
        <v>0</v>
      </c>
      <c r="BL77" s="106"/>
      <c r="BM77" s="105"/>
      <c r="BN77" s="106"/>
    </row>
    <row r="78" spans="1:66" x14ac:dyDescent="0.3">
      <c r="A78" s="26">
        <v>62.340700000000005</v>
      </c>
      <c r="B78" s="107" t="s">
        <v>1116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21">
        <v>0</v>
      </c>
      <c r="N78" s="20">
        <v>30813.96</v>
      </c>
      <c r="O78" s="19"/>
      <c r="P78" s="19"/>
      <c r="Q78" s="108">
        <v>0</v>
      </c>
      <c r="R78" s="108">
        <v>0</v>
      </c>
      <c r="S78" s="24">
        <v>0</v>
      </c>
      <c r="T78" s="20">
        <v>82333</v>
      </c>
      <c r="U78" s="19"/>
      <c r="V78" s="19">
        <v>77600</v>
      </c>
      <c r="W78" s="19">
        <v>0</v>
      </c>
      <c r="X78" s="19">
        <v>0</v>
      </c>
      <c r="Y78" s="19">
        <v>0</v>
      </c>
      <c r="Z78" s="19">
        <v>0</v>
      </c>
      <c r="AA78" s="21">
        <v>0</v>
      </c>
      <c r="AB78" s="21">
        <v>1030109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21">
        <v>0</v>
      </c>
      <c r="AJ78" s="21">
        <v>146603.81</v>
      </c>
      <c r="AK78" s="19">
        <v>0</v>
      </c>
      <c r="AL78" s="19">
        <v>0</v>
      </c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>
        <v>0</v>
      </c>
      <c r="BB78" s="19">
        <v>0</v>
      </c>
      <c r="BC78" s="19"/>
      <c r="BD78" s="19"/>
      <c r="BE78" s="19"/>
      <c r="BF78" s="19"/>
      <c r="BG78" s="16">
        <f t="shared" si="4"/>
        <v>0</v>
      </c>
      <c r="BH78" s="16">
        <f t="shared" si="4"/>
        <v>1367459.77</v>
      </c>
      <c r="BI78" s="58">
        <f t="shared" si="5"/>
        <v>0</v>
      </c>
      <c r="BJ78" s="58">
        <f t="shared" si="6"/>
        <v>1367459.77</v>
      </c>
      <c r="BK78" s="105">
        <f t="shared" si="7"/>
        <v>1030109</v>
      </c>
      <c r="BL78" s="106"/>
      <c r="BM78" s="105"/>
      <c r="BN78" s="106"/>
    </row>
    <row r="79" spans="1:66" x14ac:dyDescent="0.3">
      <c r="A79" s="26">
        <v>62.360700000000001</v>
      </c>
      <c r="B79" s="107" t="s">
        <v>1117</v>
      </c>
      <c r="C79" s="19">
        <v>0</v>
      </c>
      <c r="D79" s="19">
        <v>2369</v>
      </c>
      <c r="E79" s="21">
        <v>0</v>
      </c>
      <c r="F79" s="20">
        <v>57800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21">
        <v>0</v>
      </c>
      <c r="N79" s="20">
        <v>2000</v>
      </c>
      <c r="O79" s="19"/>
      <c r="P79" s="19"/>
      <c r="Q79" s="108">
        <v>0</v>
      </c>
      <c r="R79" s="109">
        <v>45769</v>
      </c>
      <c r="S79" s="24">
        <v>0</v>
      </c>
      <c r="T79" s="20">
        <v>291427.73</v>
      </c>
      <c r="U79" s="19"/>
      <c r="V79" s="19"/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21">
        <v>0</v>
      </c>
      <c r="AH79" s="21">
        <v>90738.58</v>
      </c>
      <c r="AI79" s="19">
        <v>0</v>
      </c>
      <c r="AJ79" s="19">
        <v>0</v>
      </c>
      <c r="AK79" s="19">
        <v>0</v>
      </c>
      <c r="AL79" s="19">
        <v>0</v>
      </c>
      <c r="AM79" s="19"/>
      <c r="AN79" s="19"/>
      <c r="AO79" s="19"/>
      <c r="AP79" s="19"/>
      <c r="AQ79" s="19"/>
      <c r="AR79" s="19"/>
      <c r="AS79" s="19"/>
      <c r="AT79" s="19"/>
      <c r="AU79" s="19">
        <v>0</v>
      </c>
      <c r="AV79" s="19">
        <v>0</v>
      </c>
      <c r="AW79" s="19"/>
      <c r="AX79" s="19"/>
      <c r="AY79" s="19"/>
      <c r="AZ79" s="19"/>
      <c r="BA79" s="19">
        <v>0</v>
      </c>
      <c r="BB79" s="19">
        <v>0</v>
      </c>
      <c r="BC79" s="19"/>
      <c r="BD79" s="19"/>
      <c r="BE79" s="19"/>
      <c r="BF79" s="19"/>
      <c r="BG79" s="16">
        <f t="shared" si="4"/>
        <v>0</v>
      </c>
      <c r="BH79" s="16">
        <f t="shared" si="4"/>
        <v>490104.31</v>
      </c>
      <c r="BI79" s="58">
        <f t="shared" si="5"/>
        <v>0</v>
      </c>
      <c r="BJ79" s="58">
        <f t="shared" si="6"/>
        <v>490104.31</v>
      </c>
      <c r="BK79" s="105">
        <f t="shared" si="7"/>
        <v>0</v>
      </c>
      <c r="BL79" s="106"/>
      <c r="BM79" s="105"/>
      <c r="BN79" s="106"/>
    </row>
    <row r="80" spans="1:66" x14ac:dyDescent="0.3">
      <c r="A80" s="26">
        <v>62.400700000000001</v>
      </c>
      <c r="B80" s="107" t="s">
        <v>1118</v>
      </c>
      <c r="C80" s="19">
        <v>0</v>
      </c>
      <c r="D80" s="19"/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/>
      <c r="P80" s="19"/>
      <c r="Q80" s="108">
        <v>0</v>
      </c>
      <c r="R80" s="108">
        <v>0</v>
      </c>
      <c r="S80" s="19">
        <v>0</v>
      </c>
      <c r="T80" s="19">
        <v>0</v>
      </c>
      <c r="U80" s="19"/>
      <c r="V80" s="19"/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>
        <v>0</v>
      </c>
      <c r="BB80" s="19">
        <v>0</v>
      </c>
      <c r="BC80" s="19"/>
      <c r="BD80" s="19"/>
      <c r="BE80" s="19"/>
      <c r="BF80" s="19"/>
      <c r="BG80" s="16">
        <f t="shared" si="4"/>
        <v>0</v>
      </c>
      <c r="BH80" s="16">
        <f t="shared" si="4"/>
        <v>0</v>
      </c>
      <c r="BI80" s="58">
        <f t="shared" si="5"/>
        <v>0</v>
      </c>
      <c r="BJ80" s="58">
        <f t="shared" si="6"/>
        <v>0</v>
      </c>
      <c r="BK80" s="105">
        <f t="shared" si="7"/>
        <v>0</v>
      </c>
      <c r="BL80" s="106"/>
      <c r="BM80" s="105"/>
      <c r="BN80" s="106"/>
    </row>
    <row r="81" spans="1:66" x14ac:dyDescent="0.3">
      <c r="A81" s="26">
        <v>62.410699999999999</v>
      </c>
      <c r="B81" s="107" t="s">
        <v>1119</v>
      </c>
      <c r="C81" s="19">
        <v>0</v>
      </c>
      <c r="D81" s="19"/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/>
      <c r="P81" s="19"/>
      <c r="Q81" s="108">
        <v>0</v>
      </c>
      <c r="R81" s="108">
        <v>0</v>
      </c>
      <c r="S81" s="19">
        <v>0</v>
      </c>
      <c r="T81" s="19">
        <v>0</v>
      </c>
      <c r="U81" s="19"/>
      <c r="V81" s="19"/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21">
        <v>0</v>
      </c>
      <c r="AL81" s="20">
        <v>263769.17000000004</v>
      </c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>
        <v>0</v>
      </c>
      <c r="BB81" s="19">
        <v>0</v>
      </c>
      <c r="BC81" s="19"/>
      <c r="BD81" s="19"/>
      <c r="BE81" s="19"/>
      <c r="BF81" s="19"/>
      <c r="BG81" s="16">
        <f t="shared" si="4"/>
        <v>0</v>
      </c>
      <c r="BH81" s="16">
        <f t="shared" si="4"/>
        <v>263769.17000000004</v>
      </c>
      <c r="BI81" s="58">
        <f t="shared" si="5"/>
        <v>0</v>
      </c>
      <c r="BJ81" s="58">
        <f t="shared" si="6"/>
        <v>263769.17000000004</v>
      </c>
      <c r="BK81" s="105">
        <f t="shared" si="7"/>
        <v>0</v>
      </c>
      <c r="BL81" s="106"/>
      <c r="BM81" s="105"/>
      <c r="BN81" s="106"/>
    </row>
    <row r="82" spans="1:66" ht="47.25" x14ac:dyDescent="0.3">
      <c r="A82" s="26">
        <v>62.500700000000002</v>
      </c>
      <c r="B82" s="107" t="s">
        <v>1120</v>
      </c>
      <c r="C82" s="19">
        <v>0</v>
      </c>
      <c r="D82" s="19"/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/>
      <c r="P82" s="19"/>
      <c r="Q82" s="108">
        <v>0</v>
      </c>
      <c r="R82" s="108">
        <v>0</v>
      </c>
      <c r="S82" s="19">
        <v>0</v>
      </c>
      <c r="T82" s="19">
        <v>0</v>
      </c>
      <c r="U82" s="19"/>
      <c r="V82" s="19"/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>
        <v>0</v>
      </c>
      <c r="BB82" s="19">
        <v>0</v>
      </c>
      <c r="BC82" s="19"/>
      <c r="BD82" s="19"/>
      <c r="BE82" s="19"/>
      <c r="BF82" s="19"/>
      <c r="BG82" s="16">
        <f t="shared" si="4"/>
        <v>0</v>
      </c>
      <c r="BH82" s="16">
        <f t="shared" si="4"/>
        <v>0</v>
      </c>
      <c r="BI82" s="58">
        <f t="shared" si="5"/>
        <v>0</v>
      </c>
      <c r="BJ82" s="58">
        <f t="shared" si="6"/>
        <v>0</v>
      </c>
      <c r="BK82" s="105">
        <f t="shared" si="7"/>
        <v>0</v>
      </c>
      <c r="BL82" s="106"/>
      <c r="BM82" s="105"/>
      <c r="BN82" s="106"/>
    </row>
    <row r="83" spans="1:66" x14ac:dyDescent="0.3">
      <c r="A83" s="26">
        <v>62.901700000000005</v>
      </c>
      <c r="B83" s="107" t="s">
        <v>1121</v>
      </c>
      <c r="C83" s="19">
        <v>0</v>
      </c>
      <c r="D83" s="19">
        <v>16583624</v>
      </c>
      <c r="E83" s="19">
        <v>0</v>
      </c>
      <c r="F83" s="19">
        <v>0</v>
      </c>
      <c r="G83" s="19">
        <v>0</v>
      </c>
      <c r="H83" s="19">
        <v>967795</v>
      </c>
      <c r="I83" s="19">
        <v>0</v>
      </c>
      <c r="J83" s="19">
        <v>967795</v>
      </c>
      <c r="K83" s="19">
        <v>0</v>
      </c>
      <c r="L83" s="19">
        <v>136840</v>
      </c>
      <c r="M83" s="21">
        <v>0</v>
      </c>
      <c r="N83" s="20">
        <v>2577857</v>
      </c>
      <c r="O83" s="21"/>
      <c r="P83" s="20">
        <v>217662</v>
      </c>
      <c r="Q83" s="108">
        <v>0</v>
      </c>
      <c r="R83" s="109">
        <v>1503708</v>
      </c>
      <c r="S83" s="24">
        <v>0</v>
      </c>
      <c r="T83" s="20">
        <v>1609266</v>
      </c>
      <c r="U83" s="19"/>
      <c r="V83" s="19">
        <v>531361</v>
      </c>
      <c r="W83" s="21">
        <v>0</v>
      </c>
      <c r="X83" s="20">
        <v>326782</v>
      </c>
      <c r="Y83" s="19">
        <v>0</v>
      </c>
      <c r="Z83" s="19">
        <v>86513</v>
      </c>
      <c r="AA83" s="21">
        <v>0</v>
      </c>
      <c r="AB83" s="21">
        <v>512194</v>
      </c>
      <c r="AC83" s="21">
        <v>0</v>
      </c>
      <c r="AD83" s="20">
        <v>672108.4</v>
      </c>
      <c r="AE83" s="19">
        <v>0</v>
      </c>
      <c r="AF83" s="19">
        <v>411228</v>
      </c>
      <c r="AG83" s="21">
        <v>0</v>
      </c>
      <c r="AH83" s="20">
        <v>921697</v>
      </c>
      <c r="AI83" s="21">
        <v>0</v>
      </c>
      <c r="AJ83" s="21">
        <v>418785</v>
      </c>
      <c r="AK83" s="21">
        <v>0</v>
      </c>
      <c r="AL83" s="20">
        <v>1221774</v>
      </c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>
        <v>19277</v>
      </c>
      <c r="AY83" s="19"/>
      <c r="AZ83" s="19"/>
      <c r="BA83" s="19">
        <v>0</v>
      </c>
      <c r="BB83" s="19">
        <v>0</v>
      </c>
      <c r="BC83" s="19"/>
      <c r="BD83" s="19"/>
      <c r="BE83" s="19"/>
      <c r="BF83" s="19"/>
      <c r="BG83" s="16">
        <f t="shared" si="4"/>
        <v>0</v>
      </c>
      <c r="BH83" s="16">
        <f t="shared" si="4"/>
        <v>29686266.399999999</v>
      </c>
      <c r="BI83" s="58">
        <f t="shared" si="5"/>
        <v>0</v>
      </c>
      <c r="BJ83" s="58">
        <f t="shared" si="6"/>
        <v>29686266.399999999</v>
      </c>
      <c r="BK83" s="105">
        <f t="shared" si="7"/>
        <v>512194</v>
      </c>
      <c r="BL83" s="106"/>
      <c r="BM83" s="105"/>
      <c r="BN83" s="106"/>
    </row>
    <row r="84" spans="1:66" x14ac:dyDescent="0.3">
      <c r="A84" s="26">
        <v>62.902700000000003</v>
      </c>
      <c r="B84" s="107" t="s">
        <v>1122</v>
      </c>
      <c r="C84" s="19">
        <v>0</v>
      </c>
      <c r="D84" s="19"/>
      <c r="E84" s="21">
        <v>0</v>
      </c>
      <c r="F84" s="20">
        <v>196965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/>
      <c r="P84" s="19"/>
      <c r="Q84" s="108">
        <v>0</v>
      </c>
      <c r="R84" s="109">
        <v>4255</v>
      </c>
      <c r="S84" s="24">
        <v>0</v>
      </c>
      <c r="T84" s="20">
        <v>126683</v>
      </c>
      <c r="U84" s="19"/>
      <c r="V84" s="19"/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1">
        <v>0</v>
      </c>
      <c r="AD84" s="20">
        <v>131400</v>
      </c>
      <c r="AE84" s="19">
        <v>0</v>
      </c>
      <c r="AF84" s="19">
        <v>0</v>
      </c>
      <c r="AG84" s="21">
        <v>0</v>
      </c>
      <c r="AH84" s="20">
        <v>244945</v>
      </c>
      <c r="AI84" s="19">
        <v>0</v>
      </c>
      <c r="AJ84" s="19">
        <v>0</v>
      </c>
      <c r="AK84" s="19">
        <v>0</v>
      </c>
      <c r="AL84" s="19">
        <v>0</v>
      </c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>
        <v>0</v>
      </c>
      <c r="BB84" s="19">
        <v>0</v>
      </c>
      <c r="BC84" s="19"/>
      <c r="BD84" s="19"/>
      <c r="BE84" s="19"/>
      <c r="BF84" s="19"/>
      <c r="BG84" s="16">
        <f t="shared" si="4"/>
        <v>0</v>
      </c>
      <c r="BH84" s="16">
        <f t="shared" si="4"/>
        <v>704248</v>
      </c>
      <c r="BI84" s="58">
        <f t="shared" si="5"/>
        <v>0</v>
      </c>
      <c r="BJ84" s="58">
        <f t="shared" si="6"/>
        <v>704248</v>
      </c>
      <c r="BK84" s="105">
        <f t="shared" si="7"/>
        <v>0</v>
      </c>
      <c r="BL84" s="106"/>
      <c r="BM84" s="105"/>
      <c r="BN84" s="106"/>
    </row>
    <row r="85" spans="1:66" ht="31.5" x14ac:dyDescent="0.3">
      <c r="A85" s="26">
        <v>62.904699999999998</v>
      </c>
      <c r="B85" s="107" t="s">
        <v>1123</v>
      </c>
      <c r="C85" s="19">
        <v>0</v>
      </c>
      <c r="D85" s="19"/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/>
      <c r="P85" s="19"/>
      <c r="Q85" s="108">
        <v>0</v>
      </c>
      <c r="R85" s="108">
        <v>0</v>
      </c>
      <c r="S85" s="19">
        <v>0</v>
      </c>
      <c r="T85" s="19">
        <v>0</v>
      </c>
      <c r="U85" s="19"/>
      <c r="V85" s="19"/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>
        <v>0</v>
      </c>
      <c r="BB85" s="19">
        <v>0</v>
      </c>
      <c r="BC85" s="19"/>
      <c r="BD85" s="19"/>
      <c r="BE85" s="19"/>
      <c r="BF85" s="19"/>
      <c r="BG85" s="16">
        <f t="shared" si="4"/>
        <v>0</v>
      </c>
      <c r="BH85" s="16">
        <f t="shared" si="4"/>
        <v>0</v>
      </c>
      <c r="BI85" s="58">
        <f t="shared" si="5"/>
        <v>0</v>
      </c>
      <c r="BJ85" s="58">
        <f t="shared" si="6"/>
        <v>0</v>
      </c>
      <c r="BK85" s="105">
        <f t="shared" si="7"/>
        <v>0</v>
      </c>
      <c r="BL85" s="106"/>
      <c r="BM85" s="105"/>
      <c r="BN85" s="106"/>
    </row>
    <row r="86" spans="1:66" ht="31.5" x14ac:dyDescent="0.3">
      <c r="A86" s="26">
        <v>62.905700000000003</v>
      </c>
      <c r="B86" s="107" t="s">
        <v>1124</v>
      </c>
      <c r="C86" s="19">
        <v>0</v>
      </c>
      <c r="D86" s="19"/>
      <c r="E86" s="19">
        <v>0</v>
      </c>
      <c r="F86" s="19">
        <v>0</v>
      </c>
      <c r="G86" s="19">
        <v>0</v>
      </c>
      <c r="H86" s="19">
        <v>558206</v>
      </c>
      <c r="I86" s="19">
        <v>0</v>
      </c>
      <c r="J86" s="19">
        <v>558206</v>
      </c>
      <c r="K86" s="19">
        <v>0</v>
      </c>
      <c r="L86" s="19">
        <v>0</v>
      </c>
      <c r="M86" s="21">
        <v>0</v>
      </c>
      <c r="N86" s="21">
        <v>15286.52</v>
      </c>
      <c r="O86" s="19"/>
      <c r="P86" s="19"/>
      <c r="Q86" s="108">
        <v>0</v>
      </c>
      <c r="R86" s="109">
        <v>7585.75</v>
      </c>
      <c r="S86" s="19">
        <v>0</v>
      </c>
      <c r="T86" s="19">
        <v>0</v>
      </c>
      <c r="U86" s="19"/>
      <c r="V86" s="19"/>
      <c r="W86" s="19">
        <v>0</v>
      </c>
      <c r="X86" s="19">
        <v>0</v>
      </c>
      <c r="Y86" s="19">
        <v>0</v>
      </c>
      <c r="Z86" s="19">
        <v>0</v>
      </c>
      <c r="AA86" s="21">
        <v>0</v>
      </c>
      <c r="AB86" s="21">
        <v>324</v>
      </c>
      <c r="AC86" s="21">
        <v>0</v>
      </c>
      <c r="AD86" s="20">
        <v>358</v>
      </c>
      <c r="AE86" s="19">
        <v>0</v>
      </c>
      <c r="AF86" s="19">
        <v>0</v>
      </c>
      <c r="AG86" s="21">
        <v>0</v>
      </c>
      <c r="AH86" s="21">
        <v>18227.07</v>
      </c>
      <c r="AI86" s="19">
        <v>0</v>
      </c>
      <c r="AJ86" s="19">
        <v>0</v>
      </c>
      <c r="AK86" s="19">
        <v>0</v>
      </c>
      <c r="AL86" s="19">
        <v>0</v>
      </c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>
        <v>0</v>
      </c>
      <c r="BB86" s="19">
        <v>0</v>
      </c>
      <c r="BC86" s="19"/>
      <c r="BD86" s="19"/>
      <c r="BE86" s="19"/>
      <c r="BF86" s="19"/>
      <c r="BG86" s="16">
        <f t="shared" si="4"/>
        <v>0</v>
      </c>
      <c r="BH86" s="16">
        <f t="shared" si="4"/>
        <v>1158193.3400000001</v>
      </c>
      <c r="BI86" s="58">
        <f t="shared" si="5"/>
        <v>0</v>
      </c>
      <c r="BJ86" s="58">
        <f t="shared" si="6"/>
        <v>1158193.3400000001</v>
      </c>
      <c r="BK86" s="105">
        <f t="shared" si="7"/>
        <v>324</v>
      </c>
      <c r="BL86" s="106"/>
      <c r="BM86" s="105"/>
      <c r="BN86" s="106"/>
    </row>
    <row r="87" spans="1:66" ht="31.5" x14ac:dyDescent="0.3">
      <c r="A87" s="26">
        <v>62.906700000000001</v>
      </c>
      <c r="B87" s="107" t="s">
        <v>1125</v>
      </c>
      <c r="C87" s="19">
        <v>0</v>
      </c>
      <c r="D87" s="19"/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/>
      <c r="P87" s="19"/>
      <c r="Q87" s="108">
        <v>0</v>
      </c>
      <c r="R87" s="108">
        <v>0</v>
      </c>
      <c r="S87" s="19">
        <v>0</v>
      </c>
      <c r="T87" s="19">
        <v>0</v>
      </c>
      <c r="U87" s="19"/>
      <c r="V87" s="19"/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2740</v>
      </c>
      <c r="AG87" s="19">
        <v>0</v>
      </c>
      <c r="AH87" s="19">
        <v>0</v>
      </c>
      <c r="AI87" s="19">
        <v>0</v>
      </c>
      <c r="AJ87" s="19">
        <v>0</v>
      </c>
      <c r="AK87" s="19">
        <v>0</v>
      </c>
      <c r="AL87" s="19">
        <v>0</v>
      </c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>
        <v>0</v>
      </c>
      <c r="BB87" s="19">
        <v>0</v>
      </c>
      <c r="BC87" s="19"/>
      <c r="BD87" s="19"/>
      <c r="BE87" s="19"/>
      <c r="BF87" s="19"/>
      <c r="BG87" s="16">
        <f t="shared" si="4"/>
        <v>0</v>
      </c>
      <c r="BH87" s="16">
        <f t="shared" si="4"/>
        <v>2740</v>
      </c>
      <c r="BI87" s="58">
        <f t="shared" si="5"/>
        <v>0</v>
      </c>
      <c r="BJ87" s="58">
        <f t="shared" si="6"/>
        <v>2740</v>
      </c>
      <c r="BK87" s="105">
        <f t="shared" si="7"/>
        <v>0</v>
      </c>
      <c r="BL87" s="106"/>
      <c r="BM87" s="105"/>
      <c r="BN87" s="106"/>
    </row>
    <row r="88" spans="1:66" x14ac:dyDescent="0.3">
      <c r="A88" s="26">
        <v>62.907699999999998</v>
      </c>
      <c r="B88" s="107" t="s">
        <v>1126</v>
      </c>
      <c r="C88" s="19">
        <v>0</v>
      </c>
      <c r="D88" s="19">
        <v>723092</v>
      </c>
      <c r="E88" s="21">
        <v>0</v>
      </c>
      <c r="F88" s="20">
        <v>1184323</v>
      </c>
      <c r="G88" s="19">
        <v>0</v>
      </c>
      <c r="H88" s="19">
        <v>3303835</v>
      </c>
      <c r="I88" s="19">
        <v>0</v>
      </c>
      <c r="J88" s="19">
        <v>3303835</v>
      </c>
      <c r="K88" s="19">
        <v>0</v>
      </c>
      <c r="L88" s="19">
        <v>0</v>
      </c>
      <c r="M88" s="21">
        <v>0</v>
      </c>
      <c r="N88" s="20">
        <v>1134328</v>
      </c>
      <c r="O88" s="21"/>
      <c r="P88" s="20">
        <v>726293</v>
      </c>
      <c r="Q88" s="108">
        <v>0</v>
      </c>
      <c r="R88" s="109">
        <v>2268871</v>
      </c>
      <c r="S88" s="19">
        <v>0</v>
      </c>
      <c r="T88" s="19">
        <v>0</v>
      </c>
      <c r="U88" s="19"/>
      <c r="V88" s="19"/>
      <c r="W88" s="21">
        <v>0</v>
      </c>
      <c r="X88" s="20">
        <v>9728518</v>
      </c>
      <c r="Y88" s="19">
        <v>0</v>
      </c>
      <c r="Z88" s="19">
        <v>1574755</v>
      </c>
      <c r="AA88" s="21">
        <v>0</v>
      </c>
      <c r="AB88" s="21">
        <v>1689790</v>
      </c>
      <c r="AC88" s="21">
        <v>0</v>
      </c>
      <c r="AD88" s="20">
        <v>3428821</v>
      </c>
      <c r="AE88" s="19">
        <v>0</v>
      </c>
      <c r="AF88" s="19">
        <v>1966916</v>
      </c>
      <c r="AG88" s="19">
        <v>0</v>
      </c>
      <c r="AH88" s="19">
        <v>0</v>
      </c>
      <c r="AI88" s="21">
        <v>0</v>
      </c>
      <c r="AJ88" s="21">
        <v>1770462</v>
      </c>
      <c r="AK88" s="21">
        <v>0</v>
      </c>
      <c r="AL88" s="20">
        <v>7556070</v>
      </c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>
        <v>0</v>
      </c>
      <c r="BB88" s="19">
        <v>0</v>
      </c>
      <c r="BC88" s="19"/>
      <c r="BD88" s="19"/>
      <c r="BE88" s="19"/>
      <c r="BF88" s="19"/>
      <c r="BG88" s="16">
        <f t="shared" si="4"/>
        <v>0</v>
      </c>
      <c r="BH88" s="16">
        <f t="shared" si="4"/>
        <v>40359909</v>
      </c>
      <c r="BI88" s="16">
        <f t="shared" si="5"/>
        <v>0</v>
      </c>
      <c r="BJ88" s="16">
        <f t="shared" si="6"/>
        <v>40359909</v>
      </c>
      <c r="BK88" s="105">
        <f t="shared" si="7"/>
        <v>1689790</v>
      </c>
      <c r="BL88" s="106"/>
      <c r="BM88" s="105"/>
      <c r="BN88" s="106"/>
    </row>
    <row r="89" spans="1:66" ht="31.5" x14ac:dyDescent="0.3">
      <c r="A89" s="26">
        <v>62.908700000000003</v>
      </c>
      <c r="B89" s="107" t="s">
        <v>1127</v>
      </c>
      <c r="C89" s="19">
        <v>0</v>
      </c>
      <c r="D89" s="19"/>
      <c r="E89" s="21">
        <v>0</v>
      </c>
      <c r="F89" s="20">
        <v>1065422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228478</v>
      </c>
      <c r="M89" s="19">
        <v>0</v>
      </c>
      <c r="N89" s="19">
        <v>0</v>
      </c>
      <c r="O89" s="19"/>
      <c r="P89" s="19"/>
      <c r="Q89" s="108">
        <v>0</v>
      </c>
      <c r="R89" s="108">
        <v>0</v>
      </c>
      <c r="S89" s="19">
        <v>0</v>
      </c>
      <c r="T89" s="19">
        <v>0</v>
      </c>
      <c r="U89" s="19"/>
      <c r="V89" s="19">
        <v>42003</v>
      </c>
      <c r="W89" s="21">
        <v>0</v>
      </c>
      <c r="X89" s="20">
        <v>167821</v>
      </c>
      <c r="Y89" s="19">
        <v>0</v>
      </c>
      <c r="Z89" s="19">
        <v>0</v>
      </c>
      <c r="AA89" s="21">
        <v>0</v>
      </c>
      <c r="AB89" s="21">
        <v>9877</v>
      </c>
      <c r="AC89" s="19">
        <v>0</v>
      </c>
      <c r="AD89" s="19">
        <v>0</v>
      </c>
      <c r="AE89" s="19">
        <v>0</v>
      </c>
      <c r="AF89" s="19">
        <v>185847</v>
      </c>
      <c r="AG89" s="19">
        <v>0</v>
      </c>
      <c r="AH89" s="19">
        <v>0</v>
      </c>
      <c r="AI89" s="21">
        <v>0</v>
      </c>
      <c r="AJ89" s="21">
        <v>52820</v>
      </c>
      <c r="AK89" s="21">
        <v>0</v>
      </c>
      <c r="AL89" s="20">
        <v>292947</v>
      </c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>
        <v>0</v>
      </c>
      <c r="BB89" s="19">
        <v>0</v>
      </c>
      <c r="BC89" s="19"/>
      <c r="BD89" s="19"/>
      <c r="BE89" s="19"/>
      <c r="BF89" s="19"/>
      <c r="BG89" s="16">
        <f t="shared" si="4"/>
        <v>0</v>
      </c>
      <c r="BH89" s="16">
        <f t="shared" si="4"/>
        <v>2045215</v>
      </c>
      <c r="BI89" s="58">
        <f t="shared" si="5"/>
        <v>0</v>
      </c>
      <c r="BJ89" s="58">
        <f t="shared" si="6"/>
        <v>2045215</v>
      </c>
      <c r="BK89" s="105">
        <f t="shared" si="7"/>
        <v>9877</v>
      </c>
      <c r="BL89" s="106"/>
      <c r="BM89" s="105"/>
      <c r="BN89" s="106"/>
    </row>
    <row r="90" spans="1:66" ht="31.5" x14ac:dyDescent="0.3">
      <c r="A90" s="26">
        <v>62.909700000000001</v>
      </c>
      <c r="B90" s="107" t="s">
        <v>1128</v>
      </c>
      <c r="C90" s="19">
        <v>0</v>
      </c>
      <c r="D90" s="19"/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 t="s">
        <v>73</v>
      </c>
      <c r="N90" s="19" t="s">
        <v>73</v>
      </c>
      <c r="O90" s="19"/>
      <c r="P90" s="19"/>
      <c r="Q90" s="108">
        <v>0</v>
      </c>
      <c r="R90" s="108">
        <v>0</v>
      </c>
      <c r="S90" s="19">
        <v>0</v>
      </c>
      <c r="T90" s="19">
        <v>0</v>
      </c>
      <c r="U90" s="19"/>
      <c r="V90" s="19"/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228991</v>
      </c>
      <c r="AG90" s="19">
        <v>0</v>
      </c>
      <c r="AH90" s="19">
        <v>0</v>
      </c>
      <c r="AI90" s="19">
        <v>0</v>
      </c>
      <c r="AJ90" s="19">
        <v>0</v>
      </c>
      <c r="AK90" s="21">
        <v>0</v>
      </c>
      <c r="AL90" s="20">
        <v>22601</v>
      </c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>
        <v>0</v>
      </c>
      <c r="BB90" s="19">
        <v>0</v>
      </c>
      <c r="BC90" s="19"/>
      <c r="BD90" s="19"/>
      <c r="BE90" s="19"/>
      <c r="BF90" s="19"/>
      <c r="BG90" s="16">
        <f t="shared" si="4"/>
        <v>0</v>
      </c>
      <c r="BH90" s="16">
        <f t="shared" si="4"/>
        <v>251592</v>
      </c>
      <c r="BI90" s="16">
        <f t="shared" si="5"/>
        <v>0</v>
      </c>
      <c r="BJ90" s="16">
        <f t="shared" si="6"/>
        <v>251592</v>
      </c>
      <c r="BK90" s="105">
        <f t="shared" si="7"/>
        <v>0</v>
      </c>
      <c r="BL90" s="106"/>
      <c r="BM90" s="105"/>
      <c r="BN90" s="106"/>
    </row>
    <row r="91" spans="1:66" x14ac:dyDescent="0.3">
      <c r="A91" s="26">
        <v>62.910699999999999</v>
      </c>
      <c r="B91" s="107" t="s">
        <v>1129</v>
      </c>
      <c r="C91" s="19">
        <v>0</v>
      </c>
      <c r="D91" s="19"/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/>
      <c r="P91" s="19"/>
      <c r="Q91" s="108">
        <v>0</v>
      </c>
      <c r="R91" s="108">
        <v>0</v>
      </c>
      <c r="S91" s="19">
        <v>0</v>
      </c>
      <c r="T91" s="19">
        <v>0</v>
      </c>
      <c r="U91" s="19"/>
      <c r="V91" s="19"/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>
        <v>0</v>
      </c>
      <c r="BB91" s="19">
        <v>0</v>
      </c>
      <c r="BC91" s="19"/>
      <c r="BD91" s="19"/>
      <c r="BE91" s="19"/>
      <c r="BF91" s="19"/>
      <c r="BG91" s="16">
        <f t="shared" si="4"/>
        <v>0</v>
      </c>
      <c r="BH91" s="16">
        <f t="shared" si="4"/>
        <v>0</v>
      </c>
      <c r="BI91" s="16">
        <f t="shared" si="5"/>
        <v>0</v>
      </c>
      <c r="BJ91" s="16">
        <f t="shared" si="6"/>
        <v>0</v>
      </c>
      <c r="BK91" s="105">
        <f t="shared" si="7"/>
        <v>0</v>
      </c>
      <c r="BL91" s="106"/>
      <c r="BM91" s="105"/>
      <c r="BN91" s="106"/>
    </row>
    <row r="92" spans="1:66" x14ac:dyDescent="0.3">
      <c r="A92" s="26">
        <v>62.916699999999999</v>
      </c>
      <c r="B92" s="107" t="s">
        <v>1130</v>
      </c>
      <c r="C92" s="19">
        <v>0</v>
      </c>
      <c r="D92" s="19"/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/>
      <c r="P92" s="19"/>
      <c r="Q92" s="108">
        <v>0</v>
      </c>
      <c r="R92" s="108">
        <v>0</v>
      </c>
      <c r="S92" s="19">
        <v>0</v>
      </c>
      <c r="T92" s="19">
        <v>0</v>
      </c>
      <c r="U92" s="19"/>
      <c r="V92" s="19"/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19">
        <v>0</v>
      </c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>
        <v>7228000</v>
      </c>
      <c r="AY92" s="19"/>
      <c r="AZ92" s="19"/>
      <c r="BA92" s="19">
        <v>0</v>
      </c>
      <c r="BB92" s="19">
        <v>0</v>
      </c>
      <c r="BC92" s="19"/>
      <c r="BD92" s="19"/>
      <c r="BE92" s="19"/>
      <c r="BF92" s="19"/>
      <c r="BG92" s="16">
        <f t="shared" si="4"/>
        <v>0</v>
      </c>
      <c r="BH92" s="16">
        <f t="shared" si="4"/>
        <v>7228000</v>
      </c>
      <c r="BI92" s="58">
        <f t="shared" si="5"/>
        <v>0</v>
      </c>
      <c r="BJ92" s="58">
        <f t="shared" si="6"/>
        <v>7228000</v>
      </c>
      <c r="BK92" s="105">
        <f t="shared" si="7"/>
        <v>0</v>
      </c>
      <c r="BL92" s="106"/>
      <c r="BM92" s="105"/>
      <c r="BN92" s="106"/>
    </row>
    <row r="93" spans="1:66" x14ac:dyDescent="0.3">
      <c r="A93" s="26">
        <v>62.917700000000004</v>
      </c>
      <c r="B93" s="107" t="s">
        <v>1131</v>
      </c>
      <c r="C93" s="19">
        <v>0</v>
      </c>
      <c r="D93" s="19">
        <v>5939022.5</v>
      </c>
      <c r="E93" s="21">
        <v>0</v>
      </c>
      <c r="F93" s="20">
        <v>6981875</v>
      </c>
      <c r="G93" s="19">
        <v>0</v>
      </c>
      <c r="H93" s="19">
        <v>1833451</v>
      </c>
      <c r="I93" s="19">
        <v>0</v>
      </c>
      <c r="J93" s="19">
        <v>1833451</v>
      </c>
      <c r="K93" s="19">
        <v>0</v>
      </c>
      <c r="L93" s="19">
        <v>3600</v>
      </c>
      <c r="M93" s="21">
        <v>0</v>
      </c>
      <c r="N93" s="20">
        <v>723725</v>
      </c>
      <c r="O93" s="21"/>
      <c r="P93" s="20">
        <v>212666</v>
      </c>
      <c r="Q93" s="108">
        <v>0</v>
      </c>
      <c r="R93" s="109">
        <v>7677092</v>
      </c>
      <c r="S93" s="24">
        <v>0</v>
      </c>
      <c r="T93" s="20">
        <v>2207992</v>
      </c>
      <c r="U93" s="19"/>
      <c r="V93" s="19">
        <v>922216.19</v>
      </c>
      <c r="W93" s="21">
        <v>0</v>
      </c>
      <c r="X93" s="20">
        <v>486529</v>
      </c>
      <c r="Y93" s="19">
        <v>0</v>
      </c>
      <c r="Z93" s="19">
        <v>32403.73</v>
      </c>
      <c r="AA93" s="21">
        <v>0</v>
      </c>
      <c r="AB93" s="21">
        <v>1397837</v>
      </c>
      <c r="AC93" s="21">
        <v>0</v>
      </c>
      <c r="AD93" s="20">
        <v>3878196.82</v>
      </c>
      <c r="AE93" s="19">
        <v>0</v>
      </c>
      <c r="AF93" s="19">
        <v>51730.17</v>
      </c>
      <c r="AG93" s="21">
        <v>0</v>
      </c>
      <c r="AH93" s="20">
        <v>19956</v>
      </c>
      <c r="AI93" s="21">
        <v>0</v>
      </c>
      <c r="AJ93" s="21">
        <v>1297574</v>
      </c>
      <c r="AK93" s="21">
        <v>0</v>
      </c>
      <c r="AL93" s="20">
        <v>599114.88</v>
      </c>
      <c r="AM93" s="19"/>
      <c r="AN93" s="19">
        <v>167217</v>
      </c>
      <c r="AO93" s="19"/>
      <c r="AP93" s="19">
        <v>350</v>
      </c>
      <c r="AQ93" s="21">
        <v>0</v>
      </c>
      <c r="AR93" s="20">
        <v>29893</v>
      </c>
      <c r="AS93" s="19"/>
      <c r="AT93" s="20">
        <v>748</v>
      </c>
      <c r="AU93" s="19">
        <v>0</v>
      </c>
      <c r="AV93" s="19">
        <v>149345</v>
      </c>
      <c r="AW93" s="19"/>
      <c r="AX93" s="19">
        <v>2866524</v>
      </c>
      <c r="AY93" s="19"/>
      <c r="AZ93" s="19">
        <v>1000003.3100000024</v>
      </c>
      <c r="BA93" s="19">
        <v>0</v>
      </c>
      <c r="BB93" s="19">
        <v>0</v>
      </c>
      <c r="BC93" s="19"/>
      <c r="BD93" s="19"/>
      <c r="BE93" s="19"/>
      <c r="BF93" s="19"/>
      <c r="BG93" s="16">
        <f t="shared" si="4"/>
        <v>0</v>
      </c>
      <c r="BH93" s="16">
        <f t="shared" si="4"/>
        <v>40312512.600000009</v>
      </c>
      <c r="BI93" s="58">
        <f t="shared" si="5"/>
        <v>0</v>
      </c>
      <c r="BJ93" s="58">
        <f t="shared" si="6"/>
        <v>40312512.600000009</v>
      </c>
      <c r="BK93" s="105">
        <f t="shared" si="7"/>
        <v>1397837</v>
      </c>
      <c r="BL93" s="106"/>
      <c r="BM93" s="105"/>
      <c r="BN93" s="106"/>
    </row>
    <row r="94" spans="1:66" x14ac:dyDescent="0.3">
      <c r="A94" s="26">
        <v>62.9178</v>
      </c>
      <c r="B94" s="107" t="s">
        <v>1132</v>
      </c>
      <c r="C94" s="19">
        <v>0</v>
      </c>
      <c r="D94" s="19"/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/>
      <c r="P94" s="19"/>
      <c r="Q94" s="108">
        <v>0</v>
      </c>
      <c r="R94" s="108">
        <v>0</v>
      </c>
      <c r="S94" s="19">
        <v>0</v>
      </c>
      <c r="T94" s="19">
        <v>0</v>
      </c>
      <c r="U94" s="19"/>
      <c r="V94" s="19"/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21">
        <v>0</v>
      </c>
      <c r="AL94" s="20">
        <v>87516</v>
      </c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>
        <v>0</v>
      </c>
      <c r="BB94" s="19">
        <v>0</v>
      </c>
      <c r="BC94" s="19"/>
      <c r="BD94" s="19"/>
      <c r="BE94" s="19"/>
      <c r="BF94" s="19"/>
      <c r="BG94" s="16">
        <f t="shared" si="4"/>
        <v>0</v>
      </c>
      <c r="BH94" s="16">
        <f t="shared" si="4"/>
        <v>87516</v>
      </c>
      <c r="BI94" s="58">
        <f t="shared" si="5"/>
        <v>0</v>
      </c>
      <c r="BJ94" s="58">
        <f t="shared" si="6"/>
        <v>87516</v>
      </c>
      <c r="BK94" s="105">
        <f t="shared" si="7"/>
        <v>0</v>
      </c>
      <c r="BL94" s="106"/>
      <c r="BM94" s="105"/>
      <c r="BN94" s="106"/>
    </row>
    <row r="95" spans="1:66" x14ac:dyDescent="0.3">
      <c r="A95" s="26">
        <v>62.918700000000001</v>
      </c>
      <c r="B95" s="107" t="s">
        <v>1133</v>
      </c>
      <c r="C95" s="19">
        <v>0</v>
      </c>
      <c r="D95" s="19"/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/>
      <c r="P95" s="19"/>
      <c r="Q95" s="108">
        <v>0</v>
      </c>
      <c r="R95" s="108">
        <v>0</v>
      </c>
      <c r="S95" s="19">
        <v>0</v>
      </c>
      <c r="T95" s="19">
        <v>0</v>
      </c>
      <c r="U95" s="19"/>
      <c r="V95" s="19"/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>
        <v>0</v>
      </c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>
        <v>1967843</v>
      </c>
      <c r="BA95" s="19">
        <v>0</v>
      </c>
      <c r="BB95" s="19">
        <v>0</v>
      </c>
      <c r="BC95" s="19"/>
      <c r="BD95" s="19"/>
      <c r="BE95" s="19"/>
      <c r="BF95" s="19"/>
      <c r="BG95" s="16">
        <f t="shared" si="4"/>
        <v>0</v>
      </c>
      <c r="BH95" s="16">
        <f t="shared" si="4"/>
        <v>1967843</v>
      </c>
      <c r="BI95" s="58">
        <f t="shared" si="5"/>
        <v>0</v>
      </c>
      <c r="BJ95" s="58">
        <f t="shared" si="6"/>
        <v>1967843</v>
      </c>
      <c r="BK95" s="105">
        <f t="shared" si="7"/>
        <v>0</v>
      </c>
      <c r="BL95" s="106"/>
      <c r="BM95" s="105"/>
      <c r="BN95" s="106"/>
    </row>
    <row r="96" spans="1:66" x14ac:dyDescent="0.3">
      <c r="A96" s="26">
        <v>62.919699999999999</v>
      </c>
      <c r="B96" s="107" t="s">
        <v>1134</v>
      </c>
      <c r="C96" s="19">
        <v>0</v>
      </c>
      <c r="D96" s="19"/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 t="s">
        <v>73</v>
      </c>
      <c r="N96" s="19" t="s">
        <v>73</v>
      </c>
      <c r="O96" s="19"/>
      <c r="P96" s="19"/>
      <c r="Q96" s="108">
        <v>0</v>
      </c>
      <c r="R96" s="108">
        <v>0</v>
      </c>
      <c r="S96" s="19">
        <v>0</v>
      </c>
      <c r="T96" s="19">
        <v>0</v>
      </c>
      <c r="U96" s="19"/>
      <c r="V96" s="19"/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>
        <v>0</v>
      </c>
      <c r="BB96" s="19">
        <v>61080979</v>
      </c>
      <c r="BC96" s="19"/>
      <c r="BD96" s="19"/>
      <c r="BE96" s="19"/>
      <c r="BF96" s="19"/>
      <c r="BG96" s="16">
        <f t="shared" si="4"/>
        <v>0</v>
      </c>
      <c r="BH96" s="16">
        <f t="shared" si="4"/>
        <v>61080979</v>
      </c>
      <c r="BI96" s="58">
        <f t="shared" si="5"/>
        <v>0</v>
      </c>
      <c r="BJ96" s="58">
        <f t="shared" si="6"/>
        <v>61080979</v>
      </c>
      <c r="BK96" s="105">
        <f t="shared" si="7"/>
        <v>0</v>
      </c>
      <c r="BL96" s="106"/>
      <c r="BM96" s="105"/>
      <c r="BN96" s="106"/>
    </row>
    <row r="97" spans="1:66" ht="31.5" x14ac:dyDescent="0.3">
      <c r="A97" s="26">
        <v>62.920699999999997</v>
      </c>
      <c r="B97" s="107" t="s">
        <v>1135</v>
      </c>
      <c r="C97" s="19">
        <v>0</v>
      </c>
      <c r="D97" s="19"/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 t="s">
        <v>73</v>
      </c>
      <c r="N97" s="19" t="s">
        <v>73</v>
      </c>
      <c r="O97" s="19"/>
      <c r="P97" s="19"/>
      <c r="Q97" s="108">
        <v>0</v>
      </c>
      <c r="R97" s="108">
        <v>0</v>
      </c>
      <c r="S97" s="19">
        <v>0</v>
      </c>
      <c r="T97" s="19">
        <v>0</v>
      </c>
      <c r="U97" s="19"/>
      <c r="V97" s="19"/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/>
      <c r="AF97" s="19"/>
      <c r="AG97" s="19">
        <v>0</v>
      </c>
      <c r="AH97" s="19">
        <v>0</v>
      </c>
      <c r="AI97" s="19">
        <v>0</v>
      </c>
      <c r="AJ97" s="19">
        <v>0</v>
      </c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>
        <v>0</v>
      </c>
      <c r="BB97" s="19">
        <v>205951012</v>
      </c>
      <c r="BC97" s="19"/>
      <c r="BD97" s="19"/>
      <c r="BE97" s="19"/>
      <c r="BF97" s="19"/>
      <c r="BG97" s="16">
        <f t="shared" si="4"/>
        <v>0</v>
      </c>
      <c r="BH97" s="16">
        <f t="shared" si="4"/>
        <v>205951012</v>
      </c>
      <c r="BI97" s="58">
        <f t="shared" si="5"/>
        <v>0</v>
      </c>
      <c r="BJ97" s="58">
        <f t="shared" si="6"/>
        <v>205951012</v>
      </c>
      <c r="BK97" s="105">
        <f t="shared" si="7"/>
        <v>0</v>
      </c>
      <c r="BL97" s="106"/>
      <c r="BM97" s="105"/>
      <c r="BN97" s="106"/>
    </row>
    <row r="98" spans="1:66" x14ac:dyDescent="0.3">
      <c r="A98" s="12">
        <v>62.923699999999997</v>
      </c>
      <c r="B98" s="107" t="s">
        <v>1136</v>
      </c>
      <c r="C98" s="19">
        <v>0</v>
      </c>
      <c r="D98" s="19"/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/>
      <c r="P98" s="19"/>
      <c r="Q98" s="108">
        <v>0</v>
      </c>
      <c r="R98" s="108">
        <v>0</v>
      </c>
      <c r="S98" s="19">
        <v>0</v>
      </c>
      <c r="T98" s="19">
        <v>0</v>
      </c>
      <c r="U98" s="19"/>
      <c r="V98" s="19"/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>
        <v>0</v>
      </c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>
        <v>0</v>
      </c>
      <c r="BB98" s="19">
        <v>0</v>
      </c>
      <c r="BC98" s="19"/>
      <c r="BD98" s="19"/>
      <c r="BE98" s="19"/>
      <c r="BF98" s="19"/>
      <c r="BG98" s="16">
        <f t="shared" si="4"/>
        <v>0</v>
      </c>
      <c r="BH98" s="16">
        <f t="shared" si="4"/>
        <v>0</v>
      </c>
      <c r="BI98" s="16">
        <f t="shared" si="5"/>
        <v>0</v>
      </c>
      <c r="BJ98" s="16">
        <f t="shared" si="6"/>
        <v>0</v>
      </c>
      <c r="BK98" s="105">
        <f t="shared" si="7"/>
        <v>0</v>
      </c>
      <c r="BL98" s="106"/>
      <c r="BM98" s="105"/>
      <c r="BN98" s="106"/>
    </row>
    <row r="99" spans="1:66" ht="31.5" x14ac:dyDescent="0.3">
      <c r="A99" s="12">
        <v>62.931699999999999</v>
      </c>
      <c r="B99" s="107" t="s">
        <v>1137</v>
      </c>
      <c r="C99" s="19">
        <v>0</v>
      </c>
      <c r="D99" s="19"/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 t="s">
        <v>73</v>
      </c>
      <c r="N99" s="19" t="s">
        <v>73</v>
      </c>
      <c r="O99" s="19"/>
      <c r="P99" s="19"/>
      <c r="Q99" s="108">
        <v>0</v>
      </c>
      <c r="R99" s="108">
        <v>0</v>
      </c>
      <c r="S99" s="19">
        <v>0</v>
      </c>
      <c r="T99" s="19">
        <v>0</v>
      </c>
      <c r="U99" s="19"/>
      <c r="V99" s="19"/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/>
      <c r="AF99" s="19"/>
      <c r="AG99" s="19">
        <v>0</v>
      </c>
      <c r="AH99" s="19">
        <v>0</v>
      </c>
      <c r="AI99" s="19">
        <v>0</v>
      </c>
      <c r="AJ99" s="19">
        <v>0</v>
      </c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>
        <v>0</v>
      </c>
      <c r="BB99" s="19">
        <v>0</v>
      </c>
      <c r="BC99" s="19"/>
      <c r="BD99" s="19"/>
      <c r="BE99" s="19"/>
      <c r="BF99" s="19"/>
      <c r="BG99" s="16">
        <f t="shared" si="4"/>
        <v>0</v>
      </c>
      <c r="BH99" s="16">
        <f t="shared" si="4"/>
        <v>0</v>
      </c>
      <c r="BI99" s="16">
        <f t="shared" si="5"/>
        <v>0</v>
      </c>
      <c r="BJ99" s="16">
        <f t="shared" si="6"/>
        <v>0</v>
      </c>
      <c r="BK99" s="105">
        <f t="shared" si="7"/>
        <v>0</v>
      </c>
      <c r="BL99" s="106"/>
      <c r="BM99" s="105"/>
      <c r="BN99" s="106"/>
    </row>
    <row r="100" spans="1:66" ht="31.5" x14ac:dyDescent="0.3">
      <c r="A100" s="12">
        <v>62.932699999999997</v>
      </c>
      <c r="B100" s="107" t="s">
        <v>1138</v>
      </c>
      <c r="C100" s="19">
        <v>0</v>
      </c>
      <c r="D100" s="19"/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 t="s">
        <v>73</v>
      </c>
      <c r="N100" s="19" t="s">
        <v>73</v>
      </c>
      <c r="O100" s="19"/>
      <c r="P100" s="19"/>
      <c r="Q100" s="108">
        <v>0</v>
      </c>
      <c r="R100" s="108">
        <v>0</v>
      </c>
      <c r="S100" s="19">
        <v>0</v>
      </c>
      <c r="T100" s="19">
        <v>0</v>
      </c>
      <c r="U100" s="19"/>
      <c r="V100" s="19"/>
      <c r="W100" s="21">
        <v>0</v>
      </c>
      <c r="X100" s="20">
        <v>4912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31012.120000000003</v>
      </c>
      <c r="AG100" s="19">
        <v>0</v>
      </c>
      <c r="AH100" s="19">
        <v>0</v>
      </c>
      <c r="AI100" s="19">
        <v>0</v>
      </c>
      <c r="AJ100" s="19">
        <v>0</v>
      </c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>
        <v>0</v>
      </c>
      <c r="BB100" s="19">
        <v>0</v>
      </c>
      <c r="BC100" s="19"/>
      <c r="BD100" s="19"/>
      <c r="BE100" s="19"/>
      <c r="BF100" s="19"/>
      <c r="BG100" s="16">
        <f t="shared" si="4"/>
        <v>0</v>
      </c>
      <c r="BH100" s="16">
        <f t="shared" si="4"/>
        <v>35924.120000000003</v>
      </c>
      <c r="BI100" s="16">
        <f t="shared" si="5"/>
        <v>0</v>
      </c>
      <c r="BJ100" s="16">
        <f t="shared" si="6"/>
        <v>35924.120000000003</v>
      </c>
      <c r="BK100" s="105">
        <f t="shared" si="7"/>
        <v>0</v>
      </c>
      <c r="BL100" s="106"/>
      <c r="BM100" s="105"/>
      <c r="BN100" s="106"/>
    </row>
    <row r="101" spans="1:66" x14ac:dyDescent="0.3">
      <c r="A101" s="26">
        <v>62.950699999999998</v>
      </c>
      <c r="B101" s="107" t="s">
        <v>1139</v>
      </c>
      <c r="C101" s="19">
        <v>0</v>
      </c>
      <c r="D101" s="19"/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/>
      <c r="P101" s="19"/>
      <c r="Q101" s="108">
        <v>0</v>
      </c>
      <c r="R101" s="108">
        <v>0</v>
      </c>
      <c r="S101" s="19">
        <v>0</v>
      </c>
      <c r="T101" s="19">
        <v>0</v>
      </c>
      <c r="U101" s="19"/>
      <c r="V101" s="19"/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>
        <v>0</v>
      </c>
      <c r="BB101" s="19">
        <v>0</v>
      </c>
      <c r="BC101" s="19"/>
      <c r="BD101" s="19"/>
      <c r="BE101" s="19"/>
      <c r="BF101" s="19"/>
      <c r="BG101" s="16">
        <f t="shared" si="4"/>
        <v>0</v>
      </c>
      <c r="BH101" s="16">
        <f t="shared" si="4"/>
        <v>0</v>
      </c>
      <c r="BI101" s="16">
        <f t="shared" si="5"/>
        <v>0</v>
      </c>
      <c r="BJ101" s="16">
        <f t="shared" si="6"/>
        <v>0</v>
      </c>
      <c r="BK101" s="105">
        <f t="shared" si="7"/>
        <v>0</v>
      </c>
      <c r="BL101" s="106"/>
      <c r="BM101" s="105"/>
      <c r="BN101" s="106"/>
    </row>
    <row r="102" spans="1:66" ht="31.5" x14ac:dyDescent="0.3">
      <c r="A102" s="26">
        <v>62.960700000000003</v>
      </c>
      <c r="B102" s="107" t="s">
        <v>1140</v>
      </c>
      <c r="C102" s="19">
        <v>0</v>
      </c>
      <c r="D102" s="19"/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/>
      <c r="P102" s="19"/>
      <c r="Q102" s="108">
        <v>0</v>
      </c>
      <c r="R102" s="108">
        <v>0</v>
      </c>
      <c r="S102" s="19">
        <v>0</v>
      </c>
      <c r="T102" s="19">
        <v>0</v>
      </c>
      <c r="U102" s="19"/>
      <c r="V102" s="19"/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>
        <v>0</v>
      </c>
      <c r="BB102" s="19">
        <v>0</v>
      </c>
      <c r="BC102" s="19"/>
      <c r="BD102" s="19"/>
      <c r="BE102" s="19"/>
      <c r="BF102" s="19"/>
      <c r="BG102" s="16">
        <f t="shared" si="4"/>
        <v>0</v>
      </c>
      <c r="BH102" s="16">
        <f t="shared" si="4"/>
        <v>0</v>
      </c>
      <c r="BI102" s="58">
        <f t="shared" si="5"/>
        <v>0</v>
      </c>
      <c r="BJ102" s="58">
        <f t="shared" si="6"/>
        <v>0</v>
      </c>
      <c r="BK102" s="105">
        <f t="shared" si="7"/>
        <v>0</v>
      </c>
      <c r="BL102" s="106"/>
      <c r="BM102" s="105"/>
      <c r="BN102" s="106"/>
    </row>
    <row r="103" spans="1:66" ht="31.5" x14ac:dyDescent="0.3">
      <c r="A103" s="26">
        <v>65.200699999999998</v>
      </c>
      <c r="B103" s="107" t="s">
        <v>1141</v>
      </c>
      <c r="C103" s="19">
        <v>0</v>
      </c>
      <c r="D103" s="19"/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/>
      <c r="P103" s="19"/>
      <c r="Q103" s="108">
        <v>0</v>
      </c>
      <c r="R103" s="108">
        <v>0</v>
      </c>
      <c r="S103" s="19">
        <v>0</v>
      </c>
      <c r="T103" s="19">
        <v>0</v>
      </c>
      <c r="U103" s="19"/>
      <c r="V103" s="19"/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9">
        <v>0</v>
      </c>
      <c r="AL103" s="19">
        <v>0</v>
      </c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>
        <v>0</v>
      </c>
      <c r="BB103" s="19">
        <v>0</v>
      </c>
      <c r="BC103" s="19"/>
      <c r="BD103" s="19"/>
      <c r="BE103" s="19"/>
      <c r="BF103" s="19"/>
      <c r="BG103" s="16">
        <f t="shared" si="4"/>
        <v>0</v>
      </c>
      <c r="BH103" s="16">
        <f t="shared" si="4"/>
        <v>0</v>
      </c>
      <c r="BI103" s="16">
        <f t="shared" si="5"/>
        <v>0</v>
      </c>
      <c r="BJ103" s="16">
        <f t="shared" si="6"/>
        <v>0</v>
      </c>
      <c r="BK103" s="105">
        <f t="shared" si="7"/>
        <v>0</v>
      </c>
      <c r="BL103" s="106"/>
      <c r="BM103" s="105"/>
      <c r="BN103" s="106"/>
    </row>
    <row r="104" spans="1:66" x14ac:dyDescent="0.3">
      <c r="A104" s="26">
        <v>65.500699999999995</v>
      </c>
      <c r="B104" s="107" t="s">
        <v>1142</v>
      </c>
      <c r="C104" s="19">
        <v>0</v>
      </c>
      <c r="D104" s="19"/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/>
      <c r="P104" s="19"/>
      <c r="Q104" s="108">
        <v>0</v>
      </c>
      <c r="R104" s="108">
        <v>0</v>
      </c>
      <c r="S104" s="19">
        <v>0</v>
      </c>
      <c r="T104" s="19">
        <v>0</v>
      </c>
      <c r="U104" s="19"/>
      <c r="V104" s="19"/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>
        <v>0</v>
      </c>
      <c r="BB104" s="19">
        <v>0</v>
      </c>
      <c r="BC104" s="19"/>
      <c r="BD104" s="19"/>
      <c r="BE104" s="19"/>
      <c r="BF104" s="19"/>
      <c r="BG104" s="16">
        <f t="shared" si="4"/>
        <v>0</v>
      </c>
      <c r="BH104" s="16">
        <f t="shared" si="4"/>
        <v>0</v>
      </c>
      <c r="BI104" s="16">
        <f t="shared" si="5"/>
        <v>0</v>
      </c>
      <c r="BJ104" s="16">
        <f t="shared" si="6"/>
        <v>0</v>
      </c>
      <c r="BK104" s="105">
        <f t="shared" si="7"/>
        <v>0</v>
      </c>
      <c r="BL104" s="106"/>
      <c r="BM104" s="105"/>
      <c r="BN104" s="106"/>
    </row>
    <row r="105" spans="1:66" x14ac:dyDescent="0.3">
      <c r="A105" s="26">
        <v>65.600699999999989</v>
      </c>
      <c r="B105" s="107" t="s">
        <v>1143</v>
      </c>
      <c r="C105" s="19">
        <v>0</v>
      </c>
      <c r="D105" s="19">
        <v>0</v>
      </c>
      <c r="E105" s="19">
        <v>0</v>
      </c>
      <c r="F105" s="19">
        <v>0</v>
      </c>
      <c r="G105" s="19">
        <v>0</v>
      </c>
      <c r="H105" s="19">
        <v>2305462.75</v>
      </c>
      <c r="I105" s="19">
        <v>0</v>
      </c>
      <c r="J105" s="19">
        <v>2305462.75</v>
      </c>
      <c r="K105" s="19">
        <v>0</v>
      </c>
      <c r="L105" s="19">
        <v>4539</v>
      </c>
      <c r="M105" s="21">
        <v>0</v>
      </c>
      <c r="N105" s="20">
        <v>9287</v>
      </c>
      <c r="O105" s="21"/>
      <c r="P105" s="20">
        <v>101762</v>
      </c>
      <c r="Q105" s="108">
        <v>0</v>
      </c>
      <c r="R105" s="108">
        <v>0</v>
      </c>
      <c r="S105" s="24">
        <v>0</v>
      </c>
      <c r="T105" s="20">
        <v>17014</v>
      </c>
      <c r="U105" s="19"/>
      <c r="V105" s="19">
        <v>83912</v>
      </c>
      <c r="W105" s="21">
        <v>0</v>
      </c>
      <c r="X105" s="20">
        <v>149076</v>
      </c>
      <c r="Y105" s="19">
        <v>0</v>
      </c>
      <c r="Z105" s="19">
        <v>17778</v>
      </c>
      <c r="AA105" s="19">
        <v>0</v>
      </c>
      <c r="AB105" s="19">
        <v>0</v>
      </c>
      <c r="AC105" s="21">
        <v>0</v>
      </c>
      <c r="AD105" s="20">
        <v>45820</v>
      </c>
      <c r="AE105" s="19">
        <v>0</v>
      </c>
      <c r="AF105" s="19">
        <v>0</v>
      </c>
      <c r="AG105" s="19">
        <v>0</v>
      </c>
      <c r="AH105" s="19">
        <v>0</v>
      </c>
      <c r="AI105" s="21">
        <v>0</v>
      </c>
      <c r="AJ105" s="21">
        <v>649425.69999999995</v>
      </c>
      <c r="AK105" s="19">
        <v>0</v>
      </c>
      <c r="AL105" s="19">
        <v>0</v>
      </c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>
        <v>0</v>
      </c>
      <c r="BB105" s="19">
        <v>0</v>
      </c>
      <c r="BC105" s="19"/>
      <c r="BD105" s="19"/>
      <c r="BE105" s="19"/>
      <c r="BF105" s="19"/>
      <c r="BG105" s="16">
        <f t="shared" si="4"/>
        <v>0</v>
      </c>
      <c r="BH105" s="16">
        <f t="shared" si="4"/>
        <v>5689539.2000000002</v>
      </c>
      <c r="BI105" s="16">
        <f t="shared" si="5"/>
        <v>0</v>
      </c>
      <c r="BJ105" s="16">
        <f t="shared" si="6"/>
        <v>5689539.2000000002</v>
      </c>
      <c r="BK105" s="105">
        <f t="shared" si="7"/>
        <v>0</v>
      </c>
      <c r="BL105" s="106"/>
      <c r="BM105" s="105"/>
      <c r="BN105" s="106"/>
    </row>
    <row r="106" spans="1:66" s="130" customFormat="1" ht="31.5" x14ac:dyDescent="0.3">
      <c r="A106" s="127">
        <v>65.700699999999998</v>
      </c>
      <c r="B106" s="128" t="s">
        <v>1144</v>
      </c>
      <c r="C106" s="19"/>
      <c r="D106" s="19"/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/>
      <c r="P106" s="19"/>
      <c r="Q106" s="108">
        <v>0</v>
      </c>
      <c r="R106" s="109">
        <v>1981460</v>
      </c>
      <c r="S106" s="19">
        <v>0</v>
      </c>
      <c r="T106" s="19">
        <v>0</v>
      </c>
      <c r="U106" s="19"/>
      <c r="V106" s="19">
        <v>11100123.690000001</v>
      </c>
      <c r="W106" s="19">
        <v>0</v>
      </c>
      <c r="X106" s="19">
        <v>0</v>
      </c>
      <c r="Y106" s="19">
        <v>0</v>
      </c>
      <c r="Z106" s="19">
        <v>0</v>
      </c>
      <c r="AA106" s="21">
        <v>0</v>
      </c>
      <c r="AB106" s="21">
        <v>5217668.9000000004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>
        <v>0</v>
      </c>
      <c r="BB106" s="19">
        <v>0</v>
      </c>
      <c r="BC106" s="19"/>
      <c r="BD106" s="19"/>
      <c r="BE106" s="19"/>
      <c r="BF106" s="19"/>
      <c r="BG106" s="16">
        <f t="shared" si="4"/>
        <v>0</v>
      </c>
      <c r="BH106" s="16">
        <f t="shared" si="4"/>
        <v>18299252.590000004</v>
      </c>
      <c r="BI106" s="129">
        <f t="shared" si="5"/>
        <v>0</v>
      </c>
      <c r="BJ106" s="129">
        <f t="shared" si="6"/>
        <v>18299252.590000004</v>
      </c>
      <c r="BK106" s="105">
        <f t="shared" si="7"/>
        <v>5217668.9000000004</v>
      </c>
      <c r="BL106" s="106"/>
      <c r="BM106" s="105"/>
      <c r="BN106" s="106"/>
    </row>
    <row r="107" spans="1:66" s="130" customFormat="1" x14ac:dyDescent="0.3">
      <c r="A107" s="127">
        <v>65.800699999999992</v>
      </c>
      <c r="B107" s="128" t="s">
        <v>1136</v>
      </c>
      <c r="C107" s="19">
        <v>0</v>
      </c>
      <c r="D107" s="19">
        <v>5351518.71</v>
      </c>
      <c r="E107" s="21">
        <v>0</v>
      </c>
      <c r="F107" s="20">
        <v>8114847</v>
      </c>
      <c r="G107" s="19">
        <v>0</v>
      </c>
      <c r="H107" s="19">
        <v>22126844</v>
      </c>
      <c r="I107" s="19">
        <v>0</v>
      </c>
      <c r="J107" s="19">
        <v>22126844</v>
      </c>
      <c r="K107" s="19">
        <v>0</v>
      </c>
      <c r="L107" s="19">
        <v>0</v>
      </c>
      <c r="M107" s="21">
        <v>0</v>
      </c>
      <c r="N107" s="20">
        <v>5289760</v>
      </c>
      <c r="O107" s="21"/>
      <c r="P107" s="20">
        <v>3205939.9299999997</v>
      </c>
      <c r="Q107" s="108">
        <v>0</v>
      </c>
      <c r="R107" s="109">
        <v>3269004</v>
      </c>
      <c r="S107" s="24">
        <v>0</v>
      </c>
      <c r="T107" s="20">
        <v>2070339.26</v>
      </c>
      <c r="U107" s="19"/>
      <c r="V107" s="19">
        <v>701117</v>
      </c>
      <c r="W107" s="21">
        <v>0</v>
      </c>
      <c r="X107" s="20">
        <v>6326430</v>
      </c>
      <c r="Y107" s="19">
        <v>0</v>
      </c>
      <c r="Z107" s="19">
        <v>155219.27000000002</v>
      </c>
      <c r="AA107" s="21">
        <v>0</v>
      </c>
      <c r="AB107" s="21">
        <v>255045</v>
      </c>
      <c r="AC107" s="21">
        <v>0</v>
      </c>
      <c r="AD107" s="20">
        <v>4396252.49</v>
      </c>
      <c r="AE107" s="19">
        <v>0</v>
      </c>
      <c r="AF107" s="19">
        <v>17531849.02</v>
      </c>
      <c r="AG107" s="21">
        <v>0</v>
      </c>
      <c r="AH107" s="20">
        <v>2572940.98</v>
      </c>
      <c r="AI107" s="21">
        <v>0</v>
      </c>
      <c r="AJ107" s="21">
        <v>1481747.2399999998</v>
      </c>
      <c r="AK107" s="21">
        <v>0</v>
      </c>
      <c r="AL107" s="20">
        <v>2323268.1800000002</v>
      </c>
      <c r="AM107" s="19"/>
      <c r="AN107" s="19">
        <v>11611</v>
      </c>
      <c r="AO107" s="19"/>
      <c r="AP107" s="19">
        <v>15984</v>
      </c>
      <c r="AQ107" s="21">
        <v>0</v>
      </c>
      <c r="AR107" s="20">
        <v>32286</v>
      </c>
      <c r="AS107" s="19"/>
      <c r="AT107" s="20">
        <v>42134</v>
      </c>
      <c r="AU107" s="19">
        <v>0</v>
      </c>
      <c r="AV107" s="19">
        <v>113094</v>
      </c>
      <c r="AW107" s="19"/>
      <c r="AX107" s="19">
        <v>1887905</v>
      </c>
      <c r="AY107" s="19"/>
      <c r="AZ107" s="19"/>
      <c r="BA107" s="19">
        <v>0</v>
      </c>
      <c r="BB107" s="19">
        <v>28928761</v>
      </c>
      <c r="BC107" s="19"/>
      <c r="BD107" s="19"/>
      <c r="BE107" s="19"/>
      <c r="BF107" s="19"/>
      <c r="BG107" s="16">
        <f t="shared" si="4"/>
        <v>0</v>
      </c>
      <c r="BH107" s="16">
        <f t="shared" si="4"/>
        <v>138330741.07999998</v>
      </c>
      <c r="BI107" s="129">
        <f t="shared" si="5"/>
        <v>0</v>
      </c>
      <c r="BJ107" s="129">
        <f t="shared" si="6"/>
        <v>138330741.07999998</v>
      </c>
      <c r="BK107" s="105">
        <f t="shared" si="7"/>
        <v>255045</v>
      </c>
      <c r="BL107" s="106"/>
      <c r="BM107" s="105"/>
      <c r="BN107" s="106"/>
    </row>
    <row r="108" spans="1:66" s="130" customFormat="1" x14ac:dyDescent="0.3">
      <c r="A108" s="127">
        <v>65.900700000000001</v>
      </c>
      <c r="B108" s="128" t="s">
        <v>1145</v>
      </c>
      <c r="C108" s="19">
        <v>0</v>
      </c>
      <c r="D108" s="19">
        <v>1246226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/>
      <c r="P108" s="19"/>
      <c r="Q108" s="108">
        <v>0</v>
      </c>
      <c r="R108" s="108">
        <v>0</v>
      </c>
      <c r="S108" s="19">
        <v>0</v>
      </c>
      <c r="T108" s="19">
        <v>0</v>
      </c>
      <c r="U108" s="19"/>
      <c r="V108" s="19"/>
      <c r="W108" s="19">
        <v>0</v>
      </c>
      <c r="X108" s="19">
        <v>0</v>
      </c>
      <c r="Y108" s="19">
        <v>0</v>
      </c>
      <c r="Z108" s="19">
        <v>0</v>
      </c>
      <c r="AA108" s="21">
        <v>0</v>
      </c>
      <c r="AB108" s="21">
        <v>73604</v>
      </c>
      <c r="AC108" s="21">
        <v>0</v>
      </c>
      <c r="AD108" s="20">
        <v>807915</v>
      </c>
      <c r="AE108" s="19">
        <v>0</v>
      </c>
      <c r="AF108" s="19">
        <v>0</v>
      </c>
      <c r="AG108" s="19">
        <v>0</v>
      </c>
      <c r="AH108" s="19">
        <v>0</v>
      </c>
      <c r="AI108" s="21">
        <v>0</v>
      </c>
      <c r="AJ108" s="21">
        <v>1394112.06</v>
      </c>
      <c r="AK108" s="21">
        <v>0</v>
      </c>
      <c r="AL108" s="21">
        <v>6579</v>
      </c>
      <c r="AM108" s="19"/>
      <c r="AN108" s="19"/>
      <c r="AO108" s="19"/>
      <c r="AP108" s="19">
        <v>1889</v>
      </c>
      <c r="AQ108" s="19"/>
      <c r="AR108" s="19"/>
      <c r="AS108" s="19"/>
      <c r="AT108" s="19"/>
      <c r="AU108" s="19">
        <v>0</v>
      </c>
      <c r="AV108" s="19">
        <v>0</v>
      </c>
      <c r="AW108" s="19"/>
      <c r="AX108" s="19"/>
      <c r="AY108" s="19"/>
      <c r="AZ108" s="19">
        <v>510120.48</v>
      </c>
      <c r="BA108" s="19">
        <v>0</v>
      </c>
      <c r="BB108" s="19">
        <v>0</v>
      </c>
      <c r="BC108" s="19"/>
      <c r="BD108" s="19"/>
      <c r="BE108" s="19"/>
      <c r="BF108" s="19"/>
      <c r="BG108" s="16">
        <f t="shared" si="4"/>
        <v>0</v>
      </c>
      <c r="BH108" s="16">
        <f t="shared" si="4"/>
        <v>4040445.54</v>
      </c>
      <c r="BI108" s="129">
        <f t="shared" si="5"/>
        <v>0</v>
      </c>
      <c r="BJ108" s="129">
        <f t="shared" si="6"/>
        <v>4040445.54</v>
      </c>
      <c r="BK108" s="105">
        <f t="shared" si="7"/>
        <v>73604</v>
      </c>
      <c r="BL108" s="106"/>
      <c r="BM108" s="105"/>
      <c r="BN108" s="106"/>
    </row>
    <row r="109" spans="1:66" x14ac:dyDescent="0.3">
      <c r="A109" s="26">
        <v>70.102699999999999</v>
      </c>
      <c r="B109" s="107" t="s">
        <v>1146</v>
      </c>
      <c r="C109" s="19"/>
      <c r="D109" s="19"/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/>
      <c r="P109" s="19"/>
      <c r="Q109" s="109">
        <v>5096907</v>
      </c>
      <c r="R109" s="108">
        <v>0</v>
      </c>
      <c r="S109" s="19">
        <v>0</v>
      </c>
      <c r="T109" s="19">
        <v>0</v>
      </c>
      <c r="U109" s="19"/>
      <c r="V109" s="19"/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9">
        <v>0</v>
      </c>
      <c r="AL109" s="19">
        <v>0</v>
      </c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>
        <v>0</v>
      </c>
      <c r="BB109" s="19">
        <v>0</v>
      </c>
      <c r="BC109" s="19"/>
      <c r="BD109" s="19"/>
      <c r="BE109" s="19"/>
      <c r="BF109" s="19"/>
      <c r="BG109" s="16">
        <f t="shared" si="4"/>
        <v>5096907</v>
      </c>
      <c r="BH109" s="16">
        <f t="shared" si="4"/>
        <v>0</v>
      </c>
      <c r="BI109" s="131">
        <f t="shared" si="5"/>
        <v>5096907</v>
      </c>
      <c r="BJ109" s="131">
        <f t="shared" si="6"/>
        <v>0</v>
      </c>
      <c r="BK109" s="105">
        <f t="shared" si="7"/>
        <v>0</v>
      </c>
      <c r="BL109" s="106"/>
      <c r="BM109" s="105"/>
      <c r="BN109" s="106"/>
    </row>
    <row r="110" spans="1:66" x14ac:dyDescent="0.3">
      <c r="A110" s="26">
        <v>70.108699999999999</v>
      </c>
      <c r="B110" s="107" t="s">
        <v>1147</v>
      </c>
      <c r="C110" s="19"/>
      <c r="D110" s="19"/>
      <c r="E110" s="19">
        <v>0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/>
      <c r="P110" s="19"/>
      <c r="Q110" s="108">
        <v>0</v>
      </c>
      <c r="R110" s="108">
        <v>0</v>
      </c>
      <c r="S110" s="19">
        <v>0</v>
      </c>
      <c r="T110" s="19">
        <v>0</v>
      </c>
      <c r="U110" s="19"/>
      <c r="V110" s="19"/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0</v>
      </c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>
        <v>5870053564</v>
      </c>
      <c r="BB110" s="19">
        <v>0</v>
      </c>
      <c r="BC110" s="19"/>
      <c r="BD110" s="19"/>
      <c r="BE110" s="19"/>
      <c r="BF110" s="19"/>
      <c r="BG110" s="16">
        <f t="shared" si="4"/>
        <v>5870053564</v>
      </c>
      <c r="BH110" s="16">
        <f t="shared" si="4"/>
        <v>0</v>
      </c>
      <c r="BI110" s="131">
        <f t="shared" si="5"/>
        <v>5870053564</v>
      </c>
      <c r="BJ110" s="131">
        <f t="shared" si="6"/>
        <v>0</v>
      </c>
      <c r="BK110" s="105">
        <f t="shared" si="7"/>
        <v>0</v>
      </c>
      <c r="BL110" s="106"/>
      <c r="BM110" s="105"/>
      <c r="BN110" s="106"/>
    </row>
    <row r="111" spans="1:66" x14ac:dyDescent="0.3">
      <c r="A111" s="26">
        <v>70.109700000000004</v>
      </c>
      <c r="B111" s="107" t="s">
        <v>1148</v>
      </c>
      <c r="C111" s="19"/>
      <c r="D111" s="19"/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/>
      <c r="P111" s="19"/>
      <c r="Q111" s="108">
        <v>0</v>
      </c>
      <c r="R111" s="108">
        <v>0</v>
      </c>
      <c r="S111" s="19">
        <v>0</v>
      </c>
      <c r="T111" s="19">
        <v>0</v>
      </c>
      <c r="U111" s="19"/>
      <c r="V111" s="19"/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>
        <v>0</v>
      </c>
      <c r="BB111" s="19">
        <v>0</v>
      </c>
      <c r="BC111" s="19"/>
      <c r="BD111" s="19"/>
      <c r="BE111" s="19"/>
      <c r="BF111" s="19"/>
      <c r="BG111" s="16">
        <f t="shared" si="4"/>
        <v>0</v>
      </c>
      <c r="BH111" s="16">
        <f t="shared" si="4"/>
        <v>0</v>
      </c>
      <c r="BI111" s="131">
        <f t="shared" si="5"/>
        <v>0</v>
      </c>
      <c r="BJ111" s="131">
        <f t="shared" si="6"/>
        <v>0</v>
      </c>
      <c r="BK111" s="105">
        <f t="shared" si="7"/>
        <v>0</v>
      </c>
      <c r="BL111" s="106"/>
      <c r="BM111" s="105"/>
      <c r="BN111" s="106"/>
    </row>
    <row r="112" spans="1:66" ht="31.5" x14ac:dyDescent="0.3">
      <c r="A112" s="26">
        <v>70.110699999999994</v>
      </c>
      <c r="B112" s="107" t="s">
        <v>1149</v>
      </c>
      <c r="C112" s="19"/>
      <c r="D112" s="19"/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/>
      <c r="P112" s="19"/>
      <c r="Q112" s="108">
        <v>0</v>
      </c>
      <c r="R112" s="108">
        <v>0</v>
      </c>
      <c r="S112" s="19">
        <v>0</v>
      </c>
      <c r="T112" s="19">
        <v>0</v>
      </c>
      <c r="U112" s="19"/>
      <c r="V112" s="19"/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>
        <v>946380877</v>
      </c>
      <c r="BB112" s="19">
        <v>0</v>
      </c>
      <c r="BC112" s="19"/>
      <c r="BD112" s="19"/>
      <c r="BE112" s="19"/>
      <c r="BF112" s="19"/>
      <c r="BG112" s="16">
        <f t="shared" si="4"/>
        <v>946380877</v>
      </c>
      <c r="BH112" s="16">
        <f t="shared" si="4"/>
        <v>0</v>
      </c>
      <c r="BI112" s="131">
        <f t="shared" si="5"/>
        <v>946380877</v>
      </c>
      <c r="BJ112" s="131">
        <f t="shared" si="6"/>
        <v>0</v>
      </c>
      <c r="BK112" s="105">
        <f t="shared" si="7"/>
        <v>0</v>
      </c>
      <c r="BL112" s="106"/>
      <c r="BM112" s="105"/>
      <c r="BN112" s="106"/>
    </row>
    <row r="113" spans="1:66" ht="31.5" x14ac:dyDescent="0.3">
      <c r="A113" s="26">
        <v>70.111699999999999</v>
      </c>
      <c r="B113" s="107" t="s">
        <v>1150</v>
      </c>
      <c r="C113" s="19"/>
      <c r="D113" s="19"/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/>
      <c r="P113" s="19"/>
      <c r="Q113" s="108">
        <v>0</v>
      </c>
      <c r="R113" s="108">
        <v>0</v>
      </c>
      <c r="S113" s="19">
        <v>0</v>
      </c>
      <c r="T113" s="19">
        <v>0</v>
      </c>
      <c r="U113" s="19"/>
      <c r="V113" s="19"/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>
        <v>236094057</v>
      </c>
      <c r="BB113" s="19">
        <v>0</v>
      </c>
      <c r="BC113" s="19"/>
      <c r="BD113" s="19"/>
      <c r="BE113" s="19"/>
      <c r="BF113" s="19"/>
      <c r="BG113" s="16">
        <f t="shared" si="4"/>
        <v>236094057</v>
      </c>
      <c r="BH113" s="16">
        <f t="shared" si="4"/>
        <v>0</v>
      </c>
      <c r="BI113" s="131">
        <f t="shared" si="5"/>
        <v>236094057</v>
      </c>
      <c r="BJ113" s="131">
        <f t="shared" si="6"/>
        <v>0</v>
      </c>
      <c r="BK113" s="105">
        <f t="shared" si="7"/>
        <v>0</v>
      </c>
      <c r="BL113" s="106"/>
      <c r="BM113" s="105"/>
      <c r="BN113" s="106"/>
    </row>
    <row r="114" spans="1:66" ht="31.5" x14ac:dyDescent="0.3">
      <c r="A114" s="26">
        <v>70.112700000000004</v>
      </c>
      <c r="B114" s="107" t="s">
        <v>1151</v>
      </c>
      <c r="C114" s="19"/>
      <c r="D114" s="19"/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/>
      <c r="P114" s="19"/>
      <c r="Q114" s="108">
        <v>0</v>
      </c>
      <c r="R114" s="108">
        <v>0</v>
      </c>
      <c r="S114" s="19">
        <v>0</v>
      </c>
      <c r="T114" s="19">
        <v>0</v>
      </c>
      <c r="U114" s="19"/>
      <c r="V114" s="19"/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>
        <v>677828323</v>
      </c>
      <c r="BB114" s="19">
        <v>0</v>
      </c>
      <c r="BC114" s="19"/>
      <c r="BD114" s="19"/>
      <c r="BE114" s="19"/>
      <c r="BF114" s="19"/>
      <c r="BG114" s="16">
        <f t="shared" si="4"/>
        <v>677828323</v>
      </c>
      <c r="BH114" s="16">
        <f t="shared" si="4"/>
        <v>0</v>
      </c>
      <c r="BI114" s="131">
        <f t="shared" si="5"/>
        <v>677828323</v>
      </c>
      <c r="BJ114" s="131">
        <f t="shared" si="6"/>
        <v>0</v>
      </c>
      <c r="BK114" s="105">
        <f t="shared" si="7"/>
        <v>0</v>
      </c>
      <c r="BL114" s="106"/>
      <c r="BM114" s="105"/>
      <c r="BN114" s="106"/>
    </row>
    <row r="115" spans="1:66" x14ac:dyDescent="0.3">
      <c r="A115" s="26">
        <v>70.113699999999994</v>
      </c>
      <c r="B115" s="107" t="s">
        <v>1152</v>
      </c>
      <c r="C115" s="19"/>
      <c r="D115" s="19"/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/>
      <c r="P115" s="19"/>
      <c r="Q115" s="108">
        <v>0</v>
      </c>
      <c r="R115" s="108">
        <v>0</v>
      </c>
      <c r="S115" s="19">
        <v>0</v>
      </c>
      <c r="T115" s="19">
        <v>0</v>
      </c>
      <c r="U115" s="19"/>
      <c r="V115" s="19"/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>
        <v>30249193</v>
      </c>
      <c r="BB115" s="19">
        <v>0</v>
      </c>
      <c r="BC115" s="19"/>
      <c r="BD115" s="19"/>
      <c r="BE115" s="19"/>
      <c r="BF115" s="19"/>
      <c r="BG115" s="16">
        <f t="shared" si="4"/>
        <v>30249193</v>
      </c>
      <c r="BH115" s="16">
        <f t="shared" si="4"/>
        <v>0</v>
      </c>
      <c r="BI115" s="131">
        <f t="shared" si="5"/>
        <v>30249193</v>
      </c>
      <c r="BJ115" s="131">
        <f t="shared" si="6"/>
        <v>0</v>
      </c>
      <c r="BK115" s="105">
        <f t="shared" si="7"/>
        <v>0</v>
      </c>
      <c r="BL115" s="106"/>
      <c r="BM115" s="105"/>
      <c r="BN115" s="106"/>
    </row>
    <row r="116" spans="1:66" ht="31.5" x14ac:dyDescent="0.3">
      <c r="A116" s="26">
        <v>70.114699999999999</v>
      </c>
      <c r="B116" s="107" t="s">
        <v>1153</v>
      </c>
      <c r="C116" s="19"/>
      <c r="D116" s="19"/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/>
      <c r="P116" s="19"/>
      <c r="Q116" s="108">
        <v>0</v>
      </c>
      <c r="R116" s="108">
        <v>0</v>
      </c>
      <c r="S116" s="19">
        <v>0</v>
      </c>
      <c r="T116" s="19">
        <v>0</v>
      </c>
      <c r="U116" s="19"/>
      <c r="V116" s="19"/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>
        <v>255703724</v>
      </c>
      <c r="BB116" s="19">
        <v>0</v>
      </c>
      <c r="BC116" s="19"/>
      <c r="BD116" s="19"/>
      <c r="BE116" s="19"/>
      <c r="BF116" s="19"/>
      <c r="BG116" s="16">
        <f t="shared" si="4"/>
        <v>255703724</v>
      </c>
      <c r="BH116" s="16">
        <f t="shared" si="4"/>
        <v>0</v>
      </c>
      <c r="BI116" s="131">
        <f t="shared" si="5"/>
        <v>255703724</v>
      </c>
      <c r="BJ116" s="131">
        <f t="shared" si="6"/>
        <v>0</v>
      </c>
      <c r="BK116" s="105">
        <f t="shared" si="7"/>
        <v>0</v>
      </c>
      <c r="BL116" s="106"/>
      <c r="BM116" s="105"/>
      <c r="BN116" s="106"/>
    </row>
    <row r="117" spans="1:66" ht="31.5" x14ac:dyDescent="0.3">
      <c r="A117" s="26">
        <v>70.115700000000004</v>
      </c>
      <c r="B117" s="107" t="s">
        <v>1154</v>
      </c>
      <c r="C117" s="19"/>
      <c r="D117" s="19"/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/>
      <c r="P117" s="19"/>
      <c r="Q117" s="108">
        <v>0</v>
      </c>
      <c r="R117" s="108">
        <v>0</v>
      </c>
      <c r="S117" s="19">
        <v>0</v>
      </c>
      <c r="T117" s="19">
        <v>0</v>
      </c>
      <c r="U117" s="19"/>
      <c r="V117" s="19"/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>
        <v>0</v>
      </c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>
        <v>748850973</v>
      </c>
      <c r="BB117" s="19">
        <v>0</v>
      </c>
      <c r="BC117" s="19"/>
      <c r="BD117" s="19"/>
      <c r="BE117" s="19"/>
      <c r="BF117" s="19"/>
      <c r="BG117" s="16">
        <f t="shared" si="4"/>
        <v>748850973</v>
      </c>
      <c r="BH117" s="16">
        <f t="shared" si="4"/>
        <v>0</v>
      </c>
      <c r="BI117" s="131">
        <f t="shared" si="5"/>
        <v>748850973</v>
      </c>
      <c r="BJ117" s="131">
        <f t="shared" si="6"/>
        <v>0</v>
      </c>
      <c r="BK117" s="105">
        <f t="shared" si="7"/>
        <v>0</v>
      </c>
      <c r="BL117" s="106"/>
      <c r="BM117" s="105"/>
      <c r="BN117" s="106"/>
    </row>
    <row r="118" spans="1:66" ht="31.5" x14ac:dyDescent="0.3">
      <c r="A118" s="26">
        <v>70.116699999999994</v>
      </c>
      <c r="B118" s="107" t="s">
        <v>1155</v>
      </c>
      <c r="C118" s="19"/>
      <c r="D118" s="19"/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/>
      <c r="P118" s="19"/>
      <c r="Q118" s="108">
        <v>0</v>
      </c>
      <c r="R118" s="108">
        <v>0</v>
      </c>
      <c r="S118" s="19">
        <v>0</v>
      </c>
      <c r="T118" s="19">
        <v>0</v>
      </c>
      <c r="U118" s="19"/>
      <c r="V118" s="19"/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>
        <v>0</v>
      </c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>
        <v>37124487</v>
      </c>
      <c r="BB118" s="19">
        <v>0</v>
      </c>
      <c r="BC118" s="19"/>
      <c r="BD118" s="19"/>
      <c r="BE118" s="19"/>
      <c r="BF118" s="19"/>
      <c r="BG118" s="16">
        <f t="shared" si="4"/>
        <v>37124487</v>
      </c>
      <c r="BH118" s="16">
        <f t="shared" si="4"/>
        <v>0</v>
      </c>
      <c r="BI118" s="131">
        <f t="shared" si="5"/>
        <v>37124487</v>
      </c>
      <c r="BJ118" s="131">
        <f t="shared" si="6"/>
        <v>0</v>
      </c>
      <c r="BK118" s="105">
        <f t="shared" si="7"/>
        <v>0</v>
      </c>
      <c r="BL118" s="106"/>
      <c r="BM118" s="105"/>
      <c r="BN118" s="106"/>
    </row>
    <row r="119" spans="1:66" x14ac:dyDescent="0.3">
      <c r="A119" s="26">
        <v>70.117699999999999</v>
      </c>
      <c r="B119" s="107" t="s">
        <v>1156</v>
      </c>
      <c r="C119" s="19"/>
      <c r="D119" s="19"/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/>
      <c r="P119" s="19"/>
      <c r="Q119" s="108">
        <v>0</v>
      </c>
      <c r="R119" s="108">
        <v>0</v>
      </c>
      <c r="S119" s="19">
        <v>0</v>
      </c>
      <c r="T119" s="19">
        <v>0</v>
      </c>
      <c r="U119" s="19"/>
      <c r="V119" s="19"/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0</v>
      </c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>
        <v>894164624</v>
      </c>
      <c r="BB119" s="19">
        <v>0</v>
      </c>
      <c r="BC119" s="19"/>
      <c r="BD119" s="19"/>
      <c r="BE119" s="19"/>
      <c r="BF119" s="19"/>
      <c r="BG119" s="16">
        <f t="shared" si="4"/>
        <v>894164624</v>
      </c>
      <c r="BH119" s="16">
        <f t="shared" si="4"/>
        <v>0</v>
      </c>
      <c r="BI119" s="131">
        <f t="shared" si="5"/>
        <v>894164624</v>
      </c>
      <c r="BJ119" s="131">
        <f t="shared" si="6"/>
        <v>0</v>
      </c>
      <c r="BK119" s="105">
        <f t="shared" si="7"/>
        <v>0</v>
      </c>
      <c r="BL119" s="106"/>
      <c r="BM119" s="105"/>
      <c r="BN119" s="106"/>
    </row>
    <row r="120" spans="1:66" ht="31.5" x14ac:dyDescent="0.3">
      <c r="A120" s="26">
        <v>70.118700000000004</v>
      </c>
      <c r="B120" s="107" t="s">
        <v>1157</v>
      </c>
      <c r="C120" s="19"/>
      <c r="D120" s="19"/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/>
      <c r="P120" s="19"/>
      <c r="Q120" s="108">
        <v>0</v>
      </c>
      <c r="R120" s="108">
        <v>0</v>
      </c>
      <c r="S120" s="19">
        <v>0</v>
      </c>
      <c r="T120" s="19">
        <v>0</v>
      </c>
      <c r="U120" s="19"/>
      <c r="V120" s="19"/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>
        <v>0</v>
      </c>
      <c r="BB120" s="19">
        <v>0</v>
      </c>
      <c r="BC120" s="19"/>
      <c r="BD120" s="19"/>
      <c r="BE120" s="19"/>
      <c r="BF120" s="19"/>
      <c r="BG120" s="16">
        <f t="shared" si="4"/>
        <v>0</v>
      </c>
      <c r="BH120" s="16">
        <f t="shared" si="4"/>
        <v>0</v>
      </c>
      <c r="BI120" s="131">
        <f t="shared" si="5"/>
        <v>0</v>
      </c>
      <c r="BJ120" s="131">
        <f t="shared" si="6"/>
        <v>0</v>
      </c>
      <c r="BK120" s="105">
        <f t="shared" si="7"/>
        <v>0</v>
      </c>
      <c r="BL120" s="106"/>
      <c r="BM120" s="105"/>
      <c r="BN120" s="106"/>
    </row>
    <row r="121" spans="1:66" ht="31.5" x14ac:dyDescent="0.3">
      <c r="A121" s="26">
        <v>70.119699999999995</v>
      </c>
      <c r="B121" s="107" t="s">
        <v>1158</v>
      </c>
      <c r="C121" s="19"/>
      <c r="D121" s="19"/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/>
      <c r="P121" s="19"/>
      <c r="Q121" s="108">
        <v>0</v>
      </c>
      <c r="R121" s="108">
        <v>0</v>
      </c>
      <c r="S121" s="19">
        <v>0</v>
      </c>
      <c r="T121" s="19">
        <v>0</v>
      </c>
      <c r="U121" s="19"/>
      <c r="V121" s="19"/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>
        <v>0</v>
      </c>
      <c r="BB121" s="19">
        <v>0</v>
      </c>
      <c r="BC121" s="19"/>
      <c r="BD121" s="19"/>
      <c r="BE121" s="19"/>
      <c r="BF121" s="19"/>
      <c r="BG121" s="16">
        <f t="shared" si="4"/>
        <v>0</v>
      </c>
      <c r="BH121" s="16">
        <f t="shared" si="4"/>
        <v>0</v>
      </c>
      <c r="BI121" s="131">
        <f t="shared" si="5"/>
        <v>0</v>
      </c>
      <c r="BJ121" s="131">
        <f t="shared" si="6"/>
        <v>0</v>
      </c>
      <c r="BK121" s="105">
        <f t="shared" si="7"/>
        <v>0</v>
      </c>
      <c r="BL121" s="106"/>
      <c r="BM121" s="105"/>
      <c r="BN121" s="106"/>
    </row>
    <row r="122" spans="1:66" x14ac:dyDescent="0.3">
      <c r="A122" s="26">
        <v>70.120699999999999</v>
      </c>
      <c r="B122" s="107" t="s">
        <v>1159</v>
      </c>
      <c r="C122" s="19"/>
      <c r="D122" s="19"/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/>
      <c r="P122" s="19"/>
      <c r="Q122" s="108">
        <v>0</v>
      </c>
      <c r="R122" s="108">
        <v>0</v>
      </c>
      <c r="S122" s="19">
        <v>0</v>
      </c>
      <c r="T122" s="19">
        <v>0</v>
      </c>
      <c r="U122" s="19"/>
      <c r="V122" s="19"/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>
        <v>0</v>
      </c>
      <c r="BB122" s="19">
        <v>0</v>
      </c>
      <c r="BC122" s="19"/>
      <c r="BD122" s="19"/>
      <c r="BE122" s="19"/>
      <c r="BF122" s="19"/>
      <c r="BG122" s="16">
        <f t="shared" si="4"/>
        <v>0</v>
      </c>
      <c r="BH122" s="16">
        <f t="shared" si="4"/>
        <v>0</v>
      </c>
      <c r="BI122" s="131">
        <f t="shared" si="5"/>
        <v>0</v>
      </c>
      <c r="BJ122" s="131">
        <f t="shared" si="6"/>
        <v>0</v>
      </c>
      <c r="BK122" s="105">
        <f t="shared" si="7"/>
        <v>0</v>
      </c>
      <c r="BL122" s="106"/>
      <c r="BM122" s="105"/>
      <c r="BN122" s="106"/>
    </row>
    <row r="123" spans="1:66" ht="31.5" x14ac:dyDescent="0.3">
      <c r="A123" s="26">
        <v>70.121700000000004</v>
      </c>
      <c r="B123" s="107" t="s">
        <v>1160</v>
      </c>
      <c r="C123" s="19"/>
      <c r="D123" s="19"/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/>
      <c r="P123" s="19"/>
      <c r="Q123" s="108">
        <v>0</v>
      </c>
      <c r="R123" s="108">
        <v>0</v>
      </c>
      <c r="S123" s="19">
        <v>0</v>
      </c>
      <c r="T123" s="19">
        <v>0</v>
      </c>
      <c r="U123" s="19"/>
      <c r="V123" s="19"/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>
        <v>0</v>
      </c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>
        <v>103195059</v>
      </c>
      <c r="BB123" s="19">
        <v>0</v>
      </c>
      <c r="BC123" s="19"/>
      <c r="BD123" s="19"/>
      <c r="BE123" s="19"/>
      <c r="BF123" s="19"/>
      <c r="BG123" s="16">
        <f t="shared" si="4"/>
        <v>103195059</v>
      </c>
      <c r="BH123" s="16">
        <f t="shared" si="4"/>
        <v>0</v>
      </c>
      <c r="BI123" s="131">
        <f t="shared" si="5"/>
        <v>103195059</v>
      </c>
      <c r="BJ123" s="131">
        <f t="shared" si="6"/>
        <v>0</v>
      </c>
      <c r="BK123" s="105">
        <f t="shared" si="7"/>
        <v>0</v>
      </c>
      <c r="BL123" s="106"/>
      <c r="BM123" s="105"/>
      <c r="BN123" s="106"/>
    </row>
    <row r="124" spans="1:66" ht="31.5" x14ac:dyDescent="0.3">
      <c r="A124" s="26">
        <v>70.122699999999995</v>
      </c>
      <c r="B124" s="107" t="s">
        <v>1161</v>
      </c>
      <c r="C124" s="19"/>
      <c r="D124" s="19"/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/>
      <c r="P124" s="19"/>
      <c r="Q124" s="108">
        <v>0</v>
      </c>
      <c r="R124" s="108">
        <v>0</v>
      </c>
      <c r="S124" s="19">
        <v>0</v>
      </c>
      <c r="T124" s="19">
        <v>0</v>
      </c>
      <c r="U124" s="19"/>
      <c r="V124" s="19"/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>
        <v>0</v>
      </c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>
        <v>76590037</v>
      </c>
      <c r="BB124" s="19">
        <v>0</v>
      </c>
      <c r="BC124" s="19"/>
      <c r="BD124" s="19"/>
      <c r="BE124" s="19"/>
      <c r="BF124" s="19"/>
      <c r="BG124" s="16">
        <f t="shared" si="4"/>
        <v>76590037</v>
      </c>
      <c r="BH124" s="16">
        <f t="shared" si="4"/>
        <v>0</v>
      </c>
      <c r="BI124" s="131">
        <f t="shared" si="5"/>
        <v>76590037</v>
      </c>
      <c r="BJ124" s="131">
        <f t="shared" si="6"/>
        <v>0</v>
      </c>
      <c r="BK124" s="105">
        <f t="shared" si="7"/>
        <v>0</v>
      </c>
      <c r="BL124" s="106"/>
      <c r="BM124" s="105"/>
      <c r="BN124" s="106"/>
    </row>
    <row r="125" spans="1:66" ht="31.5" x14ac:dyDescent="0.3">
      <c r="A125" s="26">
        <v>70.123699999999999</v>
      </c>
      <c r="B125" s="107" t="s">
        <v>1162</v>
      </c>
      <c r="C125" s="19"/>
      <c r="D125" s="19"/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/>
      <c r="P125" s="19"/>
      <c r="Q125" s="108">
        <v>0</v>
      </c>
      <c r="R125" s="108">
        <v>0</v>
      </c>
      <c r="S125" s="19">
        <v>0</v>
      </c>
      <c r="T125" s="19">
        <v>0</v>
      </c>
      <c r="U125" s="19"/>
      <c r="V125" s="19"/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19">
        <v>0</v>
      </c>
      <c r="AI125" s="19">
        <v>0</v>
      </c>
      <c r="AJ125" s="19">
        <v>0</v>
      </c>
      <c r="AK125" s="19">
        <v>0</v>
      </c>
      <c r="AL125" s="19">
        <v>0</v>
      </c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>
        <v>165306528</v>
      </c>
      <c r="BB125" s="19">
        <v>0</v>
      </c>
      <c r="BC125" s="19"/>
      <c r="BD125" s="19"/>
      <c r="BE125" s="19"/>
      <c r="BF125" s="19"/>
      <c r="BG125" s="16">
        <f t="shared" si="4"/>
        <v>165306528</v>
      </c>
      <c r="BH125" s="16">
        <f t="shared" si="4"/>
        <v>0</v>
      </c>
      <c r="BI125" s="131">
        <f t="shared" si="5"/>
        <v>165306528</v>
      </c>
      <c r="BJ125" s="131">
        <f t="shared" si="6"/>
        <v>0</v>
      </c>
      <c r="BK125" s="105">
        <f t="shared" si="7"/>
        <v>0</v>
      </c>
      <c r="BL125" s="106"/>
      <c r="BM125" s="105"/>
      <c r="BN125" s="106"/>
    </row>
    <row r="126" spans="1:66" ht="31.5" x14ac:dyDescent="0.3">
      <c r="A126" s="26">
        <v>70.124700000000004</v>
      </c>
      <c r="B126" s="107" t="s">
        <v>1163</v>
      </c>
      <c r="C126" s="19"/>
      <c r="D126" s="19"/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/>
      <c r="P126" s="19"/>
      <c r="Q126" s="108">
        <v>0</v>
      </c>
      <c r="R126" s="108">
        <v>0</v>
      </c>
      <c r="S126" s="19">
        <v>0</v>
      </c>
      <c r="T126" s="19">
        <v>0</v>
      </c>
      <c r="U126" s="19"/>
      <c r="V126" s="19"/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19">
        <v>0</v>
      </c>
      <c r="AI126" s="19">
        <v>0</v>
      </c>
      <c r="AJ126" s="19">
        <v>0</v>
      </c>
      <c r="AK126" s="19">
        <v>0</v>
      </c>
      <c r="AL126" s="19">
        <v>0</v>
      </c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>
        <v>51166947</v>
      </c>
      <c r="BB126" s="19">
        <v>0</v>
      </c>
      <c r="BC126" s="19"/>
      <c r="BD126" s="19"/>
      <c r="BE126" s="19"/>
      <c r="BF126" s="19"/>
      <c r="BG126" s="16">
        <f t="shared" si="4"/>
        <v>51166947</v>
      </c>
      <c r="BH126" s="16">
        <f t="shared" si="4"/>
        <v>0</v>
      </c>
      <c r="BI126" s="131">
        <f t="shared" si="5"/>
        <v>51166947</v>
      </c>
      <c r="BJ126" s="131">
        <f t="shared" si="6"/>
        <v>0</v>
      </c>
      <c r="BK126" s="105">
        <f t="shared" si="7"/>
        <v>0</v>
      </c>
      <c r="BL126" s="106"/>
      <c r="BM126" s="105"/>
      <c r="BN126" s="106"/>
    </row>
    <row r="127" spans="1:66" ht="31.5" x14ac:dyDescent="0.3">
      <c r="A127" s="26">
        <v>70.125699999999995</v>
      </c>
      <c r="B127" s="107" t="s">
        <v>1164</v>
      </c>
      <c r="C127" s="19"/>
      <c r="D127" s="19"/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/>
      <c r="P127" s="19"/>
      <c r="Q127" s="108">
        <v>0</v>
      </c>
      <c r="R127" s="108">
        <v>0</v>
      </c>
      <c r="S127" s="19">
        <v>0</v>
      </c>
      <c r="T127" s="19">
        <v>0</v>
      </c>
      <c r="U127" s="19"/>
      <c r="V127" s="19"/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>
        <v>0</v>
      </c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>
        <v>72285889</v>
      </c>
      <c r="BB127" s="19">
        <v>0</v>
      </c>
      <c r="BC127" s="19"/>
      <c r="BD127" s="19"/>
      <c r="BE127" s="19"/>
      <c r="BF127" s="19"/>
      <c r="BG127" s="16">
        <f t="shared" si="4"/>
        <v>72285889</v>
      </c>
      <c r="BH127" s="16">
        <f t="shared" si="4"/>
        <v>0</v>
      </c>
      <c r="BI127" s="131">
        <f t="shared" si="5"/>
        <v>72285889</v>
      </c>
      <c r="BJ127" s="131">
        <f t="shared" si="6"/>
        <v>0</v>
      </c>
      <c r="BK127" s="105">
        <f t="shared" si="7"/>
        <v>0</v>
      </c>
      <c r="BL127" s="106"/>
      <c r="BM127" s="105"/>
      <c r="BN127" s="106"/>
    </row>
    <row r="128" spans="1:66" ht="31.5" x14ac:dyDescent="0.3">
      <c r="A128" s="26">
        <v>70.1267</v>
      </c>
      <c r="B128" s="107" t="s">
        <v>1165</v>
      </c>
      <c r="C128" s="19"/>
      <c r="D128" s="19"/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/>
      <c r="P128" s="19"/>
      <c r="Q128" s="108">
        <v>0</v>
      </c>
      <c r="R128" s="108">
        <v>0</v>
      </c>
      <c r="S128" s="19">
        <v>0</v>
      </c>
      <c r="T128" s="19">
        <v>0</v>
      </c>
      <c r="U128" s="19"/>
      <c r="V128" s="19"/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>
        <v>0</v>
      </c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>
        <v>62622824</v>
      </c>
      <c r="BB128" s="19">
        <v>0</v>
      </c>
      <c r="BC128" s="19"/>
      <c r="BD128" s="19"/>
      <c r="BE128" s="19"/>
      <c r="BF128" s="19"/>
      <c r="BG128" s="16">
        <f t="shared" si="4"/>
        <v>62622824</v>
      </c>
      <c r="BH128" s="16">
        <f t="shared" si="4"/>
        <v>0</v>
      </c>
      <c r="BI128" s="131">
        <f t="shared" si="5"/>
        <v>62622824</v>
      </c>
      <c r="BJ128" s="131">
        <f t="shared" si="6"/>
        <v>0</v>
      </c>
      <c r="BK128" s="105">
        <f t="shared" si="7"/>
        <v>0</v>
      </c>
      <c r="BL128" s="106"/>
      <c r="BM128" s="105"/>
      <c r="BN128" s="106"/>
    </row>
    <row r="129" spans="1:66" ht="31.5" x14ac:dyDescent="0.3">
      <c r="A129" s="12">
        <v>70.127700000000004</v>
      </c>
      <c r="B129" s="107" t="s">
        <v>1166</v>
      </c>
      <c r="C129" s="19"/>
      <c r="D129" s="19"/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/>
      <c r="P129" s="19"/>
      <c r="Q129" s="108">
        <v>0</v>
      </c>
      <c r="R129" s="108">
        <v>0</v>
      </c>
      <c r="S129" s="19">
        <v>0</v>
      </c>
      <c r="T129" s="19">
        <v>0</v>
      </c>
      <c r="U129" s="19"/>
      <c r="V129" s="19"/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19">
        <v>0</v>
      </c>
      <c r="AL129" s="19">
        <v>0</v>
      </c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>
        <v>12609044</v>
      </c>
      <c r="BB129" s="19">
        <v>0</v>
      </c>
      <c r="BC129" s="19"/>
      <c r="BD129" s="19"/>
      <c r="BE129" s="19"/>
      <c r="BF129" s="19"/>
      <c r="BG129" s="16">
        <f t="shared" si="4"/>
        <v>12609044</v>
      </c>
      <c r="BH129" s="16">
        <f t="shared" si="4"/>
        <v>0</v>
      </c>
      <c r="BI129" s="131">
        <f t="shared" si="5"/>
        <v>12609044</v>
      </c>
      <c r="BJ129" s="131">
        <f t="shared" si="6"/>
        <v>0</v>
      </c>
      <c r="BK129" s="105">
        <f t="shared" si="7"/>
        <v>0</v>
      </c>
      <c r="BL129" s="106"/>
      <c r="BM129" s="105"/>
      <c r="BN129" s="106"/>
    </row>
    <row r="130" spans="1:66" x14ac:dyDescent="0.3">
      <c r="A130" s="26">
        <v>70.128699999999995</v>
      </c>
      <c r="B130" s="107" t="s">
        <v>1167</v>
      </c>
      <c r="C130" s="19"/>
      <c r="D130" s="19"/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/>
      <c r="P130" s="19"/>
      <c r="Q130" s="108">
        <v>0</v>
      </c>
      <c r="R130" s="108">
        <v>0</v>
      </c>
      <c r="S130" s="19">
        <v>0</v>
      </c>
      <c r="T130" s="19">
        <v>0</v>
      </c>
      <c r="U130" s="19"/>
      <c r="V130" s="19"/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>
        <v>95716094</v>
      </c>
      <c r="BB130" s="19">
        <v>0</v>
      </c>
      <c r="BC130" s="19"/>
      <c r="BD130" s="19"/>
      <c r="BE130" s="19"/>
      <c r="BF130" s="19"/>
      <c r="BG130" s="16">
        <f t="shared" si="4"/>
        <v>95716094</v>
      </c>
      <c r="BH130" s="16">
        <f t="shared" si="4"/>
        <v>0</v>
      </c>
      <c r="BI130" s="131">
        <f t="shared" si="5"/>
        <v>95716094</v>
      </c>
      <c r="BJ130" s="131">
        <f t="shared" si="6"/>
        <v>0</v>
      </c>
      <c r="BK130" s="105">
        <f t="shared" si="7"/>
        <v>0</v>
      </c>
      <c r="BL130" s="106"/>
      <c r="BM130" s="105"/>
      <c r="BN130" s="106"/>
    </row>
    <row r="131" spans="1:66" ht="31.5" x14ac:dyDescent="0.3">
      <c r="A131" s="26">
        <v>70.1297</v>
      </c>
      <c r="B131" s="107" t="s">
        <v>1168</v>
      </c>
      <c r="C131" s="19"/>
      <c r="D131" s="19"/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/>
      <c r="P131" s="19"/>
      <c r="Q131" s="108">
        <v>0</v>
      </c>
      <c r="R131" s="108">
        <v>0</v>
      </c>
      <c r="S131" s="19">
        <v>0</v>
      </c>
      <c r="T131" s="19">
        <v>0</v>
      </c>
      <c r="U131" s="19"/>
      <c r="V131" s="19"/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19">
        <v>0</v>
      </c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>
        <v>13094442</v>
      </c>
      <c r="BB131" s="19">
        <v>0</v>
      </c>
      <c r="BC131" s="19"/>
      <c r="BD131" s="19"/>
      <c r="BE131" s="19"/>
      <c r="BF131" s="19"/>
      <c r="BG131" s="16">
        <f t="shared" si="4"/>
        <v>13094442</v>
      </c>
      <c r="BH131" s="16">
        <f t="shared" si="4"/>
        <v>0</v>
      </c>
      <c r="BI131" s="131">
        <f t="shared" si="5"/>
        <v>13094442</v>
      </c>
      <c r="BJ131" s="131">
        <f t="shared" si="6"/>
        <v>0</v>
      </c>
      <c r="BK131" s="105">
        <f t="shared" si="7"/>
        <v>0</v>
      </c>
      <c r="BL131" s="106"/>
      <c r="BM131" s="105"/>
      <c r="BN131" s="106"/>
    </row>
    <row r="132" spans="1:66" ht="31.5" x14ac:dyDescent="0.3">
      <c r="A132" s="26">
        <v>70.130700000000004</v>
      </c>
      <c r="B132" s="107" t="s">
        <v>1169</v>
      </c>
      <c r="C132" s="19"/>
      <c r="D132" s="19"/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/>
      <c r="P132" s="19"/>
      <c r="Q132" s="108">
        <v>0</v>
      </c>
      <c r="R132" s="108">
        <v>0</v>
      </c>
      <c r="S132" s="19">
        <v>0</v>
      </c>
      <c r="T132" s="19">
        <v>0</v>
      </c>
      <c r="U132" s="19"/>
      <c r="V132" s="19"/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>
        <v>0</v>
      </c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>
        <v>162219226</v>
      </c>
      <c r="BB132" s="19">
        <v>0</v>
      </c>
      <c r="BC132" s="19"/>
      <c r="BD132" s="19"/>
      <c r="BE132" s="19"/>
      <c r="BF132" s="19"/>
      <c r="BG132" s="16">
        <f t="shared" si="4"/>
        <v>162219226</v>
      </c>
      <c r="BH132" s="16">
        <f t="shared" si="4"/>
        <v>0</v>
      </c>
      <c r="BI132" s="131">
        <f t="shared" si="5"/>
        <v>162219226</v>
      </c>
      <c r="BJ132" s="131">
        <f t="shared" si="6"/>
        <v>0</v>
      </c>
      <c r="BK132" s="105">
        <f t="shared" si="7"/>
        <v>0</v>
      </c>
      <c r="BL132" s="106"/>
      <c r="BM132" s="105"/>
      <c r="BN132" s="106"/>
    </row>
    <row r="133" spans="1:66" ht="47.25" x14ac:dyDescent="0.3">
      <c r="A133" s="26">
        <v>70.131699999999995</v>
      </c>
      <c r="B133" s="107" t="s">
        <v>1170</v>
      </c>
      <c r="C133" s="19"/>
      <c r="D133" s="19"/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/>
      <c r="P133" s="19"/>
      <c r="Q133" s="108">
        <v>0</v>
      </c>
      <c r="R133" s="108">
        <v>0</v>
      </c>
      <c r="S133" s="19">
        <v>0</v>
      </c>
      <c r="T133" s="19">
        <v>0</v>
      </c>
      <c r="U133" s="19"/>
      <c r="V133" s="19"/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0</v>
      </c>
      <c r="AL133" s="19">
        <v>0</v>
      </c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>
        <v>12349065</v>
      </c>
      <c r="BB133" s="19">
        <v>0</v>
      </c>
      <c r="BC133" s="19"/>
      <c r="BD133" s="19"/>
      <c r="BE133" s="19"/>
      <c r="BF133" s="19"/>
      <c r="BG133" s="16">
        <f t="shared" si="4"/>
        <v>12349065</v>
      </c>
      <c r="BH133" s="16">
        <f t="shared" si="4"/>
        <v>0</v>
      </c>
      <c r="BI133" s="131">
        <f t="shared" si="5"/>
        <v>12349065</v>
      </c>
      <c r="BJ133" s="131">
        <f t="shared" si="6"/>
        <v>0</v>
      </c>
      <c r="BK133" s="105">
        <f t="shared" si="7"/>
        <v>0</v>
      </c>
      <c r="BL133" s="106"/>
      <c r="BM133" s="105"/>
      <c r="BN133" s="106"/>
    </row>
    <row r="134" spans="1:66" ht="47.25" x14ac:dyDescent="0.3">
      <c r="A134" s="26">
        <v>70.1327</v>
      </c>
      <c r="B134" s="107" t="s">
        <v>1171</v>
      </c>
      <c r="C134" s="19"/>
      <c r="D134" s="19"/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/>
      <c r="P134" s="19"/>
      <c r="Q134" s="108">
        <v>0</v>
      </c>
      <c r="R134" s="108">
        <v>0</v>
      </c>
      <c r="S134" s="19">
        <v>0</v>
      </c>
      <c r="T134" s="19">
        <v>0</v>
      </c>
      <c r="U134" s="19"/>
      <c r="V134" s="19"/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>
        <v>0</v>
      </c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>
        <v>179100635</v>
      </c>
      <c r="BB134" s="19">
        <v>0</v>
      </c>
      <c r="BC134" s="19"/>
      <c r="BD134" s="19"/>
      <c r="BE134" s="19"/>
      <c r="BF134" s="19"/>
      <c r="BG134" s="16">
        <f t="shared" ref="BG134:BH197" si="8">C134+E134+G134+I134+K134+M134+O134+Q134+S134+U134+W134+Y134+AA134+AC134+AE134+AG134+AI134+AK134+AM134+AO134+AQ134+AS134+AU134+AW134+AY134+BA134+BC134+BE134</f>
        <v>179100635</v>
      </c>
      <c r="BH134" s="16">
        <f t="shared" si="8"/>
        <v>0</v>
      </c>
      <c r="BI134" s="131">
        <f t="shared" ref="BI134:BI197" si="9">IF(BG134-BH134&gt;0,BG134-BH134,0)</f>
        <v>179100635</v>
      </c>
      <c r="BJ134" s="131">
        <f t="shared" ref="BJ134:BJ197" si="10">IF(BH134-BG134&gt;0,BH134-BG134,0)</f>
        <v>0</v>
      </c>
      <c r="BK134" s="105">
        <f t="shared" ref="BK134:BK197" si="11">AA134+AB134</f>
        <v>0</v>
      </c>
      <c r="BL134" s="106"/>
      <c r="BM134" s="105"/>
      <c r="BN134" s="106"/>
    </row>
    <row r="135" spans="1:66" ht="47.25" x14ac:dyDescent="0.3">
      <c r="A135" s="26">
        <v>70.133700000000005</v>
      </c>
      <c r="B135" s="107" t="s">
        <v>1172</v>
      </c>
      <c r="C135" s="19"/>
      <c r="D135" s="19"/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/>
      <c r="P135" s="19"/>
      <c r="Q135" s="108">
        <v>0</v>
      </c>
      <c r="R135" s="108">
        <v>0</v>
      </c>
      <c r="S135" s="19">
        <v>0</v>
      </c>
      <c r="T135" s="19">
        <v>0</v>
      </c>
      <c r="U135" s="19"/>
      <c r="V135" s="19"/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19">
        <v>0</v>
      </c>
      <c r="AI135" s="19">
        <v>0</v>
      </c>
      <c r="AJ135" s="19">
        <v>0</v>
      </c>
      <c r="AK135" s="19">
        <v>0</v>
      </c>
      <c r="AL135" s="19">
        <v>0</v>
      </c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>
        <v>54360525</v>
      </c>
      <c r="BB135" s="19">
        <v>0</v>
      </c>
      <c r="BC135" s="19"/>
      <c r="BD135" s="19"/>
      <c r="BE135" s="19"/>
      <c r="BF135" s="19"/>
      <c r="BG135" s="16">
        <f t="shared" si="8"/>
        <v>54360525</v>
      </c>
      <c r="BH135" s="16">
        <f t="shared" si="8"/>
        <v>0</v>
      </c>
      <c r="BI135" s="131">
        <f t="shared" si="9"/>
        <v>54360525</v>
      </c>
      <c r="BJ135" s="131">
        <f t="shared" si="10"/>
        <v>0</v>
      </c>
      <c r="BK135" s="105">
        <f t="shared" si="11"/>
        <v>0</v>
      </c>
      <c r="BL135" s="106"/>
      <c r="BM135" s="105"/>
      <c r="BN135" s="106"/>
    </row>
    <row r="136" spans="1:66" ht="31.5" x14ac:dyDescent="0.3">
      <c r="A136" s="26">
        <v>70.134699999999995</v>
      </c>
      <c r="B136" s="107" t="s">
        <v>1173</v>
      </c>
      <c r="C136" s="19"/>
      <c r="D136" s="19"/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/>
      <c r="P136" s="19"/>
      <c r="Q136" s="108">
        <v>0</v>
      </c>
      <c r="R136" s="108">
        <v>0</v>
      </c>
      <c r="S136" s="19">
        <v>0</v>
      </c>
      <c r="T136" s="19">
        <v>0</v>
      </c>
      <c r="U136" s="19"/>
      <c r="V136" s="19"/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19">
        <v>0</v>
      </c>
      <c r="AI136" s="19">
        <v>0</v>
      </c>
      <c r="AJ136" s="19">
        <v>0</v>
      </c>
      <c r="AK136" s="19">
        <v>0</v>
      </c>
      <c r="AL136" s="19">
        <v>0</v>
      </c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>
        <v>14854903</v>
      </c>
      <c r="BB136" s="19">
        <v>0</v>
      </c>
      <c r="BC136" s="19"/>
      <c r="BD136" s="19"/>
      <c r="BE136" s="19"/>
      <c r="BF136" s="19"/>
      <c r="BG136" s="16">
        <f t="shared" si="8"/>
        <v>14854903</v>
      </c>
      <c r="BH136" s="16">
        <f t="shared" si="8"/>
        <v>0</v>
      </c>
      <c r="BI136" s="131">
        <f t="shared" si="9"/>
        <v>14854903</v>
      </c>
      <c r="BJ136" s="131">
        <f t="shared" si="10"/>
        <v>0</v>
      </c>
      <c r="BK136" s="105">
        <f t="shared" si="11"/>
        <v>0</v>
      </c>
      <c r="BL136" s="106"/>
      <c r="BM136" s="105"/>
      <c r="BN136" s="106"/>
    </row>
    <row r="137" spans="1:66" ht="47.25" x14ac:dyDescent="0.3">
      <c r="A137" s="26">
        <v>70.1357</v>
      </c>
      <c r="B137" s="107" t="s">
        <v>1174</v>
      </c>
      <c r="C137" s="19"/>
      <c r="D137" s="19"/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/>
      <c r="P137" s="19"/>
      <c r="Q137" s="108">
        <v>0</v>
      </c>
      <c r="R137" s="108">
        <v>0</v>
      </c>
      <c r="S137" s="19">
        <v>0</v>
      </c>
      <c r="T137" s="19">
        <v>0</v>
      </c>
      <c r="U137" s="19"/>
      <c r="V137" s="19"/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>
        <v>0</v>
      </c>
      <c r="BB137" s="19">
        <v>0</v>
      </c>
      <c r="BC137" s="19"/>
      <c r="BD137" s="19"/>
      <c r="BE137" s="19"/>
      <c r="BF137" s="19"/>
      <c r="BG137" s="16">
        <f t="shared" si="8"/>
        <v>0</v>
      </c>
      <c r="BH137" s="16">
        <f t="shared" si="8"/>
        <v>0</v>
      </c>
      <c r="BI137" s="131">
        <f t="shared" si="9"/>
        <v>0</v>
      </c>
      <c r="BJ137" s="131">
        <f t="shared" si="10"/>
        <v>0</v>
      </c>
      <c r="BK137" s="105">
        <f t="shared" si="11"/>
        <v>0</v>
      </c>
      <c r="BL137" s="106"/>
      <c r="BM137" s="105"/>
      <c r="BN137" s="106"/>
    </row>
    <row r="138" spans="1:66" ht="47.25" x14ac:dyDescent="0.3">
      <c r="A138" s="26">
        <v>70.136700000000005</v>
      </c>
      <c r="B138" s="107" t="s">
        <v>1175</v>
      </c>
      <c r="C138" s="19"/>
      <c r="D138" s="19"/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/>
      <c r="P138" s="19"/>
      <c r="Q138" s="108">
        <v>0</v>
      </c>
      <c r="R138" s="108">
        <v>0</v>
      </c>
      <c r="S138" s="19">
        <v>0</v>
      </c>
      <c r="T138" s="19">
        <v>0</v>
      </c>
      <c r="U138" s="19"/>
      <c r="V138" s="19"/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>
        <v>0</v>
      </c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>
        <v>0</v>
      </c>
      <c r="BB138" s="19">
        <v>0</v>
      </c>
      <c r="BC138" s="19"/>
      <c r="BD138" s="19"/>
      <c r="BE138" s="19"/>
      <c r="BF138" s="19"/>
      <c r="BG138" s="16">
        <f t="shared" si="8"/>
        <v>0</v>
      </c>
      <c r="BH138" s="16">
        <f t="shared" si="8"/>
        <v>0</v>
      </c>
      <c r="BI138" s="131">
        <f t="shared" si="9"/>
        <v>0</v>
      </c>
      <c r="BJ138" s="131">
        <f t="shared" si="10"/>
        <v>0</v>
      </c>
      <c r="BK138" s="105">
        <f t="shared" si="11"/>
        <v>0</v>
      </c>
      <c r="BL138" s="106"/>
      <c r="BM138" s="105"/>
      <c r="BN138" s="106"/>
    </row>
    <row r="139" spans="1:66" ht="31.5" x14ac:dyDescent="0.3">
      <c r="A139" s="26">
        <v>70.137699999999995</v>
      </c>
      <c r="B139" s="107" t="s">
        <v>1176</v>
      </c>
      <c r="C139" s="19"/>
      <c r="D139" s="19"/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/>
      <c r="P139" s="19"/>
      <c r="Q139" s="108">
        <v>0</v>
      </c>
      <c r="R139" s="108">
        <v>0</v>
      </c>
      <c r="S139" s="19">
        <v>0</v>
      </c>
      <c r="T139" s="19">
        <v>0</v>
      </c>
      <c r="U139" s="19"/>
      <c r="V139" s="19"/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>
        <v>0</v>
      </c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>
        <v>21412493</v>
      </c>
      <c r="BB139" s="19">
        <v>0</v>
      </c>
      <c r="BC139" s="19"/>
      <c r="BD139" s="19"/>
      <c r="BE139" s="19"/>
      <c r="BF139" s="19"/>
      <c r="BG139" s="16">
        <f t="shared" si="8"/>
        <v>21412493</v>
      </c>
      <c r="BH139" s="16">
        <f t="shared" si="8"/>
        <v>0</v>
      </c>
      <c r="BI139" s="131">
        <f t="shared" si="9"/>
        <v>21412493</v>
      </c>
      <c r="BJ139" s="131">
        <f t="shared" si="10"/>
        <v>0</v>
      </c>
      <c r="BK139" s="105">
        <f t="shared" si="11"/>
        <v>0</v>
      </c>
      <c r="BL139" s="106"/>
      <c r="BM139" s="105"/>
      <c r="BN139" s="106"/>
    </row>
    <row r="140" spans="1:66" ht="47.25" x14ac:dyDescent="0.3">
      <c r="A140" s="26">
        <v>70.1387</v>
      </c>
      <c r="B140" s="107" t="s">
        <v>1177</v>
      </c>
      <c r="C140" s="19"/>
      <c r="D140" s="19"/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/>
      <c r="P140" s="19"/>
      <c r="Q140" s="108">
        <v>0</v>
      </c>
      <c r="R140" s="108">
        <v>0</v>
      </c>
      <c r="S140" s="19">
        <v>0</v>
      </c>
      <c r="T140" s="19">
        <v>0</v>
      </c>
      <c r="U140" s="19"/>
      <c r="V140" s="19"/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>
        <v>64973515</v>
      </c>
      <c r="BB140" s="19">
        <v>0</v>
      </c>
      <c r="BC140" s="19"/>
      <c r="BD140" s="19"/>
      <c r="BE140" s="19"/>
      <c r="BF140" s="19"/>
      <c r="BG140" s="16">
        <f t="shared" si="8"/>
        <v>64973515</v>
      </c>
      <c r="BH140" s="16">
        <f t="shared" si="8"/>
        <v>0</v>
      </c>
      <c r="BI140" s="131">
        <f t="shared" si="9"/>
        <v>64973515</v>
      </c>
      <c r="BJ140" s="131">
        <f t="shared" si="10"/>
        <v>0</v>
      </c>
      <c r="BK140" s="105">
        <f t="shared" si="11"/>
        <v>0</v>
      </c>
      <c r="BL140" s="106"/>
      <c r="BM140" s="105"/>
      <c r="BN140" s="106"/>
    </row>
    <row r="141" spans="1:66" ht="31.5" x14ac:dyDescent="0.3">
      <c r="A141" s="26">
        <v>70.139700000000005</v>
      </c>
      <c r="B141" s="107" t="s">
        <v>1178</v>
      </c>
      <c r="C141" s="19"/>
      <c r="D141" s="19"/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/>
      <c r="P141" s="19"/>
      <c r="Q141" s="108">
        <v>0</v>
      </c>
      <c r="R141" s="108">
        <v>0</v>
      </c>
      <c r="S141" s="19">
        <v>0</v>
      </c>
      <c r="T141" s="19">
        <v>0</v>
      </c>
      <c r="U141" s="19"/>
      <c r="V141" s="19"/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19">
        <v>0</v>
      </c>
      <c r="AI141" s="19">
        <v>0</v>
      </c>
      <c r="AJ141" s="19">
        <v>0</v>
      </c>
      <c r="AK141" s="19">
        <v>0</v>
      </c>
      <c r="AL141" s="19">
        <v>0</v>
      </c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>
        <v>3128730624</v>
      </c>
      <c r="BB141" s="19">
        <v>0</v>
      </c>
      <c r="BC141" s="19"/>
      <c r="BD141" s="19"/>
      <c r="BE141" s="19"/>
      <c r="BF141" s="19"/>
      <c r="BG141" s="16">
        <f t="shared" si="8"/>
        <v>3128730624</v>
      </c>
      <c r="BH141" s="16">
        <f t="shared" si="8"/>
        <v>0</v>
      </c>
      <c r="BI141" s="131">
        <f t="shared" si="9"/>
        <v>3128730624</v>
      </c>
      <c r="BJ141" s="131">
        <f t="shared" si="10"/>
        <v>0</v>
      </c>
      <c r="BK141" s="105">
        <f t="shared" si="11"/>
        <v>0</v>
      </c>
      <c r="BL141" s="106"/>
      <c r="BM141" s="105"/>
      <c r="BN141" s="106"/>
    </row>
    <row r="142" spans="1:66" ht="31.5" x14ac:dyDescent="0.3">
      <c r="A142" s="26">
        <v>70.140699999999995</v>
      </c>
      <c r="B142" s="107" t="s">
        <v>1179</v>
      </c>
      <c r="C142" s="19"/>
      <c r="D142" s="19"/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/>
      <c r="P142" s="19"/>
      <c r="Q142" s="108">
        <v>0</v>
      </c>
      <c r="R142" s="108">
        <v>0</v>
      </c>
      <c r="S142" s="19">
        <v>0</v>
      </c>
      <c r="T142" s="19">
        <v>0</v>
      </c>
      <c r="U142" s="19"/>
      <c r="V142" s="19"/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>
        <v>2093474471</v>
      </c>
      <c r="BB142" s="19">
        <v>0</v>
      </c>
      <c r="BC142" s="19"/>
      <c r="BD142" s="19"/>
      <c r="BE142" s="19"/>
      <c r="BF142" s="19"/>
      <c r="BG142" s="16">
        <f t="shared" si="8"/>
        <v>2093474471</v>
      </c>
      <c r="BH142" s="16">
        <f t="shared" si="8"/>
        <v>0</v>
      </c>
      <c r="BI142" s="131">
        <f t="shared" si="9"/>
        <v>2093474471</v>
      </c>
      <c r="BJ142" s="131">
        <f t="shared" si="10"/>
        <v>0</v>
      </c>
      <c r="BK142" s="105">
        <f t="shared" si="11"/>
        <v>0</v>
      </c>
      <c r="BL142" s="106"/>
      <c r="BM142" s="105"/>
      <c r="BN142" s="106"/>
    </row>
    <row r="143" spans="1:66" ht="31.5" x14ac:dyDescent="0.3">
      <c r="A143" s="26">
        <v>70.1417</v>
      </c>
      <c r="B143" s="107" t="s">
        <v>1180</v>
      </c>
      <c r="C143" s="19"/>
      <c r="D143" s="19"/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/>
      <c r="P143" s="19"/>
      <c r="Q143" s="108">
        <v>0</v>
      </c>
      <c r="R143" s="108">
        <v>0</v>
      </c>
      <c r="S143" s="19">
        <v>0</v>
      </c>
      <c r="T143" s="19">
        <v>0</v>
      </c>
      <c r="U143" s="19"/>
      <c r="V143" s="19"/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19">
        <v>0</v>
      </c>
      <c r="AI143" s="19">
        <v>0</v>
      </c>
      <c r="AJ143" s="19">
        <v>0</v>
      </c>
      <c r="AK143" s="19">
        <v>0</v>
      </c>
      <c r="AL143" s="19">
        <v>0</v>
      </c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>
        <v>0</v>
      </c>
      <c r="BB143" s="19">
        <v>0</v>
      </c>
      <c r="BC143" s="19"/>
      <c r="BD143" s="19"/>
      <c r="BE143" s="19"/>
      <c r="BF143" s="19"/>
      <c r="BG143" s="16">
        <f t="shared" si="8"/>
        <v>0</v>
      </c>
      <c r="BH143" s="16">
        <f t="shared" si="8"/>
        <v>0</v>
      </c>
      <c r="BI143" s="131">
        <f t="shared" si="9"/>
        <v>0</v>
      </c>
      <c r="BJ143" s="131">
        <f t="shared" si="10"/>
        <v>0</v>
      </c>
      <c r="BK143" s="105">
        <f t="shared" si="11"/>
        <v>0</v>
      </c>
      <c r="BL143" s="106"/>
      <c r="BM143" s="105"/>
      <c r="BN143" s="106"/>
    </row>
    <row r="144" spans="1:66" ht="31.5" x14ac:dyDescent="0.3">
      <c r="A144" s="26">
        <v>70.142700000000005</v>
      </c>
      <c r="B144" s="107" t="s">
        <v>1181</v>
      </c>
      <c r="C144" s="19"/>
      <c r="D144" s="19"/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/>
      <c r="P144" s="19"/>
      <c r="Q144" s="108">
        <v>0</v>
      </c>
      <c r="R144" s="108">
        <v>0</v>
      </c>
      <c r="S144" s="19">
        <v>0</v>
      </c>
      <c r="T144" s="19">
        <v>0</v>
      </c>
      <c r="U144" s="19"/>
      <c r="V144" s="19"/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>
        <v>30099996</v>
      </c>
      <c r="BB144" s="19">
        <v>0</v>
      </c>
      <c r="BC144" s="19"/>
      <c r="BD144" s="19"/>
      <c r="BE144" s="19"/>
      <c r="BF144" s="19"/>
      <c r="BG144" s="16">
        <f t="shared" si="8"/>
        <v>30099996</v>
      </c>
      <c r="BH144" s="16">
        <f t="shared" si="8"/>
        <v>0</v>
      </c>
      <c r="BI144" s="131">
        <f t="shared" si="9"/>
        <v>30099996</v>
      </c>
      <c r="BJ144" s="131">
        <f t="shared" si="10"/>
        <v>0</v>
      </c>
      <c r="BK144" s="105">
        <f t="shared" si="11"/>
        <v>0</v>
      </c>
      <c r="BL144" s="106"/>
      <c r="BM144" s="105"/>
      <c r="BN144" s="106"/>
    </row>
    <row r="145" spans="1:66" ht="31.5" x14ac:dyDescent="0.3">
      <c r="A145" s="26">
        <v>70.143699999999995</v>
      </c>
      <c r="B145" s="107" t="s">
        <v>1182</v>
      </c>
      <c r="C145" s="19"/>
      <c r="D145" s="19"/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/>
      <c r="P145" s="19"/>
      <c r="Q145" s="108">
        <v>0</v>
      </c>
      <c r="R145" s="108">
        <v>0</v>
      </c>
      <c r="S145" s="19">
        <v>0</v>
      </c>
      <c r="T145" s="19">
        <v>0</v>
      </c>
      <c r="U145" s="19"/>
      <c r="V145" s="19"/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>
        <v>13256510</v>
      </c>
      <c r="BB145" s="19">
        <v>0</v>
      </c>
      <c r="BC145" s="19"/>
      <c r="BD145" s="19"/>
      <c r="BE145" s="19"/>
      <c r="BF145" s="19"/>
      <c r="BG145" s="16">
        <f t="shared" si="8"/>
        <v>13256510</v>
      </c>
      <c r="BH145" s="16">
        <f t="shared" si="8"/>
        <v>0</v>
      </c>
      <c r="BI145" s="131">
        <f t="shared" si="9"/>
        <v>13256510</v>
      </c>
      <c r="BJ145" s="131">
        <f t="shared" si="10"/>
        <v>0</v>
      </c>
      <c r="BK145" s="105">
        <f t="shared" si="11"/>
        <v>0</v>
      </c>
      <c r="BL145" s="106"/>
      <c r="BM145" s="105"/>
      <c r="BN145" s="106"/>
    </row>
    <row r="146" spans="1:66" x14ac:dyDescent="0.3">
      <c r="A146" s="26">
        <v>70.1447</v>
      </c>
      <c r="B146" s="107" t="s">
        <v>1183</v>
      </c>
      <c r="C146" s="19"/>
      <c r="D146" s="19"/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/>
      <c r="P146" s="19"/>
      <c r="Q146" s="108">
        <v>0</v>
      </c>
      <c r="R146" s="108">
        <v>0</v>
      </c>
      <c r="S146" s="19">
        <v>0</v>
      </c>
      <c r="T146" s="19">
        <v>0</v>
      </c>
      <c r="U146" s="19"/>
      <c r="V146" s="19"/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>
        <v>0</v>
      </c>
      <c r="BB146" s="19">
        <v>0</v>
      </c>
      <c r="BC146" s="19"/>
      <c r="BD146" s="19"/>
      <c r="BE146" s="19"/>
      <c r="BF146" s="19"/>
      <c r="BG146" s="16">
        <f t="shared" si="8"/>
        <v>0</v>
      </c>
      <c r="BH146" s="16">
        <f t="shared" si="8"/>
        <v>0</v>
      </c>
      <c r="BI146" s="131">
        <f t="shared" si="9"/>
        <v>0</v>
      </c>
      <c r="BJ146" s="131">
        <f t="shared" si="10"/>
        <v>0</v>
      </c>
      <c r="BK146" s="105">
        <f t="shared" si="11"/>
        <v>0</v>
      </c>
      <c r="BL146" s="106"/>
      <c r="BM146" s="105"/>
      <c r="BN146" s="106"/>
    </row>
    <row r="147" spans="1:66" x14ac:dyDescent="0.3">
      <c r="A147" s="26">
        <v>70.145700000000005</v>
      </c>
      <c r="B147" s="107" t="s">
        <v>1184</v>
      </c>
      <c r="C147" s="19"/>
      <c r="D147" s="19"/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/>
      <c r="P147" s="19"/>
      <c r="Q147" s="108">
        <v>0</v>
      </c>
      <c r="R147" s="108">
        <v>0</v>
      </c>
      <c r="S147" s="19">
        <v>0</v>
      </c>
      <c r="T147" s="19">
        <v>0</v>
      </c>
      <c r="U147" s="19"/>
      <c r="V147" s="19"/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>
        <v>0</v>
      </c>
      <c r="BB147" s="19">
        <v>0</v>
      </c>
      <c r="BC147" s="19"/>
      <c r="BD147" s="19"/>
      <c r="BE147" s="19"/>
      <c r="BF147" s="19"/>
      <c r="BG147" s="16">
        <f t="shared" si="8"/>
        <v>0</v>
      </c>
      <c r="BH147" s="16">
        <f t="shared" si="8"/>
        <v>0</v>
      </c>
      <c r="BI147" s="131">
        <f t="shared" si="9"/>
        <v>0</v>
      </c>
      <c r="BJ147" s="131">
        <f t="shared" si="10"/>
        <v>0</v>
      </c>
      <c r="BK147" s="105">
        <f t="shared" si="11"/>
        <v>0</v>
      </c>
      <c r="BL147" s="106"/>
      <c r="BM147" s="105"/>
      <c r="BN147" s="106"/>
    </row>
    <row r="148" spans="1:66" x14ac:dyDescent="0.3">
      <c r="A148" s="26">
        <v>70.146699999999996</v>
      </c>
      <c r="B148" s="107" t="s">
        <v>662</v>
      </c>
      <c r="C148" s="19"/>
      <c r="D148" s="19"/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/>
      <c r="P148" s="19"/>
      <c r="Q148" s="108">
        <v>0</v>
      </c>
      <c r="R148" s="108">
        <v>0</v>
      </c>
      <c r="S148" s="19">
        <v>0</v>
      </c>
      <c r="T148" s="19">
        <v>0</v>
      </c>
      <c r="U148" s="19"/>
      <c r="V148" s="19"/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19">
        <v>0</v>
      </c>
      <c r="AJ148" s="19">
        <v>0</v>
      </c>
      <c r="AK148" s="19">
        <v>0</v>
      </c>
      <c r="AL148" s="19">
        <v>0</v>
      </c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>
        <v>0</v>
      </c>
      <c r="BB148" s="19">
        <v>212245240</v>
      </c>
      <c r="BC148" s="19"/>
      <c r="BD148" s="19"/>
      <c r="BE148" s="19"/>
      <c r="BF148" s="19"/>
      <c r="BG148" s="16">
        <f t="shared" si="8"/>
        <v>0</v>
      </c>
      <c r="BH148" s="16">
        <f t="shared" si="8"/>
        <v>212245240</v>
      </c>
      <c r="BI148" s="131">
        <f t="shared" si="9"/>
        <v>0</v>
      </c>
      <c r="BJ148" s="131">
        <f t="shared" si="10"/>
        <v>212245240</v>
      </c>
      <c r="BK148" s="105">
        <f t="shared" si="11"/>
        <v>0</v>
      </c>
      <c r="BL148" s="106"/>
      <c r="BM148" s="105"/>
      <c r="BN148" s="106"/>
    </row>
    <row r="149" spans="1:66" x14ac:dyDescent="0.3">
      <c r="A149" s="26">
        <v>70.1477</v>
      </c>
      <c r="B149" s="107" t="s">
        <v>663</v>
      </c>
      <c r="C149" s="19"/>
      <c r="D149" s="19"/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/>
      <c r="P149" s="19"/>
      <c r="Q149" s="108">
        <v>0</v>
      </c>
      <c r="R149" s="108">
        <v>0</v>
      </c>
      <c r="S149" s="19">
        <v>0</v>
      </c>
      <c r="T149" s="19">
        <v>0</v>
      </c>
      <c r="U149" s="19"/>
      <c r="V149" s="19"/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>
        <v>0</v>
      </c>
      <c r="BB149" s="19">
        <v>63608298</v>
      </c>
      <c r="BC149" s="19"/>
      <c r="BD149" s="19"/>
      <c r="BE149" s="19"/>
      <c r="BF149" s="19"/>
      <c r="BG149" s="16">
        <f t="shared" si="8"/>
        <v>0</v>
      </c>
      <c r="BH149" s="16">
        <f t="shared" si="8"/>
        <v>63608298</v>
      </c>
      <c r="BI149" s="131">
        <f t="shared" si="9"/>
        <v>0</v>
      </c>
      <c r="BJ149" s="131">
        <f t="shared" si="10"/>
        <v>63608298</v>
      </c>
      <c r="BK149" s="105">
        <f t="shared" si="11"/>
        <v>0</v>
      </c>
      <c r="BL149" s="106"/>
      <c r="BM149" s="105"/>
      <c r="BN149" s="106"/>
    </row>
    <row r="150" spans="1:66" x14ac:dyDescent="0.3">
      <c r="A150" s="26">
        <v>70.148700000000005</v>
      </c>
      <c r="B150" s="107" t="s">
        <v>664</v>
      </c>
      <c r="C150" s="19"/>
      <c r="D150" s="19"/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/>
      <c r="P150" s="19"/>
      <c r="Q150" s="108">
        <v>0</v>
      </c>
      <c r="R150" s="108">
        <v>0</v>
      </c>
      <c r="S150" s="19">
        <v>0</v>
      </c>
      <c r="T150" s="19">
        <v>0</v>
      </c>
      <c r="U150" s="19"/>
      <c r="V150" s="19"/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>
        <v>0</v>
      </c>
      <c r="BB150" s="19">
        <v>439565876</v>
      </c>
      <c r="BC150" s="19"/>
      <c r="BD150" s="19"/>
      <c r="BE150" s="19"/>
      <c r="BF150" s="19"/>
      <c r="BG150" s="16">
        <f t="shared" si="8"/>
        <v>0</v>
      </c>
      <c r="BH150" s="16">
        <f t="shared" si="8"/>
        <v>439565876</v>
      </c>
      <c r="BI150" s="131">
        <f t="shared" si="9"/>
        <v>0</v>
      </c>
      <c r="BJ150" s="131">
        <f t="shared" si="10"/>
        <v>439565876</v>
      </c>
      <c r="BK150" s="105">
        <f t="shared" si="11"/>
        <v>0</v>
      </c>
      <c r="BL150" s="106"/>
      <c r="BM150" s="105"/>
      <c r="BN150" s="106"/>
    </row>
    <row r="151" spans="1:66" x14ac:dyDescent="0.3">
      <c r="A151" s="26">
        <v>70.149699999999996</v>
      </c>
      <c r="B151" s="107" t="s">
        <v>665</v>
      </c>
      <c r="C151" s="19"/>
      <c r="D151" s="19"/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/>
      <c r="P151" s="19"/>
      <c r="Q151" s="108">
        <v>0</v>
      </c>
      <c r="R151" s="108">
        <v>0</v>
      </c>
      <c r="S151" s="19">
        <v>0</v>
      </c>
      <c r="T151" s="19">
        <v>0</v>
      </c>
      <c r="U151" s="19"/>
      <c r="V151" s="19"/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19">
        <v>0</v>
      </c>
      <c r="AI151" s="19">
        <v>0</v>
      </c>
      <c r="AJ151" s="19">
        <v>0</v>
      </c>
      <c r="AK151" s="19">
        <v>0</v>
      </c>
      <c r="AL151" s="19">
        <v>0</v>
      </c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>
        <v>0</v>
      </c>
      <c r="BB151" s="19">
        <v>139014895</v>
      </c>
      <c r="BC151" s="19"/>
      <c r="BD151" s="19"/>
      <c r="BE151" s="19"/>
      <c r="BF151" s="19"/>
      <c r="BG151" s="16">
        <f t="shared" si="8"/>
        <v>0</v>
      </c>
      <c r="BH151" s="16">
        <f t="shared" si="8"/>
        <v>139014895</v>
      </c>
      <c r="BI151" s="131">
        <f t="shared" si="9"/>
        <v>0</v>
      </c>
      <c r="BJ151" s="131">
        <f t="shared" si="10"/>
        <v>139014895</v>
      </c>
      <c r="BK151" s="105">
        <f t="shared" si="11"/>
        <v>0</v>
      </c>
      <c r="BL151" s="106"/>
      <c r="BM151" s="105"/>
      <c r="BN151" s="106"/>
    </row>
    <row r="152" spans="1:66" ht="31.5" x14ac:dyDescent="0.3">
      <c r="A152" s="26">
        <v>70.150700000000001</v>
      </c>
      <c r="B152" s="107" t="s">
        <v>1185</v>
      </c>
      <c r="C152" s="19"/>
      <c r="D152" s="19"/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/>
      <c r="P152" s="19"/>
      <c r="Q152" s="108">
        <v>0</v>
      </c>
      <c r="R152" s="108">
        <v>0</v>
      </c>
      <c r="S152" s="19">
        <v>0</v>
      </c>
      <c r="T152" s="19">
        <v>0</v>
      </c>
      <c r="U152" s="19"/>
      <c r="V152" s="19"/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>
        <v>0</v>
      </c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>
        <v>0</v>
      </c>
      <c r="BB152" s="19">
        <v>0</v>
      </c>
      <c r="BC152" s="19"/>
      <c r="BD152" s="19"/>
      <c r="BE152" s="19"/>
      <c r="BF152" s="19"/>
      <c r="BG152" s="16">
        <f t="shared" si="8"/>
        <v>0</v>
      </c>
      <c r="BH152" s="16">
        <f t="shared" si="8"/>
        <v>0</v>
      </c>
      <c r="BI152" s="131">
        <f t="shared" si="9"/>
        <v>0</v>
      </c>
      <c r="BJ152" s="131">
        <f t="shared" si="10"/>
        <v>0</v>
      </c>
      <c r="BK152" s="105">
        <f t="shared" si="11"/>
        <v>0</v>
      </c>
      <c r="BL152" s="106"/>
      <c r="BM152" s="105"/>
      <c r="BN152" s="106"/>
    </row>
    <row r="153" spans="1:66" x14ac:dyDescent="0.3">
      <c r="A153" s="26">
        <v>70.160700000000006</v>
      </c>
      <c r="B153" s="107" t="s">
        <v>1186</v>
      </c>
      <c r="C153" s="19"/>
      <c r="D153" s="19"/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/>
      <c r="P153" s="19"/>
      <c r="Q153" s="108">
        <v>0</v>
      </c>
      <c r="R153" s="108">
        <v>0</v>
      </c>
      <c r="S153" s="19">
        <v>0</v>
      </c>
      <c r="T153" s="19">
        <v>0</v>
      </c>
      <c r="U153" s="19"/>
      <c r="V153" s="19"/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19">
        <v>0</v>
      </c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>
        <v>55370670</v>
      </c>
      <c r="BB153" s="19">
        <v>0</v>
      </c>
      <c r="BC153" s="19"/>
      <c r="BD153" s="19"/>
      <c r="BE153" s="19"/>
      <c r="BF153" s="19"/>
      <c r="BG153" s="16">
        <f t="shared" si="8"/>
        <v>55370670</v>
      </c>
      <c r="BH153" s="16">
        <f t="shared" si="8"/>
        <v>0</v>
      </c>
      <c r="BI153" s="131">
        <f t="shared" si="9"/>
        <v>55370670</v>
      </c>
      <c r="BJ153" s="131">
        <f t="shared" si="10"/>
        <v>0</v>
      </c>
      <c r="BK153" s="105">
        <f t="shared" si="11"/>
        <v>0</v>
      </c>
      <c r="BL153" s="106"/>
      <c r="BM153" s="105"/>
      <c r="BN153" s="106"/>
    </row>
    <row r="154" spans="1:66" ht="31.5" x14ac:dyDescent="0.3">
      <c r="A154" s="26">
        <v>70.161699999999996</v>
      </c>
      <c r="B154" s="107" t="s">
        <v>1187</v>
      </c>
      <c r="C154" s="19"/>
      <c r="D154" s="19"/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/>
      <c r="P154" s="19"/>
      <c r="Q154" s="108">
        <v>0</v>
      </c>
      <c r="R154" s="108">
        <v>0</v>
      </c>
      <c r="S154" s="19">
        <v>0</v>
      </c>
      <c r="T154" s="19">
        <v>0</v>
      </c>
      <c r="U154" s="19"/>
      <c r="V154" s="19"/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>
        <v>264405025</v>
      </c>
      <c r="BB154" s="19">
        <v>0</v>
      </c>
      <c r="BC154" s="19"/>
      <c r="BD154" s="19"/>
      <c r="BE154" s="19"/>
      <c r="BF154" s="19"/>
      <c r="BG154" s="16">
        <f t="shared" si="8"/>
        <v>264405025</v>
      </c>
      <c r="BH154" s="16">
        <f t="shared" si="8"/>
        <v>0</v>
      </c>
      <c r="BI154" s="131">
        <f t="shared" si="9"/>
        <v>264405025</v>
      </c>
      <c r="BJ154" s="131">
        <f t="shared" si="10"/>
        <v>0</v>
      </c>
      <c r="BK154" s="105">
        <f t="shared" si="11"/>
        <v>0</v>
      </c>
      <c r="BL154" s="106"/>
      <c r="BM154" s="105"/>
      <c r="BN154" s="106"/>
    </row>
    <row r="155" spans="1:66" ht="31.5" x14ac:dyDescent="0.3">
      <c r="A155" s="26">
        <v>70.162700000000001</v>
      </c>
      <c r="B155" s="107" t="s">
        <v>1188</v>
      </c>
      <c r="C155" s="19"/>
      <c r="D155" s="19"/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/>
      <c r="P155" s="19"/>
      <c r="Q155" s="108">
        <v>0</v>
      </c>
      <c r="R155" s="108">
        <v>0</v>
      </c>
      <c r="S155" s="19">
        <v>0</v>
      </c>
      <c r="T155" s="19">
        <v>0</v>
      </c>
      <c r="U155" s="19"/>
      <c r="V155" s="19"/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19">
        <v>0</v>
      </c>
      <c r="AI155" s="19">
        <v>0</v>
      </c>
      <c r="AJ155" s="19">
        <v>0</v>
      </c>
      <c r="AK155" s="19">
        <v>0</v>
      </c>
      <c r="AL155" s="19">
        <v>0</v>
      </c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>
        <v>1043496</v>
      </c>
      <c r="BB155" s="19">
        <v>0</v>
      </c>
      <c r="BC155" s="19"/>
      <c r="BD155" s="19"/>
      <c r="BE155" s="19"/>
      <c r="BF155" s="19"/>
      <c r="BG155" s="16">
        <f t="shared" si="8"/>
        <v>1043496</v>
      </c>
      <c r="BH155" s="16">
        <f t="shared" si="8"/>
        <v>0</v>
      </c>
      <c r="BI155" s="131">
        <f t="shared" si="9"/>
        <v>1043496</v>
      </c>
      <c r="BJ155" s="131">
        <f t="shared" si="10"/>
        <v>0</v>
      </c>
      <c r="BK155" s="105">
        <f t="shared" si="11"/>
        <v>0</v>
      </c>
      <c r="BL155" s="106"/>
      <c r="BM155" s="105"/>
      <c r="BN155" s="106"/>
    </row>
    <row r="156" spans="1:66" x14ac:dyDescent="0.3">
      <c r="A156" s="26">
        <v>70.163700000000006</v>
      </c>
      <c r="B156" s="107" t="s">
        <v>1189</v>
      </c>
      <c r="C156" s="19"/>
      <c r="D156" s="19"/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/>
      <c r="P156" s="19"/>
      <c r="Q156" s="108">
        <v>0</v>
      </c>
      <c r="R156" s="108">
        <v>0</v>
      </c>
      <c r="S156" s="19">
        <v>0</v>
      </c>
      <c r="T156" s="19">
        <v>0</v>
      </c>
      <c r="U156" s="19"/>
      <c r="V156" s="19"/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19">
        <v>0</v>
      </c>
      <c r="AI156" s="19">
        <v>0</v>
      </c>
      <c r="AJ156" s="19">
        <v>0</v>
      </c>
      <c r="AK156" s="19">
        <v>0</v>
      </c>
      <c r="AL156" s="19">
        <v>0</v>
      </c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>
        <v>0</v>
      </c>
      <c r="BB156" s="19">
        <v>0</v>
      </c>
      <c r="BC156" s="19"/>
      <c r="BD156" s="19"/>
      <c r="BE156" s="19"/>
      <c r="BF156" s="19"/>
      <c r="BG156" s="16">
        <f t="shared" si="8"/>
        <v>0</v>
      </c>
      <c r="BH156" s="16">
        <f t="shared" si="8"/>
        <v>0</v>
      </c>
      <c r="BI156" s="131">
        <f t="shared" si="9"/>
        <v>0</v>
      </c>
      <c r="BJ156" s="131">
        <f t="shared" si="10"/>
        <v>0</v>
      </c>
      <c r="BK156" s="105">
        <f t="shared" si="11"/>
        <v>0</v>
      </c>
      <c r="BL156" s="106"/>
      <c r="BM156" s="105"/>
      <c r="BN156" s="106"/>
    </row>
    <row r="157" spans="1:66" x14ac:dyDescent="0.3">
      <c r="A157" s="26">
        <v>70.164699999999996</v>
      </c>
      <c r="B157" s="107" t="s">
        <v>1190</v>
      </c>
      <c r="C157" s="19"/>
      <c r="D157" s="19"/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/>
      <c r="P157" s="19"/>
      <c r="Q157" s="108">
        <v>0</v>
      </c>
      <c r="R157" s="108">
        <v>0</v>
      </c>
      <c r="S157" s="19">
        <v>0</v>
      </c>
      <c r="T157" s="19">
        <v>0</v>
      </c>
      <c r="U157" s="19"/>
      <c r="V157" s="19"/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19">
        <v>0</v>
      </c>
      <c r="AI157" s="19">
        <v>0</v>
      </c>
      <c r="AJ157" s="19">
        <v>0</v>
      </c>
      <c r="AK157" s="19">
        <v>0</v>
      </c>
      <c r="AL157" s="19">
        <v>0</v>
      </c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>
        <v>10765422</v>
      </c>
      <c r="BB157" s="19">
        <v>0</v>
      </c>
      <c r="BC157" s="19"/>
      <c r="BD157" s="19"/>
      <c r="BE157" s="19"/>
      <c r="BF157" s="19"/>
      <c r="BG157" s="16">
        <f t="shared" si="8"/>
        <v>10765422</v>
      </c>
      <c r="BH157" s="16">
        <f t="shared" si="8"/>
        <v>0</v>
      </c>
      <c r="BI157" s="131">
        <f t="shared" si="9"/>
        <v>10765422</v>
      </c>
      <c r="BJ157" s="131">
        <f t="shared" si="10"/>
        <v>0</v>
      </c>
      <c r="BK157" s="105">
        <f t="shared" si="11"/>
        <v>0</v>
      </c>
      <c r="BL157" s="106"/>
      <c r="BM157" s="105"/>
      <c r="BN157" s="106"/>
    </row>
    <row r="158" spans="1:66" x14ac:dyDescent="0.3">
      <c r="A158" s="26">
        <v>70.165700000000001</v>
      </c>
      <c r="B158" s="107" t="s">
        <v>1191</v>
      </c>
      <c r="C158" s="19"/>
      <c r="D158" s="19"/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/>
      <c r="P158" s="19"/>
      <c r="Q158" s="108">
        <v>0</v>
      </c>
      <c r="R158" s="108">
        <v>0</v>
      </c>
      <c r="S158" s="19">
        <v>0</v>
      </c>
      <c r="T158" s="19">
        <v>0</v>
      </c>
      <c r="U158" s="19"/>
      <c r="V158" s="19"/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19">
        <v>0</v>
      </c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>
        <v>9206020</v>
      </c>
      <c r="BB158" s="19">
        <v>0</v>
      </c>
      <c r="BC158" s="19"/>
      <c r="BD158" s="19"/>
      <c r="BE158" s="19"/>
      <c r="BF158" s="19"/>
      <c r="BG158" s="16">
        <f t="shared" si="8"/>
        <v>9206020</v>
      </c>
      <c r="BH158" s="16">
        <f t="shared" si="8"/>
        <v>0</v>
      </c>
      <c r="BI158" s="131">
        <f t="shared" si="9"/>
        <v>9206020</v>
      </c>
      <c r="BJ158" s="131">
        <f t="shared" si="10"/>
        <v>0</v>
      </c>
      <c r="BK158" s="105">
        <f t="shared" si="11"/>
        <v>0</v>
      </c>
      <c r="BL158" s="106"/>
      <c r="BM158" s="105"/>
      <c r="BN158" s="106"/>
    </row>
    <row r="159" spans="1:66" ht="31.5" x14ac:dyDescent="0.3">
      <c r="A159" s="26">
        <v>70.166700000000006</v>
      </c>
      <c r="B159" s="107" t="s">
        <v>1192</v>
      </c>
      <c r="C159" s="19"/>
      <c r="D159" s="19"/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/>
      <c r="P159" s="19"/>
      <c r="Q159" s="108">
        <v>0</v>
      </c>
      <c r="R159" s="108">
        <v>0</v>
      </c>
      <c r="S159" s="19">
        <v>0</v>
      </c>
      <c r="T159" s="19">
        <v>0</v>
      </c>
      <c r="U159" s="19"/>
      <c r="V159" s="19"/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>
        <v>20391841</v>
      </c>
      <c r="BB159" s="19">
        <v>0</v>
      </c>
      <c r="BC159" s="19"/>
      <c r="BD159" s="19"/>
      <c r="BE159" s="19"/>
      <c r="BF159" s="19"/>
      <c r="BG159" s="16">
        <f t="shared" si="8"/>
        <v>20391841</v>
      </c>
      <c r="BH159" s="16">
        <f t="shared" si="8"/>
        <v>0</v>
      </c>
      <c r="BI159" s="131">
        <f t="shared" si="9"/>
        <v>20391841</v>
      </c>
      <c r="BJ159" s="131">
        <f t="shared" si="10"/>
        <v>0</v>
      </c>
      <c r="BK159" s="105">
        <f t="shared" si="11"/>
        <v>0</v>
      </c>
      <c r="BL159" s="106"/>
      <c r="BM159" s="105"/>
      <c r="BN159" s="106"/>
    </row>
    <row r="160" spans="1:66" ht="31.5" x14ac:dyDescent="0.3">
      <c r="A160" s="26">
        <v>70.167699999999996</v>
      </c>
      <c r="B160" s="107" t="s">
        <v>1193</v>
      </c>
      <c r="C160" s="19"/>
      <c r="D160" s="19"/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/>
      <c r="P160" s="19"/>
      <c r="Q160" s="108">
        <v>0</v>
      </c>
      <c r="R160" s="108">
        <v>0</v>
      </c>
      <c r="S160" s="19">
        <v>0</v>
      </c>
      <c r="T160" s="19">
        <v>0</v>
      </c>
      <c r="U160" s="19"/>
      <c r="V160" s="19"/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0</v>
      </c>
      <c r="AL160" s="19">
        <v>0</v>
      </c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>
        <v>20589390</v>
      </c>
      <c r="BB160" s="19">
        <v>0</v>
      </c>
      <c r="BC160" s="19"/>
      <c r="BD160" s="19"/>
      <c r="BE160" s="19"/>
      <c r="BF160" s="19"/>
      <c r="BG160" s="16">
        <f t="shared" si="8"/>
        <v>20589390</v>
      </c>
      <c r="BH160" s="16">
        <f t="shared" si="8"/>
        <v>0</v>
      </c>
      <c r="BI160" s="131">
        <f t="shared" si="9"/>
        <v>20589390</v>
      </c>
      <c r="BJ160" s="131">
        <f t="shared" si="10"/>
        <v>0</v>
      </c>
      <c r="BK160" s="105">
        <f t="shared" si="11"/>
        <v>0</v>
      </c>
      <c r="BL160" s="106"/>
      <c r="BM160" s="105"/>
      <c r="BN160" s="106"/>
    </row>
    <row r="161" spans="1:66" ht="31.5" x14ac:dyDescent="0.3">
      <c r="A161" s="26">
        <v>70.168700000000001</v>
      </c>
      <c r="B161" s="107" t="s">
        <v>1194</v>
      </c>
      <c r="C161" s="19"/>
      <c r="D161" s="19"/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/>
      <c r="P161" s="19"/>
      <c r="Q161" s="108">
        <v>0</v>
      </c>
      <c r="R161" s="108">
        <v>0</v>
      </c>
      <c r="S161" s="19">
        <v>0</v>
      </c>
      <c r="T161" s="19">
        <v>0</v>
      </c>
      <c r="U161" s="19"/>
      <c r="V161" s="19"/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>
        <v>11445350</v>
      </c>
      <c r="BB161" s="19">
        <v>0</v>
      </c>
      <c r="BC161" s="19"/>
      <c r="BD161" s="19"/>
      <c r="BE161" s="19"/>
      <c r="BF161" s="19"/>
      <c r="BG161" s="16">
        <f t="shared" si="8"/>
        <v>11445350</v>
      </c>
      <c r="BH161" s="16">
        <f t="shared" si="8"/>
        <v>0</v>
      </c>
      <c r="BI161" s="131">
        <f t="shared" si="9"/>
        <v>11445350</v>
      </c>
      <c r="BJ161" s="131">
        <f t="shared" si="10"/>
        <v>0</v>
      </c>
      <c r="BK161" s="105">
        <f t="shared" si="11"/>
        <v>0</v>
      </c>
      <c r="BL161" s="106"/>
      <c r="BM161" s="105"/>
      <c r="BN161" s="106"/>
    </row>
    <row r="162" spans="1:66" ht="31.5" x14ac:dyDescent="0.3">
      <c r="A162" s="26">
        <v>70.169700000000006</v>
      </c>
      <c r="B162" s="107" t="s">
        <v>1195</v>
      </c>
      <c r="C162" s="19"/>
      <c r="D162" s="19"/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/>
      <c r="P162" s="19"/>
      <c r="Q162" s="108">
        <v>0</v>
      </c>
      <c r="R162" s="108">
        <v>0</v>
      </c>
      <c r="S162" s="19">
        <v>0</v>
      </c>
      <c r="T162" s="19">
        <v>0</v>
      </c>
      <c r="U162" s="19"/>
      <c r="V162" s="19"/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>
        <v>0</v>
      </c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>
        <v>10804303</v>
      </c>
      <c r="BB162" s="19">
        <v>0</v>
      </c>
      <c r="BC162" s="19"/>
      <c r="BD162" s="19"/>
      <c r="BE162" s="19"/>
      <c r="BF162" s="19"/>
      <c r="BG162" s="16">
        <f t="shared" si="8"/>
        <v>10804303</v>
      </c>
      <c r="BH162" s="16">
        <f t="shared" si="8"/>
        <v>0</v>
      </c>
      <c r="BI162" s="131">
        <f t="shared" si="9"/>
        <v>10804303</v>
      </c>
      <c r="BJ162" s="131">
        <f t="shared" si="10"/>
        <v>0</v>
      </c>
      <c r="BK162" s="105">
        <f t="shared" si="11"/>
        <v>0</v>
      </c>
      <c r="BL162" s="106"/>
      <c r="BM162" s="105"/>
      <c r="BN162" s="106"/>
    </row>
    <row r="163" spans="1:66" ht="31.5" x14ac:dyDescent="0.3">
      <c r="A163" s="26">
        <v>70.170699999999997</v>
      </c>
      <c r="B163" s="107" t="s">
        <v>1196</v>
      </c>
      <c r="C163" s="19"/>
      <c r="D163" s="19"/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/>
      <c r="P163" s="19"/>
      <c r="Q163" s="108">
        <v>0</v>
      </c>
      <c r="R163" s="108">
        <v>0</v>
      </c>
      <c r="S163" s="19">
        <v>0</v>
      </c>
      <c r="T163" s="19">
        <v>0</v>
      </c>
      <c r="U163" s="19"/>
      <c r="V163" s="19"/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19">
        <v>0</v>
      </c>
      <c r="AI163" s="19">
        <v>0</v>
      </c>
      <c r="AJ163" s="19">
        <v>0</v>
      </c>
      <c r="AK163" s="19">
        <v>0</v>
      </c>
      <c r="AL163" s="19">
        <v>0</v>
      </c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>
        <v>11265832</v>
      </c>
      <c r="BB163" s="19">
        <v>0</v>
      </c>
      <c r="BC163" s="19"/>
      <c r="BD163" s="19"/>
      <c r="BE163" s="19"/>
      <c r="BF163" s="19"/>
      <c r="BG163" s="16">
        <f t="shared" si="8"/>
        <v>11265832</v>
      </c>
      <c r="BH163" s="16">
        <f t="shared" si="8"/>
        <v>0</v>
      </c>
      <c r="BI163" s="131">
        <f t="shared" si="9"/>
        <v>11265832</v>
      </c>
      <c r="BJ163" s="131">
        <f t="shared" si="10"/>
        <v>0</v>
      </c>
      <c r="BK163" s="105">
        <f t="shared" si="11"/>
        <v>0</v>
      </c>
      <c r="BL163" s="106"/>
      <c r="BM163" s="105"/>
      <c r="BN163" s="106"/>
    </row>
    <row r="164" spans="1:66" ht="31.5" x14ac:dyDescent="0.3">
      <c r="A164" s="26">
        <v>70.171700000000001</v>
      </c>
      <c r="B164" s="107" t="s">
        <v>1197</v>
      </c>
      <c r="C164" s="19"/>
      <c r="D164" s="19"/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/>
      <c r="P164" s="19"/>
      <c r="Q164" s="108">
        <v>0</v>
      </c>
      <c r="R164" s="108">
        <v>0</v>
      </c>
      <c r="S164" s="19">
        <v>0</v>
      </c>
      <c r="T164" s="19">
        <v>0</v>
      </c>
      <c r="U164" s="19"/>
      <c r="V164" s="19"/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>
        <v>0</v>
      </c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>
        <v>21711596</v>
      </c>
      <c r="BB164" s="19">
        <v>0</v>
      </c>
      <c r="BC164" s="19"/>
      <c r="BD164" s="19"/>
      <c r="BE164" s="19"/>
      <c r="BF164" s="19"/>
      <c r="BG164" s="16">
        <f t="shared" si="8"/>
        <v>21711596</v>
      </c>
      <c r="BH164" s="16">
        <f t="shared" si="8"/>
        <v>0</v>
      </c>
      <c r="BI164" s="131">
        <f t="shared" si="9"/>
        <v>21711596</v>
      </c>
      <c r="BJ164" s="131">
        <f t="shared" si="10"/>
        <v>0</v>
      </c>
      <c r="BK164" s="105">
        <f t="shared" si="11"/>
        <v>0</v>
      </c>
      <c r="BL164" s="106"/>
      <c r="BM164" s="105"/>
      <c r="BN164" s="106"/>
    </row>
    <row r="165" spans="1:66" ht="31.5" x14ac:dyDescent="0.3">
      <c r="A165" s="26">
        <v>70.172700000000006</v>
      </c>
      <c r="B165" s="107" t="s">
        <v>1198</v>
      </c>
      <c r="C165" s="19"/>
      <c r="D165" s="19"/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/>
      <c r="P165" s="19"/>
      <c r="Q165" s="108">
        <v>0</v>
      </c>
      <c r="R165" s="108">
        <v>0</v>
      </c>
      <c r="S165" s="19">
        <v>0</v>
      </c>
      <c r="T165" s="19">
        <v>0</v>
      </c>
      <c r="U165" s="19"/>
      <c r="V165" s="19"/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19">
        <v>0</v>
      </c>
      <c r="AI165" s="19">
        <v>0</v>
      </c>
      <c r="AJ165" s="19">
        <v>0</v>
      </c>
      <c r="AK165" s="19">
        <v>0</v>
      </c>
      <c r="AL165" s="19">
        <v>0</v>
      </c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>
        <v>22207369</v>
      </c>
      <c r="BB165" s="19">
        <v>0</v>
      </c>
      <c r="BC165" s="19"/>
      <c r="BD165" s="19"/>
      <c r="BE165" s="19"/>
      <c r="BF165" s="19"/>
      <c r="BG165" s="16">
        <f t="shared" si="8"/>
        <v>22207369</v>
      </c>
      <c r="BH165" s="16">
        <f t="shared" si="8"/>
        <v>0</v>
      </c>
      <c r="BI165" s="131">
        <f t="shared" si="9"/>
        <v>22207369</v>
      </c>
      <c r="BJ165" s="131">
        <f t="shared" si="10"/>
        <v>0</v>
      </c>
      <c r="BK165" s="105">
        <f t="shared" si="11"/>
        <v>0</v>
      </c>
      <c r="BL165" s="106"/>
      <c r="BM165" s="105"/>
      <c r="BN165" s="106"/>
    </row>
    <row r="166" spans="1:66" ht="31.5" x14ac:dyDescent="0.3">
      <c r="A166" s="26">
        <v>70.173699999999997</v>
      </c>
      <c r="B166" s="107" t="s">
        <v>1199</v>
      </c>
      <c r="C166" s="19"/>
      <c r="D166" s="19"/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/>
      <c r="P166" s="19"/>
      <c r="Q166" s="108">
        <v>0</v>
      </c>
      <c r="R166" s="108">
        <v>0</v>
      </c>
      <c r="S166" s="19">
        <v>0</v>
      </c>
      <c r="T166" s="19">
        <v>0</v>
      </c>
      <c r="U166" s="19"/>
      <c r="V166" s="19"/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19">
        <v>0</v>
      </c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>
        <v>25091792</v>
      </c>
      <c r="BB166" s="19">
        <v>0</v>
      </c>
      <c r="BC166" s="19"/>
      <c r="BD166" s="19"/>
      <c r="BE166" s="19"/>
      <c r="BF166" s="19"/>
      <c r="BG166" s="16">
        <f t="shared" si="8"/>
        <v>25091792</v>
      </c>
      <c r="BH166" s="16">
        <f t="shared" si="8"/>
        <v>0</v>
      </c>
      <c r="BI166" s="131">
        <f t="shared" si="9"/>
        <v>25091792</v>
      </c>
      <c r="BJ166" s="131">
        <f t="shared" si="10"/>
        <v>0</v>
      </c>
      <c r="BK166" s="105">
        <f t="shared" si="11"/>
        <v>0</v>
      </c>
      <c r="BL166" s="106"/>
      <c r="BM166" s="105"/>
      <c r="BN166" s="106"/>
    </row>
    <row r="167" spans="1:66" ht="31.5" x14ac:dyDescent="0.3">
      <c r="A167" s="26">
        <v>70.174700000000001</v>
      </c>
      <c r="B167" s="107" t="s">
        <v>1200</v>
      </c>
      <c r="C167" s="19"/>
      <c r="D167" s="19"/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/>
      <c r="P167" s="19"/>
      <c r="Q167" s="108">
        <v>0</v>
      </c>
      <c r="R167" s="108">
        <v>0</v>
      </c>
      <c r="S167" s="19">
        <v>0</v>
      </c>
      <c r="T167" s="19">
        <v>0</v>
      </c>
      <c r="U167" s="19"/>
      <c r="V167" s="19"/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19">
        <v>0</v>
      </c>
      <c r="AI167" s="19">
        <v>0</v>
      </c>
      <c r="AJ167" s="19">
        <v>0</v>
      </c>
      <c r="AK167" s="19">
        <v>0</v>
      </c>
      <c r="AL167" s="19">
        <v>0</v>
      </c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>
        <v>26515087</v>
      </c>
      <c r="BB167" s="19">
        <v>0</v>
      </c>
      <c r="BC167" s="19"/>
      <c r="BD167" s="19"/>
      <c r="BE167" s="19"/>
      <c r="BF167" s="19"/>
      <c r="BG167" s="16">
        <f t="shared" si="8"/>
        <v>26515087</v>
      </c>
      <c r="BH167" s="16">
        <f t="shared" si="8"/>
        <v>0</v>
      </c>
      <c r="BI167" s="131">
        <f t="shared" si="9"/>
        <v>26515087</v>
      </c>
      <c r="BJ167" s="131">
        <f t="shared" si="10"/>
        <v>0</v>
      </c>
      <c r="BK167" s="105">
        <f t="shared" si="11"/>
        <v>0</v>
      </c>
      <c r="BL167" s="106"/>
      <c r="BM167" s="105"/>
      <c r="BN167" s="106"/>
    </row>
    <row r="168" spans="1:66" ht="31.5" x14ac:dyDescent="0.3">
      <c r="A168" s="26">
        <v>70.175700000000006</v>
      </c>
      <c r="B168" s="107" t="s">
        <v>1201</v>
      </c>
      <c r="C168" s="19"/>
      <c r="D168" s="19"/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/>
      <c r="P168" s="19"/>
      <c r="Q168" s="108">
        <v>0</v>
      </c>
      <c r="R168" s="108">
        <v>0</v>
      </c>
      <c r="S168" s="19">
        <v>0</v>
      </c>
      <c r="T168" s="19">
        <v>0</v>
      </c>
      <c r="U168" s="19"/>
      <c r="V168" s="19"/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19">
        <v>0</v>
      </c>
      <c r="AI168" s="19">
        <v>0</v>
      </c>
      <c r="AJ168" s="19">
        <v>0</v>
      </c>
      <c r="AK168" s="19">
        <v>0</v>
      </c>
      <c r="AL168" s="19">
        <v>0</v>
      </c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>
        <v>12936014</v>
      </c>
      <c r="BB168" s="19">
        <v>0</v>
      </c>
      <c r="BC168" s="19"/>
      <c r="BD168" s="19"/>
      <c r="BE168" s="19"/>
      <c r="BF168" s="19"/>
      <c r="BG168" s="16">
        <f t="shared" si="8"/>
        <v>12936014</v>
      </c>
      <c r="BH168" s="16">
        <f t="shared" si="8"/>
        <v>0</v>
      </c>
      <c r="BI168" s="131">
        <f t="shared" si="9"/>
        <v>12936014</v>
      </c>
      <c r="BJ168" s="131">
        <f t="shared" si="10"/>
        <v>0</v>
      </c>
      <c r="BK168" s="105">
        <f t="shared" si="11"/>
        <v>0</v>
      </c>
      <c r="BL168" s="106"/>
      <c r="BM168" s="105"/>
      <c r="BN168" s="106"/>
    </row>
    <row r="169" spans="1:66" ht="31.5" x14ac:dyDescent="0.3">
      <c r="A169" s="26">
        <v>70.176699999999997</v>
      </c>
      <c r="B169" s="107" t="s">
        <v>1202</v>
      </c>
      <c r="C169" s="19"/>
      <c r="D169" s="19"/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/>
      <c r="P169" s="19"/>
      <c r="Q169" s="108">
        <v>0</v>
      </c>
      <c r="R169" s="108">
        <v>0</v>
      </c>
      <c r="S169" s="19">
        <v>0</v>
      </c>
      <c r="T169" s="19">
        <v>0</v>
      </c>
      <c r="U169" s="19"/>
      <c r="V169" s="19"/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>
        <v>0</v>
      </c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>
        <v>7792923</v>
      </c>
      <c r="BB169" s="19">
        <v>0</v>
      </c>
      <c r="BC169" s="19"/>
      <c r="BD169" s="19"/>
      <c r="BE169" s="19"/>
      <c r="BF169" s="19"/>
      <c r="BG169" s="16">
        <f t="shared" si="8"/>
        <v>7792923</v>
      </c>
      <c r="BH169" s="16">
        <f t="shared" si="8"/>
        <v>0</v>
      </c>
      <c r="BI169" s="131">
        <f t="shared" si="9"/>
        <v>7792923</v>
      </c>
      <c r="BJ169" s="131">
        <f t="shared" si="10"/>
        <v>0</v>
      </c>
      <c r="BK169" s="105">
        <f t="shared" si="11"/>
        <v>0</v>
      </c>
      <c r="BL169" s="106"/>
      <c r="BM169" s="105"/>
      <c r="BN169" s="106"/>
    </row>
    <row r="170" spans="1:66" ht="31.5" x14ac:dyDescent="0.3">
      <c r="A170" s="26">
        <v>70.177700000000002</v>
      </c>
      <c r="B170" s="107" t="s">
        <v>1203</v>
      </c>
      <c r="C170" s="19"/>
      <c r="D170" s="19"/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/>
      <c r="P170" s="19"/>
      <c r="Q170" s="108">
        <v>0</v>
      </c>
      <c r="R170" s="108">
        <v>0</v>
      </c>
      <c r="S170" s="19">
        <v>0</v>
      </c>
      <c r="T170" s="19">
        <v>0</v>
      </c>
      <c r="U170" s="19"/>
      <c r="V170" s="19"/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>
        <v>0</v>
      </c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>
        <v>6462285</v>
      </c>
      <c r="BB170" s="19">
        <v>0</v>
      </c>
      <c r="BC170" s="19"/>
      <c r="BD170" s="19"/>
      <c r="BE170" s="19"/>
      <c r="BF170" s="19"/>
      <c r="BG170" s="16">
        <f t="shared" si="8"/>
        <v>6462285</v>
      </c>
      <c r="BH170" s="16">
        <f t="shared" si="8"/>
        <v>0</v>
      </c>
      <c r="BI170" s="131">
        <f t="shared" si="9"/>
        <v>6462285</v>
      </c>
      <c r="BJ170" s="131">
        <f t="shared" si="10"/>
        <v>0</v>
      </c>
      <c r="BK170" s="105">
        <f t="shared" si="11"/>
        <v>0</v>
      </c>
      <c r="BL170" s="106"/>
      <c r="BM170" s="105"/>
      <c r="BN170" s="106"/>
    </row>
    <row r="171" spans="1:66" ht="31.5" x14ac:dyDescent="0.3">
      <c r="A171" s="26">
        <v>70.178700000000006</v>
      </c>
      <c r="B171" s="107" t="s">
        <v>1204</v>
      </c>
      <c r="C171" s="19"/>
      <c r="D171" s="19"/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/>
      <c r="P171" s="19"/>
      <c r="Q171" s="108">
        <v>0</v>
      </c>
      <c r="R171" s="108">
        <v>0</v>
      </c>
      <c r="S171" s="19">
        <v>0</v>
      </c>
      <c r="T171" s="19">
        <v>0</v>
      </c>
      <c r="U171" s="19"/>
      <c r="V171" s="19"/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19">
        <v>0</v>
      </c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>
        <v>8516997</v>
      </c>
      <c r="BB171" s="19">
        <v>0</v>
      </c>
      <c r="BC171" s="19"/>
      <c r="BD171" s="19"/>
      <c r="BE171" s="19"/>
      <c r="BF171" s="19"/>
      <c r="BG171" s="16">
        <f t="shared" si="8"/>
        <v>8516997</v>
      </c>
      <c r="BH171" s="16">
        <f t="shared" si="8"/>
        <v>0</v>
      </c>
      <c r="BI171" s="131">
        <f t="shared" si="9"/>
        <v>8516997</v>
      </c>
      <c r="BJ171" s="131">
        <f t="shared" si="10"/>
        <v>0</v>
      </c>
      <c r="BK171" s="105">
        <f t="shared" si="11"/>
        <v>0</v>
      </c>
      <c r="BL171" s="106"/>
      <c r="BM171" s="105"/>
      <c r="BN171" s="106"/>
    </row>
    <row r="172" spans="1:66" ht="31.5" x14ac:dyDescent="0.3">
      <c r="A172" s="26">
        <v>70.179699999999997</v>
      </c>
      <c r="B172" s="107" t="s">
        <v>1205</v>
      </c>
      <c r="C172" s="19"/>
      <c r="D172" s="19"/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/>
      <c r="P172" s="19"/>
      <c r="Q172" s="108">
        <v>0</v>
      </c>
      <c r="R172" s="108">
        <v>0</v>
      </c>
      <c r="S172" s="19">
        <v>0</v>
      </c>
      <c r="T172" s="19">
        <v>0</v>
      </c>
      <c r="U172" s="19"/>
      <c r="V172" s="19"/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>
        <v>0</v>
      </c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>
        <v>5690355</v>
      </c>
      <c r="BB172" s="19">
        <v>0</v>
      </c>
      <c r="BC172" s="19"/>
      <c r="BD172" s="19"/>
      <c r="BE172" s="19"/>
      <c r="BF172" s="19"/>
      <c r="BG172" s="16">
        <f t="shared" si="8"/>
        <v>5690355</v>
      </c>
      <c r="BH172" s="16">
        <f t="shared" si="8"/>
        <v>0</v>
      </c>
      <c r="BI172" s="131">
        <f t="shared" si="9"/>
        <v>5690355</v>
      </c>
      <c r="BJ172" s="131">
        <f t="shared" si="10"/>
        <v>0</v>
      </c>
      <c r="BK172" s="105">
        <f t="shared" si="11"/>
        <v>0</v>
      </c>
      <c r="BL172" s="106"/>
      <c r="BM172" s="105"/>
      <c r="BN172" s="106"/>
    </row>
    <row r="173" spans="1:66" ht="31.5" x14ac:dyDescent="0.3">
      <c r="A173" s="26">
        <v>70.180700000000002</v>
      </c>
      <c r="B173" s="107" t="s">
        <v>1206</v>
      </c>
      <c r="C173" s="19"/>
      <c r="D173" s="19"/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/>
      <c r="P173" s="19"/>
      <c r="Q173" s="108">
        <v>0</v>
      </c>
      <c r="R173" s="108">
        <v>0</v>
      </c>
      <c r="S173" s="19">
        <v>0</v>
      </c>
      <c r="T173" s="19">
        <v>0</v>
      </c>
      <c r="U173" s="19"/>
      <c r="V173" s="19"/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19">
        <v>0</v>
      </c>
      <c r="AI173" s="19">
        <v>0</v>
      </c>
      <c r="AJ173" s="19">
        <v>0</v>
      </c>
      <c r="AK173" s="19">
        <v>0</v>
      </c>
      <c r="AL173" s="19">
        <v>0</v>
      </c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>
        <v>6032510</v>
      </c>
      <c r="BB173" s="19">
        <v>0</v>
      </c>
      <c r="BC173" s="19"/>
      <c r="BD173" s="19"/>
      <c r="BE173" s="19"/>
      <c r="BF173" s="19"/>
      <c r="BG173" s="16">
        <f t="shared" si="8"/>
        <v>6032510</v>
      </c>
      <c r="BH173" s="16">
        <f t="shared" si="8"/>
        <v>0</v>
      </c>
      <c r="BI173" s="131">
        <f t="shared" si="9"/>
        <v>6032510</v>
      </c>
      <c r="BJ173" s="131">
        <f t="shared" si="10"/>
        <v>0</v>
      </c>
      <c r="BK173" s="105">
        <f t="shared" si="11"/>
        <v>0</v>
      </c>
      <c r="BL173" s="106"/>
      <c r="BM173" s="105"/>
      <c r="BN173" s="106"/>
    </row>
    <row r="174" spans="1:66" ht="31.5" x14ac:dyDescent="0.3">
      <c r="A174" s="26">
        <v>70.181700000000006</v>
      </c>
      <c r="B174" s="107" t="s">
        <v>1207</v>
      </c>
      <c r="C174" s="19"/>
      <c r="D174" s="19"/>
      <c r="E174" s="19">
        <v>0</v>
      </c>
      <c r="F174" s="19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/>
      <c r="P174" s="19"/>
      <c r="Q174" s="108">
        <v>0</v>
      </c>
      <c r="R174" s="108">
        <v>0</v>
      </c>
      <c r="S174" s="19">
        <v>0</v>
      </c>
      <c r="T174" s="19">
        <v>0</v>
      </c>
      <c r="U174" s="19"/>
      <c r="V174" s="19"/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19">
        <v>0</v>
      </c>
      <c r="AI174" s="19">
        <v>0</v>
      </c>
      <c r="AJ174" s="19">
        <v>0</v>
      </c>
      <c r="AK174" s="19">
        <v>0</v>
      </c>
      <c r="AL174" s="19">
        <v>0</v>
      </c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>
        <v>4989409</v>
      </c>
      <c r="BB174" s="19">
        <v>0</v>
      </c>
      <c r="BC174" s="19"/>
      <c r="BD174" s="19"/>
      <c r="BE174" s="19"/>
      <c r="BF174" s="19"/>
      <c r="BG174" s="16">
        <f t="shared" si="8"/>
        <v>4989409</v>
      </c>
      <c r="BH174" s="16">
        <f t="shared" si="8"/>
        <v>0</v>
      </c>
      <c r="BI174" s="131">
        <f t="shared" si="9"/>
        <v>4989409</v>
      </c>
      <c r="BJ174" s="131">
        <f t="shared" si="10"/>
        <v>0</v>
      </c>
      <c r="BK174" s="105">
        <f t="shared" si="11"/>
        <v>0</v>
      </c>
      <c r="BL174" s="106"/>
      <c r="BM174" s="105"/>
      <c r="BN174" s="106"/>
    </row>
    <row r="175" spans="1:66" ht="31.5" x14ac:dyDescent="0.3">
      <c r="A175" s="26">
        <v>70.182699999999997</v>
      </c>
      <c r="B175" s="107" t="s">
        <v>1208</v>
      </c>
      <c r="C175" s="19"/>
      <c r="D175" s="19"/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/>
      <c r="P175" s="19"/>
      <c r="Q175" s="108">
        <v>0</v>
      </c>
      <c r="R175" s="108">
        <v>0</v>
      </c>
      <c r="S175" s="19">
        <v>0</v>
      </c>
      <c r="T175" s="19">
        <v>0</v>
      </c>
      <c r="U175" s="19"/>
      <c r="V175" s="19"/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19">
        <v>0</v>
      </c>
      <c r="AK175" s="19">
        <v>0</v>
      </c>
      <c r="AL175" s="19">
        <v>0</v>
      </c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>
        <v>9562950</v>
      </c>
      <c r="BB175" s="19">
        <v>0</v>
      </c>
      <c r="BC175" s="19"/>
      <c r="BD175" s="19"/>
      <c r="BE175" s="19"/>
      <c r="BF175" s="19"/>
      <c r="BG175" s="16">
        <f t="shared" si="8"/>
        <v>9562950</v>
      </c>
      <c r="BH175" s="16">
        <f t="shared" si="8"/>
        <v>0</v>
      </c>
      <c r="BI175" s="131">
        <f t="shared" si="9"/>
        <v>9562950</v>
      </c>
      <c r="BJ175" s="131">
        <f t="shared" si="10"/>
        <v>0</v>
      </c>
      <c r="BK175" s="105">
        <f t="shared" si="11"/>
        <v>0</v>
      </c>
      <c r="BL175" s="106"/>
      <c r="BM175" s="105"/>
      <c r="BN175" s="106"/>
    </row>
    <row r="176" spans="1:66" ht="31.5" x14ac:dyDescent="0.3">
      <c r="A176" s="26">
        <v>70.183700000000002</v>
      </c>
      <c r="B176" s="107" t="s">
        <v>1209</v>
      </c>
      <c r="C176" s="19"/>
      <c r="D176" s="19"/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/>
      <c r="P176" s="19"/>
      <c r="Q176" s="108">
        <v>0</v>
      </c>
      <c r="R176" s="108">
        <v>0</v>
      </c>
      <c r="S176" s="19">
        <v>0</v>
      </c>
      <c r="T176" s="19">
        <v>0</v>
      </c>
      <c r="U176" s="19"/>
      <c r="V176" s="19"/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19">
        <v>0</v>
      </c>
      <c r="AI176" s="19">
        <v>0</v>
      </c>
      <c r="AJ176" s="19">
        <v>0</v>
      </c>
      <c r="AK176" s="19">
        <v>0</v>
      </c>
      <c r="AL176" s="19">
        <v>0</v>
      </c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>
        <v>10193664</v>
      </c>
      <c r="BB176" s="19">
        <v>0</v>
      </c>
      <c r="BC176" s="19"/>
      <c r="BD176" s="19"/>
      <c r="BE176" s="19"/>
      <c r="BF176" s="19"/>
      <c r="BG176" s="16">
        <f t="shared" si="8"/>
        <v>10193664</v>
      </c>
      <c r="BH176" s="16">
        <f t="shared" si="8"/>
        <v>0</v>
      </c>
      <c r="BI176" s="131">
        <f t="shared" si="9"/>
        <v>10193664</v>
      </c>
      <c r="BJ176" s="131">
        <f t="shared" si="10"/>
        <v>0</v>
      </c>
      <c r="BK176" s="105">
        <f t="shared" si="11"/>
        <v>0</v>
      </c>
      <c r="BL176" s="106"/>
      <c r="BM176" s="105"/>
      <c r="BN176" s="106"/>
    </row>
    <row r="177" spans="1:66" ht="31.5" x14ac:dyDescent="0.3">
      <c r="A177" s="26">
        <v>70.184700000000007</v>
      </c>
      <c r="B177" s="107" t="s">
        <v>1210</v>
      </c>
      <c r="C177" s="19"/>
      <c r="D177" s="19"/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/>
      <c r="P177" s="19"/>
      <c r="Q177" s="108">
        <v>0</v>
      </c>
      <c r="R177" s="108">
        <v>0</v>
      </c>
      <c r="S177" s="19">
        <v>0</v>
      </c>
      <c r="T177" s="19">
        <v>0</v>
      </c>
      <c r="U177" s="19"/>
      <c r="V177" s="19"/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19">
        <v>0</v>
      </c>
      <c r="AI177" s="19">
        <v>0</v>
      </c>
      <c r="AJ177" s="19">
        <v>0</v>
      </c>
      <c r="AK177" s="19">
        <v>0</v>
      </c>
      <c r="AL177" s="19">
        <v>0</v>
      </c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>
        <v>9540537</v>
      </c>
      <c r="BB177" s="19">
        <v>0</v>
      </c>
      <c r="BC177" s="19"/>
      <c r="BD177" s="19"/>
      <c r="BE177" s="19"/>
      <c r="BF177" s="19"/>
      <c r="BG177" s="16">
        <f t="shared" si="8"/>
        <v>9540537</v>
      </c>
      <c r="BH177" s="16">
        <f t="shared" si="8"/>
        <v>0</v>
      </c>
      <c r="BI177" s="131">
        <f t="shared" si="9"/>
        <v>9540537</v>
      </c>
      <c r="BJ177" s="131">
        <f t="shared" si="10"/>
        <v>0</v>
      </c>
      <c r="BK177" s="105">
        <f t="shared" si="11"/>
        <v>0</v>
      </c>
      <c r="BL177" s="106"/>
      <c r="BM177" s="105"/>
      <c r="BN177" s="106"/>
    </row>
    <row r="178" spans="1:66" ht="31.5" x14ac:dyDescent="0.3">
      <c r="A178" s="26">
        <v>70.185699999999997</v>
      </c>
      <c r="B178" s="107" t="s">
        <v>1211</v>
      </c>
      <c r="C178" s="19"/>
      <c r="D178" s="19"/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/>
      <c r="P178" s="19"/>
      <c r="Q178" s="108">
        <v>0</v>
      </c>
      <c r="R178" s="108">
        <v>0</v>
      </c>
      <c r="S178" s="19">
        <v>0</v>
      </c>
      <c r="T178" s="19">
        <v>0</v>
      </c>
      <c r="U178" s="19"/>
      <c r="V178" s="19"/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>
        <v>0</v>
      </c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>
        <v>11811402</v>
      </c>
      <c r="BB178" s="19">
        <v>0</v>
      </c>
      <c r="BC178" s="19"/>
      <c r="BD178" s="19"/>
      <c r="BE178" s="19"/>
      <c r="BF178" s="19"/>
      <c r="BG178" s="16">
        <f t="shared" si="8"/>
        <v>11811402</v>
      </c>
      <c r="BH178" s="16">
        <f t="shared" si="8"/>
        <v>0</v>
      </c>
      <c r="BI178" s="131">
        <f t="shared" si="9"/>
        <v>11811402</v>
      </c>
      <c r="BJ178" s="131">
        <f t="shared" si="10"/>
        <v>0</v>
      </c>
      <c r="BK178" s="105">
        <f t="shared" si="11"/>
        <v>0</v>
      </c>
      <c r="BL178" s="106"/>
      <c r="BM178" s="105"/>
      <c r="BN178" s="106"/>
    </row>
    <row r="179" spans="1:66" ht="31.5" x14ac:dyDescent="0.3">
      <c r="A179" s="26">
        <v>70.186700000000002</v>
      </c>
      <c r="B179" s="107" t="s">
        <v>1212</v>
      </c>
      <c r="C179" s="19"/>
      <c r="D179" s="19"/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/>
      <c r="P179" s="19"/>
      <c r="Q179" s="108">
        <v>0</v>
      </c>
      <c r="R179" s="108">
        <v>0</v>
      </c>
      <c r="S179" s="19">
        <v>0</v>
      </c>
      <c r="T179" s="19">
        <v>0</v>
      </c>
      <c r="U179" s="19"/>
      <c r="V179" s="19"/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>
        <v>0</v>
      </c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>
        <v>12236304</v>
      </c>
      <c r="BB179" s="19">
        <v>0</v>
      </c>
      <c r="BC179" s="19"/>
      <c r="BD179" s="19"/>
      <c r="BE179" s="19"/>
      <c r="BF179" s="19"/>
      <c r="BG179" s="16">
        <f t="shared" si="8"/>
        <v>12236304</v>
      </c>
      <c r="BH179" s="16">
        <f t="shared" si="8"/>
        <v>0</v>
      </c>
      <c r="BI179" s="131">
        <f t="shared" si="9"/>
        <v>12236304</v>
      </c>
      <c r="BJ179" s="131">
        <f t="shared" si="10"/>
        <v>0</v>
      </c>
      <c r="BK179" s="105">
        <f t="shared" si="11"/>
        <v>0</v>
      </c>
      <c r="BL179" s="106"/>
      <c r="BM179" s="105"/>
      <c r="BN179" s="106"/>
    </row>
    <row r="180" spans="1:66" ht="31.5" x14ac:dyDescent="0.3">
      <c r="A180" s="26">
        <v>70.187700000000007</v>
      </c>
      <c r="B180" s="107" t="s">
        <v>1213</v>
      </c>
      <c r="C180" s="19"/>
      <c r="D180" s="19"/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/>
      <c r="P180" s="19"/>
      <c r="Q180" s="108">
        <v>0</v>
      </c>
      <c r="R180" s="108">
        <v>0</v>
      </c>
      <c r="S180" s="19">
        <v>0</v>
      </c>
      <c r="T180" s="19">
        <v>0</v>
      </c>
      <c r="U180" s="19"/>
      <c r="V180" s="19"/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>
        <v>11950904</v>
      </c>
      <c r="BB180" s="19">
        <v>0</v>
      </c>
      <c r="BC180" s="19"/>
      <c r="BD180" s="19"/>
      <c r="BE180" s="19"/>
      <c r="BF180" s="19"/>
      <c r="BG180" s="16">
        <f t="shared" si="8"/>
        <v>11950904</v>
      </c>
      <c r="BH180" s="16">
        <f t="shared" si="8"/>
        <v>0</v>
      </c>
      <c r="BI180" s="131">
        <f t="shared" si="9"/>
        <v>11950904</v>
      </c>
      <c r="BJ180" s="131">
        <f t="shared" si="10"/>
        <v>0</v>
      </c>
      <c r="BK180" s="105">
        <f t="shared" si="11"/>
        <v>0</v>
      </c>
      <c r="BL180" s="106"/>
      <c r="BM180" s="105"/>
      <c r="BN180" s="106"/>
    </row>
    <row r="181" spans="1:66" ht="31.5" x14ac:dyDescent="0.3">
      <c r="A181" s="26">
        <v>70.188699999999997</v>
      </c>
      <c r="B181" s="107" t="s">
        <v>1214</v>
      </c>
      <c r="C181" s="19"/>
      <c r="D181" s="19"/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/>
      <c r="P181" s="19"/>
      <c r="Q181" s="108">
        <v>0</v>
      </c>
      <c r="R181" s="108">
        <v>0</v>
      </c>
      <c r="S181" s="19">
        <v>0</v>
      </c>
      <c r="T181" s="19">
        <v>0</v>
      </c>
      <c r="U181" s="19"/>
      <c r="V181" s="19"/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>
        <v>10575609</v>
      </c>
      <c r="BB181" s="19">
        <v>0</v>
      </c>
      <c r="BC181" s="19"/>
      <c r="BD181" s="19"/>
      <c r="BE181" s="19"/>
      <c r="BF181" s="19"/>
      <c r="BG181" s="16">
        <f t="shared" si="8"/>
        <v>10575609</v>
      </c>
      <c r="BH181" s="16">
        <f t="shared" si="8"/>
        <v>0</v>
      </c>
      <c r="BI181" s="131">
        <f t="shared" si="9"/>
        <v>10575609</v>
      </c>
      <c r="BJ181" s="131">
        <f t="shared" si="10"/>
        <v>0</v>
      </c>
      <c r="BK181" s="105">
        <f t="shared" si="11"/>
        <v>0</v>
      </c>
      <c r="BL181" s="106"/>
      <c r="BM181" s="105"/>
      <c r="BN181" s="106"/>
    </row>
    <row r="182" spans="1:66" ht="31.5" x14ac:dyDescent="0.3">
      <c r="A182" s="26">
        <v>70.189700000000002</v>
      </c>
      <c r="B182" s="107" t="s">
        <v>1215</v>
      </c>
      <c r="C182" s="19"/>
      <c r="D182" s="19"/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/>
      <c r="P182" s="19"/>
      <c r="Q182" s="108">
        <v>0</v>
      </c>
      <c r="R182" s="108">
        <v>0</v>
      </c>
      <c r="S182" s="19">
        <v>0</v>
      </c>
      <c r="T182" s="19">
        <v>0</v>
      </c>
      <c r="U182" s="19"/>
      <c r="V182" s="19"/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>
        <v>0</v>
      </c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>
        <v>40524764</v>
      </c>
      <c r="BB182" s="19">
        <v>0</v>
      </c>
      <c r="BC182" s="19"/>
      <c r="BD182" s="19"/>
      <c r="BE182" s="19"/>
      <c r="BF182" s="19"/>
      <c r="BG182" s="16">
        <f t="shared" si="8"/>
        <v>40524764</v>
      </c>
      <c r="BH182" s="16">
        <f t="shared" si="8"/>
        <v>0</v>
      </c>
      <c r="BI182" s="131">
        <f t="shared" si="9"/>
        <v>40524764</v>
      </c>
      <c r="BJ182" s="131">
        <f t="shared" si="10"/>
        <v>0</v>
      </c>
      <c r="BK182" s="105">
        <f t="shared" si="11"/>
        <v>0</v>
      </c>
      <c r="BL182" s="106"/>
      <c r="BM182" s="105"/>
      <c r="BN182" s="106"/>
    </row>
    <row r="183" spans="1:66" ht="31.5" x14ac:dyDescent="0.3">
      <c r="A183" s="26">
        <v>70.190700000000007</v>
      </c>
      <c r="B183" s="107" t="s">
        <v>1216</v>
      </c>
      <c r="C183" s="19"/>
      <c r="D183" s="19"/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/>
      <c r="P183" s="19"/>
      <c r="Q183" s="108">
        <v>0</v>
      </c>
      <c r="R183" s="108">
        <v>0</v>
      </c>
      <c r="S183" s="19">
        <v>0</v>
      </c>
      <c r="T183" s="19">
        <v>0</v>
      </c>
      <c r="U183" s="19"/>
      <c r="V183" s="19"/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19">
        <v>0</v>
      </c>
      <c r="AI183" s="19">
        <v>0</v>
      </c>
      <c r="AJ183" s="19">
        <v>0</v>
      </c>
      <c r="AK183" s="19">
        <v>0</v>
      </c>
      <c r="AL183" s="19">
        <v>0</v>
      </c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>
        <v>0</v>
      </c>
      <c r="BB183" s="19">
        <v>0</v>
      </c>
      <c r="BC183" s="19"/>
      <c r="BD183" s="19"/>
      <c r="BE183" s="19"/>
      <c r="BF183" s="19"/>
      <c r="BG183" s="16">
        <f t="shared" si="8"/>
        <v>0</v>
      </c>
      <c r="BH183" s="16">
        <f t="shared" si="8"/>
        <v>0</v>
      </c>
      <c r="BI183" s="131">
        <f t="shared" si="9"/>
        <v>0</v>
      </c>
      <c r="BJ183" s="131">
        <f t="shared" si="10"/>
        <v>0</v>
      </c>
      <c r="BK183" s="105">
        <f t="shared" si="11"/>
        <v>0</v>
      </c>
      <c r="BL183" s="106"/>
      <c r="BM183" s="105"/>
      <c r="BN183" s="106"/>
    </row>
    <row r="184" spans="1:66" ht="47.25" x14ac:dyDescent="0.3">
      <c r="A184" s="26">
        <v>70.191699999999997</v>
      </c>
      <c r="B184" s="107" t="s">
        <v>1217</v>
      </c>
      <c r="C184" s="19"/>
      <c r="D184" s="19"/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/>
      <c r="P184" s="19"/>
      <c r="Q184" s="108">
        <v>0</v>
      </c>
      <c r="R184" s="108">
        <v>0</v>
      </c>
      <c r="S184" s="19">
        <v>0</v>
      </c>
      <c r="T184" s="19">
        <v>0</v>
      </c>
      <c r="U184" s="19"/>
      <c r="V184" s="19"/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19">
        <v>0</v>
      </c>
      <c r="AI184" s="19">
        <v>0</v>
      </c>
      <c r="AJ184" s="19">
        <v>0</v>
      </c>
      <c r="AK184" s="19">
        <v>0</v>
      </c>
      <c r="AL184" s="19">
        <v>0</v>
      </c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>
        <v>12932837.439999999</v>
      </c>
      <c r="BB184" s="19">
        <v>0</v>
      </c>
      <c r="BC184" s="19"/>
      <c r="BD184" s="19"/>
      <c r="BE184" s="19"/>
      <c r="BF184" s="19"/>
      <c r="BG184" s="16">
        <f t="shared" si="8"/>
        <v>12932837.439999999</v>
      </c>
      <c r="BH184" s="16">
        <f t="shared" si="8"/>
        <v>0</v>
      </c>
      <c r="BI184" s="131">
        <f t="shared" si="9"/>
        <v>12932837.439999999</v>
      </c>
      <c r="BJ184" s="131">
        <f t="shared" si="10"/>
        <v>0</v>
      </c>
      <c r="BK184" s="105">
        <f t="shared" si="11"/>
        <v>0</v>
      </c>
      <c r="BL184" s="106"/>
      <c r="BM184" s="105"/>
      <c r="BN184" s="106"/>
    </row>
    <row r="185" spans="1:66" ht="31.5" x14ac:dyDescent="0.3">
      <c r="A185" s="26">
        <v>70.192700000000002</v>
      </c>
      <c r="B185" s="107" t="s">
        <v>1218</v>
      </c>
      <c r="C185" s="19"/>
      <c r="D185" s="19"/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/>
      <c r="P185" s="19"/>
      <c r="Q185" s="108">
        <v>0</v>
      </c>
      <c r="R185" s="108">
        <v>0</v>
      </c>
      <c r="S185" s="19">
        <v>0</v>
      </c>
      <c r="T185" s="19">
        <v>0</v>
      </c>
      <c r="U185" s="19"/>
      <c r="V185" s="19"/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19">
        <v>0</v>
      </c>
      <c r="AI185" s="19">
        <v>0</v>
      </c>
      <c r="AJ185" s="19">
        <v>0</v>
      </c>
      <c r="AK185" s="19">
        <v>0</v>
      </c>
      <c r="AL185" s="19">
        <v>0</v>
      </c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>
        <v>43853980</v>
      </c>
      <c r="BB185" s="19">
        <v>0</v>
      </c>
      <c r="BC185" s="19"/>
      <c r="BD185" s="19"/>
      <c r="BE185" s="19"/>
      <c r="BF185" s="19"/>
      <c r="BG185" s="16">
        <f t="shared" si="8"/>
        <v>43853980</v>
      </c>
      <c r="BH185" s="16">
        <f t="shared" si="8"/>
        <v>0</v>
      </c>
      <c r="BI185" s="131">
        <f t="shared" si="9"/>
        <v>43853980</v>
      </c>
      <c r="BJ185" s="131">
        <f t="shared" si="10"/>
        <v>0</v>
      </c>
      <c r="BK185" s="105">
        <f t="shared" si="11"/>
        <v>0</v>
      </c>
      <c r="BL185" s="106"/>
      <c r="BM185" s="105"/>
      <c r="BN185" s="106"/>
    </row>
    <row r="186" spans="1:66" ht="31.5" x14ac:dyDescent="0.3">
      <c r="A186" s="26">
        <v>70.193700000000007</v>
      </c>
      <c r="B186" s="107" t="s">
        <v>1219</v>
      </c>
      <c r="C186" s="19"/>
      <c r="D186" s="19"/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/>
      <c r="P186" s="19"/>
      <c r="Q186" s="108">
        <v>0</v>
      </c>
      <c r="R186" s="108">
        <v>0</v>
      </c>
      <c r="S186" s="19">
        <v>0</v>
      </c>
      <c r="T186" s="19">
        <v>0</v>
      </c>
      <c r="U186" s="19"/>
      <c r="V186" s="19"/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19">
        <v>0</v>
      </c>
      <c r="AI186" s="19">
        <v>0</v>
      </c>
      <c r="AJ186" s="19">
        <v>0</v>
      </c>
      <c r="AK186" s="19">
        <v>0</v>
      </c>
      <c r="AL186" s="19">
        <v>0</v>
      </c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>
        <v>0</v>
      </c>
      <c r="BB186" s="19">
        <v>0</v>
      </c>
      <c r="BC186" s="19"/>
      <c r="BD186" s="19"/>
      <c r="BE186" s="19"/>
      <c r="BF186" s="19"/>
      <c r="BG186" s="16">
        <f t="shared" si="8"/>
        <v>0</v>
      </c>
      <c r="BH186" s="16">
        <f t="shared" si="8"/>
        <v>0</v>
      </c>
      <c r="BI186" s="131">
        <f t="shared" si="9"/>
        <v>0</v>
      </c>
      <c r="BJ186" s="131">
        <f t="shared" si="10"/>
        <v>0</v>
      </c>
      <c r="BK186" s="105">
        <f t="shared" si="11"/>
        <v>0</v>
      </c>
      <c r="BL186" s="106"/>
      <c r="BM186" s="105"/>
      <c r="BN186" s="106"/>
    </row>
    <row r="187" spans="1:66" ht="32.25" x14ac:dyDescent="0.3">
      <c r="A187" s="26">
        <v>70.194699999999997</v>
      </c>
      <c r="B187" s="107" t="s">
        <v>1220</v>
      </c>
      <c r="C187" s="19"/>
      <c r="D187" s="19"/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/>
      <c r="P187" s="19"/>
      <c r="Q187" s="108">
        <v>0</v>
      </c>
      <c r="R187" s="108">
        <v>0</v>
      </c>
      <c r="S187" s="19">
        <v>0</v>
      </c>
      <c r="T187" s="19">
        <v>0</v>
      </c>
      <c r="U187" s="19"/>
      <c r="V187" s="19"/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19">
        <v>0</v>
      </c>
      <c r="AI187" s="19">
        <v>0</v>
      </c>
      <c r="AJ187" s="19">
        <v>0</v>
      </c>
      <c r="AK187" s="19">
        <v>0</v>
      </c>
      <c r="AL187" s="19">
        <v>0</v>
      </c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>
        <v>6728355</v>
      </c>
      <c r="BB187" s="19">
        <v>0</v>
      </c>
      <c r="BC187" s="19"/>
      <c r="BD187" s="19"/>
      <c r="BE187" s="19"/>
      <c r="BF187" s="19"/>
      <c r="BG187" s="16">
        <f t="shared" si="8"/>
        <v>6728355</v>
      </c>
      <c r="BH187" s="16">
        <f t="shared" si="8"/>
        <v>0</v>
      </c>
      <c r="BI187" s="131">
        <f t="shared" si="9"/>
        <v>6728355</v>
      </c>
      <c r="BJ187" s="131">
        <f t="shared" si="10"/>
        <v>0</v>
      </c>
      <c r="BK187" s="105">
        <f t="shared" si="11"/>
        <v>0</v>
      </c>
      <c r="BL187" s="106"/>
      <c r="BM187" s="105"/>
      <c r="BN187" s="106"/>
    </row>
    <row r="188" spans="1:66" ht="31.5" x14ac:dyDescent="0.3">
      <c r="A188" s="26">
        <v>70.195700000000002</v>
      </c>
      <c r="B188" s="107" t="s">
        <v>1221</v>
      </c>
      <c r="C188" s="19"/>
      <c r="D188" s="19"/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/>
      <c r="P188" s="19"/>
      <c r="Q188" s="108">
        <v>0</v>
      </c>
      <c r="R188" s="108">
        <v>0</v>
      </c>
      <c r="S188" s="19">
        <v>0</v>
      </c>
      <c r="T188" s="19">
        <v>0</v>
      </c>
      <c r="U188" s="19"/>
      <c r="V188" s="19"/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>
        <v>0</v>
      </c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>
        <v>8188972</v>
      </c>
      <c r="BB188" s="19">
        <v>0</v>
      </c>
      <c r="BC188" s="19"/>
      <c r="BD188" s="19"/>
      <c r="BE188" s="19"/>
      <c r="BF188" s="19"/>
      <c r="BG188" s="16">
        <f t="shared" si="8"/>
        <v>8188972</v>
      </c>
      <c r="BH188" s="16">
        <f t="shared" si="8"/>
        <v>0</v>
      </c>
      <c r="BI188" s="131">
        <f t="shared" si="9"/>
        <v>8188972</v>
      </c>
      <c r="BJ188" s="131">
        <f t="shared" si="10"/>
        <v>0</v>
      </c>
      <c r="BK188" s="105">
        <f t="shared" si="11"/>
        <v>0</v>
      </c>
      <c r="BL188" s="106"/>
      <c r="BM188" s="105"/>
      <c r="BN188" s="106"/>
    </row>
    <row r="189" spans="1:66" ht="31.5" x14ac:dyDescent="0.3">
      <c r="A189" s="26">
        <v>70.196700000000007</v>
      </c>
      <c r="B189" s="107" t="s">
        <v>1219</v>
      </c>
      <c r="C189" s="19"/>
      <c r="D189" s="19"/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/>
      <c r="P189" s="19"/>
      <c r="Q189" s="108">
        <v>0</v>
      </c>
      <c r="R189" s="108">
        <v>0</v>
      </c>
      <c r="S189" s="19">
        <v>0</v>
      </c>
      <c r="T189" s="19">
        <v>0</v>
      </c>
      <c r="U189" s="19"/>
      <c r="V189" s="19"/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19">
        <v>0</v>
      </c>
      <c r="AI189" s="19">
        <v>0</v>
      </c>
      <c r="AJ189" s="19">
        <v>0</v>
      </c>
      <c r="AK189" s="19">
        <v>0</v>
      </c>
      <c r="AL189" s="19">
        <v>0</v>
      </c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>
        <v>0</v>
      </c>
      <c r="BB189" s="19">
        <v>0</v>
      </c>
      <c r="BC189" s="19"/>
      <c r="BD189" s="19"/>
      <c r="BE189" s="19"/>
      <c r="BF189" s="19"/>
      <c r="BG189" s="16">
        <f t="shared" si="8"/>
        <v>0</v>
      </c>
      <c r="BH189" s="16">
        <f t="shared" si="8"/>
        <v>0</v>
      </c>
      <c r="BI189" s="131">
        <f t="shared" si="9"/>
        <v>0</v>
      </c>
      <c r="BJ189" s="131">
        <f t="shared" si="10"/>
        <v>0</v>
      </c>
      <c r="BK189" s="105">
        <f t="shared" si="11"/>
        <v>0</v>
      </c>
      <c r="BL189" s="106"/>
      <c r="BM189" s="105"/>
      <c r="BN189" s="106"/>
    </row>
    <row r="190" spans="1:66" ht="31.5" x14ac:dyDescent="0.3">
      <c r="A190" s="26">
        <v>70.197699999999998</v>
      </c>
      <c r="B190" s="107" t="s">
        <v>1222</v>
      </c>
      <c r="C190" s="19"/>
      <c r="D190" s="19"/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/>
      <c r="P190" s="19"/>
      <c r="Q190" s="108">
        <v>0</v>
      </c>
      <c r="R190" s="108">
        <v>0</v>
      </c>
      <c r="S190" s="19">
        <v>0</v>
      </c>
      <c r="T190" s="19">
        <v>0</v>
      </c>
      <c r="U190" s="19"/>
      <c r="V190" s="19"/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19">
        <v>0</v>
      </c>
      <c r="AI190" s="19">
        <v>0</v>
      </c>
      <c r="AJ190" s="19">
        <v>0</v>
      </c>
      <c r="AK190" s="19">
        <v>0</v>
      </c>
      <c r="AL190" s="19">
        <v>0</v>
      </c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>
        <v>33692358</v>
      </c>
      <c r="BB190" s="19">
        <v>0</v>
      </c>
      <c r="BC190" s="19"/>
      <c r="BD190" s="19"/>
      <c r="BE190" s="19"/>
      <c r="BF190" s="19"/>
      <c r="BG190" s="16">
        <f t="shared" si="8"/>
        <v>33692358</v>
      </c>
      <c r="BH190" s="16">
        <f t="shared" si="8"/>
        <v>0</v>
      </c>
      <c r="BI190" s="131">
        <f t="shared" si="9"/>
        <v>33692358</v>
      </c>
      <c r="BJ190" s="131">
        <f t="shared" si="10"/>
        <v>0</v>
      </c>
      <c r="BK190" s="105">
        <f t="shared" si="11"/>
        <v>0</v>
      </c>
      <c r="BL190" s="106"/>
      <c r="BM190" s="105"/>
      <c r="BN190" s="106"/>
    </row>
    <row r="191" spans="1:66" ht="31.5" x14ac:dyDescent="0.3">
      <c r="A191" s="26">
        <v>70.198700000000002</v>
      </c>
      <c r="B191" s="107" t="s">
        <v>1223</v>
      </c>
      <c r="C191" s="19"/>
      <c r="D191" s="19"/>
      <c r="E191" s="19">
        <v>0</v>
      </c>
      <c r="F191" s="19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/>
      <c r="P191" s="19"/>
      <c r="Q191" s="108">
        <v>0</v>
      </c>
      <c r="R191" s="108">
        <v>0</v>
      </c>
      <c r="S191" s="19">
        <v>0</v>
      </c>
      <c r="T191" s="19">
        <v>0</v>
      </c>
      <c r="U191" s="19"/>
      <c r="V191" s="19"/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19">
        <v>0</v>
      </c>
      <c r="AI191" s="19">
        <v>0</v>
      </c>
      <c r="AJ191" s="19">
        <v>0</v>
      </c>
      <c r="AK191" s="19">
        <v>0</v>
      </c>
      <c r="AL191" s="19">
        <v>0</v>
      </c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>
        <v>0</v>
      </c>
      <c r="BB191" s="19">
        <v>0</v>
      </c>
      <c r="BC191" s="19"/>
      <c r="BD191" s="19"/>
      <c r="BE191" s="19"/>
      <c r="BF191" s="19"/>
      <c r="BG191" s="16">
        <f t="shared" si="8"/>
        <v>0</v>
      </c>
      <c r="BH191" s="16">
        <f t="shared" si="8"/>
        <v>0</v>
      </c>
      <c r="BI191" s="131">
        <f t="shared" si="9"/>
        <v>0</v>
      </c>
      <c r="BJ191" s="131">
        <f t="shared" si="10"/>
        <v>0</v>
      </c>
      <c r="BK191" s="105">
        <f t="shared" si="11"/>
        <v>0</v>
      </c>
      <c r="BL191" s="106"/>
      <c r="BM191" s="105"/>
      <c r="BN191" s="106"/>
    </row>
    <row r="192" spans="1:66" ht="31.5" x14ac:dyDescent="0.3">
      <c r="A192" s="26">
        <v>70.199700000000007</v>
      </c>
      <c r="B192" s="107" t="s">
        <v>1224</v>
      </c>
      <c r="C192" s="19"/>
      <c r="D192" s="19"/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/>
      <c r="P192" s="19"/>
      <c r="Q192" s="108">
        <v>0</v>
      </c>
      <c r="R192" s="108">
        <v>0</v>
      </c>
      <c r="S192" s="19">
        <v>0</v>
      </c>
      <c r="T192" s="19">
        <v>0</v>
      </c>
      <c r="U192" s="19"/>
      <c r="V192" s="19"/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>
        <v>0</v>
      </c>
      <c r="BB192" s="19">
        <v>0</v>
      </c>
      <c r="BC192" s="19"/>
      <c r="BD192" s="19"/>
      <c r="BE192" s="19"/>
      <c r="BF192" s="19"/>
      <c r="BG192" s="16">
        <f t="shared" si="8"/>
        <v>0</v>
      </c>
      <c r="BH192" s="16">
        <f t="shared" si="8"/>
        <v>0</v>
      </c>
      <c r="BI192" s="131">
        <f t="shared" si="9"/>
        <v>0</v>
      </c>
      <c r="BJ192" s="131">
        <f t="shared" si="10"/>
        <v>0</v>
      </c>
      <c r="BK192" s="105">
        <f t="shared" si="11"/>
        <v>0</v>
      </c>
      <c r="BL192" s="106"/>
      <c r="BM192" s="105"/>
      <c r="BN192" s="106"/>
    </row>
    <row r="193" spans="1:66" x14ac:dyDescent="0.3">
      <c r="A193" s="26">
        <v>70.256699999999995</v>
      </c>
      <c r="B193" s="107" t="s">
        <v>1225</v>
      </c>
      <c r="C193" s="19"/>
      <c r="D193" s="19"/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/>
      <c r="P193" s="19"/>
      <c r="Q193" s="108">
        <v>0</v>
      </c>
      <c r="R193" s="108">
        <v>0</v>
      </c>
      <c r="S193" s="19">
        <v>0</v>
      </c>
      <c r="T193" s="19">
        <v>0</v>
      </c>
      <c r="U193" s="19"/>
      <c r="V193" s="19"/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19">
        <v>0</v>
      </c>
      <c r="AI193" s="19">
        <v>0</v>
      </c>
      <c r="AJ193" s="19">
        <v>0</v>
      </c>
      <c r="AK193" s="19">
        <v>0</v>
      </c>
      <c r="AL193" s="19">
        <v>0</v>
      </c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>
        <v>0</v>
      </c>
      <c r="BB193" s="19">
        <v>0</v>
      </c>
      <c r="BC193" s="19"/>
      <c r="BD193" s="19"/>
      <c r="BE193" s="19"/>
      <c r="BF193" s="19"/>
      <c r="BG193" s="16">
        <f t="shared" si="8"/>
        <v>0</v>
      </c>
      <c r="BH193" s="16">
        <f t="shared" si="8"/>
        <v>0</v>
      </c>
      <c r="BI193" s="131">
        <f t="shared" si="9"/>
        <v>0</v>
      </c>
      <c r="BJ193" s="131">
        <f t="shared" si="10"/>
        <v>0</v>
      </c>
      <c r="BK193" s="105">
        <f t="shared" si="11"/>
        <v>0</v>
      </c>
      <c r="BL193" s="106"/>
      <c r="BM193" s="105"/>
      <c r="BN193" s="106"/>
    </row>
    <row r="194" spans="1:66" ht="31.5" x14ac:dyDescent="0.3">
      <c r="A194" s="26">
        <v>70.2577</v>
      </c>
      <c r="B194" s="107" t="s">
        <v>1226</v>
      </c>
      <c r="C194" s="19"/>
      <c r="D194" s="19"/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/>
      <c r="P194" s="19"/>
      <c r="Q194" s="108">
        <v>0</v>
      </c>
      <c r="R194" s="108">
        <v>0</v>
      </c>
      <c r="S194" s="19">
        <v>0</v>
      </c>
      <c r="T194" s="19">
        <v>0</v>
      </c>
      <c r="U194" s="19"/>
      <c r="V194" s="19"/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>
        <v>0</v>
      </c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>
        <v>0</v>
      </c>
      <c r="BB194" s="19">
        <v>0</v>
      </c>
      <c r="BC194" s="19"/>
      <c r="BD194" s="19"/>
      <c r="BE194" s="19"/>
      <c r="BF194" s="19"/>
      <c r="BG194" s="16">
        <f t="shared" si="8"/>
        <v>0</v>
      </c>
      <c r="BH194" s="16">
        <f t="shared" si="8"/>
        <v>0</v>
      </c>
      <c r="BI194" s="131">
        <f t="shared" si="9"/>
        <v>0</v>
      </c>
      <c r="BJ194" s="131">
        <f t="shared" si="10"/>
        <v>0</v>
      </c>
      <c r="BK194" s="105">
        <f t="shared" si="11"/>
        <v>0</v>
      </c>
      <c r="BL194" s="106"/>
      <c r="BM194" s="105"/>
      <c r="BN194" s="106"/>
    </row>
    <row r="195" spans="1:66" x14ac:dyDescent="0.3">
      <c r="A195" s="26">
        <v>70.258700000000005</v>
      </c>
      <c r="B195" s="107" t="s">
        <v>1227</v>
      </c>
      <c r="C195" s="19"/>
      <c r="D195" s="19"/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/>
      <c r="P195" s="19"/>
      <c r="Q195" s="108">
        <v>0</v>
      </c>
      <c r="R195" s="108">
        <v>0</v>
      </c>
      <c r="S195" s="19">
        <v>0</v>
      </c>
      <c r="T195" s="19">
        <v>0</v>
      </c>
      <c r="U195" s="19"/>
      <c r="V195" s="19"/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19">
        <v>0</v>
      </c>
      <c r="AI195" s="19">
        <v>0</v>
      </c>
      <c r="AJ195" s="19">
        <v>0</v>
      </c>
      <c r="AK195" s="19">
        <v>0</v>
      </c>
      <c r="AL195" s="19">
        <v>0</v>
      </c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>
        <v>0</v>
      </c>
      <c r="BB195" s="19">
        <v>0</v>
      </c>
      <c r="BC195" s="19"/>
      <c r="BD195" s="19"/>
      <c r="BE195" s="19"/>
      <c r="BF195" s="19"/>
      <c r="BG195" s="16">
        <f t="shared" si="8"/>
        <v>0</v>
      </c>
      <c r="BH195" s="16">
        <f t="shared" si="8"/>
        <v>0</v>
      </c>
      <c r="BI195" s="131">
        <f t="shared" si="9"/>
        <v>0</v>
      </c>
      <c r="BJ195" s="131">
        <f t="shared" si="10"/>
        <v>0</v>
      </c>
      <c r="BK195" s="105">
        <f t="shared" si="11"/>
        <v>0</v>
      </c>
      <c r="BL195" s="106"/>
      <c r="BM195" s="105"/>
      <c r="BN195" s="106"/>
    </row>
    <row r="196" spans="1:66" x14ac:dyDescent="0.3">
      <c r="A196" s="26">
        <v>70.259699999999995</v>
      </c>
      <c r="B196" s="107" t="s">
        <v>1228</v>
      </c>
      <c r="C196" s="19"/>
      <c r="D196" s="19"/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/>
      <c r="P196" s="19"/>
      <c r="Q196" s="108">
        <v>0</v>
      </c>
      <c r="R196" s="108">
        <v>0</v>
      </c>
      <c r="S196" s="19">
        <v>0</v>
      </c>
      <c r="T196" s="19">
        <v>0</v>
      </c>
      <c r="U196" s="19"/>
      <c r="V196" s="19"/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>
        <v>0</v>
      </c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>
        <v>0</v>
      </c>
      <c r="BB196" s="19">
        <v>0</v>
      </c>
      <c r="BC196" s="19"/>
      <c r="BD196" s="19"/>
      <c r="BE196" s="19"/>
      <c r="BF196" s="19"/>
      <c r="BG196" s="16">
        <f t="shared" si="8"/>
        <v>0</v>
      </c>
      <c r="BH196" s="16">
        <f t="shared" si="8"/>
        <v>0</v>
      </c>
      <c r="BI196" s="131">
        <f t="shared" si="9"/>
        <v>0</v>
      </c>
      <c r="BJ196" s="131">
        <f t="shared" si="10"/>
        <v>0</v>
      </c>
      <c r="BK196" s="105">
        <f t="shared" si="11"/>
        <v>0</v>
      </c>
      <c r="BL196" s="106"/>
      <c r="BM196" s="105"/>
      <c r="BN196" s="106"/>
    </row>
    <row r="197" spans="1:66" x14ac:dyDescent="0.3">
      <c r="A197" s="26">
        <v>70.2607</v>
      </c>
      <c r="B197" s="107" t="s">
        <v>1229</v>
      </c>
      <c r="C197" s="19"/>
      <c r="D197" s="19"/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/>
      <c r="P197" s="19"/>
      <c r="Q197" s="108">
        <v>0</v>
      </c>
      <c r="R197" s="108">
        <v>0</v>
      </c>
      <c r="S197" s="19">
        <v>0</v>
      </c>
      <c r="T197" s="19">
        <v>0</v>
      </c>
      <c r="U197" s="19"/>
      <c r="V197" s="19"/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>
        <v>0</v>
      </c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>
        <v>0</v>
      </c>
      <c r="BB197" s="19">
        <v>0</v>
      </c>
      <c r="BC197" s="19"/>
      <c r="BD197" s="19"/>
      <c r="BE197" s="19"/>
      <c r="BF197" s="19"/>
      <c r="BG197" s="16">
        <f t="shared" si="8"/>
        <v>0</v>
      </c>
      <c r="BH197" s="16">
        <f t="shared" si="8"/>
        <v>0</v>
      </c>
      <c r="BI197" s="131">
        <f t="shared" si="9"/>
        <v>0</v>
      </c>
      <c r="BJ197" s="131">
        <f t="shared" si="10"/>
        <v>0</v>
      </c>
      <c r="BK197" s="105">
        <f t="shared" si="11"/>
        <v>0</v>
      </c>
      <c r="BL197" s="106"/>
      <c r="BM197" s="105"/>
      <c r="BN197" s="106"/>
    </row>
    <row r="198" spans="1:66" ht="31.5" x14ac:dyDescent="0.3">
      <c r="A198" s="26">
        <v>70.261700000000005</v>
      </c>
      <c r="B198" s="107" t="s">
        <v>1230</v>
      </c>
      <c r="C198" s="19"/>
      <c r="D198" s="19"/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/>
      <c r="P198" s="19"/>
      <c r="Q198" s="108">
        <v>0</v>
      </c>
      <c r="R198" s="108">
        <v>0</v>
      </c>
      <c r="S198" s="19">
        <v>0</v>
      </c>
      <c r="T198" s="19">
        <v>0</v>
      </c>
      <c r="U198" s="19"/>
      <c r="V198" s="19"/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>
        <v>0</v>
      </c>
      <c r="BB198" s="19">
        <v>0</v>
      </c>
      <c r="BC198" s="19"/>
      <c r="BD198" s="19"/>
      <c r="BE198" s="19"/>
      <c r="BF198" s="19"/>
      <c r="BG198" s="16">
        <f t="shared" ref="BG198:BH261" si="12">C198+E198+G198+I198+K198+M198+O198+Q198+S198+U198+W198+Y198+AA198+AC198+AE198+AG198+AI198+AK198+AM198+AO198+AQ198+AS198+AU198+AW198+AY198+BA198+BC198+BE198</f>
        <v>0</v>
      </c>
      <c r="BH198" s="16">
        <f t="shared" si="12"/>
        <v>0</v>
      </c>
      <c r="BI198" s="131">
        <f t="shared" ref="BI198:BI261" si="13">IF(BG198-BH198&gt;0,BG198-BH198,0)</f>
        <v>0</v>
      </c>
      <c r="BJ198" s="131">
        <f t="shared" ref="BJ198:BJ261" si="14">IF(BH198-BG198&gt;0,BH198-BG198,0)</f>
        <v>0</v>
      </c>
      <c r="BK198" s="105">
        <f t="shared" ref="BK198:BK261" si="15">AA198+AB198</f>
        <v>0</v>
      </c>
      <c r="BL198" s="106"/>
      <c r="BM198" s="105"/>
      <c r="BN198" s="106"/>
    </row>
    <row r="199" spans="1:66" ht="31.5" x14ac:dyDescent="0.3">
      <c r="A199" s="26">
        <v>70.262699999999995</v>
      </c>
      <c r="B199" s="107" t="s">
        <v>1231</v>
      </c>
      <c r="C199" s="19"/>
      <c r="D199" s="19"/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/>
      <c r="P199" s="19"/>
      <c r="Q199" s="108">
        <v>0</v>
      </c>
      <c r="R199" s="108">
        <v>0</v>
      </c>
      <c r="S199" s="19">
        <v>0</v>
      </c>
      <c r="T199" s="19">
        <v>0</v>
      </c>
      <c r="U199" s="19"/>
      <c r="V199" s="19"/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19">
        <v>0</v>
      </c>
      <c r="AI199" s="19">
        <v>0</v>
      </c>
      <c r="AJ199" s="19">
        <v>0</v>
      </c>
      <c r="AK199" s="19">
        <v>0</v>
      </c>
      <c r="AL199" s="19">
        <v>0</v>
      </c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>
        <v>0</v>
      </c>
      <c r="BB199" s="19">
        <v>0</v>
      </c>
      <c r="BC199" s="19"/>
      <c r="BD199" s="19"/>
      <c r="BE199" s="19"/>
      <c r="BF199" s="19"/>
      <c r="BG199" s="16">
        <f t="shared" si="12"/>
        <v>0</v>
      </c>
      <c r="BH199" s="16">
        <f t="shared" si="12"/>
        <v>0</v>
      </c>
      <c r="BI199" s="131">
        <f t="shared" si="13"/>
        <v>0</v>
      </c>
      <c r="BJ199" s="131">
        <f t="shared" si="14"/>
        <v>0</v>
      </c>
      <c r="BK199" s="105">
        <f t="shared" si="15"/>
        <v>0</v>
      </c>
      <c r="BL199" s="106"/>
      <c r="BM199" s="105"/>
      <c r="BN199" s="106"/>
    </row>
    <row r="200" spans="1:66" ht="31.5" x14ac:dyDescent="0.3">
      <c r="A200" s="26">
        <v>70.2637</v>
      </c>
      <c r="B200" s="107" t="s">
        <v>1232</v>
      </c>
      <c r="C200" s="19"/>
      <c r="D200" s="19"/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/>
      <c r="P200" s="19"/>
      <c r="Q200" s="108">
        <v>0</v>
      </c>
      <c r="R200" s="108">
        <v>0</v>
      </c>
      <c r="S200" s="19">
        <v>0</v>
      </c>
      <c r="T200" s="19">
        <v>0</v>
      </c>
      <c r="U200" s="19"/>
      <c r="V200" s="19"/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19">
        <v>0</v>
      </c>
      <c r="AI200" s="19">
        <v>0</v>
      </c>
      <c r="AJ200" s="19">
        <v>0</v>
      </c>
      <c r="AK200" s="19">
        <v>0</v>
      </c>
      <c r="AL200" s="19">
        <v>0</v>
      </c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>
        <v>0</v>
      </c>
      <c r="BB200" s="19">
        <v>0</v>
      </c>
      <c r="BC200" s="19"/>
      <c r="BD200" s="19"/>
      <c r="BE200" s="19"/>
      <c r="BF200" s="19"/>
      <c r="BG200" s="16">
        <f t="shared" si="12"/>
        <v>0</v>
      </c>
      <c r="BH200" s="16">
        <f t="shared" si="12"/>
        <v>0</v>
      </c>
      <c r="BI200" s="131">
        <f t="shared" si="13"/>
        <v>0</v>
      </c>
      <c r="BJ200" s="131">
        <f t="shared" si="14"/>
        <v>0</v>
      </c>
      <c r="BK200" s="105">
        <f t="shared" si="15"/>
        <v>0</v>
      </c>
      <c r="BL200" s="106"/>
      <c r="BM200" s="105"/>
      <c r="BN200" s="106"/>
    </row>
    <row r="201" spans="1:66" ht="31.5" x14ac:dyDescent="0.3">
      <c r="A201" s="26">
        <v>70.264700000000005</v>
      </c>
      <c r="B201" s="107" t="s">
        <v>1233</v>
      </c>
      <c r="C201" s="19"/>
      <c r="D201" s="19"/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/>
      <c r="P201" s="19"/>
      <c r="Q201" s="108">
        <v>0</v>
      </c>
      <c r="R201" s="108">
        <v>0</v>
      </c>
      <c r="S201" s="19">
        <v>0</v>
      </c>
      <c r="T201" s="19">
        <v>0</v>
      </c>
      <c r="U201" s="19"/>
      <c r="V201" s="19"/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19">
        <v>0</v>
      </c>
      <c r="AI201" s="19">
        <v>0</v>
      </c>
      <c r="AJ201" s="19">
        <v>0</v>
      </c>
      <c r="AK201" s="19">
        <v>0</v>
      </c>
      <c r="AL201" s="19">
        <v>0</v>
      </c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>
        <v>0</v>
      </c>
      <c r="BB201" s="19">
        <v>0</v>
      </c>
      <c r="BC201" s="19"/>
      <c r="BD201" s="19"/>
      <c r="BE201" s="19"/>
      <c r="BF201" s="19"/>
      <c r="BG201" s="16">
        <f t="shared" si="12"/>
        <v>0</v>
      </c>
      <c r="BH201" s="16">
        <f t="shared" si="12"/>
        <v>0</v>
      </c>
      <c r="BI201" s="131">
        <f t="shared" si="13"/>
        <v>0</v>
      </c>
      <c r="BJ201" s="131">
        <f t="shared" si="14"/>
        <v>0</v>
      </c>
      <c r="BK201" s="105">
        <f t="shared" si="15"/>
        <v>0</v>
      </c>
      <c r="BL201" s="106"/>
      <c r="BM201" s="105"/>
      <c r="BN201" s="106"/>
    </row>
    <row r="202" spans="1:66" ht="31.5" x14ac:dyDescent="0.3">
      <c r="A202" s="26">
        <v>70.265699999999995</v>
      </c>
      <c r="B202" s="107" t="s">
        <v>1234</v>
      </c>
      <c r="C202" s="19"/>
      <c r="D202" s="19"/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/>
      <c r="P202" s="19"/>
      <c r="Q202" s="108">
        <v>0</v>
      </c>
      <c r="R202" s="108">
        <v>0</v>
      </c>
      <c r="S202" s="19">
        <v>0</v>
      </c>
      <c r="T202" s="19">
        <v>0</v>
      </c>
      <c r="U202" s="19"/>
      <c r="V202" s="19"/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>
        <v>0</v>
      </c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>
        <v>0</v>
      </c>
      <c r="BB202" s="19">
        <v>0</v>
      </c>
      <c r="BC202" s="19"/>
      <c r="BD202" s="19"/>
      <c r="BE202" s="19"/>
      <c r="BF202" s="19"/>
      <c r="BG202" s="16">
        <f t="shared" si="12"/>
        <v>0</v>
      </c>
      <c r="BH202" s="16">
        <f t="shared" si="12"/>
        <v>0</v>
      </c>
      <c r="BI202" s="131">
        <f t="shared" si="13"/>
        <v>0</v>
      </c>
      <c r="BJ202" s="131">
        <f t="shared" si="14"/>
        <v>0</v>
      </c>
      <c r="BK202" s="105">
        <f t="shared" si="15"/>
        <v>0</v>
      </c>
      <c r="BL202" s="106"/>
      <c r="BM202" s="105"/>
      <c r="BN202" s="106"/>
    </row>
    <row r="203" spans="1:66" ht="31.5" x14ac:dyDescent="0.3">
      <c r="A203" s="26">
        <v>70.2667</v>
      </c>
      <c r="B203" s="107" t="s">
        <v>1235</v>
      </c>
      <c r="C203" s="19"/>
      <c r="D203" s="19"/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/>
      <c r="P203" s="19"/>
      <c r="Q203" s="108">
        <v>0</v>
      </c>
      <c r="R203" s="108">
        <v>0</v>
      </c>
      <c r="S203" s="19">
        <v>0</v>
      </c>
      <c r="T203" s="19">
        <v>0</v>
      </c>
      <c r="U203" s="19"/>
      <c r="V203" s="19"/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19">
        <v>0</v>
      </c>
      <c r="AI203" s="19">
        <v>0</v>
      </c>
      <c r="AJ203" s="19">
        <v>0</v>
      </c>
      <c r="AK203" s="19">
        <v>0</v>
      </c>
      <c r="AL203" s="19">
        <v>0</v>
      </c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>
        <v>0</v>
      </c>
      <c r="BB203" s="19">
        <v>0</v>
      </c>
      <c r="BC203" s="19"/>
      <c r="BD203" s="19"/>
      <c r="BE203" s="19"/>
      <c r="BF203" s="19"/>
      <c r="BG203" s="16">
        <f t="shared" si="12"/>
        <v>0</v>
      </c>
      <c r="BH203" s="16">
        <f t="shared" si="12"/>
        <v>0</v>
      </c>
      <c r="BI203" s="131">
        <f t="shared" si="13"/>
        <v>0</v>
      </c>
      <c r="BJ203" s="131">
        <f t="shared" si="14"/>
        <v>0</v>
      </c>
      <c r="BK203" s="105">
        <f t="shared" si="15"/>
        <v>0</v>
      </c>
      <c r="BL203" s="106"/>
      <c r="BM203" s="105"/>
      <c r="BN203" s="106"/>
    </row>
    <row r="204" spans="1:66" ht="31.5" x14ac:dyDescent="0.3">
      <c r="A204" s="26">
        <v>70.267700000000005</v>
      </c>
      <c r="B204" s="107" t="s">
        <v>1236</v>
      </c>
      <c r="C204" s="19"/>
      <c r="D204" s="19"/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/>
      <c r="P204" s="19"/>
      <c r="Q204" s="108">
        <v>0</v>
      </c>
      <c r="R204" s="108">
        <v>0</v>
      </c>
      <c r="S204" s="19">
        <v>0</v>
      </c>
      <c r="T204" s="19">
        <v>0</v>
      </c>
      <c r="U204" s="19"/>
      <c r="V204" s="19"/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19">
        <v>0</v>
      </c>
      <c r="AI204" s="19">
        <v>0</v>
      </c>
      <c r="AJ204" s="19">
        <v>0</v>
      </c>
      <c r="AK204" s="19">
        <v>0</v>
      </c>
      <c r="AL204" s="19">
        <v>0</v>
      </c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>
        <v>0</v>
      </c>
      <c r="BB204" s="19">
        <v>411621818</v>
      </c>
      <c r="BC204" s="19"/>
      <c r="BD204" s="19"/>
      <c r="BE204" s="19"/>
      <c r="BF204" s="19"/>
      <c r="BG204" s="16">
        <f t="shared" si="12"/>
        <v>0</v>
      </c>
      <c r="BH204" s="16">
        <f t="shared" si="12"/>
        <v>411621818</v>
      </c>
      <c r="BI204" s="131">
        <f t="shared" si="13"/>
        <v>0</v>
      </c>
      <c r="BJ204" s="131">
        <f t="shared" si="14"/>
        <v>411621818</v>
      </c>
      <c r="BK204" s="105">
        <f t="shared" si="15"/>
        <v>0</v>
      </c>
      <c r="BL204" s="106"/>
      <c r="BM204" s="105"/>
      <c r="BN204" s="106"/>
    </row>
    <row r="205" spans="1:66" ht="31.5" x14ac:dyDescent="0.3">
      <c r="A205" s="26">
        <v>70.401700000000005</v>
      </c>
      <c r="B205" s="107" t="s">
        <v>1237</v>
      </c>
      <c r="C205" s="19"/>
      <c r="D205" s="19"/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/>
      <c r="P205" s="19"/>
      <c r="Q205" s="108">
        <v>0</v>
      </c>
      <c r="R205" s="108">
        <v>0</v>
      </c>
      <c r="S205" s="19">
        <v>0</v>
      </c>
      <c r="T205" s="19">
        <v>0</v>
      </c>
      <c r="U205" s="19"/>
      <c r="V205" s="19"/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19">
        <v>0</v>
      </c>
      <c r="AJ205" s="19">
        <v>0</v>
      </c>
      <c r="AK205" s="19">
        <v>0</v>
      </c>
      <c r="AL205" s="19">
        <v>0</v>
      </c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>
        <v>0</v>
      </c>
      <c r="BB205" s="19">
        <v>0</v>
      </c>
      <c r="BC205" s="19"/>
      <c r="BD205" s="19"/>
      <c r="BE205" s="19"/>
      <c r="BF205" s="19"/>
      <c r="BG205" s="16">
        <f t="shared" si="12"/>
        <v>0</v>
      </c>
      <c r="BH205" s="16">
        <f t="shared" si="12"/>
        <v>0</v>
      </c>
      <c r="BI205" s="131">
        <f t="shared" si="13"/>
        <v>0</v>
      </c>
      <c r="BJ205" s="131">
        <f t="shared" si="14"/>
        <v>0</v>
      </c>
      <c r="BK205" s="105">
        <f t="shared" si="15"/>
        <v>0</v>
      </c>
      <c r="BL205" s="106"/>
      <c r="BM205" s="105"/>
      <c r="BN205" s="106"/>
    </row>
    <row r="206" spans="1:66" x14ac:dyDescent="0.3">
      <c r="A206" s="26">
        <v>70.402699999999996</v>
      </c>
      <c r="B206" s="107" t="s">
        <v>1238</v>
      </c>
      <c r="C206" s="19"/>
      <c r="D206" s="19"/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/>
      <c r="P206" s="19"/>
      <c r="Q206" s="108">
        <v>0</v>
      </c>
      <c r="R206" s="108">
        <v>0</v>
      </c>
      <c r="S206" s="19">
        <v>0</v>
      </c>
      <c r="T206" s="19">
        <v>0</v>
      </c>
      <c r="U206" s="19"/>
      <c r="V206" s="19"/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19">
        <v>0</v>
      </c>
      <c r="AI206" s="19">
        <v>0</v>
      </c>
      <c r="AJ206" s="19">
        <v>0</v>
      </c>
      <c r="AK206" s="19">
        <v>0</v>
      </c>
      <c r="AL206" s="19">
        <v>0</v>
      </c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>
        <v>8172552</v>
      </c>
      <c r="BB206" s="19">
        <v>0</v>
      </c>
      <c r="BC206" s="19"/>
      <c r="BD206" s="19"/>
      <c r="BE206" s="19"/>
      <c r="BF206" s="19"/>
      <c r="BG206" s="16">
        <f t="shared" si="12"/>
        <v>8172552</v>
      </c>
      <c r="BH206" s="16">
        <f t="shared" si="12"/>
        <v>0</v>
      </c>
      <c r="BI206" s="131">
        <f t="shared" si="13"/>
        <v>8172552</v>
      </c>
      <c r="BJ206" s="131">
        <f t="shared" si="14"/>
        <v>0</v>
      </c>
      <c r="BK206" s="105">
        <f t="shared" si="15"/>
        <v>0</v>
      </c>
      <c r="BL206" s="106"/>
      <c r="BM206" s="105"/>
      <c r="BN206" s="106"/>
    </row>
    <row r="207" spans="1:66" x14ac:dyDescent="0.3">
      <c r="A207" s="26">
        <v>70.403700000000001</v>
      </c>
      <c r="B207" s="107" t="s">
        <v>1239</v>
      </c>
      <c r="C207" s="19"/>
      <c r="D207" s="19"/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/>
      <c r="P207" s="19"/>
      <c r="Q207" s="108">
        <v>0</v>
      </c>
      <c r="R207" s="108">
        <v>0</v>
      </c>
      <c r="S207" s="19">
        <v>0</v>
      </c>
      <c r="T207" s="19">
        <v>0</v>
      </c>
      <c r="U207" s="19"/>
      <c r="V207" s="19"/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0</v>
      </c>
      <c r="AH207" s="19">
        <v>0</v>
      </c>
      <c r="AI207" s="19">
        <v>0</v>
      </c>
      <c r="AJ207" s="19">
        <v>0</v>
      </c>
      <c r="AK207" s="19">
        <v>0</v>
      </c>
      <c r="AL207" s="19">
        <v>0</v>
      </c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>
        <v>7874722</v>
      </c>
      <c r="BB207" s="19">
        <v>0</v>
      </c>
      <c r="BC207" s="19"/>
      <c r="BD207" s="19"/>
      <c r="BE207" s="19"/>
      <c r="BF207" s="19"/>
      <c r="BG207" s="16">
        <f t="shared" si="12"/>
        <v>7874722</v>
      </c>
      <c r="BH207" s="16">
        <f t="shared" si="12"/>
        <v>0</v>
      </c>
      <c r="BI207" s="131">
        <f t="shared" si="13"/>
        <v>7874722</v>
      </c>
      <c r="BJ207" s="131">
        <f t="shared" si="14"/>
        <v>0</v>
      </c>
      <c r="BK207" s="105">
        <f t="shared" si="15"/>
        <v>0</v>
      </c>
      <c r="BL207" s="106"/>
      <c r="BM207" s="105"/>
      <c r="BN207" s="106"/>
    </row>
    <row r="208" spans="1:66" x14ac:dyDescent="0.3">
      <c r="A208" s="26">
        <v>70.404700000000005</v>
      </c>
      <c r="B208" s="107" t="s">
        <v>1240</v>
      </c>
      <c r="C208" s="19"/>
      <c r="D208" s="19"/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/>
      <c r="P208" s="19"/>
      <c r="Q208" s="108">
        <v>0</v>
      </c>
      <c r="R208" s="108">
        <v>0</v>
      </c>
      <c r="S208" s="19">
        <v>0</v>
      </c>
      <c r="T208" s="19">
        <v>0</v>
      </c>
      <c r="U208" s="19"/>
      <c r="V208" s="19"/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19">
        <v>0</v>
      </c>
      <c r="AI208" s="19">
        <v>0</v>
      </c>
      <c r="AJ208" s="19">
        <v>0</v>
      </c>
      <c r="AK208" s="19">
        <v>0</v>
      </c>
      <c r="AL208" s="19">
        <v>0</v>
      </c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>
        <v>8978462</v>
      </c>
      <c r="BB208" s="19">
        <v>0</v>
      </c>
      <c r="BC208" s="19"/>
      <c r="BD208" s="19"/>
      <c r="BE208" s="19"/>
      <c r="BF208" s="19"/>
      <c r="BG208" s="16">
        <f t="shared" si="12"/>
        <v>8978462</v>
      </c>
      <c r="BH208" s="16">
        <f t="shared" si="12"/>
        <v>0</v>
      </c>
      <c r="BI208" s="131">
        <f t="shared" si="13"/>
        <v>8978462</v>
      </c>
      <c r="BJ208" s="131">
        <f t="shared" si="14"/>
        <v>0</v>
      </c>
      <c r="BK208" s="105">
        <f t="shared" si="15"/>
        <v>0</v>
      </c>
      <c r="BL208" s="106"/>
      <c r="BM208" s="105"/>
      <c r="BN208" s="106"/>
    </row>
    <row r="209" spans="1:66" x14ac:dyDescent="0.3">
      <c r="A209" s="26">
        <v>70.405699999999996</v>
      </c>
      <c r="B209" s="107" t="s">
        <v>1241</v>
      </c>
      <c r="C209" s="19"/>
      <c r="D209" s="19"/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/>
      <c r="P209" s="19"/>
      <c r="Q209" s="108">
        <v>0</v>
      </c>
      <c r="R209" s="108">
        <v>0</v>
      </c>
      <c r="S209" s="19">
        <v>0</v>
      </c>
      <c r="T209" s="19">
        <v>0</v>
      </c>
      <c r="U209" s="19"/>
      <c r="V209" s="19"/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19">
        <v>0</v>
      </c>
      <c r="AI209" s="19">
        <v>0</v>
      </c>
      <c r="AJ209" s="19">
        <v>0</v>
      </c>
      <c r="AK209" s="19">
        <v>0</v>
      </c>
      <c r="AL209" s="19">
        <v>0</v>
      </c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>
        <v>8549413</v>
      </c>
      <c r="BB209" s="19">
        <v>0</v>
      </c>
      <c r="BC209" s="19"/>
      <c r="BD209" s="19"/>
      <c r="BE209" s="19"/>
      <c r="BF209" s="19"/>
      <c r="BG209" s="16">
        <f t="shared" si="12"/>
        <v>8549413</v>
      </c>
      <c r="BH209" s="16">
        <f t="shared" si="12"/>
        <v>0</v>
      </c>
      <c r="BI209" s="131">
        <f t="shared" si="13"/>
        <v>8549413</v>
      </c>
      <c r="BJ209" s="131">
        <f t="shared" si="14"/>
        <v>0</v>
      </c>
      <c r="BK209" s="105">
        <f t="shared" si="15"/>
        <v>0</v>
      </c>
      <c r="BL209" s="106"/>
      <c r="BM209" s="105"/>
      <c r="BN209" s="106"/>
    </row>
    <row r="210" spans="1:66" ht="31.5" x14ac:dyDescent="0.3">
      <c r="A210" s="26">
        <v>70.406700000000001</v>
      </c>
      <c r="B210" s="107" t="s">
        <v>1242</v>
      </c>
      <c r="C210" s="19"/>
      <c r="D210" s="19"/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/>
      <c r="P210" s="19"/>
      <c r="Q210" s="108">
        <v>0</v>
      </c>
      <c r="R210" s="108">
        <v>0</v>
      </c>
      <c r="S210" s="19">
        <v>0</v>
      </c>
      <c r="T210" s="19">
        <v>0</v>
      </c>
      <c r="U210" s="19"/>
      <c r="V210" s="19"/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>
        <v>9776220</v>
      </c>
      <c r="BB210" s="19">
        <v>0</v>
      </c>
      <c r="BC210" s="19"/>
      <c r="BD210" s="19"/>
      <c r="BE210" s="19"/>
      <c r="BF210" s="19"/>
      <c r="BG210" s="16">
        <f t="shared" si="12"/>
        <v>9776220</v>
      </c>
      <c r="BH210" s="16">
        <f t="shared" si="12"/>
        <v>0</v>
      </c>
      <c r="BI210" s="131">
        <f t="shared" si="13"/>
        <v>9776220</v>
      </c>
      <c r="BJ210" s="131">
        <f t="shared" si="14"/>
        <v>0</v>
      </c>
      <c r="BK210" s="105">
        <f t="shared" si="15"/>
        <v>0</v>
      </c>
      <c r="BL210" s="106"/>
      <c r="BM210" s="105"/>
      <c r="BN210" s="106"/>
    </row>
    <row r="211" spans="1:66" ht="31.5" x14ac:dyDescent="0.3">
      <c r="A211" s="26">
        <v>70.407700000000006</v>
      </c>
      <c r="B211" s="107" t="s">
        <v>1243</v>
      </c>
      <c r="C211" s="19"/>
      <c r="D211" s="19"/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/>
      <c r="P211" s="19"/>
      <c r="Q211" s="108">
        <v>0</v>
      </c>
      <c r="R211" s="108">
        <v>0</v>
      </c>
      <c r="S211" s="19">
        <v>0</v>
      </c>
      <c r="T211" s="19">
        <v>0</v>
      </c>
      <c r="U211" s="19"/>
      <c r="V211" s="19"/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19">
        <v>0</v>
      </c>
      <c r="AI211" s="19">
        <v>0</v>
      </c>
      <c r="AJ211" s="19">
        <v>0</v>
      </c>
      <c r="AK211" s="19">
        <v>0</v>
      </c>
      <c r="AL211" s="19">
        <v>0</v>
      </c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>
        <v>9089214</v>
      </c>
      <c r="BB211" s="19">
        <v>0</v>
      </c>
      <c r="BC211" s="19"/>
      <c r="BD211" s="19"/>
      <c r="BE211" s="19"/>
      <c r="BF211" s="19"/>
      <c r="BG211" s="16">
        <f t="shared" si="12"/>
        <v>9089214</v>
      </c>
      <c r="BH211" s="16">
        <f t="shared" si="12"/>
        <v>0</v>
      </c>
      <c r="BI211" s="131">
        <f t="shared" si="13"/>
        <v>9089214</v>
      </c>
      <c r="BJ211" s="131">
        <f t="shared" si="14"/>
        <v>0</v>
      </c>
      <c r="BK211" s="105">
        <f t="shared" si="15"/>
        <v>0</v>
      </c>
      <c r="BL211" s="106"/>
      <c r="BM211" s="105"/>
      <c r="BN211" s="106"/>
    </row>
    <row r="212" spans="1:66" ht="31.5" x14ac:dyDescent="0.3">
      <c r="A212" s="26">
        <v>70.408699999999996</v>
      </c>
      <c r="B212" s="107" t="s">
        <v>1244</v>
      </c>
      <c r="C212" s="19"/>
      <c r="D212" s="19"/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/>
      <c r="P212" s="19"/>
      <c r="Q212" s="108">
        <v>0</v>
      </c>
      <c r="R212" s="108">
        <v>0</v>
      </c>
      <c r="S212" s="19">
        <v>0</v>
      </c>
      <c r="T212" s="19">
        <v>0</v>
      </c>
      <c r="U212" s="19"/>
      <c r="V212" s="19"/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19">
        <v>0</v>
      </c>
      <c r="AI212" s="19">
        <v>0</v>
      </c>
      <c r="AJ212" s="19">
        <v>0</v>
      </c>
      <c r="AK212" s="19">
        <v>0</v>
      </c>
      <c r="AL212" s="19">
        <v>0</v>
      </c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>
        <v>8280998</v>
      </c>
      <c r="BB212" s="19">
        <v>0</v>
      </c>
      <c r="BC212" s="19"/>
      <c r="BD212" s="19"/>
      <c r="BE212" s="19"/>
      <c r="BF212" s="19"/>
      <c r="BG212" s="16">
        <f t="shared" si="12"/>
        <v>8280998</v>
      </c>
      <c r="BH212" s="16">
        <f t="shared" si="12"/>
        <v>0</v>
      </c>
      <c r="BI212" s="131">
        <f t="shared" si="13"/>
        <v>8280998</v>
      </c>
      <c r="BJ212" s="131">
        <f t="shared" si="14"/>
        <v>0</v>
      </c>
      <c r="BK212" s="105">
        <f t="shared" si="15"/>
        <v>0</v>
      </c>
      <c r="BL212" s="106"/>
      <c r="BM212" s="105"/>
      <c r="BN212" s="106"/>
    </row>
    <row r="213" spans="1:66" ht="31.5" x14ac:dyDescent="0.3">
      <c r="A213" s="26">
        <v>70.409700000000001</v>
      </c>
      <c r="B213" s="107" t="s">
        <v>1245</v>
      </c>
      <c r="C213" s="19"/>
      <c r="D213" s="19"/>
      <c r="E213" s="19">
        <v>0</v>
      </c>
      <c r="F213" s="19">
        <v>0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/>
      <c r="P213" s="19"/>
      <c r="Q213" s="108">
        <v>0</v>
      </c>
      <c r="R213" s="108">
        <v>0</v>
      </c>
      <c r="S213" s="19">
        <v>0</v>
      </c>
      <c r="T213" s="19">
        <v>0</v>
      </c>
      <c r="U213" s="19"/>
      <c r="V213" s="19"/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19">
        <v>0</v>
      </c>
      <c r="AJ213" s="19">
        <v>0</v>
      </c>
      <c r="AK213" s="19">
        <v>0</v>
      </c>
      <c r="AL213" s="19">
        <v>0</v>
      </c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>
        <v>6483078</v>
      </c>
      <c r="BB213" s="19">
        <v>0</v>
      </c>
      <c r="BC213" s="19"/>
      <c r="BD213" s="19"/>
      <c r="BE213" s="19"/>
      <c r="BF213" s="19"/>
      <c r="BG213" s="16">
        <f t="shared" si="12"/>
        <v>6483078</v>
      </c>
      <c r="BH213" s="16">
        <f t="shared" si="12"/>
        <v>0</v>
      </c>
      <c r="BI213" s="131">
        <f t="shared" si="13"/>
        <v>6483078</v>
      </c>
      <c r="BJ213" s="131">
        <f t="shared" si="14"/>
        <v>0</v>
      </c>
      <c r="BK213" s="105">
        <f t="shared" si="15"/>
        <v>0</v>
      </c>
      <c r="BL213" s="106"/>
      <c r="BM213" s="105"/>
      <c r="BN213" s="106"/>
    </row>
    <row r="214" spans="1:66" ht="31.5" x14ac:dyDescent="0.3">
      <c r="A214" s="26">
        <v>70.410700000000006</v>
      </c>
      <c r="B214" s="107" t="s">
        <v>1246</v>
      </c>
      <c r="C214" s="19"/>
      <c r="D214" s="19"/>
      <c r="E214" s="19">
        <v>0</v>
      </c>
      <c r="F214" s="19">
        <v>0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/>
      <c r="P214" s="19"/>
      <c r="Q214" s="108">
        <v>0</v>
      </c>
      <c r="R214" s="108">
        <v>0</v>
      </c>
      <c r="S214" s="19">
        <v>0</v>
      </c>
      <c r="T214" s="19">
        <v>0</v>
      </c>
      <c r="U214" s="19"/>
      <c r="V214" s="19"/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0</v>
      </c>
      <c r="AK214" s="19">
        <v>0</v>
      </c>
      <c r="AL214" s="19">
        <v>0</v>
      </c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>
        <v>8115774</v>
      </c>
      <c r="BB214" s="19">
        <v>0</v>
      </c>
      <c r="BC214" s="19"/>
      <c r="BD214" s="19"/>
      <c r="BE214" s="19"/>
      <c r="BF214" s="19"/>
      <c r="BG214" s="16">
        <f t="shared" si="12"/>
        <v>8115774</v>
      </c>
      <c r="BH214" s="16">
        <f t="shared" si="12"/>
        <v>0</v>
      </c>
      <c r="BI214" s="131">
        <f t="shared" si="13"/>
        <v>8115774</v>
      </c>
      <c r="BJ214" s="131">
        <f t="shared" si="14"/>
        <v>0</v>
      </c>
      <c r="BK214" s="105">
        <f t="shared" si="15"/>
        <v>0</v>
      </c>
      <c r="BL214" s="106"/>
      <c r="BM214" s="105"/>
      <c r="BN214" s="106"/>
    </row>
    <row r="215" spans="1:66" ht="31.5" x14ac:dyDescent="0.3">
      <c r="A215" s="26">
        <v>70.411699999999996</v>
      </c>
      <c r="B215" s="107" t="s">
        <v>1247</v>
      </c>
      <c r="C215" s="19"/>
      <c r="D215" s="19"/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/>
      <c r="P215" s="19"/>
      <c r="Q215" s="108">
        <v>0</v>
      </c>
      <c r="R215" s="108">
        <v>0</v>
      </c>
      <c r="S215" s="19">
        <v>0</v>
      </c>
      <c r="T215" s="19">
        <v>0</v>
      </c>
      <c r="U215" s="19"/>
      <c r="V215" s="19"/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19">
        <v>0</v>
      </c>
      <c r="AJ215" s="19">
        <v>0</v>
      </c>
      <c r="AK215" s="19">
        <v>0</v>
      </c>
      <c r="AL215" s="19">
        <v>0</v>
      </c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>
        <v>7483898</v>
      </c>
      <c r="BB215" s="19">
        <v>0</v>
      </c>
      <c r="BC215" s="19"/>
      <c r="BD215" s="19"/>
      <c r="BE215" s="19"/>
      <c r="BF215" s="19"/>
      <c r="BG215" s="16">
        <f t="shared" si="12"/>
        <v>7483898</v>
      </c>
      <c r="BH215" s="16">
        <f t="shared" si="12"/>
        <v>0</v>
      </c>
      <c r="BI215" s="131">
        <f t="shared" si="13"/>
        <v>7483898</v>
      </c>
      <c r="BJ215" s="131">
        <f t="shared" si="14"/>
        <v>0</v>
      </c>
      <c r="BK215" s="105">
        <f t="shared" si="15"/>
        <v>0</v>
      </c>
      <c r="BL215" s="106"/>
      <c r="BM215" s="105"/>
      <c r="BN215" s="106"/>
    </row>
    <row r="216" spans="1:66" x14ac:dyDescent="0.3">
      <c r="A216" s="26">
        <v>70.412700000000001</v>
      </c>
      <c r="B216" s="107" t="s">
        <v>1248</v>
      </c>
      <c r="C216" s="19"/>
      <c r="D216" s="19"/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/>
      <c r="P216" s="19"/>
      <c r="Q216" s="108">
        <v>0</v>
      </c>
      <c r="R216" s="108">
        <v>0</v>
      </c>
      <c r="S216" s="19">
        <v>0</v>
      </c>
      <c r="T216" s="19">
        <v>0</v>
      </c>
      <c r="U216" s="19"/>
      <c r="V216" s="19"/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>
        <v>7984809</v>
      </c>
      <c r="BB216" s="19">
        <v>0</v>
      </c>
      <c r="BC216" s="19"/>
      <c r="BD216" s="19"/>
      <c r="BE216" s="19"/>
      <c r="BF216" s="19"/>
      <c r="BG216" s="16">
        <f t="shared" si="12"/>
        <v>7984809</v>
      </c>
      <c r="BH216" s="16">
        <f t="shared" si="12"/>
        <v>0</v>
      </c>
      <c r="BI216" s="131">
        <f t="shared" si="13"/>
        <v>7984809</v>
      </c>
      <c r="BJ216" s="131">
        <f t="shared" si="14"/>
        <v>0</v>
      </c>
      <c r="BK216" s="105">
        <f t="shared" si="15"/>
        <v>0</v>
      </c>
      <c r="BL216" s="106"/>
      <c r="BM216" s="105"/>
      <c r="BN216" s="106"/>
    </row>
    <row r="217" spans="1:66" ht="31.5" x14ac:dyDescent="0.3">
      <c r="A217" s="26">
        <v>70.413700000000006</v>
      </c>
      <c r="B217" s="107" t="s">
        <v>1249</v>
      </c>
      <c r="C217" s="19"/>
      <c r="D217" s="19"/>
      <c r="E217" s="19">
        <v>0</v>
      </c>
      <c r="F217" s="19">
        <v>0</v>
      </c>
      <c r="G217" s="19">
        <v>0</v>
      </c>
      <c r="H217" s="19">
        <v>0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/>
      <c r="P217" s="19"/>
      <c r="Q217" s="108">
        <v>0</v>
      </c>
      <c r="R217" s="108">
        <v>0</v>
      </c>
      <c r="S217" s="19">
        <v>0</v>
      </c>
      <c r="T217" s="19">
        <v>0</v>
      </c>
      <c r="U217" s="19"/>
      <c r="V217" s="19"/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19">
        <v>0</v>
      </c>
      <c r="AI217" s="19">
        <v>0</v>
      </c>
      <c r="AJ217" s="19">
        <v>0</v>
      </c>
      <c r="AK217" s="19">
        <v>0</v>
      </c>
      <c r="AL217" s="19">
        <v>0</v>
      </c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>
        <v>6972816</v>
      </c>
      <c r="BB217" s="19">
        <v>0</v>
      </c>
      <c r="BC217" s="19"/>
      <c r="BD217" s="19"/>
      <c r="BE217" s="19"/>
      <c r="BF217" s="19"/>
      <c r="BG217" s="16">
        <f t="shared" si="12"/>
        <v>6972816</v>
      </c>
      <c r="BH217" s="16">
        <f t="shared" si="12"/>
        <v>0</v>
      </c>
      <c r="BI217" s="131">
        <f t="shared" si="13"/>
        <v>6972816</v>
      </c>
      <c r="BJ217" s="131">
        <f t="shared" si="14"/>
        <v>0</v>
      </c>
      <c r="BK217" s="105">
        <f t="shared" si="15"/>
        <v>0</v>
      </c>
      <c r="BL217" s="106"/>
      <c r="BM217" s="105"/>
      <c r="BN217" s="106"/>
    </row>
    <row r="218" spans="1:66" ht="31.5" x14ac:dyDescent="0.3">
      <c r="A218" s="26">
        <v>70.414699999999996</v>
      </c>
      <c r="B218" s="107" t="s">
        <v>1250</v>
      </c>
      <c r="C218" s="19"/>
      <c r="D218" s="19"/>
      <c r="E218" s="19">
        <v>0</v>
      </c>
      <c r="F218" s="19">
        <v>0</v>
      </c>
      <c r="G218" s="19">
        <v>0</v>
      </c>
      <c r="H218" s="19">
        <v>0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/>
      <c r="P218" s="19"/>
      <c r="Q218" s="108">
        <v>0</v>
      </c>
      <c r="R218" s="108">
        <v>0</v>
      </c>
      <c r="S218" s="19">
        <v>0</v>
      </c>
      <c r="T218" s="19">
        <v>0</v>
      </c>
      <c r="U218" s="19"/>
      <c r="V218" s="19"/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19">
        <v>0</v>
      </c>
      <c r="AI218" s="19">
        <v>0</v>
      </c>
      <c r="AJ218" s="19">
        <v>0</v>
      </c>
      <c r="AK218" s="19">
        <v>0</v>
      </c>
      <c r="AL218" s="19">
        <v>0</v>
      </c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>
        <v>7037430</v>
      </c>
      <c r="BB218" s="19">
        <v>0</v>
      </c>
      <c r="BC218" s="19"/>
      <c r="BD218" s="19"/>
      <c r="BE218" s="19"/>
      <c r="BF218" s="19"/>
      <c r="BG218" s="16">
        <f t="shared" si="12"/>
        <v>7037430</v>
      </c>
      <c r="BH218" s="16">
        <f t="shared" si="12"/>
        <v>0</v>
      </c>
      <c r="BI218" s="131">
        <f t="shared" si="13"/>
        <v>7037430</v>
      </c>
      <c r="BJ218" s="131">
        <f t="shared" si="14"/>
        <v>0</v>
      </c>
      <c r="BK218" s="105">
        <f t="shared" si="15"/>
        <v>0</v>
      </c>
      <c r="BL218" s="106"/>
      <c r="BM218" s="105"/>
      <c r="BN218" s="106"/>
    </row>
    <row r="219" spans="1:66" ht="31.5" x14ac:dyDescent="0.3">
      <c r="A219" s="26">
        <v>70.415700000000001</v>
      </c>
      <c r="B219" s="107" t="s">
        <v>1251</v>
      </c>
      <c r="C219" s="19"/>
      <c r="D219" s="19"/>
      <c r="E219" s="19">
        <v>0</v>
      </c>
      <c r="F219" s="19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/>
      <c r="P219" s="19"/>
      <c r="Q219" s="108">
        <v>0</v>
      </c>
      <c r="R219" s="108">
        <v>0</v>
      </c>
      <c r="S219" s="19">
        <v>0</v>
      </c>
      <c r="T219" s="19">
        <v>0</v>
      </c>
      <c r="U219" s="19"/>
      <c r="V219" s="19"/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19">
        <v>0</v>
      </c>
      <c r="AI219" s="19">
        <v>0</v>
      </c>
      <c r="AJ219" s="19">
        <v>0</v>
      </c>
      <c r="AK219" s="19">
        <v>0</v>
      </c>
      <c r="AL219" s="19">
        <v>0</v>
      </c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>
        <v>26216414</v>
      </c>
      <c r="BB219" s="19">
        <v>0</v>
      </c>
      <c r="BC219" s="19"/>
      <c r="BD219" s="19"/>
      <c r="BE219" s="19"/>
      <c r="BF219" s="19"/>
      <c r="BG219" s="16">
        <f t="shared" si="12"/>
        <v>26216414</v>
      </c>
      <c r="BH219" s="16">
        <f t="shared" si="12"/>
        <v>0</v>
      </c>
      <c r="BI219" s="131">
        <f t="shared" si="13"/>
        <v>26216414</v>
      </c>
      <c r="BJ219" s="131">
        <f t="shared" si="14"/>
        <v>0</v>
      </c>
      <c r="BK219" s="105">
        <f t="shared" si="15"/>
        <v>0</v>
      </c>
      <c r="BL219" s="106"/>
      <c r="BM219" s="105"/>
      <c r="BN219" s="106"/>
    </row>
    <row r="220" spans="1:66" ht="31.5" x14ac:dyDescent="0.3">
      <c r="A220" s="26">
        <v>70.416700000000006</v>
      </c>
      <c r="B220" s="107" t="s">
        <v>1252</v>
      </c>
      <c r="C220" s="19"/>
      <c r="D220" s="19"/>
      <c r="E220" s="19">
        <v>0</v>
      </c>
      <c r="F220" s="1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/>
      <c r="P220" s="19"/>
      <c r="Q220" s="108">
        <v>0</v>
      </c>
      <c r="R220" s="108">
        <v>0</v>
      </c>
      <c r="S220" s="19">
        <v>0</v>
      </c>
      <c r="T220" s="19">
        <v>0</v>
      </c>
      <c r="U220" s="19"/>
      <c r="V220" s="19"/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>
        <v>0</v>
      </c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>
        <v>21963946</v>
      </c>
      <c r="BB220" s="19">
        <v>0</v>
      </c>
      <c r="BC220" s="19"/>
      <c r="BD220" s="19"/>
      <c r="BE220" s="19"/>
      <c r="BF220" s="19"/>
      <c r="BG220" s="16">
        <f t="shared" si="12"/>
        <v>21963946</v>
      </c>
      <c r="BH220" s="16">
        <f t="shared" si="12"/>
        <v>0</v>
      </c>
      <c r="BI220" s="131">
        <f t="shared" si="13"/>
        <v>21963946</v>
      </c>
      <c r="BJ220" s="131">
        <f t="shared" si="14"/>
        <v>0</v>
      </c>
      <c r="BK220" s="105">
        <f t="shared" si="15"/>
        <v>0</v>
      </c>
      <c r="BL220" s="106"/>
      <c r="BM220" s="105"/>
      <c r="BN220" s="106"/>
    </row>
    <row r="221" spans="1:66" ht="31.5" x14ac:dyDescent="0.3">
      <c r="A221" s="26">
        <v>70.417699999999996</v>
      </c>
      <c r="B221" s="107" t="s">
        <v>1253</v>
      </c>
      <c r="C221" s="19"/>
      <c r="D221" s="19"/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/>
      <c r="P221" s="19"/>
      <c r="Q221" s="108">
        <v>0</v>
      </c>
      <c r="R221" s="108">
        <v>0</v>
      </c>
      <c r="S221" s="19">
        <v>0</v>
      </c>
      <c r="T221" s="19">
        <v>0</v>
      </c>
      <c r="U221" s="19"/>
      <c r="V221" s="19"/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>
        <v>122809205</v>
      </c>
      <c r="BB221" s="19">
        <v>0</v>
      </c>
      <c r="BC221" s="19"/>
      <c r="BD221" s="19"/>
      <c r="BE221" s="19"/>
      <c r="BF221" s="19"/>
      <c r="BG221" s="16">
        <f t="shared" si="12"/>
        <v>122809205</v>
      </c>
      <c r="BH221" s="16">
        <f t="shared" si="12"/>
        <v>0</v>
      </c>
      <c r="BI221" s="131">
        <f t="shared" si="13"/>
        <v>122809205</v>
      </c>
      <c r="BJ221" s="131">
        <f t="shared" si="14"/>
        <v>0</v>
      </c>
      <c r="BK221" s="105">
        <f t="shared" si="15"/>
        <v>0</v>
      </c>
      <c r="BL221" s="106"/>
      <c r="BM221" s="105"/>
      <c r="BN221" s="106"/>
    </row>
    <row r="222" spans="1:66" x14ac:dyDescent="0.3">
      <c r="A222" s="26">
        <v>70.418700000000001</v>
      </c>
      <c r="B222" s="107" t="s">
        <v>1254</v>
      </c>
      <c r="C222" s="19"/>
      <c r="D222" s="19"/>
      <c r="E222" s="19">
        <v>0</v>
      </c>
      <c r="F222" s="19">
        <v>0</v>
      </c>
      <c r="G222" s="19">
        <v>0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/>
      <c r="P222" s="19"/>
      <c r="Q222" s="108">
        <v>0</v>
      </c>
      <c r="R222" s="108">
        <v>0</v>
      </c>
      <c r="S222" s="19">
        <v>0</v>
      </c>
      <c r="T222" s="19">
        <v>0</v>
      </c>
      <c r="U222" s="19"/>
      <c r="V222" s="19"/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>
        <v>0</v>
      </c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>
        <v>1509698674</v>
      </c>
      <c r="BB222" s="19">
        <v>0</v>
      </c>
      <c r="BC222" s="19"/>
      <c r="BD222" s="19"/>
      <c r="BE222" s="19"/>
      <c r="BF222" s="19"/>
      <c r="BG222" s="16">
        <f t="shared" si="12"/>
        <v>1509698674</v>
      </c>
      <c r="BH222" s="16">
        <f t="shared" si="12"/>
        <v>0</v>
      </c>
      <c r="BI222" s="131">
        <f t="shared" si="13"/>
        <v>1509698674</v>
      </c>
      <c r="BJ222" s="131">
        <f t="shared" si="14"/>
        <v>0</v>
      </c>
      <c r="BK222" s="105">
        <f t="shared" si="15"/>
        <v>0</v>
      </c>
      <c r="BL222" s="106"/>
      <c r="BM222" s="105"/>
      <c r="BN222" s="106"/>
    </row>
    <row r="223" spans="1:66" ht="31.5" x14ac:dyDescent="0.3">
      <c r="A223" s="26">
        <v>70.419700000000006</v>
      </c>
      <c r="B223" s="107" t="s">
        <v>1255</v>
      </c>
      <c r="C223" s="19"/>
      <c r="D223" s="19"/>
      <c r="E223" s="19">
        <v>0</v>
      </c>
      <c r="F223" s="19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/>
      <c r="P223" s="19"/>
      <c r="Q223" s="108">
        <v>0</v>
      </c>
      <c r="R223" s="108">
        <v>0</v>
      </c>
      <c r="S223" s="19">
        <v>0</v>
      </c>
      <c r="T223" s="19">
        <v>0</v>
      </c>
      <c r="U223" s="19"/>
      <c r="V223" s="19"/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19">
        <v>0</v>
      </c>
      <c r="AI223" s="19">
        <v>0</v>
      </c>
      <c r="AJ223" s="19">
        <v>0</v>
      </c>
      <c r="AK223" s="19">
        <v>0</v>
      </c>
      <c r="AL223" s="19">
        <v>0</v>
      </c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>
        <v>0</v>
      </c>
      <c r="BB223" s="19">
        <v>0</v>
      </c>
      <c r="BC223" s="19"/>
      <c r="BD223" s="19"/>
      <c r="BE223" s="19"/>
      <c r="BF223" s="19"/>
      <c r="BG223" s="16">
        <f t="shared" si="12"/>
        <v>0</v>
      </c>
      <c r="BH223" s="16">
        <f t="shared" si="12"/>
        <v>0</v>
      </c>
      <c r="BI223" s="131">
        <f t="shared" si="13"/>
        <v>0</v>
      </c>
      <c r="BJ223" s="131">
        <f t="shared" si="14"/>
        <v>0</v>
      </c>
      <c r="BK223" s="105">
        <f t="shared" si="15"/>
        <v>0</v>
      </c>
      <c r="BL223" s="106"/>
      <c r="BM223" s="105"/>
      <c r="BN223" s="106"/>
    </row>
    <row r="224" spans="1:66" ht="31.5" x14ac:dyDescent="0.3">
      <c r="A224" s="26">
        <v>70.420699999999997</v>
      </c>
      <c r="B224" s="107" t="s">
        <v>1256</v>
      </c>
      <c r="C224" s="19"/>
      <c r="D224" s="19"/>
      <c r="E224" s="19">
        <v>0</v>
      </c>
      <c r="F224" s="19">
        <v>0</v>
      </c>
      <c r="G224" s="19">
        <v>0</v>
      </c>
      <c r="H224" s="19">
        <v>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/>
      <c r="P224" s="19"/>
      <c r="Q224" s="108">
        <v>0</v>
      </c>
      <c r="R224" s="108">
        <v>0</v>
      </c>
      <c r="S224" s="19">
        <v>0</v>
      </c>
      <c r="T224" s="19">
        <v>0</v>
      </c>
      <c r="U224" s="19"/>
      <c r="V224" s="19"/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19">
        <v>0</v>
      </c>
      <c r="AI224" s="19">
        <v>0</v>
      </c>
      <c r="AJ224" s="19">
        <v>0</v>
      </c>
      <c r="AK224" s="19">
        <v>0</v>
      </c>
      <c r="AL224" s="19">
        <v>0</v>
      </c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>
        <v>23240327</v>
      </c>
      <c r="BB224" s="19">
        <v>0</v>
      </c>
      <c r="BC224" s="19"/>
      <c r="BD224" s="19"/>
      <c r="BE224" s="19"/>
      <c r="BF224" s="19"/>
      <c r="BG224" s="16">
        <f t="shared" si="12"/>
        <v>23240327</v>
      </c>
      <c r="BH224" s="16">
        <f t="shared" si="12"/>
        <v>0</v>
      </c>
      <c r="BI224" s="131">
        <f t="shared" si="13"/>
        <v>23240327</v>
      </c>
      <c r="BJ224" s="131">
        <f t="shared" si="14"/>
        <v>0</v>
      </c>
      <c r="BK224" s="105">
        <f t="shared" si="15"/>
        <v>0</v>
      </c>
      <c r="BL224" s="106"/>
      <c r="BM224" s="105"/>
      <c r="BN224" s="106"/>
    </row>
    <row r="225" spans="1:66" ht="31.5" x14ac:dyDescent="0.3">
      <c r="A225" s="26">
        <v>70.421700000000001</v>
      </c>
      <c r="B225" s="107" t="s">
        <v>1257</v>
      </c>
      <c r="C225" s="19"/>
      <c r="D225" s="19"/>
      <c r="E225" s="19">
        <v>0</v>
      </c>
      <c r="F225" s="19">
        <v>0</v>
      </c>
      <c r="G225" s="19">
        <v>0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/>
      <c r="P225" s="19"/>
      <c r="Q225" s="108">
        <v>0</v>
      </c>
      <c r="R225" s="108">
        <v>0</v>
      </c>
      <c r="S225" s="19">
        <v>0</v>
      </c>
      <c r="T225" s="19">
        <v>0</v>
      </c>
      <c r="U225" s="19"/>
      <c r="V225" s="19"/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19">
        <v>0</v>
      </c>
      <c r="AI225" s="19">
        <v>0</v>
      </c>
      <c r="AJ225" s="19">
        <v>0</v>
      </c>
      <c r="AK225" s="19">
        <v>0</v>
      </c>
      <c r="AL225" s="19">
        <v>0</v>
      </c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>
        <v>8884328</v>
      </c>
      <c r="BB225" s="19">
        <v>0</v>
      </c>
      <c r="BC225" s="19"/>
      <c r="BD225" s="19"/>
      <c r="BE225" s="19"/>
      <c r="BF225" s="19"/>
      <c r="BG225" s="16">
        <f t="shared" si="12"/>
        <v>8884328</v>
      </c>
      <c r="BH225" s="16">
        <f t="shared" si="12"/>
        <v>0</v>
      </c>
      <c r="BI225" s="131">
        <f t="shared" si="13"/>
        <v>8884328</v>
      </c>
      <c r="BJ225" s="131">
        <f t="shared" si="14"/>
        <v>0</v>
      </c>
      <c r="BK225" s="105">
        <f t="shared" si="15"/>
        <v>0</v>
      </c>
      <c r="BL225" s="106"/>
      <c r="BM225" s="105"/>
      <c r="BN225" s="106"/>
    </row>
    <row r="226" spans="1:66" ht="31.5" x14ac:dyDescent="0.3">
      <c r="A226" s="26">
        <v>70.422700000000006</v>
      </c>
      <c r="B226" s="107" t="s">
        <v>1258</v>
      </c>
      <c r="C226" s="19"/>
      <c r="D226" s="19"/>
      <c r="E226" s="19">
        <v>0</v>
      </c>
      <c r="F226" s="19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/>
      <c r="P226" s="19"/>
      <c r="Q226" s="108">
        <v>0</v>
      </c>
      <c r="R226" s="108">
        <v>0</v>
      </c>
      <c r="S226" s="19">
        <v>0</v>
      </c>
      <c r="T226" s="19">
        <v>0</v>
      </c>
      <c r="U226" s="19"/>
      <c r="V226" s="19"/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19">
        <v>0</v>
      </c>
      <c r="AI226" s="19">
        <v>0</v>
      </c>
      <c r="AJ226" s="19">
        <v>0</v>
      </c>
      <c r="AK226" s="19">
        <v>0</v>
      </c>
      <c r="AL226" s="19">
        <v>0</v>
      </c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>
        <v>18871159</v>
      </c>
      <c r="BB226" s="19">
        <v>0</v>
      </c>
      <c r="BC226" s="19"/>
      <c r="BD226" s="19"/>
      <c r="BE226" s="19"/>
      <c r="BF226" s="19"/>
      <c r="BG226" s="16">
        <f t="shared" si="12"/>
        <v>18871159</v>
      </c>
      <c r="BH226" s="16">
        <f t="shared" si="12"/>
        <v>0</v>
      </c>
      <c r="BI226" s="131">
        <f t="shared" si="13"/>
        <v>18871159</v>
      </c>
      <c r="BJ226" s="131">
        <f t="shared" si="14"/>
        <v>0</v>
      </c>
      <c r="BK226" s="105">
        <f t="shared" si="15"/>
        <v>0</v>
      </c>
      <c r="BL226" s="106"/>
      <c r="BM226" s="105"/>
      <c r="BN226" s="106"/>
    </row>
    <row r="227" spans="1:66" ht="31.5" x14ac:dyDescent="0.3">
      <c r="A227" s="26">
        <v>70.423699999999997</v>
      </c>
      <c r="B227" s="107" t="s">
        <v>1259</v>
      </c>
      <c r="C227" s="19"/>
      <c r="D227" s="19"/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/>
      <c r="P227" s="19"/>
      <c r="Q227" s="108">
        <v>0</v>
      </c>
      <c r="R227" s="108">
        <v>0</v>
      </c>
      <c r="S227" s="19">
        <v>0</v>
      </c>
      <c r="T227" s="19">
        <v>0</v>
      </c>
      <c r="U227" s="19"/>
      <c r="V227" s="19"/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>
        <v>0</v>
      </c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>
        <v>30012372</v>
      </c>
      <c r="BB227" s="19">
        <v>0</v>
      </c>
      <c r="BC227" s="19"/>
      <c r="BD227" s="19"/>
      <c r="BE227" s="19"/>
      <c r="BF227" s="19"/>
      <c r="BG227" s="16">
        <f t="shared" si="12"/>
        <v>30012372</v>
      </c>
      <c r="BH227" s="16">
        <f t="shared" si="12"/>
        <v>0</v>
      </c>
      <c r="BI227" s="131">
        <f t="shared" si="13"/>
        <v>30012372</v>
      </c>
      <c r="BJ227" s="131">
        <f t="shared" si="14"/>
        <v>0</v>
      </c>
      <c r="BK227" s="105">
        <f t="shared" si="15"/>
        <v>0</v>
      </c>
      <c r="BL227" s="106"/>
      <c r="BM227" s="105"/>
      <c r="BN227" s="106"/>
    </row>
    <row r="228" spans="1:66" ht="31.5" x14ac:dyDescent="0.3">
      <c r="A228" s="26">
        <v>70.424700000000001</v>
      </c>
      <c r="B228" s="107" t="s">
        <v>1260</v>
      </c>
      <c r="C228" s="19"/>
      <c r="D228" s="19"/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/>
      <c r="P228" s="19"/>
      <c r="Q228" s="108">
        <v>0</v>
      </c>
      <c r="R228" s="108">
        <v>0</v>
      </c>
      <c r="S228" s="19">
        <v>0</v>
      </c>
      <c r="T228" s="19">
        <v>0</v>
      </c>
      <c r="U228" s="19"/>
      <c r="V228" s="19"/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>
        <v>0</v>
      </c>
      <c r="BB228" s="19">
        <v>0</v>
      </c>
      <c r="BC228" s="19"/>
      <c r="BD228" s="19"/>
      <c r="BE228" s="19"/>
      <c r="BF228" s="19"/>
      <c r="BG228" s="16">
        <f t="shared" si="12"/>
        <v>0</v>
      </c>
      <c r="BH228" s="16">
        <f t="shared" si="12"/>
        <v>0</v>
      </c>
      <c r="BI228" s="131">
        <f t="shared" si="13"/>
        <v>0</v>
      </c>
      <c r="BJ228" s="131">
        <f t="shared" si="14"/>
        <v>0</v>
      </c>
      <c r="BK228" s="105">
        <f t="shared" si="15"/>
        <v>0</v>
      </c>
      <c r="BL228" s="106"/>
      <c r="BM228" s="105"/>
      <c r="BN228" s="106"/>
    </row>
    <row r="229" spans="1:66" ht="31.5" x14ac:dyDescent="0.3">
      <c r="A229" s="26">
        <v>70.425700000000006</v>
      </c>
      <c r="B229" s="107" t="s">
        <v>1261</v>
      </c>
      <c r="C229" s="19"/>
      <c r="D229" s="19"/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/>
      <c r="P229" s="19"/>
      <c r="Q229" s="108">
        <v>0</v>
      </c>
      <c r="R229" s="108">
        <v>0</v>
      </c>
      <c r="S229" s="19">
        <v>0</v>
      </c>
      <c r="T229" s="19">
        <v>0</v>
      </c>
      <c r="U229" s="19"/>
      <c r="V229" s="19"/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19">
        <v>0</v>
      </c>
      <c r="AI229" s="19">
        <v>0</v>
      </c>
      <c r="AJ229" s="19">
        <v>0</v>
      </c>
      <c r="AK229" s="19">
        <v>0</v>
      </c>
      <c r="AL229" s="19">
        <v>0</v>
      </c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>
        <v>585991899</v>
      </c>
      <c r="BB229" s="19">
        <v>0</v>
      </c>
      <c r="BC229" s="19"/>
      <c r="BD229" s="19"/>
      <c r="BE229" s="19"/>
      <c r="BF229" s="19"/>
      <c r="BG229" s="16">
        <f t="shared" si="12"/>
        <v>585991899</v>
      </c>
      <c r="BH229" s="16">
        <f t="shared" si="12"/>
        <v>0</v>
      </c>
      <c r="BI229" s="131">
        <f t="shared" si="13"/>
        <v>585991899</v>
      </c>
      <c r="BJ229" s="131">
        <f t="shared" si="14"/>
        <v>0</v>
      </c>
      <c r="BK229" s="105">
        <f t="shared" si="15"/>
        <v>0</v>
      </c>
      <c r="BL229" s="106"/>
      <c r="BM229" s="105"/>
      <c r="BN229" s="106"/>
    </row>
    <row r="230" spans="1:66" ht="31.5" x14ac:dyDescent="0.3">
      <c r="A230" s="26">
        <v>70.426699999999997</v>
      </c>
      <c r="B230" s="107" t="s">
        <v>1262</v>
      </c>
      <c r="C230" s="19"/>
      <c r="D230" s="19"/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/>
      <c r="P230" s="19"/>
      <c r="Q230" s="108">
        <v>0</v>
      </c>
      <c r="R230" s="108">
        <v>0</v>
      </c>
      <c r="S230" s="19">
        <v>0</v>
      </c>
      <c r="T230" s="19">
        <v>0</v>
      </c>
      <c r="U230" s="19"/>
      <c r="V230" s="19"/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19">
        <v>0</v>
      </c>
      <c r="AI230" s="19">
        <v>0</v>
      </c>
      <c r="AJ230" s="19">
        <v>0</v>
      </c>
      <c r="AK230" s="19">
        <v>0</v>
      </c>
      <c r="AL230" s="19">
        <v>0</v>
      </c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>
        <v>0</v>
      </c>
      <c r="BB230" s="19">
        <v>0</v>
      </c>
      <c r="BC230" s="19"/>
      <c r="BD230" s="19"/>
      <c r="BE230" s="19"/>
      <c r="BF230" s="19"/>
      <c r="BG230" s="16">
        <f t="shared" si="12"/>
        <v>0</v>
      </c>
      <c r="BH230" s="16">
        <f t="shared" si="12"/>
        <v>0</v>
      </c>
      <c r="BI230" s="131">
        <f t="shared" si="13"/>
        <v>0</v>
      </c>
      <c r="BJ230" s="131">
        <f t="shared" si="14"/>
        <v>0</v>
      </c>
      <c r="BK230" s="105">
        <f t="shared" si="15"/>
        <v>0</v>
      </c>
      <c r="BL230" s="106"/>
      <c r="BM230" s="105"/>
      <c r="BN230" s="106"/>
    </row>
    <row r="231" spans="1:66" ht="31.5" x14ac:dyDescent="0.3">
      <c r="A231" s="26">
        <v>70.427700000000002</v>
      </c>
      <c r="B231" s="107" t="s">
        <v>1263</v>
      </c>
      <c r="C231" s="19"/>
      <c r="D231" s="19"/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/>
      <c r="P231" s="19"/>
      <c r="Q231" s="108">
        <v>0</v>
      </c>
      <c r="R231" s="108">
        <v>0</v>
      </c>
      <c r="S231" s="19">
        <v>0</v>
      </c>
      <c r="T231" s="19">
        <v>0</v>
      </c>
      <c r="U231" s="19"/>
      <c r="V231" s="19"/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>
        <v>3074047</v>
      </c>
      <c r="BB231" s="19">
        <v>0</v>
      </c>
      <c r="BC231" s="19"/>
      <c r="BD231" s="19"/>
      <c r="BE231" s="19"/>
      <c r="BF231" s="19"/>
      <c r="BG231" s="16">
        <f t="shared" si="12"/>
        <v>3074047</v>
      </c>
      <c r="BH231" s="16">
        <f t="shared" si="12"/>
        <v>0</v>
      </c>
      <c r="BI231" s="131">
        <f t="shared" si="13"/>
        <v>3074047</v>
      </c>
      <c r="BJ231" s="131">
        <f t="shared" si="14"/>
        <v>0</v>
      </c>
      <c r="BK231" s="105">
        <f t="shared" si="15"/>
        <v>0</v>
      </c>
      <c r="BL231" s="106"/>
      <c r="BM231" s="105"/>
      <c r="BN231" s="106"/>
    </row>
    <row r="232" spans="1:66" ht="31.5" x14ac:dyDescent="0.3">
      <c r="A232" s="26">
        <v>70.428700000000006</v>
      </c>
      <c r="B232" s="107" t="s">
        <v>1264</v>
      </c>
      <c r="C232" s="19"/>
      <c r="D232" s="19"/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/>
      <c r="P232" s="19"/>
      <c r="Q232" s="108">
        <v>0</v>
      </c>
      <c r="R232" s="108">
        <v>0</v>
      </c>
      <c r="S232" s="19">
        <v>0</v>
      </c>
      <c r="T232" s="19">
        <v>0</v>
      </c>
      <c r="U232" s="19"/>
      <c r="V232" s="19"/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>
        <v>53555303</v>
      </c>
      <c r="BB232" s="19">
        <v>0</v>
      </c>
      <c r="BC232" s="19"/>
      <c r="BD232" s="19"/>
      <c r="BE232" s="19"/>
      <c r="BF232" s="19"/>
      <c r="BG232" s="16">
        <f t="shared" si="12"/>
        <v>53555303</v>
      </c>
      <c r="BH232" s="16">
        <f t="shared" si="12"/>
        <v>0</v>
      </c>
      <c r="BI232" s="131">
        <f t="shared" si="13"/>
        <v>53555303</v>
      </c>
      <c r="BJ232" s="131">
        <f t="shared" si="14"/>
        <v>0</v>
      </c>
      <c r="BK232" s="105">
        <f t="shared" si="15"/>
        <v>0</v>
      </c>
      <c r="BL232" s="106"/>
      <c r="BM232" s="105"/>
      <c r="BN232" s="106"/>
    </row>
    <row r="233" spans="1:66" ht="31.5" x14ac:dyDescent="0.3">
      <c r="A233" s="26">
        <v>70.429699999999997</v>
      </c>
      <c r="B233" s="107" t="s">
        <v>1265</v>
      </c>
      <c r="C233" s="19"/>
      <c r="D233" s="19"/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/>
      <c r="P233" s="19"/>
      <c r="Q233" s="108">
        <v>0</v>
      </c>
      <c r="R233" s="108">
        <v>0</v>
      </c>
      <c r="S233" s="19">
        <v>0</v>
      </c>
      <c r="T233" s="19">
        <v>0</v>
      </c>
      <c r="U233" s="19"/>
      <c r="V233" s="19"/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>
        <v>54756256</v>
      </c>
      <c r="BB233" s="19">
        <v>0</v>
      </c>
      <c r="BC233" s="19"/>
      <c r="BD233" s="19"/>
      <c r="BE233" s="19"/>
      <c r="BF233" s="19"/>
      <c r="BG233" s="16">
        <f t="shared" si="12"/>
        <v>54756256</v>
      </c>
      <c r="BH233" s="16">
        <f t="shared" si="12"/>
        <v>0</v>
      </c>
      <c r="BI233" s="131">
        <f t="shared" si="13"/>
        <v>54756256</v>
      </c>
      <c r="BJ233" s="131">
        <f t="shared" si="14"/>
        <v>0</v>
      </c>
      <c r="BK233" s="105">
        <f t="shared" si="15"/>
        <v>0</v>
      </c>
      <c r="BL233" s="106"/>
      <c r="BM233" s="105"/>
      <c r="BN233" s="106"/>
    </row>
    <row r="234" spans="1:66" ht="31.5" x14ac:dyDescent="0.3">
      <c r="A234" s="26">
        <v>70.430700000000002</v>
      </c>
      <c r="B234" s="107" t="s">
        <v>1266</v>
      </c>
      <c r="C234" s="19"/>
      <c r="D234" s="19"/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/>
      <c r="P234" s="19"/>
      <c r="Q234" s="108">
        <v>0</v>
      </c>
      <c r="R234" s="108">
        <v>0</v>
      </c>
      <c r="S234" s="19">
        <v>0</v>
      </c>
      <c r="T234" s="19">
        <v>0</v>
      </c>
      <c r="U234" s="19"/>
      <c r="V234" s="19"/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>
        <v>1385981</v>
      </c>
      <c r="BB234" s="19">
        <v>0</v>
      </c>
      <c r="BC234" s="19"/>
      <c r="BD234" s="19"/>
      <c r="BE234" s="19"/>
      <c r="BF234" s="19"/>
      <c r="BG234" s="16">
        <f t="shared" si="12"/>
        <v>1385981</v>
      </c>
      <c r="BH234" s="16">
        <f t="shared" si="12"/>
        <v>0</v>
      </c>
      <c r="BI234" s="131">
        <f t="shared" si="13"/>
        <v>1385981</v>
      </c>
      <c r="BJ234" s="131">
        <f t="shared" si="14"/>
        <v>0</v>
      </c>
      <c r="BK234" s="105">
        <f t="shared" si="15"/>
        <v>0</v>
      </c>
      <c r="BL234" s="106"/>
      <c r="BM234" s="105"/>
      <c r="BN234" s="106"/>
    </row>
    <row r="235" spans="1:66" ht="31.5" x14ac:dyDescent="0.3">
      <c r="A235" s="26">
        <v>70.431700000000006</v>
      </c>
      <c r="B235" s="107" t="s">
        <v>1267</v>
      </c>
      <c r="C235" s="19"/>
      <c r="D235" s="19"/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/>
      <c r="P235" s="19"/>
      <c r="Q235" s="108">
        <v>0</v>
      </c>
      <c r="R235" s="108">
        <v>0</v>
      </c>
      <c r="S235" s="19">
        <v>0</v>
      </c>
      <c r="T235" s="19">
        <v>0</v>
      </c>
      <c r="U235" s="19"/>
      <c r="V235" s="19"/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>
        <v>18709253</v>
      </c>
      <c r="BB235" s="19">
        <v>0</v>
      </c>
      <c r="BC235" s="19"/>
      <c r="BD235" s="19"/>
      <c r="BE235" s="19"/>
      <c r="BF235" s="19"/>
      <c r="BG235" s="16">
        <f t="shared" si="12"/>
        <v>18709253</v>
      </c>
      <c r="BH235" s="16">
        <f t="shared" si="12"/>
        <v>0</v>
      </c>
      <c r="BI235" s="131">
        <f t="shared" si="13"/>
        <v>18709253</v>
      </c>
      <c r="BJ235" s="131">
        <f t="shared" si="14"/>
        <v>0</v>
      </c>
      <c r="BK235" s="105">
        <f t="shared" si="15"/>
        <v>0</v>
      </c>
      <c r="BL235" s="106"/>
      <c r="BM235" s="105"/>
      <c r="BN235" s="106"/>
    </row>
    <row r="236" spans="1:66" ht="31.5" x14ac:dyDescent="0.3">
      <c r="A236" s="26">
        <v>70.432699999999997</v>
      </c>
      <c r="B236" s="107" t="s">
        <v>1268</v>
      </c>
      <c r="C236" s="19"/>
      <c r="D236" s="19"/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/>
      <c r="P236" s="19"/>
      <c r="Q236" s="108">
        <v>0</v>
      </c>
      <c r="R236" s="108">
        <v>0</v>
      </c>
      <c r="S236" s="19">
        <v>0</v>
      </c>
      <c r="T236" s="19">
        <v>0</v>
      </c>
      <c r="U236" s="19"/>
      <c r="V236" s="19"/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>
        <v>14671362</v>
      </c>
      <c r="BB236" s="19">
        <v>0</v>
      </c>
      <c r="BC236" s="19"/>
      <c r="BD236" s="19"/>
      <c r="BE236" s="19"/>
      <c r="BF236" s="19"/>
      <c r="BG236" s="16">
        <f t="shared" si="12"/>
        <v>14671362</v>
      </c>
      <c r="BH236" s="16">
        <f t="shared" si="12"/>
        <v>0</v>
      </c>
      <c r="BI236" s="131">
        <f t="shared" si="13"/>
        <v>14671362</v>
      </c>
      <c r="BJ236" s="131">
        <f t="shared" si="14"/>
        <v>0</v>
      </c>
      <c r="BK236" s="105">
        <f t="shared" si="15"/>
        <v>0</v>
      </c>
      <c r="BL236" s="106"/>
      <c r="BM236" s="105"/>
      <c r="BN236" s="106"/>
    </row>
    <row r="237" spans="1:66" ht="31.5" x14ac:dyDescent="0.3">
      <c r="A237" s="26">
        <v>70.433700000000002</v>
      </c>
      <c r="B237" s="107" t="s">
        <v>1269</v>
      </c>
      <c r="C237" s="19"/>
      <c r="D237" s="19"/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/>
      <c r="P237" s="19"/>
      <c r="Q237" s="108">
        <v>0</v>
      </c>
      <c r="R237" s="108">
        <v>0</v>
      </c>
      <c r="S237" s="19">
        <v>0</v>
      </c>
      <c r="T237" s="19">
        <v>0</v>
      </c>
      <c r="U237" s="19"/>
      <c r="V237" s="19"/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19">
        <v>0</v>
      </c>
      <c r="AI237" s="19">
        <v>0</v>
      </c>
      <c r="AJ237" s="19">
        <v>0</v>
      </c>
      <c r="AK237" s="19">
        <v>0</v>
      </c>
      <c r="AL237" s="19">
        <v>0</v>
      </c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>
        <v>7523299</v>
      </c>
      <c r="BB237" s="19">
        <v>0</v>
      </c>
      <c r="BC237" s="19"/>
      <c r="BD237" s="19"/>
      <c r="BE237" s="19"/>
      <c r="BF237" s="19"/>
      <c r="BG237" s="16">
        <f t="shared" si="12"/>
        <v>7523299</v>
      </c>
      <c r="BH237" s="16">
        <f t="shared" si="12"/>
        <v>0</v>
      </c>
      <c r="BI237" s="131">
        <f t="shared" si="13"/>
        <v>7523299</v>
      </c>
      <c r="BJ237" s="131">
        <f t="shared" si="14"/>
        <v>0</v>
      </c>
      <c r="BK237" s="105">
        <f t="shared" si="15"/>
        <v>0</v>
      </c>
      <c r="BL237" s="106"/>
      <c r="BM237" s="105"/>
      <c r="BN237" s="106"/>
    </row>
    <row r="238" spans="1:66" ht="31.5" x14ac:dyDescent="0.3">
      <c r="A238" s="26">
        <v>70.434700000000007</v>
      </c>
      <c r="B238" s="107" t="s">
        <v>1270</v>
      </c>
      <c r="C238" s="19"/>
      <c r="D238" s="19"/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/>
      <c r="P238" s="19"/>
      <c r="Q238" s="108">
        <v>0</v>
      </c>
      <c r="R238" s="108">
        <v>0</v>
      </c>
      <c r="S238" s="19">
        <v>0</v>
      </c>
      <c r="T238" s="19">
        <v>0</v>
      </c>
      <c r="U238" s="19"/>
      <c r="V238" s="19"/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0</v>
      </c>
      <c r="AL238" s="19">
        <v>0</v>
      </c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>
        <v>8856495</v>
      </c>
      <c r="BB238" s="19">
        <v>0</v>
      </c>
      <c r="BC238" s="19"/>
      <c r="BD238" s="19"/>
      <c r="BE238" s="19"/>
      <c r="BF238" s="19"/>
      <c r="BG238" s="16">
        <f t="shared" si="12"/>
        <v>8856495</v>
      </c>
      <c r="BH238" s="16">
        <f t="shared" si="12"/>
        <v>0</v>
      </c>
      <c r="BI238" s="131">
        <f t="shared" si="13"/>
        <v>8856495</v>
      </c>
      <c r="BJ238" s="131">
        <f t="shared" si="14"/>
        <v>0</v>
      </c>
      <c r="BK238" s="105">
        <f t="shared" si="15"/>
        <v>0</v>
      </c>
      <c r="BL238" s="106"/>
      <c r="BM238" s="105"/>
      <c r="BN238" s="106"/>
    </row>
    <row r="239" spans="1:66" x14ac:dyDescent="0.3">
      <c r="A239" s="26">
        <v>70.435699999999997</v>
      </c>
      <c r="B239" s="107" t="s">
        <v>1271</v>
      </c>
      <c r="C239" s="19"/>
      <c r="D239" s="19"/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/>
      <c r="P239" s="19"/>
      <c r="Q239" s="108">
        <v>0</v>
      </c>
      <c r="R239" s="108">
        <v>0</v>
      </c>
      <c r="S239" s="19">
        <v>0</v>
      </c>
      <c r="T239" s="19">
        <v>0</v>
      </c>
      <c r="U239" s="19"/>
      <c r="V239" s="19"/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19">
        <v>0</v>
      </c>
      <c r="AI239" s="19">
        <v>0</v>
      </c>
      <c r="AJ239" s="19">
        <v>0</v>
      </c>
      <c r="AK239" s="19">
        <v>0</v>
      </c>
      <c r="AL239" s="19">
        <v>0</v>
      </c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>
        <v>0</v>
      </c>
      <c r="BB239" s="19">
        <v>0</v>
      </c>
      <c r="BC239" s="19"/>
      <c r="BD239" s="19"/>
      <c r="BE239" s="19"/>
      <c r="BF239" s="19"/>
      <c r="BG239" s="16">
        <f t="shared" si="12"/>
        <v>0</v>
      </c>
      <c r="BH239" s="16">
        <f t="shared" si="12"/>
        <v>0</v>
      </c>
      <c r="BI239" s="131">
        <f t="shared" si="13"/>
        <v>0</v>
      </c>
      <c r="BJ239" s="131">
        <f t="shared" si="14"/>
        <v>0</v>
      </c>
      <c r="BK239" s="105">
        <f t="shared" si="15"/>
        <v>0</v>
      </c>
      <c r="BL239" s="106"/>
      <c r="BM239" s="105"/>
      <c r="BN239" s="106"/>
    </row>
    <row r="240" spans="1:66" ht="31.5" x14ac:dyDescent="0.3">
      <c r="A240" s="26">
        <v>70.436700000000002</v>
      </c>
      <c r="B240" s="107" t="s">
        <v>1272</v>
      </c>
      <c r="C240" s="19"/>
      <c r="D240" s="19"/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/>
      <c r="P240" s="19"/>
      <c r="Q240" s="108">
        <v>0</v>
      </c>
      <c r="R240" s="108">
        <v>0</v>
      </c>
      <c r="S240" s="19">
        <v>0</v>
      </c>
      <c r="T240" s="19">
        <v>0</v>
      </c>
      <c r="U240" s="19"/>
      <c r="V240" s="19"/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>
        <v>0</v>
      </c>
      <c r="BB240" s="19">
        <v>0</v>
      </c>
      <c r="BC240" s="19"/>
      <c r="BD240" s="19"/>
      <c r="BE240" s="19"/>
      <c r="BF240" s="19"/>
      <c r="BG240" s="16">
        <f t="shared" si="12"/>
        <v>0</v>
      </c>
      <c r="BH240" s="16">
        <f t="shared" si="12"/>
        <v>0</v>
      </c>
      <c r="BI240" s="131">
        <f t="shared" si="13"/>
        <v>0</v>
      </c>
      <c r="BJ240" s="131">
        <f t="shared" si="14"/>
        <v>0</v>
      </c>
      <c r="BK240" s="105">
        <f t="shared" si="15"/>
        <v>0</v>
      </c>
      <c r="BL240" s="106"/>
      <c r="BM240" s="105"/>
      <c r="BN240" s="106"/>
    </row>
    <row r="241" spans="1:66" ht="31.5" x14ac:dyDescent="0.3">
      <c r="A241" s="26">
        <v>70.437700000000007</v>
      </c>
      <c r="B241" s="107" t="s">
        <v>1273</v>
      </c>
      <c r="C241" s="19"/>
      <c r="D241" s="19"/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/>
      <c r="P241" s="19"/>
      <c r="Q241" s="108">
        <v>0</v>
      </c>
      <c r="R241" s="108">
        <v>0</v>
      </c>
      <c r="S241" s="19">
        <v>0</v>
      </c>
      <c r="T241" s="19">
        <v>0</v>
      </c>
      <c r="U241" s="19"/>
      <c r="V241" s="19"/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>
        <v>0</v>
      </c>
      <c r="BB241" s="19">
        <v>0</v>
      </c>
      <c r="BC241" s="19"/>
      <c r="BD241" s="19"/>
      <c r="BE241" s="19"/>
      <c r="BF241" s="19"/>
      <c r="BG241" s="16">
        <f t="shared" si="12"/>
        <v>0</v>
      </c>
      <c r="BH241" s="16">
        <f t="shared" si="12"/>
        <v>0</v>
      </c>
      <c r="BI241" s="131">
        <f t="shared" si="13"/>
        <v>0</v>
      </c>
      <c r="BJ241" s="131">
        <f t="shared" si="14"/>
        <v>0</v>
      </c>
      <c r="BK241" s="105">
        <f t="shared" si="15"/>
        <v>0</v>
      </c>
      <c r="BL241" s="106"/>
      <c r="BM241" s="105"/>
      <c r="BN241" s="106"/>
    </row>
    <row r="242" spans="1:66" ht="31.5" x14ac:dyDescent="0.3">
      <c r="A242" s="26">
        <v>70.438699999999997</v>
      </c>
      <c r="B242" s="107" t="s">
        <v>1274</v>
      </c>
      <c r="C242" s="19"/>
      <c r="D242" s="19"/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/>
      <c r="P242" s="19"/>
      <c r="Q242" s="108">
        <v>0</v>
      </c>
      <c r="R242" s="108">
        <v>0</v>
      </c>
      <c r="S242" s="19">
        <v>0</v>
      </c>
      <c r="T242" s="19">
        <v>0</v>
      </c>
      <c r="U242" s="19"/>
      <c r="V242" s="19"/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19">
        <v>0</v>
      </c>
      <c r="AI242" s="19">
        <v>0</v>
      </c>
      <c r="AJ242" s="19">
        <v>0</v>
      </c>
      <c r="AK242" s="19">
        <v>0</v>
      </c>
      <c r="AL242" s="19">
        <v>0</v>
      </c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>
        <v>54676076</v>
      </c>
      <c r="BB242" s="19">
        <v>0</v>
      </c>
      <c r="BC242" s="19"/>
      <c r="BD242" s="19"/>
      <c r="BE242" s="19"/>
      <c r="BF242" s="19"/>
      <c r="BG242" s="16">
        <f t="shared" si="12"/>
        <v>54676076</v>
      </c>
      <c r="BH242" s="16">
        <f t="shared" si="12"/>
        <v>0</v>
      </c>
      <c r="BI242" s="131">
        <f t="shared" si="13"/>
        <v>54676076</v>
      </c>
      <c r="BJ242" s="131">
        <f t="shared" si="14"/>
        <v>0</v>
      </c>
      <c r="BK242" s="105">
        <f t="shared" si="15"/>
        <v>0</v>
      </c>
      <c r="BL242" s="106"/>
      <c r="BM242" s="105"/>
      <c r="BN242" s="106"/>
    </row>
    <row r="243" spans="1:66" ht="31.5" x14ac:dyDescent="0.3">
      <c r="A243" s="26">
        <v>70.439700000000002</v>
      </c>
      <c r="B243" s="107" t="s">
        <v>1275</v>
      </c>
      <c r="C243" s="19"/>
      <c r="D243" s="19"/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/>
      <c r="P243" s="19"/>
      <c r="Q243" s="108">
        <v>0</v>
      </c>
      <c r="R243" s="108">
        <v>0</v>
      </c>
      <c r="S243" s="19">
        <v>0</v>
      </c>
      <c r="T243" s="19">
        <v>0</v>
      </c>
      <c r="U243" s="19"/>
      <c r="V243" s="19"/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19">
        <v>0</v>
      </c>
      <c r="AI243" s="19">
        <v>0</v>
      </c>
      <c r="AJ243" s="19">
        <v>0</v>
      </c>
      <c r="AK243" s="19">
        <v>0</v>
      </c>
      <c r="AL243" s="19">
        <v>0</v>
      </c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>
        <v>0</v>
      </c>
      <c r="BB243" s="19">
        <v>0</v>
      </c>
      <c r="BC243" s="19"/>
      <c r="BD243" s="19"/>
      <c r="BE243" s="19"/>
      <c r="BF243" s="19"/>
      <c r="BG243" s="16">
        <f t="shared" si="12"/>
        <v>0</v>
      </c>
      <c r="BH243" s="16">
        <f t="shared" si="12"/>
        <v>0</v>
      </c>
      <c r="BI243" s="131">
        <f t="shared" si="13"/>
        <v>0</v>
      </c>
      <c r="BJ243" s="131">
        <f t="shared" si="14"/>
        <v>0</v>
      </c>
      <c r="BK243" s="105">
        <f t="shared" si="15"/>
        <v>0</v>
      </c>
      <c r="BL243" s="106"/>
      <c r="BM243" s="105"/>
      <c r="BN243" s="106"/>
    </row>
    <row r="244" spans="1:66" ht="31.5" x14ac:dyDescent="0.3">
      <c r="A244" s="26">
        <v>70.440700000000007</v>
      </c>
      <c r="B244" s="107" t="s">
        <v>1276</v>
      </c>
      <c r="C244" s="19"/>
      <c r="D244" s="19"/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/>
      <c r="P244" s="19"/>
      <c r="Q244" s="108">
        <v>0</v>
      </c>
      <c r="R244" s="108">
        <v>0</v>
      </c>
      <c r="S244" s="19">
        <v>0</v>
      </c>
      <c r="T244" s="19">
        <v>0</v>
      </c>
      <c r="U244" s="19"/>
      <c r="V244" s="19"/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>
        <v>28601676</v>
      </c>
      <c r="BB244" s="19">
        <v>0</v>
      </c>
      <c r="BC244" s="19"/>
      <c r="BD244" s="19"/>
      <c r="BE244" s="19"/>
      <c r="BF244" s="19"/>
      <c r="BG244" s="16">
        <f t="shared" si="12"/>
        <v>28601676</v>
      </c>
      <c r="BH244" s="16">
        <f t="shared" si="12"/>
        <v>0</v>
      </c>
      <c r="BI244" s="131">
        <f t="shared" si="13"/>
        <v>28601676</v>
      </c>
      <c r="BJ244" s="131">
        <f t="shared" si="14"/>
        <v>0</v>
      </c>
      <c r="BK244" s="105">
        <f t="shared" si="15"/>
        <v>0</v>
      </c>
      <c r="BL244" s="106"/>
      <c r="BM244" s="105"/>
      <c r="BN244" s="106"/>
    </row>
    <row r="245" spans="1:66" ht="31.5" x14ac:dyDescent="0.3">
      <c r="A245" s="26">
        <v>70.441699999999997</v>
      </c>
      <c r="B245" s="107" t="s">
        <v>1277</v>
      </c>
      <c r="C245" s="19"/>
      <c r="D245" s="19"/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/>
      <c r="P245" s="19"/>
      <c r="Q245" s="108">
        <v>0</v>
      </c>
      <c r="R245" s="108">
        <v>0</v>
      </c>
      <c r="S245" s="19">
        <v>0</v>
      </c>
      <c r="T245" s="19">
        <v>0</v>
      </c>
      <c r="U245" s="19"/>
      <c r="V245" s="19"/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>
        <v>495850904</v>
      </c>
      <c r="BB245" s="19">
        <v>0</v>
      </c>
      <c r="BC245" s="19"/>
      <c r="BD245" s="19"/>
      <c r="BE245" s="19"/>
      <c r="BF245" s="19"/>
      <c r="BG245" s="16">
        <f t="shared" si="12"/>
        <v>495850904</v>
      </c>
      <c r="BH245" s="16">
        <f t="shared" si="12"/>
        <v>0</v>
      </c>
      <c r="BI245" s="131">
        <f t="shared" si="13"/>
        <v>495850904</v>
      </c>
      <c r="BJ245" s="131">
        <f t="shared" si="14"/>
        <v>0</v>
      </c>
      <c r="BK245" s="105">
        <f t="shared" si="15"/>
        <v>0</v>
      </c>
      <c r="BL245" s="106"/>
      <c r="BM245" s="105"/>
      <c r="BN245" s="106"/>
    </row>
    <row r="246" spans="1:66" ht="31.5" x14ac:dyDescent="0.3">
      <c r="A246" s="26">
        <v>70.442700000000002</v>
      </c>
      <c r="B246" s="107" t="s">
        <v>1278</v>
      </c>
      <c r="C246" s="19"/>
      <c r="D246" s="19"/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/>
      <c r="P246" s="19"/>
      <c r="Q246" s="108">
        <v>0</v>
      </c>
      <c r="R246" s="108">
        <v>0</v>
      </c>
      <c r="S246" s="19">
        <v>0</v>
      </c>
      <c r="T246" s="19">
        <v>0</v>
      </c>
      <c r="U246" s="19"/>
      <c r="V246" s="19"/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>
        <v>0</v>
      </c>
      <c r="BB246" s="19">
        <v>0</v>
      </c>
      <c r="BC246" s="19"/>
      <c r="BD246" s="19"/>
      <c r="BE246" s="19"/>
      <c r="BF246" s="19"/>
      <c r="BG246" s="16">
        <f t="shared" si="12"/>
        <v>0</v>
      </c>
      <c r="BH246" s="16">
        <f t="shared" si="12"/>
        <v>0</v>
      </c>
      <c r="BI246" s="131">
        <f t="shared" si="13"/>
        <v>0</v>
      </c>
      <c r="BJ246" s="131">
        <f t="shared" si="14"/>
        <v>0</v>
      </c>
      <c r="BK246" s="105">
        <f t="shared" si="15"/>
        <v>0</v>
      </c>
      <c r="BL246" s="106"/>
      <c r="BM246" s="105"/>
      <c r="BN246" s="106"/>
    </row>
    <row r="247" spans="1:66" ht="31.5" x14ac:dyDescent="0.3">
      <c r="A247" s="26">
        <v>70.443700000000007</v>
      </c>
      <c r="B247" s="107" t="s">
        <v>1279</v>
      </c>
      <c r="C247" s="19"/>
      <c r="D247" s="19"/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/>
      <c r="P247" s="19"/>
      <c r="Q247" s="108">
        <v>0</v>
      </c>
      <c r="R247" s="108">
        <v>0</v>
      </c>
      <c r="S247" s="19">
        <v>0</v>
      </c>
      <c r="T247" s="19">
        <v>0</v>
      </c>
      <c r="U247" s="19"/>
      <c r="V247" s="19"/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>
        <v>0</v>
      </c>
      <c r="BB247" s="19">
        <v>0</v>
      </c>
      <c r="BC247" s="19"/>
      <c r="BD247" s="19"/>
      <c r="BE247" s="19"/>
      <c r="BF247" s="19"/>
      <c r="BG247" s="16">
        <f t="shared" si="12"/>
        <v>0</v>
      </c>
      <c r="BH247" s="16">
        <f t="shared" si="12"/>
        <v>0</v>
      </c>
      <c r="BI247" s="131">
        <f t="shared" si="13"/>
        <v>0</v>
      </c>
      <c r="BJ247" s="131">
        <f t="shared" si="14"/>
        <v>0</v>
      </c>
      <c r="BK247" s="105">
        <f t="shared" si="15"/>
        <v>0</v>
      </c>
      <c r="BL247" s="106"/>
      <c r="BM247" s="105"/>
      <c r="BN247" s="106"/>
    </row>
    <row r="248" spans="1:66" ht="31.5" x14ac:dyDescent="0.3">
      <c r="A248" s="26">
        <v>70.444699999999997</v>
      </c>
      <c r="B248" s="107" t="s">
        <v>1280</v>
      </c>
      <c r="C248" s="19"/>
      <c r="D248" s="19"/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/>
      <c r="P248" s="19"/>
      <c r="Q248" s="108">
        <v>0</v>
      </c>
      <c r="R248" s="108">
        <v>0</v>
      </c>
      <c r="S248" s="19">
        <v>0</v>
      </c>
      <c r="T248" s="19">
        <v>0</v>
      </c>
      <c r="U248" s="19"/>
      <c r="V248" s="19"/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>
        <v>280579435</v>
      </c>
      <c r="BB248" s="19">
        <v>0</v>
      </c>
      <c r="BC248" s="19"/>
      <c r="BD248" s="19"/>
      <c r="BE248" s="19"/>
      <c r="BF248" s="19"/>
      <c r="BG248" s="16">
        <f t="shared" si="12"/>
        <v>280579435</v>
      </c>
      <c r="BH248" s="16">
        <f t="shared" si="12"/>
        <v>0</v>
      </c>
      <c r="BI248" s="131">
        <f t="shared" si="13"/>
        <v>280579435</v>
      </c>
      <c r="BJ248" s="131">
        <f t="shared" si="14"/>
        <v>0</v>
      </c>
      <c r="BK248" s="105">
        <f t="shared" si="15"/>
        <v>0</v>
      </c>
      <c r="BL248" s="106"/>
      <c r="BM248" s="105"/>
      <c r="BN248" s="106"/>
    </row>
    <row r="249" spans="1:66" ht="31.5" x14ac:dyDescent="0.3">
      <c r="A249" s="26">
        <v>70.445700000000002</v>
      </c>
      <c r="B249" s="107" t="s">
        <v>1281</v>
      </c>
      <c r="C249" s="19"/>
      <c r="D249" s="19"/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/>
      <c r="P249" s="19"/>
      <c r="Q249" s="108">
        <v>0</v>
      </c>
      <c r="R249" s="108">
        <v>0</v>
      </c>
      <c r="S249" s="19">
        <v>0</v>
      </c>
      <c r="T249" s="19">
        <v>0</v>
      </c>
      <c r="U249" s="19"/>
      <c r="V249" s="19"/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>
        <v>0</v>
      </c>
      <c r="BB249" s="19">
        <v>0</v>
      </c>
      <c r="BC249" s="19"/>
      <c r="BD249" s="19"/>
      <c r="BE249" s="19"/>
      <c r="BF249" s="19"/>
      <c r="BG249" s="16">
        <f t="shared" si="12"/>
        <v>0</v>
      </c>
      <c r="BH249" s="16">
        <f t="shared" si="12"/>
        <v>0</v>
      </c>
      <c r="BI249" s="131">
        <f t="shared" si="13"/>
        <v>0</v>
      </c>
      <c r="BJ249" s="131">
        <f t="shared" si="14"/>
        <v>0</v>
      </c>
      <c r="BK249" s="105">
        <f t="shared" si="15"/>
        <v>0</v>
      </c>
      <c r="BL249" s="106"/>
      <c r="BM249" s="105"/>
      <c r="BN249" s="106"/>
    </row>
    <row r="250" spans="1:66" ht="31.5" x14ac:dyDescent="0.3">
      <c r="A250" s="26">
        <v>70.446700000000007</v>
      </c>
      <c r="B250" s="107" t="s">
        <v>1282</v>
      </c>
      <c r="C250" s="19"/>
      <c r="D250" s="19"/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/>
      <c r="P250" s="19"/>
      <c r="Q250" s="108">
        <v>0</v>
      </c>
      <c r="R250" s="108">
        <v>0</v>
      </c>
      <c r="S250" s="19">
        <v>0</v>
      </c>
      <c r="T250" s="19">
        <v>0</v>
      </c>
      <c r="U250" s="19"/>
      <c r="V250" s="19"/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>
        <v>0</v>
      </c>
      <c r="BB250" s="19">
        <v>0</v>
      </c>
      <c r="BC250" s="19"/>
      <c r="BD250" s="19"/>
      <c r="BE250" s="19"/>
      <c r="BF250" s="19"/>
      <c r="BG250" s="16">
        <f t="shared" si="12"/>
        <v>0</v>
      </c>
      <c r="BH250" s="16">
        <f t="shared" si="12"/>
        <v>0</v>
      </c>
      <c r="BI250" s="131">
        <f t="shared" si="13"/>
        <v>0</v>
      </c>
      <c r="BJ250" s="131">
        <f t="shared" si="14"/>
        <v>0</v>
      </c>
      <c r="BK250" s="105">
        <f t="shared" si="15"/>
        <v>0</v>
      </c>
      <c r="BL250" s="106"/>
      <c r="BM250" s="105"/>
      <c r="BN250" s="106"/>
    </row>
    <row r="251" spans="1:66" ht="31.5" x14ac:dyDescent="0.3">
      <c r="A251" s="26">
        <v>70.447699999999998</v>
      </c>
      <c r="B251" s="107" t="s">
        <v>1283</v>
      </c>
      <c r="C251" s="19"/>
      <c r="D251" s="19"/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/>
      <c r="P251" s="19"/>
      <c r="Q251" s="108">
        <v>0</v>
      </c>
      <c r="R251" s="108">
        <v>0</v>
      </c>
      <c r="S251" s="19">
        <v>0</v>
      </c>
      <c r="T251" s="19">
        <v>0</v>
      </c>
      <c r="U251" s="19"/>
      <c r="V251" s="19"/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19">
        <v>0</v>
      </c>
      <c r="AI251" s="19">
        <v>0</v>
      </c>
      <c r="AJ251" s="19">
        <v>0</v>
      </c>
      <c r="AK251" s="19">
        <v>0</v>
      </c>
      <c r="AL251" s="19">
        <v>0</v>
      </c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>
        <v>24983562</v>
      </c>
      <c r="BB251" s="19">
        <v>0</v>
      </c>
      <c r="BC251" s="19"/>
      <c r="BD251" s="19"/>
      <c r="BE251" s="19"/>
      <c r="BF251" s="19"/>
      <c r="BG251" s="16">
        <f t="shared" si="12"/>
        <v>24983562</v>
      </c>
      <c r="BH251" s="16">
        <f t="shared" si="12"/>
        <v>0</v>
      </c>
      <c r="BI251" s="131">
        <f t="shared" si="13"/>
        <v>24983562</v>
      </c>
      <c r="BJ251" s="131">
        <f t="shared" si="14"/>
        <v>0</v>
      </c>
      <c r="BK251" s="105">
        <f t="shared" si="15"/>
        <v>0</v>
      </c>
      <c r="BL251" s="106"/>
      <c r="BM251" s="105"/>
      <c r="BN251" s="106"/>
    </row>
    <row r="252" spans="1:66" ht="31.5" x14ac:dyDescent="0.3">
      <c r="A252" s="26">
        <v>70.448700000000002</v>
      </c>
      <c r="B252" s="107" t="s">
        <v>1284</v>
      </c>
      <c r="C252" s="19"/>
      <c r="D252" s="19"/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/>
      <c r="P252" s="19"/>
      <c r="Q252" s="108">
        <v>0</v>
      </c>
      <c r="R252" s="108">
        <v>0</v>
      </c>
      <c r="S252" s="19">
        <v>0</v>
      </c>
      <c r="T252" s="19">
        <v>0</v>
      </c>
      <c r="U252" s="19"/>
      <c r="V252" s="19"/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19">
        <v>0</v>
      </c>
      <c r="AI252" s="19">
        <v>0</v>
      </c>
      <c r="AJ252" s="19">
        <v>0</v>
      </c>
      <c r="AK252" s="19">
        <v>0</v>
      </c>
      <c r="AL252" s="19">
        <v>0</v>
      </c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>
        <v>390884</v>
      </c>
      <c r="BB252" s="19">
        <v>0</v>
      </c>
      <c r="BC252" s="19"/>
      <c r="BD252" s="19"/>
      <c r="BE252" s="19"/>
      <c r="BF252" s="19"/>
      <c r="BG252" s="16">
        <f t="shared" si="12"/>
        <v>390884</v>
      </c>
      <c r="BH252" s="16">
        <f t="shared" si="12"/>
        <v>0</v>
      </c>
      <c r="BI252" s="131">
        <f t="shared" si="13"/>
        <v>390884</v>
      </c>
      <c r="BJ252" s="131">
        <f t="shared" si="14"/>
        <v>0</v>
      </c>
      <c r="BK252" s="105">
        <f t="shared" si="15"/>
        <v>0</v>
      </c>
      <c r="BL252" s="106"/>
      <c r="BM252" s="105"/>
      <c r="BN252" s="106"/>
    </row>
    <row r="253" spans="1:66" ht="31.5" x14ac:dyDescent="0.3">
      <c r="A253" s="26">
        <v>70.449700000000007</v>
      </c>
      <c r="B253" s="107" t="s">
        <v>1285</v>
      </c>
      <c r="C253" s="19"/>
      <c r="D253" s="19"/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/>
      <c r="P253" s="19"/>
      <c r="Q253" s="108">
        <v>0</v>
      </c>
      <c r="R253" s="108">
        <v>0</v>
      </c>
      <c r="S253" s="19">
        <v>0</v>
      </c>
      <c r="T253" s="19">
        <v>0</v>
      </c>
      <c r="U253" s="19"/>
      <c r="V253" s="19"/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19">
        <v>0</v>
      </c>
      <c r="AI253" s="19">
        <v>0</v>
      </c>
      <c r="AJ253" s="19">
        <v>0</v>
      </c>
      <c r="AK253" s="19">
        <v>0</v>
      </c>
      <c r="AL253" s="19">
        <v>0</v>
      </c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>
        <v>19497206</v>
      </c>
      <c r="BB253" s="19">
        <v>0</v>
      </c>
      <c r="BC253" s="19"/>
      <c r="BD253" s="19"/>
      <c r="BE253" s="19"/>
      <c r="BF253" s="19"/>
      <c r="BG253" s="16">
        <f t="shared" si="12"/>
        <v>19497206</v>
      </c>
      <c r="BH253" s="16">
        <f t="shared" si="12"/>
        <v>0</v>
      </c>
      <c r="BI253" s="131">
        <f t="shared" si="13"/>
        <v>19497206</v>
      </c>
      <c r="BJ253" s="131">
        <f t="shared" si="14"/>
        <v>0</v>
      </c>
      <c r="BK253" s="105">
        <f t="shared" si="15"/>
        <v>0</v>
      </c>
      <c r="BL253" s="106"/>
      <c r="BM253" s="105"/>
      <c r="BN253" s="106"/>
    </row>
    <row r="254" spans="1:66" ht="31.5" x14ac:dyDescent="0.3">
      <c r="A254" s="26">
        <v>70.450699999999998</v>
      </c>
      <c r="B254" s="107" t="s">
        <v>1286</v>
      </c>
      <c r="C254" s="19"/>
      <c r="D254" s="19"/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/>
      <c r="P254" s="19"/>
      <c r="Q254" s="108">
        <v>0</v>
      </c>
      <c r="R254" s="108">
        <v>0</v>
      </c>
      <c r="S254" s="19">
        <v>0</v>
      </c>
      <c r="T254" s="19">
        <v>0</v>
      </c>
      <c r="U254" s="19"/>
      <c r="V254" s="19"/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>
        <v>7929803</v>
      </c>
      <c r="BB254" s="19">
        <v>0</v>
      </c>
      <c r="BC254" s="19"/>
      <c r="BD254" s="19"/>
      <c r="BE254" s="19"/>
      <c r="BF254" s="19"/>
      <c r="BG254" s="16">
        <f t="shared" si="12"/>
        <v>7929803</v>
      </c>
      <c r="BH254" s="16">
        <f t="shared" si="12"/>
        <v>0</v>
      </c>
      <c r="BI254" s="131">
        <f t="shared" si="13"/>
        <v>7929803</v>
      </c>
      <c r="BJ254" s="131">
        <f t="shared" si="14"/>
        <v>0</v>
      </c>
      <c r="BK254" s="105">
        <f t="shared" si="15"/>
        <v>0</v>
      </c>
      <c r="BL254" s="106"/>
      <c r="BM254" s="105"/>
      <c r="BN254" s="106"/>
    </row>
    <row r="255" spans="1:66" ht="31.5" x14ac:dyDescent="0.3">
      <c r="A255" s="26">
        <v>70.451700000000002</v>
      </c>
      <c r="B255" s="107" t="s">
        <v>1287</v>
      </c>
      <c r="C255" s="19"/>
      <c r="D255" s="19"/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/>
      <c r="P255" s="19"/>
      <c r="Q255" s="108">
        <v>0</v>
      </c>
      <c r="R255" s="108">
        <v>0</v>
      </c>
      <c r="S255" s="19">
        <v>0</v>
      </c>
      <c r="T255" s="19">
        <v>0</v>
      </c>
      <c r="U255" s="19"/>
      <c r="V255" s="19"/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>
        <v>616009088</v>
      </c>
      <c r="BB255" s="19">
        <v>0</v>
      </c>
      <c r="BC255" s="19"/>
      <c r="BD255" s="19"/>
      <c r="BE255" s="19"/>
      <c r="BF255" s="19"/>
      <c r="BG255" s="16">
        <f t="shared" si="12"/>
        <v>616009088</v>
      </c>
      <c r="BH255" s="16">
        <f t="shared" si="12"/>
        <v>0</v>
      </c>
      <c r="BI255" s="131">
        <f t="shared" si="13"/>
        <v>616009088</v>
      </c>
      <c r="BJ255" s="131">
        <f t="shared" si="14"/>
        <v>0</v>
      </c>
      <c r="BK255" s="105">
        <f t="shared" si="15"/>
        <v>0</v>
      </c>
      <c r="BL255" s="106"/>
      <c r="BM255" s="105"/>
      <c r="BN255" s="106"/>
    </row>
    <row r="256" spans="1:66" ht="31.5" x14ac:dyDescent="0.3">
      <c r="A256" s="26">
        <v>70.452699999999993</v>
      </c>
      <c r="B256" s="107" t="s">
        <v>1288</v>
      </c>
      <c r="C256" s="19"/>
      <c r="D256" s="19"/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/>
      <c r="P256" s="19"/>
      <c r="Q256" s="108">
        <v>0</v>
      </c>
      <c r="R256" s="108">
        <v>0</v>
      </c>
      <c r="S256" s="19">
        <v>0</v>
      </c>
      <c r="T256" s="19">
        <v>0</v>
      </c>
      <c r="U256" s="19"/>
      <c r="V256" s="19"/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>
        <v>334139446</v>
      </c>
      <c r="BB256" s="19">
        <v>0</v>
      </c>
      <c r="BC256" s="19"/>
      <c r="BD256" s="19"/>
      <c r="BE256" s="19"/>
      <c r="BF256" s="19"/>
      <c r="BG256" s="16">
        <f t="shared" si="12"/>
        <v>334139446</v>
      </c>
      <c r="BH256" s="16">
        <f t="shared" si="12"/>
        <v>0</v>
      </c>
      <c r="BI256" s="131">
        <f t="shared" si="13"/>
        <v>334139446</v>
      </c>
      <c r="BJ256" s="131">
        <f t="shared" si="14"/>
        <v>0</v>
      </c>
      <c r="BK256" s="105">
        <f t="shared" si="15"/>
        <v>0</v>
      </c>
      <c r="BL256" s="106"/>
      <c r="BM256" s="105"/>
      <c r="BN256" s="106"/>
    </row>
    <row r="257" spans="1:66" ht="31.5" x14ac:dyDescent="0.3">
      <c r="A257" s="26">
        <v>70.453699999999998</v>
      </c>
      <c r="B257" s="107" t="s">
        <v>1289</v>
      </c>
      <c r="C257" s="19"/>
      <c r="D257" s="19"/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/>
      <c r="P257" s="19"/>
      <c r="Q257" s="108">
        <v>0</v>
      </c>
      <c r="R257" s="108">
        <v>0</v>
      </c>
      <c r="S257" s="19">
        <v>0</v>
      </c>
      <c r="T257" s="19">
        <v>0</v>
      </c>
      <c r="U257" s="19"/>
      <c r="V257" s="19"/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>
        <v>68360054</v>
      </c>
      <c r="BB257" s="19">
        <v>0</v>
      </c>
      <c r="BC257" s="19"/>
      <c r="BD257" s="19"/>
      <c r="BE257" s="19"/>
      <c r="BF257" s="19"/>
      <c r="BG257" s="16">
        <f t="shared" si="12"/>
        <v>68360054</v>
      </c>
      <c r="BH257" s="16">
        <f t="shared" si="12"/>
        <v>0</v>
      </c>
      <c r="BI257" s="131">
        <f t="shared" si="13"/>
        <v>68360054</v>
      </c>
      <c r="BJ257" s="131">
        <f t="shared" si="14"/>
        <v>0</v>
      </c>
      <c r="BK257" s="105">
        <f t="shared" si="15"/>
        <v>0</v>
      </c>
      <c r="BL257" s="106"/>
      <c r="BM257" s="105"/>
      <c r="BN257" s="106"/>
    </row>
    <row r="258" spans="1:66" ht="31.5" x14ac:dyDescent="0.3">
      <c r="A258" s="26">
        <v>70.454700000000003</v>
      </c>
      <c r="B258" s="107" t="s">
        <v>1290</v>
      </c>
      <c r="C258" s="19"/>
      <c r="D258" s="19"/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/>
      <c r="P258" s="19"/>
      <c r="Q258" s="108">
        <v>0</v>
      </c>
      <c r="R258" s="108">
        <v>0</v>
      </c>
      <c r="S258" s="19">
        <v>0</v>
      </c>
      <c r="T258" s="19">
        <v>0</v>
      </c>
      <c r="U258" s="19"/>
      <c r="V258" s="19"/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>
        <v>29411602</v>
      </c>
      <c r="BB258" s="19">
        <v>0</v>
      </c>
      <c r="BC258" s="19"/>
      <c r="BD258" s="19"/>
      <c r="BE258" s="19"/>
      <c r="BF258" s="19"/>
      <c r="BG258" s="16">
        <f t="shared" si="12"/>
        <v>29411602</v>
      </c>
      <c r="BH258" s="16">
        <f t="shared" si="12"/>
        <v>0</v>
      </c>
      <c r="BI258" s="131">
        <f t="shared" si="13"/>
        <v>29411602</v>
      </c>
      <c r="BJ258" s="131">
        <f t="shared" si="14"/>
        <v>0</v>
      </c>
      <c r="BK258" s="105">
        <f t="shared" si="15"/>
        <v>0</v>
      </c>
      <c r="BL258" s="106"/>
      <c r="BM258" s="105"/>
      <c r="BN258" s="106"/>
    </row>
    <row r="259" spans="1:66" ht="31.5" x14ac:dyDescent="0.3">
      <c r="A259" s="26">
        <v>70.455699999999993</v>
      </c>
      <c r="B259" s="107" t="s">
        <v>1291</v>
      </c>
      <c r="C259" s="19"/>
      <c r="D259" s="19"/>
      <c r="E259" s="19">
        <v>0</v>
      </c>
      <c r="F259" s="19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/>
      <c r="P259" s="19"/>
      <c r="Q259" s="108">
        <v>0</v>
      </c>
      <c r="R259" s="108">
        <v>0</v>
      </c>
      <c r="S259" s="19">
        <v>0</v>
      </c>
      <c r="T259" s="19">
        <v>0</v>
      </c>
      <c r="U259" s="19"/>
      <c r="V259" s="19"/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>
        <v>0</v>
      </c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>
        <v>31750684</v>
      </c>
      <c r="BB259" s="19">
        <v>0</v>
      </c>
      <c r="BC259" s="19"/>
      <c r="BD259" s="19"/>
      <c r="BE259" s="19"/>
      <c r="BF259" s="19"/>
      <c r="BG259" s="16">
        <f t="shared" si="12"/>
        <v>31750684</v>
      </c>
      <c r="BH259" s="16">
        <f t="shared" si="12"/>
        <v>0</v>
      </c>
      <c r="BI259" s="131">
        <f t="shared" si="13"/>
        <v>31750684</v>
      </c>
      <c r="BJ259" s="131">
        <f t="shared" si="14"/>
        <v>0</v>
      </c>
      <c r="BK259" s="105">
        <f t="shared" si="15"/>
        <v>0</v>
      </c>
      <c r="BL259" s="106"/>
      <c r="BM259" s="105"/>
      <c r="BN259" s="106"/>
    </row>
    <row r="260" spans="1:66" ht="31.5" x14ac:dyDescent="0.3">
      <c r="A260" s="26">
        <v>70.456699999999998</v>
      </c>
      <c r="B260" s="107" t="s">
        <v>1292</v>
      </c>
      <c r="C260" s="19"/>
      <c r="D260" s="19"/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/>
      <c r="P260" s="19"/>
      <c r="Q260" s="108">
        <v>0</v>
      </c>
      <c r="R260" s="108">
        <v>0</v>
      </c>
      <c r="S260" s="19">
        <v>0</v>
      </c>
      <c r="T260" s="19">
        <v>0</v>
      </c>
      <c r="U260" s="19"/>
      <c r="V260" s="19"/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>
        <v>0</v>
      </c>
      <c r="BB260" s="19">
        <v>0</v>
      </c>
      <c r="BC260" s="19"/>
      <c r="BD260" s="19"/>
      <c r="BE260" s="19"/>
      <c r="BF260" s="19"/>
      <c r="BG260" s="16">
        <f t="shared" si="12"/>
        <v>0</v>
      </c>
      <c r="BH260" s="16">
        <f t="shared" si="12"/>
        <v>0</v>
      </c>
      <c r="BI260" s="131">
        <f t="shared" si="13"/>
        <v>0</v>
      </c>
      <c r="BJ260" s="131">
        <f t="shared" si="14"/>
        <v>0</v>
      </c>
      <c r="BK260" s="105">
        <f t="shared" si="15"/>
        <v>0</v>
      </c>
      <c r="BL260" s="106"/>
      <c r="BM260" s="105"/>
      <c r="BN260" s="106"/>
    </row>
    <row r="261" spans="1:66" ht="31.5" x14ac:dyDescent="0.3">
      <c r="A261" s="26">
        <v>70.457700000000003</v>
      </c>
      <c r="B261" s="107" t="s">
        <v>1293</v>
      </c>
      <c r="C261" s="19"/>
      <c r="D261" s="19"/>
      <c r="E261" s="19">
        <v>0</v>
      </c>
      <c r="F261" s="19">
        <v>0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/>
      <c r="P261" s="19"/>
      <c r="Q261" s="108">
        <v>0</v>
      </c>
      <c r="R261" s="108">
        <v>0</v>
      </c>
      <c r="S261" s="19">
        <v>0</v>
      </c>
      <c r="T261" s="19">
        <v>0</v>
      </c>
      <c r="U261" s="19"/>
      <c r="V261" s="19"/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19">
        <v>0</v>
      </c>
      <c r="AI261" s="19">
        <v>0</v>
      </c>
      <c r="AJ261" s="19">
        <v>0</v>
      </c>
      <c r="AK261" s="19">
        <v>0</v>
      </c>
      <c r="AL261" s="19">
        <v>0</v>
      </c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>
        <v>232150634</v>
      </c>
      <c r="BB261" s="19">
        <v>0</v>
      </c>
      <c r="BC261" s="19"/>
      <c r="BD261" s="19"/>
      <c r="BE261" s="19"/>
      <c r="BF261" s="19"/>
      <c r="BG261" s="16">
        <f t="shared" si="12"/>
        <v>232150634</v>
      </c>
      <c r="BH261" s="16">
        <f t="shared" si="12"/>
        <v>0</v>
      </c>
      <c r="BI261" s="131">
        <f t="shared" si="13"/>
        <v>232150634</v>
      </c>
      <c r="BJ261" s="131">
        <f t="shared" si="14"/>
        <v>0</v>
      </c>
      <c r="BK261" s="105">
        <f t="shared" si="15"/>
        <v>0</v>
      </c>
      <c r="BL261" s="106"/>
      <c r="BM261" s="105"/>
      <c r="BN261" s="106"/>
    </row>
    <row r="262" spans="1:66" ht="31.5" x14ac:dyDescent="0.3">
      <c r="A262" s="26">
        <v>70.458699999999993</v>
      </c>
      <c r="B262" s="107" t="s">
        <v>1294</v>
      </c>
      <c r="C262" s="19"/>
      <c r="D262" s="19"/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/>
      <c r="P262" s="19"/>
      <c r="Q262" s="108">
        <v>0</v>
      </c>
      <c r="R262" s="108">
        <v>0</v>
      </c>
      <c r="S262" s="19">
        <v>0</v>
      </c>
      <c r="T262" s="19">
        <v>0</v>
      </c>
      <c r="U262" s="19"/>
      <c r="V262" s="19"/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>
        <v>0</v>
      </c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>
        <v>615616714</v>
      </c>
      <c r="BB262" s="19">
        <v>0</v>
      </c>
      <c r="BC262" s="19"/>
      <c r="BD262" s="19"/>
      <c r="BE262" s="19"/>
      <c r="BF262" s="19"/>
      <c r="BG262" s="16">
        <f t="shared" ref="BG262:BH325" si="16">C262+E262+G262+I262+K262+M262+O262+Q262+S262+U262+W262+Y262+AA262+AC262+AE262+AG262+AI262+AK262+AM262+AO262+AQ262+AS262+AU262+AW262+AY262+BA262+BC262+BE262</f>
        <v>615616714</v>
      </c>
      <c r="BH262" s="16">
        <f t="shared" si="16"/>
        <v>0</v>
      </c>
      <c r="BI262" s="131">
        <f t="shared" ref="BI262:BI325" si="17">IF(BG262-BH262&gt;0,BG262-BH262,0)</f>
        <v>615616714</v>
      </c>
      <c r="BJ262" s="131">
        <f t="shared" ref="BJ262:BJ325" si="18">IF(BH262-BG262&gt;0,BH262-BG262,0)</f>
        <v>0</v>
      </c>
      <c r="BK262" s="105">
        <f t="shared" ref="BK262:BK325" si="19">AA262+AB262</f>
        <v>0</v>
      </c>
      <c r="BL262" s="106"/>
      <c r="BM262" s="105"/>
      <c r="BN262" s="106"/>
    </row>
    <row r="263" spans="1:66" ht="31.5" x14ac:dyDescent="0.3">
      <c r="A263" s="26">
        <v>70.459699999999998</v>
      </c>
      <c r="B263" s="107" t="s">
        <v>1295</v>
      </c>
      <c r="C263" s="19"/>
      <c r="D263" s="19"/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/>
      <c r="P263" s="19"/>
      <c r="Q263" s="108">
        <v>0</v>
      </c>
      <c r="R263" s="108">
        <v>0</v>
      </c>
      <c r="S263" s="19">
        <v>0</v>
      </c>
      <c r="T263" s="19">
        <v>0</v>
      </c>
      <c r="U263" s="19"/>
      <c r="V263" s="19"/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0</v>
      </c>
      <c r="AL263" s="19">
        <v>0</v>
      </c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>
        <v>0</v>
      </c>
      <c r="BB263" s="19">
        <v>0</v>
      </c>
      <c r="BC263" s="19"/>
      <c r="BD263" s="19"/>
      <c r="BE263" s="19"/>
      <c r="BF263" s="19"/>
      <c r="BG263" s="16">
        <f t="shared" si="16"/>
        <v>0</v>
      </c>
      <c r="BH263" s="16">
        <f t="shared" si="16"/>
        <v>0</v>
      </c>
      <c r="BI263" s="131">
        <f t="shared" si="17"/>
        <v>0</v>
      </c>
      <c r="BJ263" s="131">
        <f t="shared" si="18"/>
        <v>0</v>
      </c>
      <c r="BK263" s="105">
        <f t="shared" si="19"/>
        <v>0</v>
      </c>
      <c r="BL263" s="106"/>
      <c r="BM263" s="105"/>
      <c r="BN263" s="106"/>
    </row>
    <row r="264" spans="1:66" ht="31.5" x14ac:dyDescent="0.3">
      <c r="A264" s="26">
        <v>70.460700000000003</v>
      </c>
      <c r="B264" s="107" t="s">
        <v>1296</v>
      </c>
      <c r="C264" s="19"/>
      <c r="D264" s="19"/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/>
      <c r="P264" s="19"/>
      <c r="Q264" s="108">
        <v>0</v>
      </c>
      <c r="R264" s="108">
        <v>0</v>
      </c>
      <c r="S264" s="19">
        <v>0</v>
      </c>
      <c r="T264" s="19">
        <v>0</v>
      </c>
      <c r="U264" s="19"/>
      <c r="V264" s="19"/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19">
        <v>0</v>
      </c>
      <c r="AI264" s="19">
        <v>0</v>
      </c>
      <c r="AJ264" s="19">
        <v>0</v>
      </c>
      <c r="AK264" s="19">
        <v>0</v>
      </c>
      <c r="AL264" s="19">
        <v>0</v>
      </c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>
        <v>65297999</v>
      </c>
      <c r="BB264" s="19">
        <v>0</v>
      </c>
      <c r="BC264" s="19"/>
      <c r="BD264" s="19"/>
      <c r="BE264" s="19"/>
      <c r="BF264" s="19"/>
      <c r="BG264" s="16">
        <f t="shared" si="16"/>
        <v>65297999</v>
      </c>
      <c r="BH264" s="16">
        <f t="shared" si="16"/>
        <v>0</v>
      </c>
      <c r="BI264" s="131">
        <f t="shared" si="17"/>
        <v>65297999</v>
      </c>
      <c r="BJ264" s="131">
        <f t="shared" si="18"/>
        <v>0</v>
      </c>
      <c r="BK264" s="105">
        <f t="shared" si="19"/>
        <v>0</v>
      </c>
      <c r="BL264" s="106"/>
      <c r="BM264" s="105"/>
      <c r="BN264" s="106"/>
    </row>
    <row r="265" spans="1:66" ht="31.5" x14ac:dyDescent="0.3">
      <c r="A265" s="26">
        <v>70.461699999999993</v>
      </c>
      <c r="B265" s="107" t="s">
        <v>1297</v>
      </c>
      <c r="C265" s="19"/>
      <c r="D265" s="19"/>
      <c r="E265" s="19">
        <v>0</v>
      </c>
      <c r="F265" s="19">
        <v>0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/>
      <c r="P265" s="19"/>
      <c r="Q265" s="108">
        <v>0</v>
      </c>
      <c r="R265" s="108">
        <v>0</v>
      </c>
      <c r="S265" s="19">
        <v>0</v>
      </c>
      <c r="T265" s="19">
        <v>0</v>
      </c>
      <c r="U265" s="19"/>
      <c r="V265" s="19"/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>
        <v>0</v>
      </c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>
        <v>68089843</v>
      </c>
      <c r="BB265" s="19">
        <v>0</v>
      </c>
      <c r="BC265" s="19"/>
      <c r="BD265" s="19"/>
      <c r="BE265" s="19"/>
      <c r="BF265" s="19"/>
      <c r="BG265" s="16">
        <f t="shared" si="16"/>
        <v>68089843</v>
      </c>
      <c r="BH265" s="16">
        <f t="shared" si="16"/>
        <v>0</v>
      </c>
      <c r="BI265" s="131">
        <f t="shared" si="17"/>
        <v>68089843</v>
      </c>
      <c r="BJ265" s="131">
        <f t="shared" si="18"/>
        <v>0</v>
      </c>
      <c r="BK265" s="105">
        <f t="shared" si="19"/>
        <v>0</v>
      </c>
      <c r="BL265" s="106"/>
      <c r="BM265" s="105"/>
      <c r="BN265" s="106"/>
    </row>
    <row r="266" spans="1:66" ht="31.5" x14ac:dyDescent="0.3">
      <c r="A266" s="26">
        <v>70.462699999999998</v>
      </c>
      <c r="B266" s="107" t="s">
        <v>1298</v>
      </c>
      <c r="C266" s="19"/>
      <c r="D266" s="19"/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/>
      <c r="P266" s="19"/>
      <c r="Q266" s="108">
        <v>0</v>
      </c>
      <c r="R266" s="108">
        <v>0</v>
      </c>
      <c r="S266" s="19">
        <v>0</v>
      </c>
      <c r="T266" s="19">
        <v>0</v>
      </c>
      <c r="U266" s="19"/>
      <c r="V266" s="19"/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>
        <v>0</v>
      </c>
      <c r="BB266" s="19">
        <v>0</v>
      </c>
      <c r="BC266" s="19"/>
      <c r="BD266" s="19"/>
      <c r="BE266" s="19"/>
      <c r="BF266" s="19"/>
      <c r="BG266" s="16">
        <f t="shared" si="16"/>
        <v>0</v>
      </c>
      <c r="BH266" s="16">
        <f t="shared" si="16"/>
        <v>0</v>
      </c>
      <c r="BI266" s="131">
        <f t="shared" si="17"/>
        <v>0</v>
      </c>
      <c r="BJ266" s="131">
        <f t="shared" si="18"/>
        <v>0</v>
      </c>
      <c r="BK266" s="105">
        <f t="shared" si="19"/>
        <v>0</v>
      </c>
      <c r="BL266" s="106"/>
      <c r="BM266" s="105"/>
      <c r="BN266" s="106"/>
    </row>
    <row r="267" spans="1:66" ht="31.5" x14ac:dyDescent="0.3">
      <c r="A267" s="26">
        <v>70.463700000000003</v>
      </c>
      <c r="B267" s="107" t="s">
        <v>1299</v>
      </c>
      <c r="C267" s="19"/>
      <c r="D267" s="19"/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/>
      <c r="P267" s="19"/>
      <c r="Q267" s="108">
        <v>0</v>
      </c>
      <c r="R267" s="108">
        <v>0</v>
      </c>
      <c r="S267" s="19">
        <v>0</v>
      </c>
      <c r="T267" s="19">
        <v>0</v>
      </c>
      <c r="U267" s="19"/>
      <c r="V267" s="19"/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>
        <v>0</v>
      </c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>
        <v>7584835</v>
      </c>
      <c r="BB267" s="19">
        <v>0</v>
      </c>
      <c r="BC267" s="19"/>
      <c r="BD267" s="19"/>
      <c r="BE267" s="19"/>
      <c r="BF267" s="19"/>
      <c r="BG267" s="16">
        <f t="shared" si="16"/>
        <v>7584835</v>
      </c>
      <c r="BH267" s="16">
        <f t="shared" si="16"/>
        <v>0</v>
      </c>
      <c r="BI267" s="131">
        <f t="shared" si="17"/>
        <v>7584835</v>
      </c>
      <c r="BJ267" s="131">
        <f t="shared" si="18"/>
        <v>0</v>
      </c>
      <c r="BK267" s="105">
        <f t="shared" si="19"/>
        <v>0</v>
      </c>
      <c r="BL267" s="106"/>
      <c r="BM267" s="105"/>
      <c r="BN267" s="106"/>
    </row>
    <row r="268" spans="1:66" ht="31.5" x14ac:dyDescent="0.3">
      <c r="A268" s="26">
        <v>70.464699999999993</v>
      </c>
      <c r="B268" s="107" t="s">
        <v>1300</v>
      </c>
      <c r="C268" s="19"/>
      <c r="D268" s="19"/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/>
      <c r="P268" s="19"/>
      <c r="Q268" s="108">
        <v>0</v>
      </c>
      <c r="R268" s="108">
        <v>0</v>
      </c>
      <c r="S268" s="19">
        <v>0</v>
      </c>
      <c r="T268" s="19">
        <v>0</v>
      </c>
      <c r="U268" s="19"/>
      <c r="V268" s="19"/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>
        <v>0</v>
      </c>
      <c r="BB268" s="19">
        <v>0</v>
      </c>
      <c r="BC268" s="19"/>
      <c r="BD268" s="19"/>
      <c r="BE268" s="19"/>
      <c r="BF268" s="19"/>
      <c r="BG268" s="16">
        <f t="shared" si="16"/>
        <v>0</v>
      </c>
      <c r="BH268" s="16">
        <f t="shared" si="16"/>
        <v>0</v>
      </c>
      <c r="BI268" s="131">
        <f t="shared" si="17"/>
        <v>0</v>
      </c>
      <c r="BJ268" s="131">
        <f t="shared" si="18"/>
        <v>0</v>
      </c>
      <c r="BK268" s="105">
        <f t="shared" si="19"/>
        <v>0</v>
      </c>
      <c r="BL268" s="106"/>
      <c r="BM268" s="105"/>
      <c r="BN268" s="106"/>
    </row>
    <row r="269" spans="1:66" ht="31.5" x14ac:dyDescent="0.3">
      <c r="A269" s="26">
        <v>70.465699999999998</v>
      </c>
      <c r="B269" s="107" t="s">
        <v>1301</v>
      </c>
      <c r="C269" s="19"/>
      <c r="D269" s="19"/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/>
      <c r="P269" s="19"/>
      <c r="Q269" s="108">
        <v>0</v>
      </c>
      <c r="R269" s="108">
        <v>0</v>
      </c>
      <c r="S269" s="19">
        <v>0</v>
      </c>
      <c r="T269" s="19">
        <v>0</v>
      </c>
      <c r="U269" s="19"/>
      <c r="V269" s="19"/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>
        <v>0</v>
      </c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>
        <v>1175771190</v>
      </c>
      <c r="BB269" s="19">
        <v>0</v>
      </c>
      <c r="BC269" s="19"/>
      <c r="BD269" s="19"/>
      <c r="BE269" s="19"/>
      <c r="BF269" s="19"/>
      <c r="BG269" s="16">
        <f t="shared" si="16"/>
        <v>1175771190</v>
      </c>
      <c r="BH269" s="16">
        <f t="shared" si="16"/>
        <v>0</v>
      </c>
      <c r="BI269" s="131">
        <f t="shared" si="17"/>
        <v>1175771190</v>
      </c>
      <c r="BJ269" s="131">
        <f t="shared" si="18"/>
        <v>0</v>
      </c>
      <c r="BK269" s="105">
        <f t="shared" si="19"/>
        <v>0</v>
      </c>
      <c r="BL269" s="106"/>
      <c r="BM269" s="105"/>
      <c r="BN269" s="106"/>
    </row>
    <row r="270" spans="1:66" ht="31.5" x14ac:dyDescent="0.3">
      <c r="A270" s="26">
        <v>70.466700000000003</v>
      </c>
      <c r="B270" s="107" t="s">
        <v>1302</v>
      </c>
      <c r="C270" s="19"/>
      <c r="D270" s="19"/>
      <c r="E270" s="19">
        <v>0</v>
      </c>
      <c r="F270" s="19">
        <v>0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/>
      <c r="P270" s="19"/>
      <c r="Q270" s="108">
        <v>0</v>
      </c>
      <c r="R270" s="108">
        <v>0</v>
      </c>
      <c r="S270" s="19">
        <v>0</v>
      </c>
      <c r="T270" s="19">
        <v>0</v>
      </c>
      <c r="U270" s="19"/>
      <c r="V270" s="19"/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>
        <v>141410267</v>
      </c>
      <c r="BB270" s="19">
        <v>0</v>
      </c>
      <c r="BC270" s="19"/>
      <c r="BD270" s="19"/>
      <c r="BE270" s="19"/>
      <c r="BF270" s="19"/>
      <c r="BG270" s="16">
        <f t="shared" si="16"/>
        <v>141410267</v>
      </c>
      <c r="BH270" s="16">
        <f t="shared" si="16"/>
        <v>0</v>
      </c>
      <c r="BI270" s="131">
        <f t="shared" si="17"/>
        <v>141410267</v>
      </c>
      <c r="BJ270" s="131">
        <f t="shared" si="18"/>
        <v>0</v>
      </c>
      <c r="BK270" s="105">
        <f t="shared" si="19"/>
        <v>0</v>
      </c>
      <c r="BL270" s="106"/>
      <c r="BM270" s="105"/>
      <c r="BN270" s="106"/>
    </row>
    <row r="271" spans="1:66" ht="31.5" x14ac:dyDescent="0.3">
      <c r="A271" s="26">
        <v>70.467699999999994</v>
      </c>
      <c r="B271" s="107" t="s">
        <v>1303</v>
      </c>
      <c r="C271" s="19"/>
      <c r="D271" s="19"/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/>
      <c r="P271" s="19"/>
      <c r="Q271" s="108">
        <v>0</v>
      </c>
      <c r="R271" s="108">
        <v>0</v>
      </c>
      <c r="S271" s="19">
        <v>0</v>
      </c>
      <c r="T271" s="19">
        <v>0</v>
      </c>
      <c r="U271" s="19"/>
      <c r="V271" s="19"/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>
        <v>0</v>
      </c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>
        <v>47721727</v>
      </c>
      <c r="BB271" s="19">
        <v>0</v>
      </c>
      <c r="BC271" s="19"/>
      <c r="BD271" s="19"/>
      <c r="BE271" s="19"/>
      <c r="BF271" s="19"/>
      <c r="BG271" s="16">
        <f t="shared" si="16"/>
        <v>47721727</v>
      </c>
      <c r="BH271" s="16">
        <f t="shared" si="16"/>
        <v>0</v>
      </c>
      <c r="BI271" s="131">
        <f t="shared" si="17"/>
        <v>47721727</v>
      </c>
      <c r="BJ271" s="131">
        <f t="shared" si="18"/>
        <v>0</v>
      </c>
      <c r="BK271" s="105">
        <f t="shared" si="19"/>
        <v>0</v>
      </c>
      <c r="BL271" s="106"/>
      <c r="BM271" s="105"/>
      <c r="BN271" s="106"/>
    </row>
    <row r="272" spans="1:66" ht="31.5" x14ac:dyDescent="0.3">
      <c r="A272" s="26">
        <v>70.468699999999998</v>
      </c>
      <c r="B272" s="107" t="s">
        <v>1304</v>
      </c>
      <c r="C272" s="19"/>
      <c r="D272" s="19"/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/>
      <c r="P272" s="19"/>
      <c r="Q272" s="108">
        <v>0</v>
      </c>
      <c r="R272" s="108">
        <v>0</v>
      </c>
      <c r="S272" s="19">
        <v>0</v>
      </c>
      <c r="T272" s="19">
        <v>0</v>
      </c>
      <c r="U272" s="19"/>
      <c r="V272" s="19"/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>
        <v>48680797</v>
      </c>
      <c r="BB272" s="19">
        <v>0</v>
      </c>
      <c r="BC272" s="19"/>
      <c r="BD272" s="19"/>
      <c r="BE272" s="19"/>
      <c r="BF272" s="19"/>
      <c r="BG272" s="16">
        <f t="shared" si="16"/>
        <v>48680797</v>
      </c>
      <c r="BH272" s="16">
        <f t="shared" si="16"/>
        <v>0</v>
      </c>
      <c r="BI272" s="131">
        <f t="shared" si="17"/>
        <v>48680797</v>
      </c>
      <c r="BJ272" s="131">
        <f t="shared" si="18"/>
        <v>0</v>
      </c>
      <c r="BK272" s="105">
        <f t="shared" si="19"/>
        <v>0</v>
      </c>
      <c r="BL272" s="106"/>
      <c r="BM272" s="105"/>
      <c r="BN272" s="106"/>
    </row>
    <row r="273" spans="1:66" ht="31.5" x14ac:dyDescent="0.3">
      <c r="A273" s="26">
        <v>70.469700000000003</v>
      </c>
      <c r="B273" s="107" t="s">
        <v>1305</v>
      </c>
      <c r="C273" s="19"/>
      <c r="D273" s="19"/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/>
      <c r="P273" s="19"/>
      <c r="Q273" s="108">
        <v>0</v>
      </c>
      <c r="R273" s="108">
        <v>0</v>
      </c>
      <c r="S273" s="19">
        <v>0</v>
      </c>
      <c r="T273" s="19">
        <v>0</v>
      </c>
      <c r="U273" s="19"/>
      <c r="V273" s="19"/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>
        <v>0</v>
      </c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>
        <v>0</v>
      </c>
      <c r="BB273" s="19">
        <v>0</v>
      </c>
      <c r="BC273" s="19"/>
      <c r="BD273" s="19"/>
      <c r="BE273" s="19"/>
      <c r="BF273" s="19"/>
      <c r="BG273" s="16">
        <f t="shared" si="16"/>
        <v>0</v>
      </c>
      <c r="BH273" s="16">
        <f t="shared" si="16"/>
        <v>0</v>
      </c>
      <c r="BI273" s="131">
        <f t="shared" si="17"/>
        <v>0</v>
      </c>
      <c r="BJ273" s="131">
        <f t="shared" si="18"/>
        <v>0</v>
      </c>
      <c r="BK273" s="105">
        <f t="shared" si="19"/>
        <v>0</v>
      </c>
      <c r="BL273" s="106"/>
      <c r="BM273" s="105"/>
      <c r="BN273" s="106"/>
    </row>
    <row r="274" spans="1:66" ht="31.5" x14ac:dyDescent="0.3">
      <c r="A274" s="26">
        <v>70.470699999999994</v>
      </c>
      <c r="B274" s="107" t="s">
        <v>1306</v>
      </c>
      <c r="C274" s="19"/>
      <c r="D274" s="19"/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/>
      <c r="P274" s="19"/>
      <c r="Q274" s="108">
        <v>0</v>
      </c>
      <c r="R274" s="108">
        <v>0</v>
      </c>
      <c r="S274" s="19">
        <v>0</v>
      </c>
      <c r="T274" s="19">
        <v>0</v>
      </c>
      <c r="U274" s="19"/>
      <c r="V274" s="19"/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0</v>
      </c>
      <c r="AL274" s="19">
        <v>0</v>
      </c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>
        <v>26866011</v>
      </c>
      <c r="BB274" s="19">
        <v>0</v>
      </c>
      <c r="BC274" s="19"/>
      <c r="BD274" s="19"/>
      <c r="BE274" s="19"/>
      <c r="BF274" s="19"/>
      <c r="BG274" s="16">
        <f t="shared" si="16"/>
        <v>26866011</v>
      </c>
      <c r="BH274" s="16">
        <f t="shared" si="16"/>
        <v>0</v>
      </c>
      <c r="BI274" s="131">
        <f t="shared" si="17"/>
        <v>26866011</v>
      </c>
      <c r="BJ274" s="131">
        <f t="shared" si="18"/>
        <v>0</v>
      </c>
      <c r="BK274" s="105">
        <f t="shared" si="19"/>
        <v>0</v>
      </c>
      <c r="BL274" s="106"/>
      <c r="BM274" s="105"/>
      <c r="BN274" s="106"/>
    </row>
    <row r="275" spans="1:66" ht="31.5" x14ac:dyDescent="0.3">
      <c r="A275" s="26">
        <v>70.471699999999998</v>
      </c>
      <c r="B275" s="107" t="s">
        <v>1307</v>
      </c>
      <c r="C275" s="19"/>
      <c r="D275" s="19"/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/>
      <c r="P275" s="19"/>
      <c r="Q275" s="108">
        <v>0</v>
      </c>
      <c r="R275" s="108">
        <v>0</v>
      </c>
      <c r="S275" s="19">
        <v>0</v>
      </c>
      <c r="T275" s="19">
        <v>0</v>
      </c>
      <c r="U275" s="19"/>
      <c r="V275" s="19"/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19">
        <v>0</v>
      </c>
      <c r="AI275" s="19">
        <v>0</v>
      </c>
      <c r="AJ275" s="19">
        <v>0</v>
      </c>
      <c r="AK275" s="19">
        <v>0</v>
      </c>
      <c r="AL275" s="19">
        <v>0</v>
      </c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>
        <v>36833586</v>
      </c>
      <c r="BB275" s="19">
        <v>0</v>
      </c>
      <c r="BC275" s="19"/>
      <c r="BD275" s="19"/>
      <c r="BE275" s="19"/>
      <c r="BF275" s="19"/>
      <c r="BG275" s="16">
        <f t="shared" si="16"/>
        <v>36833586</v>
      </c>
      <c r="BH275" s="16">
        <f t="shared" si="16"/>
        <v>0</v>
      </c>
      <c r="BI275" s="131">
        <f t="shared" si="17"/>
        <v>36833586</v>
      </c>
      <c r="BJ275" s="131">
        <f t="shared" si="18"/>
        <v>0</v>
      </c>
      <c r="BK275" s="105">
        <f t="shared" si="19"/>
        <v>0</v>
      </c>
      <c r="BL275" s="106"/>
      <c r="BM275" s="105"/>
      <c r="BN275" s="106"/>
    </row>
    <row r="276" spans="1:66" ht="31.5" x14ac:dyDescent="0.3">
      <c r="A276" s="26">
        <v>70.472700000000003</v>
      </c>
      <c r="B276" s="107" t="s">
        <v>1308</v>
      </c>
      <c r="C276" s="19"/>
      <c r="D276" s="19"/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/>
      <c r="P276" s="19"/>
      <c r="Q276" s="108">
        <v>0</v>
      </c>
      <c r="R276" s="108">
        <v>0</v>
      </c>
      <c r="S276" s="19">
        <v>0</v>
      </c>
      <c r="T276" s="19">
        <v>0</v>
      </c>
      <c r="U276" s="19"/>
      <c r="V276" s="19"/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>
        <v>12096569</v>
      </c>
      <c r="BB276" s="19">
        <v>0</v>
      </c>
      <c r="BC276" s="19"/>
      <c r="BD276" s="19"/>
      <c r="BE276" s="19"/>
      <c r="BF276" s="19"/>
      <c r="BG276" s="16">
        <f t="shared" si="16"/>
        <v>12096569</v>
      </c>
      <c r="BH276" s="16">
        <f t="shared" si="16"/>
        <v>0</v>
      </c>
      <c r="BI276" s="131">
        <f t="shared" si="17"/>
        <v>12096569</v>
      </c>
      <c r="BJ276" s="131">
        <f t="shared" si="18"/>
        <v>0</v>
      </c>
      <c r="BK276" s="105">
        <f t="shared" si="19"/>
        <v>0</v>
      </c>
      <c r="BL276" s="106"/>
      <c r="BM276" s="105"/>
      <c r="BN276" s="106"/>
    </row>
    <row r="277" spans="1:66" ht="31.5" x14ac:dyDescent="0.3">
      <c r="A277" s="26">
        <v>70.473699999999994</v>
      </c>
      <c r="B277" s="107" t="s">
        <v>1309</v>
      </c>
      <c r="C277" s="19"/>
      <c r="D277" s="19"/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/>
      <c r="P277" s="19"/>
      <c r="Q277" s="108">
        <v>0</v>
      </c>
      <c r="R277" s="108">
        <v>0</v>
      </c>
      <c r="S277" s="19">
        <v>0</v>
      </c>
      <c r="T277" s="19">
        <v>0</v>
      </c>
      <c r="U277" s="19"/>
      <c r="V277" s="19"/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19">
        <v>0</v>
      </c>
      <c r="AI277" s="19">
        <v>0</v>
      </c>
      <c r="AJ277" s="19">
        <v>0</v>
      </c>
      <c r="AK277" s="19">
        <v>0</v>
      </c>
      <c r="AL277" s="19">
        <v>0</v>
      </c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>
        <v>20092811</v>
      </c>
      <c r="BB277" s="19">
        <v>0</v>
      </c>
      <c r="BC277" s="19"/>
      <c r="BD277" s="19"/>
      <c r="BE277" s="19"/>
      <c r="BF277" s="19"/>
      <c r="BG277" s="16">
        <f t="shared" si="16"/>
        <v>20092811</v>
      </c>
      <c r="BH277" s="16">
        <f t="shared" si="16"/>
        <v>0</v>
      </c>
      <c r="BI277" s="131">
        <f t="shared" si="17"/>
        <v>20092811</v>
      </c>
      <c r="BJ277" s="131">
        <f t="shared" si="18"/>
        <v>0</v>
      </c>
      <c r="BK277" s="105">
        <f t="shared" si="19"/>
        <v>0</v>
      </c>
      <c r="BL277" s="106"/>
      <c r="BM277" s="105"/>
      <c r="BN277" s="106"/>
    </row>
    <row r="278" spans="1:66" ht="31.5" x14ac:dyDescent="0.3">
      <c r="A278" s="26">
        <v>70.474699999999999</v>
      </c>
      <c r="B278" s="107" t="s">
        <v>1310</v>
      </c>
      <c r="C278" s="19"/>
      <c r="D278" s="19"/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/>
      <c r="P278" s="19"/>
      <c r="Q278" s="108">
        <v>0</v>
      </c>
      <c r="R278" s="108">
        <v>0</v>
      </c>
      <c r="S278" s="19">
        <v>0</v>
      </c>
      <c r="T278" s="19">
        <v>0</v>
      </c>
      <c r="U278" s="19"/>
      <c r="V278" s="19"/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>
        <v>32905570</v>
      </c>
      <c r="BB278" s="19">
        <v>0</v>
      </c>
      <c r="BC278" s="19"/>
      <c r="BD278" s="19"/>
      <c r="BE278" s="19"/>
      <c r="BF278" s="19"/>
      <c r="BG278" s="16">
        <f t="shared" si="16"/>
        <v>32905570</v>
      </c>
      <c r="BH278" s="16">
        <f t="shared" si="16"/>
        <v>0</v>
      </c>
      <c r="BI278" s="131">
        <f t="shared" si="17"/>
        <v>32905570</v>
      </c>
      <c r="BJ278" s="131">
        <f t="shared" si="18"/>
        <v>0</v>
      </c>
      <c r="BK278" s="105">
        <f t="shared" si="19"/>
        <v>0</v>
      </c>
      <c r="BL278" s="106"/>
      <c r="BM278" s="105"/>
      <c r="BN278" s="106"/>
    </row>
    <row r="279" spans="1:66" ht="31.5" x14ac:dyDescent="0.3">
      <c r="A279" s="26">
        <v>70.475700000000003</v>
      </c>
      <c r="B279" s="107" t="s">
        <v>1311</v>
      </c>
      <c r="C279" s="19"/>
      <c r="D279" s="19"/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/>
      <c r="P279" s="19"/>
      <c r="Q279" s="108">
        <v>0</v>
      </c>
      <c r="R279" s="108">
        <v>0</v>
      </c>
      <c r="S279" s="19">
        <v>0</v>
      </c>
      <c r="T279" s="19">
        <v>0</v>
      </c>
      <c r="U279" s="19"/>
      <c r="V279" s="19"/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>
        <v>40146838</v>
      </c>
      <c r="BB279" s="19">
        <v>0</v>
      </c>
      <c r="BC279" s="19"/>
      <c r="BD279" s="19"/>
      <c r="BE279" s="19"/>
      <c r="BF279" s="19"/>
      <c r="BG279" s="16">
        <f t="shared" si="16"/>
        <v>40146838</v>
      </c>
      <c r="BH279" s="16">
        <f t="shared" si="16"/>
        <v>0</v>
      </c>
      <c r="BI279" s="131">
        <f t="shared" si="17"/>
        <v>40146838</v>
      </c>
      <c r="BJ279" s="131">
        <f t="shared" si="18"/>
        <v>0</v>
      </c>
      <c r="BK279" s="105">
        <f t="shared" si="19"/>
        <v>0</v>
      </c>
      <c r="BL279" s="106"/>
      <c r="BM279" s="105"/>
      <c r="BN279" s="106"/>
    </row>
    <row r="280" spans="1:66" ht="31.5" x14ac:dyDescent="0.3">
      <c r="A280" s="26">
        <v>70.476699999999994</v>
      </c>
      <c r="B280" s="107" t="s">
        <v>1312</v>
      </c>
      <c r="C280" s="19"/>
      <c r="D280" s="19"/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/>
      <c r="P280" s="19"/>
      <c r="Q280" s="108">
        <v>0</v>
      </c>
      <c r="R280" s="108">
        <v>0</v>
      </c>
      <c r="S280" s="19">
        <v>0</v>
      </c>
      <c r="T280" s="19">
        <v>0</v>
      </c>
      <c r="U280" s="19"/>
      <c r="V280" s="19"/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>
        <v>44972144</v>
      </c>
      <c r="BB280" s="19">
        <v>0</v>
      </c>
      <c r="BC280" s="19"/>
      <c r="BD280" s="19"/>
      <c r="BE280" s="19"/>
      <c r="BF280" s="19"/>
      <c r="BG280" s="16">
        <f t="shared" si="16"/>
        <v>44972144</v>
      </c>
      <c r="BH280" s="16">
        <f t="shared" si="16"/>
        <v>0</v>
      </c>
      <c r="BI280" s="131">
        <f t="shared" si="17"/>
        <v>44972144</v>
      </c>
      <c r="BJ280" s="131">
        <f t="shared" si="18"/>
        <v>0</v>
      </c>
      <c r="BK280" s="105">
        <f t="shared" si="19"/>
        <v>0</v>
      </c>
      <c r="BL280" s="106"/>
      <c r="BM280" s="105"/>
      <c r="BN280" s="106"/>
    </row>
    <row r="281" spans="1:66" ht="31.5" x14ac:dyDescent="0.3">
      <c r="A281" s="26">
        <v>70.477699999999999</v>
      </c>
      <c r="B281" s="107" t="s">
        <v>1313</v>
      </c>
      <c r="C281" s="19"/>
      <c r="D281" s="19"/>
      <c r="E281" s="19">
        <v>0</v>
      </c>
      <c r="F281" s="19">
        <v>0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/>
      <c r="P281" s="19"/>
      <c r="Q281" s="108">
        <v>0</v>
      </c>
      <c r="R281" s="108">
        <v>0</v>
      </c>
      <c r="S281" s="19">
        <v>0</v>
      </c>
      <c r="T281" s="19">
        <v>0</v>
      </c>
      <c r="U281" s="19"/>
      <c r="V281" s="19"/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>
        <v>0</v>
      </c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>
        <v>9288011</v>
      </c>
      <c r="BB281" s="19">
        <v>0</v>
      </c>
      <c r="BC281" s="19"/>
      <c r="BD281" s="19"/>
      <c r="BE281" s="19"/>
      <c r="BF281" s="19"/>
      <c r="BG281" s="16">
        <f t="shared" si="16"/>
        <v>9288011</v>
      </c>
      <c r="BH281" s="16">
        <f t="shared" si="16"/>
        <v>0</v>
      </c>
      <c r="BI281" s="131">
        <f t="shared" si="17"/>
        <v>9288011</v>
      </c>
      <c r="BJ281" s="131">
        <f t="shared" si="18"/>
        <v>0</v>
      </c>
      <c r="BK281" s="105">
        <f t="shared" si="19"/>
        <v>0</v>
      </c>
      <c r="BL281" s="106"/>
      <c r="BM281" s="105"/>
      <c r="BN281" s="106"/>
    </row>
    <row r="282" spans="1:66" ht="31.5" x14ac:dyDescent="0.3">
      <c r="A282" s="26">
        <v>70.478700000000003</v>
      </c>
      <c r="B282" s="107" t="s">
        <v>1314</v>
      </c>
      <c r="C282" s="19"/>
      <c r="D282" s="19"/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/>
      <c r="P282" s="19"/>
      <c r="Q282" s="108">
        <v>0</v>
      </c>
      <c r="R282" s="108">
        <v>0</v>
      </c>
      <c r="S282" s="19">
        <v>0</v>
      </c>
      <c r="T282" s="19">
        <v>0</v>
      </c>
      <c r="U282" s="19"/>
      <c r="V282" s="19"/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>
        <v>20784320</v>
      </c>
      <c r="BB282" s="19">
        <v>0</v>
      </c>
      <c r="BC282" s="19"/>
      <c r="BD282" s="19"/>
      <c r="BE282" s="19"/>
      <c r="BF282" s="19"/>
      <c r="BG282" s="16">
        <f t="shared" si="16"/>
        <v>20784320</v>
      </c>
      <c r="BH282" s="16">
        <f t="shared" si="16"/>
        <v>0</v>
      </c>
      <c r="BI282" s="131">
        <f t="shared" si="17"/>
        <v>20784320</v>
      </c>
      <c r="BJ282" s="131">
        <f t="shared" si="18"/>
        <v>0</v>
      </c>
      <c r="BK282" s="105">
        <f t="shared" si="19"/>
        <v>0</v>
      </c>
      <c r="BL282" s="106"/>
      <c r="BM282" s="105"/>
      <c r="BN282" s="106"/>
    </row>
    <row r="283" spans="1:66" ht="31.5" x14ac:dyDescent="0.3">
      <c r="A283" s="26">
        <v>70.479699999999994</v>
      </c>
      <c r="B283" s="107" t="s">
        <v>1315</v>
      </c>
      <c r="C283" s="19"/>
      <c r="D283" s="19"/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/>
      <c r="P283" s="19"/>
      <c r="Q283" s="108">
        <v>0</v>
      </c>
      <c r="R283" s="108">
        <v>0</v>
      </c>
      <c r="S283" s="19">
        <v>0</v>
      </c>
      <c r="T283" s="19">
        <v>0</v>
      </c>
      <c r="U283" s="19"/>
      <c r="V283" s="19"/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19">
        <v>0</v>
      </c>
      <c r="AI283" s="19">
        <v>0</v>
      </c>
      <c r="AJ283" s="19">
        <v>0</v>
      </c>
      <c r="AK283" s="19">
        <v>0</v>
      </c>
      <c r="AL283" s="19">
        <v>0</v>
      </c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>
        <v>21552747</v>
      </c>
      <c r="BB283" s="19">
        <v>0</v>
      </c>
      <c r="BC283" s="19"/>
      <c r="BD283" s="19"/>
      <c r="BE283" s="19"/>
      <c r="BF283" s="19"/>
      <c r="BG283" s="16">
        <f t="shared" si="16"/>
        <v>21552747</v>
      </c>
      <c r="BH283" s="16">
        <f t="shared" si="16"/>
        <v>0</v>
      </c>
      <c r="BI283" s="131">
        <f t="shared" si="17"/>
        <v>21552747</v>
      </c>
      <c r="BJ283" s="131">
        <f t="shared" si="18"/>
        <v>0</v>
      </c>
      <c r="BK283" s="105">
        <f t="shared" si="19"/>
        <v>0</v>
      </c>
      <c r="BL283" s="106"/>
      <c r="BM283" s="105"/>
      <c r="BN283" s="106"/>
    </row>
    <row r="284" spans="1:66" ht="31.5" x14ac:dyDescent="0.3">
      <c r="A284" s="26">
        <v>70.480699999999999</v>
      </c>
      <c r="B284" s="107" t="s">
        <v>1316</v>
      </c>
      <c r="C284" s="19"/>
      <c r="D284" s="19"/>
      <c r="E284" s="19">
        <v>0</v>
      </c>
      <c r="F284" s="19">
        <v>0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/>
      <c r="P284" s="19"/>
      <c r="Q284" s="108">
        <v>0</v>
      </c>
      <c r="R284" s="108">
        <v>0</v>
      </c>
      <c r="S284" s="19">
        <v>0</v>
      </c>
      <c r="T284" s="19">
        <v>0</v>
      </c>
      <c r="U284" s="19"/>
      <c r="V284" s="19"/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>
        <v>0</v>
      </c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>
        <v>44179617</v>
      </c>
      <c r="BB284" s="19">
        <v>0</v>
      </c>
      <c r="BC284" s="19"/>
      <c r="BD284" s="19"/>
      <c r="BE284" s="19"/>
      <c r="BF284" s="19"/>
      <c r="BG284" s="16">
        <f t="shared" si="16"/>
        <v>44179617</v>
      </c>
      <c r="BH284" s="16">
        <f t="shared" si="16"/>
        <v>0</v>
      </c>
      <c r="BI284" s="131">
        <f t="shared" si="17"/>
        <v>44179617</v>
      </c>
      <c r="BJ284" s="131">
        <f t="shared" si="18"/>
        <v>0</v>
      </c>
      <c r="BK284" s="105">
        <f t="shared" si="19"/>
        <v>0</v>
      </c>
      <c r="BL284" s="106"/>
      <c r="BM284" s="105"/>
      <c r="BN284" s="106"/>
    </row>
    <row r="285" spans="1:66" ht="31.5" x14ac:dyDescent="0.3">
      <c r="A285" s="26">
        <v>70.481700000000004</v>
      </c>
      <c r="B285" s="107" t="s">
        <v>1317</v>
      </c>
      <c r="C285" s="19"/>
      <c r="D285" s="19"/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/>
      <c r="P285" s="19"/>
      <c r="Q285" s="108">
        <v>0</v>
      </c>
      <c r="R285" s="108">
        <v>0</v>
      </c>
      <c r="S285" s="19">
        <v>0</v>
      </c>
      <c r="T285" s="19">
        <v>0</v>
      </c>
      <c r="U285" s="19"/>
      <c r="V285" s="19"/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>
        <v>0</v>
      </c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>
        <v>66862750</v>
      </c>
      <c r="BB285" s="19">
        <v>0</v>
      </c>
      <c r="BC285" s="19"/>
      <c r="BD285" s="19"/>
      <c r="BE285" s="19"/>
      <c r="BF285" s="19"/>
      <c r="BG285" s="16">
        <f t="shared" si="16"/>
        <v>66862750</v>
      </c>
      <c r="BH285" s="16">
        <f t="shared" si="16"/>
        <v>0</v>
      </c>
      <c r="BI285" s="131">
        <f t="shared" si="17"/>
        <v>66862750</v>
      </c>
      <c r="BJ285" s="131">
        <f t="shared" si="18"/>
        <v>0</v>
      </c>
      <c r="BK285" s="105">
        <f t="shared" si="19"/>
        <v>0</v>
      </c>
      <c r="BL285" s="106"/>
      <c r="BM285" s="105"/>
      <c r="BN285" s="106"/>
    </row>
    <row r="286" spans="1:66" ht="31.5" x14ac:dyDescent="0.3">
      <c r="A286" s="26">
        <v>70.482699999999994</v>
      </c>
      <c r="B286" s="107" t="s">
        <v>1318</v>
      </c>
      <c r="C286" s="19"/>
      <c r="D286" s="19"/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/>
      <c r="P286" s="19"/>
      <c r="Q286" s="108">
        <v>0</v>
      </c>
      <c r="R286" s="108">
        <v>0</v>
      </c>
      <c r="S286" s="19">
        <v>0</v>
      </c>
      <c r="T286" s="19">
        <v>0</v>
      </c>
      <c r="U286" s="19"/>
      <c r="V286" s="19"/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>
        <v>7160272</v>
      </c>
      <c r="BB286" s="19">
        <v>0</v>
      </c>
      <c r="BC286" s="19"/>
      <c r="BD286" s="19"/>
      <c r="BE286" s="19"/>
      <c r="BF286" s="19"/>
      <c r="BG286" s="16">
        <f t="shared" si="16"/>
        <v>7160272</v>
      </c>
      <c r="BH286" s="16">
        <f t="shared" si="16"/>
        <v>0</v>
      </c>
      <c r="BI286" s="131">
        <f t="shared" si="17"/>
        <v>7160272</v>
      </c>
      <c r="BJ286" s="131">
        <f t="shared" si="18"/>
        <v>0</v>
      </c>
      <c r="BK286" s="105">
        <f t="shared" si="19"/>
        <v>0</v>
      </c>
      <c r="BL286" s="106"/>
      <c r="BM286" s="105"/>
      <c r="BN286" s="106"/>
    </row>
    <row r="287" spans="1:66" ht="31.5" x14ac:dyDescent="0.3">
      <c r="A287" s="26">
        <v>70.483699999999999</v>
      </c>
      <c r="B287" s="107" t="s">
        <v>1319</v>
      </c>
      <c r="C287" s="19"/>
      <c r="D287" s="19"/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/>
      <c r="P287" s="19"/>
      <c r="Q287" s="108">
        <v>0</v>
      </c>
      <c r="R287" s="108">
        <v>0</v>
      </c>
      <c r="S287" s="19">
        <v>0</v>
      </c>
      <c r="T287" s="19">
        <v>0</v>
      </c>
      <c r="U287" s="19"/>
      <c r="V287" s="19"/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19">
        <v>0</v>
      </c>
      <c r="AI287" s="19">
        <v>0</v>
      </c>
      <c r="AJ287" s="19">
        <v>0</v>
      </c>
      <c r="AK287" s="19">
        <v>0</v>
      </c>
      <c r="AL287" s="19">
        <v>0</v>
      </c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>
        <v>46606308</v>
      </c>
      <c r="BB287" s="19">
        <v>0</v>
      </c>
      <c r="BC287" s="19"/>
      <c r="BD287" s="19"/>
      <c r="BE287" s="19"/>
      <c r="BF287" s="19"/>
      <c r="BG287" s="16">
        <f t="shared" si="16"/>
        <v>46606308</v>
      </c>
      <c r="BH287" s="16">
        <f t="shared" si="16"/>
        <v>0</v>
      </c>
      <c r="BI287" s="131">
        <f t="shared" si="17"/>
        <v>46606308</v>
      </c>
      <c r="BJ287" s="131">
        <f t="shared" si="18"/>
        <v>0</v>
      </c>
      <c r="BK287" s="105">
        <f t="shared" si="19"/>
        <v>0</v>
      </c>
      <c r="BL287" s="106"/>
      <c r="BM287" s="105"/>
      <c r="BN287" s="106"/>
    </row>
    <row r="288" spans="1:66" ht="31.5" x14ac:dyDescent="0.3">
      <c r="A288" s="26">
        <v>70.484700000000004</v>
      </c>
      <c r="B288" s="107" t="s">
        <v>1320</v>
      </c>
      <c r="C288" s="19"/>
      <c r="D288" s="19"/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/>
      <c r="P288" s="19"/>
      <c r="Q288" s="108">
        <v>0</v>
      </c>
      <c r="R288" s="108">
        <v>0</v>
      </c>
      <c r="S288" s="19">
        <v>0</v>
      </c>
      <c r="T288" s="19">
        <v>0</v>
      </c>
      <c r="U288" s="19"/>
      <c r="V288" s="19"/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19">
        <v>0</v>
      </c>
      <c r="AI288" s="19">
        <v>0</v>
      </c>
      <c r="AJ288" s="19">
        <v>0</v>
      </c>
      <c r="AK288" s="19">
        <v>0</v>
      </c>
      <c r="AL288" s="19">
        <v>0</v>
      </c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>
        <v>16271201</v>
      </c>
      <c r="BB288" s="19">
        <v>0</v>
      </c>
      <c r="BC288" s="19"/>
      <c r="BD288" s="19"/>
      <c r="BE288" s="19"/>
      <c r="BF288" s="19"/>
      <c r="BG288" s="16">
        <f t="shared" si="16"/>
        <v>16271201</v>
      </c>
      <c r="BH288" s="16">
        <f t="shared" si="16"/>
        <v>0</v>
      </c>
      <c r="BI288" s="131">
        <f t="shared" si="17"/>
        <v>16271201</v>
      </c>
      <c r="BJ288" s="131">
        <f t="shared" si="18"/>
        <v>0</v>
      </c>
      <c r="BK288" s="105">
        <f t="shared" si="19"/>
        <v>0</v>
      </c>
      <c r="BL288" s="106"/>
      <c r="BM288" s="105"/>
      <c r="BN288" s="106"/>
    </row>
    <row r="289" spans="1:66" ht="31.5" x14ac:dyDescent="0.3">
      <c r="A289" s="26">
        <v>70.485699999999994</v>
      </c>
      <c r="B289" s="107" t="s">
        <v>1321</v>
      </c>
      <c r="C289" s="19"/>
      <c r="D289" s="19"/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/>
      <c r="P289" s="19"/>
      <c r="Q289" s="108">
        <v>0</v>
      </c>
      <c r="R289" s="108">
        <v>0</v>
      </c>
      <c r="S289" s="19">
        <v>0</v>
      </c>
      <c r="T289" s="19">
        <v>0</v>
      </c>
      <c r="U289" s="19"/>
      <c r="V289" s="19"/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>
        <v>0</v>
      </c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>
        <v>12530474</v>
      </c>
      <c r="BB289" s="19">
        <v>0</v>
      </c>
      <c r="BC289" s="19"/>
      <c r="BD289" s="19"/>
      <c r="BE289" s="19"/>
      <c r="BF289" s="19"/>
      <c r="BG289" s="16">
        <f t="shared" si="16"/>
        <v>12530474</v>
      </c>
      <c r="BH289" s="16">
        <f t="shared" si="16"/>
        <v>0</v>
      </c>
      <c r="BI289" s="131">
        <f t="shared" si="17"/>
        <v>12530474</v>
      </c>
      <c r="BJ289" s="131">
        <f t="shared" si="18"/>
        <v>0</v>
      </c>
      <c r="BK289" s="105">
        <f t="shared" si="19"/>
        <v>0</v>
      </c>
      <c r="BL289" s="106"/>
      <c r="BM289" s="105"/>
      <c r="BN289" s="106"/>
    </row>
    <row r="290" spans="1:66" ht="31.5" x14ac:dyDescent="0.3">
      <c r="A290" s="26">
        <v>70.486699999999999</v>
      </c>
      <c r="B290" s="107" t="s">
        <v>1322</v>
      </c>
      <c r="C290" s="19"/>
      <c r="D290" s="19"/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/>
      <c r="P290" s="19"/>
      <c r="Q290" s="108">
        <v>0</v>
      </c>
      <c r="R290" s="108">
        <v>0</v>
      </c>
      <c r="S290" s="19">
        <v>0</v>
      </c>
      <c r="T290" s="19">
        <v>0</v>
      </c>
      <c r="U290" s="19"/>
      <c r="V290" s="19"/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19">
        <v>0</v>
      </c>
      <c r="AI290" s="19">
        <v>0</v>
      </c>
      <c r="AJ290" s="19">
        <v>0</v>
      </c>
      <c r="AK290" s="19">
        <v>0</v>
      </c>
      <c r="AL290" s="19">
        <v>0</v>
      </c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>
        <v>19030580</v>
      </c>
      <c r="BB290" s="19">
        <v>0</v>
      </c>
      <c r="BC290" s="19"/>
      <c r="BD290" s="19"/>
      <c r="BE290" s="19"/>
      <c r="BF290" s="19"/>
      <c r="BG290" s="16">
        <f t="shared" si="16"/>
        <v>19030580</v>
      </c>
      <c r="BH290" s="16">
        <f t="shared" si="16"/>
        <v>0</v>
      </c>
      <c r="BI290" s="131">
        <f t="shared" si="17"/>
        <v>19030580</v>
      </c>
      <c r="BJ290" s="131">
        <f t="shared" si="18"/>
        <v>0</v>
      </c>
      <c r="BK290" s="105">
        <f t="shared" si="19"/>
        <v>0</v>
      </c>
      <c r="BL290" s="106"/>
      <c r="BM290" s="105"/>
      <c r="BN290" s="106"/>
    </row>
    <row r="291" spans="1:66" ht="31.5" x14ac:dyDescent="0.3">
      <c r="A291" s="26">
        <v>70.487700000000004</v>
      </c>
      <c r="B291" s="107" t="s">
        <v>1323</v>
      </c>
      <c r="C291" s="19"/>
      <c r="D291" s="19"/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/>
      <c r="P291" s="19"/>
      <c r="Q291" s="108">
        <v>0</v>
      </c>
      <c r="R291" s="108">
        <v>0</v>
      </c>
      <c r="S291" s="19">
        <v>0</v>
      </c>
      <c r="T291" s="19">
        <v>0</v>
      </c>
      <c r="U291" s="19"/>
      <c r="V291" s="19"/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19">
        <v>0</v>
      </c>
      <c r="AI291" s="19">
        <v>0</v>
      </c>
      <c r="AJ291" s="19">
        <v>0</v>
      </c>
      <c r="AK291" s="19">
        <v>0</v>
      </c>
      <c r="AL291" s="19">
        <v>0</v>
      </c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>
        <v>81785233</v>
      </c>
      <c r="BB291" s="19">
        <v>0</v>
      </c>
      <c r="BC291" s="19"/>
      <c r="BD291" s="19"/>
      <c r="BE291" s="19"/>
      <c r="BF291" s="19"/>
      <c r="BG291" s="16">
        <f t="shared" si="16"/>
        <v>81785233</v>
      </c>
      <c r="BH291" s="16">
        <f t="shared" si="16"/>
        <v>0</v>
      </c>
      <c r="BI291" s="131">
        <f t="shared" si="17"/>
        <v>81785233</v>
      </c>
      <c r="BJ291" s="131">
        <f t="shared" si="18"/>
        <v>0</v>
      </c>
      <c r="BK291" s="105">
        <f t="shared" si="19"/>
        <v>0</v>
      </c>
      <c r="BL291" s="106"/>
      <c r="BM291" s="105"/>
      <c r="BN291" s="106"/>
    </row>
    <row r="292" spans="1:66" ht="31.5" x14ac:dyDescent="0.3">
      <c r="A292" s="26">
        <v>70.488699999999994</v>
      </c>
      <c r="B292" s="107" t="s">
        <v>1324</v>
      </c>
      <c r="C292" s="19"/>
      <c r="D292" s="19"/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/>
      <c r="P292" s="19"/>
      <c r="Q292" s="108">
        <v>0</v>
      </c>
      <c r="R292" s="108">
        <v>0</v>
      </c>
      <c r="S292" s="19">
        <v>0</v>
      </c>
      <c r="T292" s="19">
        <v>0</v>
      </c>
      <c r="U292" s="19"/>
      <c r="V292" s="19"/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>
        <v>0</v>
      </c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>
        <v>21422490</v>
      </c>
      <c r="BB292" s="19">
        <v>0</v>
      </c>
      <c r="BC292" s="19"/>
      <c r="BD292" s="19"/>
      <c r="BE292" s="19"/>
      <c r="BF292" s="19"/>
      <c r="BG292" s="16">
        <f t="shared" si="16"/>
        <v>21422490</v>
      </c>
      <c r="BH292" s="16">
        <f t="shared" si="16"/>
        <v>0</v>
      </c>
      <c r="BI292" s="131">
        <f t="shared" si="17"/>
        <v>21422490</v>
      </c>
      <c r="BJ292" s="131">
        <f t="shared" si="18"/>
        <v>0</v>
      </c>
      <c r="BK292" s="105">
        <f t="shared" si="19"/>
        <v>0</v>
      </c>
      <c r="BL292" s="106"/>
      <c r="BM292" s="105"/>
      <c r="BN292" s="106"/>
    </row>
    <row r="293" spans="1:66" ht="31.5" x14ac:dyDescent="0.3">
      <c r="A293" s="26">
        <v>70.489699999999999</v>
      </c>
      <c r="B293" s="107" t="s">
        <v>1325</v>
      </c>
      <c r="C293" s="19"/>
      <c r="D293" s="19"/>
      <c r="E293" s="19">
        <v>0</v>
      </c>
      <c r="F293" s="19">
        <v>0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/>
      <c r="P293" s="19"/>
      <c r="Q293" s="108">
        <v>0</v>
      </c>
      <c r="R293" s="108">
        <v>0</v>
      </c>
      <c r="S293" s="19">
        <v>0</v>
      </c>
      <c r="T293" s="19">
        <v>0</v>
      </c>
      <c r="U293" s="19"/>
      <c r="V293" s="19"/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19">
        <v>0</v>
      </c>
      <c r="AI293" s="19">
        <v>0</v>
      </c>
      <c r="AJ293" s="19">
        <v>0</v>
      </c>
      <c r="AK293" s="19">
        <v>0</v>
      </c>
      <c r="AL293" s="19">
        <v>0</v>
      </c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>
        <v>368829830</v>
      </c>
      <c r="BB293" s="19">
        <v>0</v>
      </c>
      <c r="BC293" s="19"/>
      <c r="BD293" s="19"/>
      <c r="BE293" s="19"/>
      <c r="BF293" s="19"/>
      <c r="BG293" s="16">
        <f t="shared" si="16"/>
        <v>368829830</v>
      </c>
      <c r="BH293" s="16">
        <f t="shared" si="16"/>
        <v>0</v>
      </c>
      <c r="BI293" s="131">
        <f t="shared" si="17"/>
        <v>368829830</v>
      </c>
      <c r="BJ293" s="131">
        <f t="shared" si="18"/>
        <v>0</v>
      </c>
      <c r="BK293" s="105">
        <f t="shared" si="19"/>
        <v>0</v>
      </c>
      <c r="BL293" s="106"/>
      <c r="BM293" s="105"/>
      <c r="BN293" s="106"/>
    </row>
    <row r="294" spans="1:66" ht="31.5" x14ac:dyDescent="0.3">
      <c r="A294" s="26">
        <v>70.490700000000004</v>
      </c>
      <c r="B294" s="107" t="s">
        <v>1326</v>
      </c>
      <c r="C294" s="19"/>
      <c r="D294" s="19"/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/>
      <c r="P294" s="19"/>
      <c r="Q294" s="108">
        <v>0</v>
      </c>
      <c r="R294" s="108">
        <v>0</v>
      </c>
      <c r="S294" s="19">
        <v>0</v>
      </c>
      <c r="T294" s="19">
        <v>0</v>
      </c>
      <c r="U294" s="19"/>
      <c r="V294" s="19"/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19">
        <v>0</v>
      </c>
      <c r="AI294" s="19">
        <v>0</v>
      </c>
      <c r="AJ294" s="19">
        <v>0</v>
      </c>
      <c r="AK294" s="19">
        <v>0</v>
      </c>
      <c r="AL294" s="19">
        <v>0</v>
      </c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>
        <v>33020802</v>
      </c>
      <c r="BB294" s="19">
        <v>0</v>
      </c>
      <c r="BC294" s="19"/>
      <c r="BD294" s="19"/>
      <c r="BE294" s="19"/>
      <c r="BF294" s="19"/>
      <c r="BG294" s="16">
        <f t="shared" si="16"/>
        <v>33020802</v>
      </c>
      <c r="BH294" s="16">
        <f t="shared" si="16"/>
        <v>0</v>
      </c>
      <c r="BI294" s="131">
        <f t="shared" si="17"/>
        <v>33020802</v>
      </c>
      <c r="BJ294" s="131">
        <f t="shared" si="18"/>
        <v>0</v>
      </c>
      <c r="BK294" s="105">
        <f t="shared" si="19"/>
        <v>0</v>
      </c>
      <c r="BL294" s="106"/>
      <c r="BM294" s="105"/>
      <c r="BN294" s="106"/>
    </row>
    <row r="295" spans="1:66" ht="31.5" x14ac:dyDescent="0.3">
      <c r="A295" s="26">
        <v>70.491699999999994</v>
      </c>
      <c r="B295" s="107" t="s">
        <v>1327</v>
      </c>
      <c r="C295" s="19"/>
      <c r="D295" s="19"/>
      <c r="E295" s="19">
        <v>0</v>
      </c>
      <c r="F295" s="19">
        <v>0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/>
      <c r="P295" s="19"/>
      <c r="Q295" s="108">
        <v>0</v>
      </c>
      <c r="R295" s="108">
        <v>0</v>
      </c>
      <c r="S295" s="19">
        <v>0</v>
      </c>
      <c r="T295" s="19">
        <v>0</v>
      </c>
      <c r="U295" s="19"/>
      <c r="V295" s="19"/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19">
        <v>0</v>
      </c>
      <c r="AI295" s="19">
        <v>0</v>
      </c>
      <c r="AJ295" s="19">
        <v>0</v>
      </c>
      <c r="AK295" s="19">
        <v>0</v>
      </c>
      <c r="AL295" s="19">
        <v>0</v>
      </c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>
        <v>36513987</v>
      </c>
      <c r="BB295" s="19">
        <v>0</v>
      </c>
      <c r="BC295" s="19"/>
      <c r="BD295" s="19"/>
      <c r="BE295" s="19"/>
      <c r="BF295" s="19"/>
      <c r="BG295" s="16">
        <f t="shared" si="16"/>
        <v>36513987</v>
      </c>
      <c r="BH295" s="16">
        <f t="shared" si="16"/>
        <v>0</v>
      </c>
      <c r="BI295" s="131">
        <f t="shared" si="17"/>
        <v>36513987</v>
      </c>
      <c r="BJ295" s="131">
        <f t="shared" si="18"/>
        <v>0</v>
      </c>
      <c r="BK295" s="105">
        <f t="shared" si="19"/>
        <v>0</v>
      </c>
      <c r="BL295" s="106"/>
      <c r="BM295" s="105"/>
      <c r="BN295" s="106"/>
    </row>
    <row r="296" spans="1:66" ht="31.5" x14ac:dyDescent="0.3">
      <c r="A296" s="26">
        <v>70.492699999999999</v>
      </c>
      <c r="B296" s="107" t="s">
        <v>1328</v>
      </c>
      <c r="C296" s="19"/>
      <c r="D296" s="19"/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/>
      <c r="P296" s="19"/>
      <c r="Q296" s="108">
        <v>0</v>
      </c>
      <c r="R296" s="108">
        <v>0</v>
      </c>
      <c r="S296" s="19">
        <v>0</v>
      </c>
      <c r="T296" s="19">
        <v>0</v>
      </c>
      <c r="U296" s="19"/>
      <c r="V296" s="19"/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19">
        <v>0</v>
      </c>
      <c r="AI296" s="19">
        <v>0</v>
      </c>
      <c r="AJ296" s="19">
        <v>0</v>
      </c>
      <c r="AK296" s="19">
        <v>0</v>
      </c>
      <c r="AL296" s="19">
        <v>0</v>
      </c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>
        <v>641681886</v>
      </c>
      <c r="BB296" s="19">
        <v>0</v>
      </c>
      <c r="BC296" s="19"/>
      <c r="BD296" s="19"/>
      <c r="BE296" s="19"/>
      <c r="BF296" s="19"/>
      <c r="BG296" s="16">
        <f t="shared" si="16"/>
        <v>641681886</v>
      </c>
      <c r="BH296" s="16">
        <f t="shared" si="16"/>
        <v>0</v>
      </c>
      <c r="BI296" s="131">
        <f t="shared" si="17"/>
        <v>641681886</v>
      </c>
      <c r="BJ296" s="131">
        <f t="shared" si="18"/>
        <v>0</v>
      </c>
      <c r="BK296" s="105">
        <f t="shared" si="19"/>
        <v>0</v>
      </c>
      <c r="BL296" s="106"/>
      <c r="BM296" s="105"/>
      <c r="BN296" s="106"/>
    </row>
    <row r="297" spans="1:66" ht="31.5" x14ac:dyDescent="0.3">
      <c r="A297" s="26">
        <v>70.493700000000004</v>
      </c>
      <c r="B297" s="107" t="s">
        <v>1329</v>
      </c>
      <c r="C297" s="19"/>
      <c r="D297" s="19"/>
      <c r="E297" s="19">
        <v>0</v>
      </c>
      <c r="F297" s="19"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/>
      <c r="P297" s="19"/>
      <c r="Q297" s="108">
        <v>0</v>
      </c>
      <c r="R297" s="108">
        <v>0</v>
      </c>
      <c r="S297" s="19">
        <v>0</v>
      </c>
      <c r="T297" s="19">
        <v>0</v>
      </c>
      <c r="U297" s="19"/>
      <c r="V297" s="19"/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19">
        <v>0</v>
      </c>
      <c r="AI297" s="19">
        <v>0</v>
      </c>
      <c r="AJ297" s="19">
        <v>0</v>
      </c>
      <c r="AK297" s="19">
        <v>0</v>
      </c>
      <c r="AL297" s="19">
        <v>0</v>
      </c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>
        <v>0</v>
      </c>
      <c r="BB297" s="19">
        <v>0</v>
      </c>
      <c r="BC297" s="19"/>
      <c r="BD297" s="19"/>
      <c r="BE297" s="19"/>
      <c r="BF297" s="19"/>
      <c r="BG297" s="16">
        <f t="shared" si="16"/>
        <v>0</v>
      </c>
      <c r="BH297" s="16">
        <f t="shared" si="16"/>
        <v>0</v>
      </c>
      <c r="BI297" s="131">
        <f t="shared" si="17"/>
        <v>0</v>
      </c>
      <c r="BJ297" s="131">
        <f t="shared" si="18"/>
        <v>0</v>
      </c>
      <c r="BK297" s="105">
        <f t="shared" si="19"/>
        <v>0</v>
      </c>
      <c r="BL297" s="106"/>
      <c r="BM297" s="105"/>
      <c r="BN297" s="106"/>
    </row>
    <row r="298" spans="1:66" ht="31.5" x14ac:dyDescent="0.3">
      <c r="A298" s="26">
        <v>70.494699999999995</v>
      </c>
      <c r="B298" s="107" t="s">
        <v>1330</v>
      </c>
      <c r="C298" s="19"/>
      <c r="D298" s="19"/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/>
      <c r="P298" s="19"/>
      <c r="Q298" s="108">
        <v>0</v>
      </c>
      <c r="R298" s="108">
        <v>0</v>
      </c>
      <c r="S298" s="19">
        <v>0</v>
      </c>
      <c r="T298" s="19">
        <v>0</v>
      </c>
      <c r="U298" s="19"/>
      <c r="V298" s="19"/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>
        <v>0</v>
      </c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>
        <v>0</v>
      </c>
      <c r="BB298" s="19">
        <v>2719396</v>
      </c>
      <c r="BC298" s="19"/>
      <c r="BD298" s="19"/>
      <c r="BE298" s="19"/>
      <c r="BF298" s="19"/>
      <c r="BG298" s="16">
        <f t="shared" si="16"/>
        <v>0</v>
      </c>
      <c r="BH298" s="16">
        <f t="shared" si="16"/>
        <v>2719396</v>
      </c>
      <c r="BI298" s="131">
        <f t="shared" si="17"/>
        <v>0</v>
      </c>
      <c r="BJ298" s="131">
        <f t="shared" si="18"/>
        <v>2719396</v>
      </c>
      <c r="BK298" s="105">
        <f t="shared" si="19"/>
        <v>0</v>
      </c>
      <c r="BL298" s="106"/>
      <c r="BM298" s="105"/>
      <c r="BN298" s="106"/>
    </row>
    <row r="299" spans="1:66" ht="47.25" x14ac:dyDescent="0.3">
      <c r="A299" s="26">
        <v>70.495699999999999</v>
      </c>
      <c r="B299" s="107" t="s">
        <v>1331</v>
      </c>
      <c r="C299" s="19"/>
      <c r="D299" s="19"/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/>
      <c r="P299" s="19"/>
      <c r="Q299" s="108">
        <v>0</v>
      </c>
      <c r="R299" s="108">
        <v>0</v>
      </c>
      <c r="S299" s="19">
        <v>0</v>
      </c>
      <c r="T299" s="19">
        <v>0</v>
      </c>
      <c r="U299" s="19"/>
      <c r="V299" s="19"/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19">
        <v>0</v>
      </c>
      <c r="AI299" s="19">
        <v>0</v>
      </c>
      <c r="AJ299" s="19">
        <v>0</v>
      </c>
      <c r="AK299" s="19">
        <v>0</v>
      </c>
      <c r="AL299" s="19">
        <v>0</v>
      </c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>
        <v>0</v>
      </c>
      <c r="BB299" s="19">
        <v>1106451</v>
      </c>
      <c r="BC299" s="19"/>
      <c r="BD299" s="19"/>
      <c r="BE299" s="19"/>
      <c r="BF299" s="19"/>
      <c r="BG299" s="16">
        <f t="shared" si="16"/>
        <v>0</v>
      </c>
      <c r="BH299" s="16">
        <f t="shared" si="16"/>
        <v>1106451</v>
      </c>
      <c r="BI299" s="131">
        <f t="shared" si="17"/>
        <v>0</v>
      </c>
      <c r="BJ299" s="131">
        <f t="shared" si="18"/>
        <v>1106451</v>
      </c>
      <c r="BK299" s="105">
        <f t="shared" si="19"/>
        <v>0</v>
      </c>
      <c r="BL299" s="106"/>
      <c r="BM299" s="105"/>
      <c r="BN299" s="106"/>
    </row>
    <row r="300" spans="1:66" ht="31.5" x14ac:dyDescent="0.3">
      <c r="A300" s="26">
        <v>70.496700000000004</v>
      </c>
      <c r="B300" s="107" t="s">
        <v>1332</v>
      </c>
      <c r="C300" s="19"/>
      <c r="D300" s="19"/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 t="s">
        <v>73</v>
      </c>
      <c r="N300" s="19" t="s">
        <v>73</v>
      </c>
      <c r="O300" s="19"/>
      <c r="P300" s="19"/>
      <c r="Q300" s="108">
        <v>0</v>
      </c>
      <c r="R300" s="108">
        <v>0</v>
      </c>
      <c r="S300" s="19">
        <v>0</v>
      </c>
      <c r="T300" s="19">
        <v>0</v>
      </c>
      <c r="U300" s="19"/>
      <c r="V300" s="19"/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>
        <v>48464118</v>
      </c>
      <c r="BB300" s="19">
        <v>0</v>
      </c>
      <c r="BC300" s="19"/>
      <c r="BD300" s="19"/>
      <c r="BE300" s="19"/>
      <c r="BF300" s="19"/>
      <c r="BG300" s="16">
        <f t="shared" si="16"/>
        <v>48464118</v>
      </c>
      <c r="BH300" s="16">
        <f t="shared" si="16"/>
        <v>0</v>
      </c>
      <c r="BI300" s="131">
        <f t="shared" si="17"/>
        <v>48464118</v>
      </c>
      <c r="BJ300" s="131">
        <f t="shared" si="18"/>
        <v>0</v>
      </c>
      <c r="BK300" s="105">
        <f t="shared" si="19"/>
        <v>0</v>
      </c>
      <c r="BL300" s="106"/>
      <c r="BM300" s="105"/>
      <c r="BN300" s="106"/>
    </row>
    <row r="301" spans="1:66" ht="31.5" x14ac:dyDescent="0.3">
      <c r="A301" s="26">
        <v>70.497699999999995</v>
      </c>
      <c r="B301" s="107" t="s">
        <v>1333</v>
      </c>
      <c r="C301" s="19"/>
      <c r="D301" s="19"/>
      <c r="E301" s="19">
        <v>0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 t="s">
        <v>73</v>
      </c>
      <c r="N301" s="19" t="s">
        <v>73</v>
      </c>
      <c r="O301" s="19"/>
      <c r="P301" s="19"/>
      <c r="Q301" s="108">
        <v>0</v>
      </c>
      <c r="R301" s="108">
        <v>0</v>
      </c>
      <c r="S301" s="19">
        <v>0</v>
      </c>
      <c r="T301" s="19">
        <v>0</v>
      </c>
      <c r="U301" s="19"/>
      <c r="V301" s="19"/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19">
        <v>0</v>
      </c>
      <c r="AI301" s="19">
        <v>0</v>
      </c>
      <c r="AJ301" s="19">
        <v>0</v>
      </c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>
        <v>18279691</v>
      </c>
      <c r="BB301" s="19">
        <v>0</v>
      </c>
      <c r="BC301" s="19"/>
      <c r="BD301" s="19"/>
      <c r="BE301" s="19"/>
      <c r="BF301" s="19"/>
      <c r="BG301" s="16">
        <f t="shared" si="16"/>
        <v>18279691</v>
      </c>
      <c r="BH301" s="16">
        <f t="shared" si="16"/>
        <v>0</v>
      </c>
      <c r="BI301" s="131">
        <f t="shared" si="17"/>
        <v>18279691</v>
      </c>
      <c r="BJ301" s="131">
        <f t="shared" si="18"/>
        <v>0</v>
      </c>
      <c r="BK301" s="105">
        <f t="shared" si="19"/>
        <v>0</v>
      </c>
      <c r="BL301" s="106"/>
      <c r="BM301" s="105"/>
      <c r="BN301" s="106"/>
    </row>
    <row r="302" spans="1:66" ht="31.5" x14ac:dyDescent="0.3">
      <c r="A302" s="26">
        <v>70.498699999999999</v>
      </c>
      <c r="B302" s="107" t="s">
        <v>1334</v>
      </c>
      <c r="C302" s="19"/>
      <c r="D302" s="19"/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 t="s">
        <v>73</v>
      </c>
      <c r="N302" s="19" t="s">
        <v>73</v>
      </c>
      <c r="O302" s="19"/>
      <c r="P302" s="19"/>
      <c r="Q302" s="108">
        <v>0</v>
      </c>
      <c r="R302" s="108">
        <v>0</v>
      </c>
      <c r="S302" s="19">
        <v>0</v>
      </c>
      <c r="T302" s="19">
        <v>0</v>
      </c>
      <c r="U302" s="19"/>
      <c r="V302" s="19"/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>
        <v>13422500</v>
      </c>
      <c r="BB302" s="19">
        <v>0</v>
      </c>
      <c r="BC302" s="19"/>
      <c r="BD302" s="19"/>
      <c r="BE302" s="19"/>
      <c r="BF302" s="19"/>
      <c r="BG302" s="16">
        <f t="shared" si="16"/>
        <v>13422500</v>
      </c>
      <c r="BH302" s="16">
        <f t="shared" si="16"/>
        <v>0</v>
      </c>
      <c r="BI302" s="131">
        <f t="shared" si="17"/>
        <v>13422500</v>
      </c>
      <c r="BJ302" s="131">
        <f t="shared" si="18"/>
        <v>0</v>
      </c>
      <c r="BK302" s="105">
        <f t="shared" si="19"/>
        <v>0</v>
      </c>
      <c r="BL302" s="106"/>
      <c r="BM302" s="105"/>
      <c r="BN302" s="106"/>
    </row>
    <row r="303" spans="1:66" ht="31.5" x14ac:dyDescent="0.3">
      <c r="A303" s="26">
        <v>70.499700000000004</v>
      </c>
      <c r="B303" s="107" t="s">
        <v>1335</v>
      </c>
      <c r="C303" s="19"/>
      <c r="D303" s="19"/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 t="s">
        <v>73</v>
      </c>
      <c r="N303" s="19" t="s">
        <v>73</v>
      </c>
      <c r="O303" s="19"/>
      <c r="P303" s="19"/>
      <c r="Q303" s="108">
        <v>0</v>
      </c>
      <c r="R303" s="108">
        <v>0</v>
      </c>
      <c r="S303" s="19">
        <v>0</v>
      </c>
      <c r="T303" s="19">
        <v>0</v>
      </c>
      <c r="U303" s="19"/>
      <c r="V303" s="19"/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>
        <v>8212709</v>
      </c>
      <c r="BB303" s="19">
        <v>0</v>
      </c>
      <c r="BC303" s="19"/>
      <c r="BD303" s="19"/>
      <c r="BE303" s="19"/>
      <c r="BF303" s="19"/>
      <c r="BG303" s="16">
        <f t="shared" si="16"/>
        <v>8212709</v>
      </c>
      <c r="BH303" s="16">
        <f t="shared" si="16"/>
        <v>0</v>
      </c>
      <c r="BI303" s="131">
        <f t="shared" si="17"/>
        <v>8212709</v>
      </c>
      <c r="BJ303" s="131">
        <f t="shared" si="18"/>
        <v>0</v>
      </c>
      <c r="BK303" s="105">
        <f t="shared" si="19"/>
        <v>0</v>
      </c>
      <c r="BL303" s="106"/>
      <c r="BM303" s="105"/>
      <c r="BN303" s="106"/>
    </row>
    <row r="304" spans="1:66" ht="31.5" x14ac:dyDescent="0.3">
      <c r="A304" s="26">
        <v>70.500699999999995</v>
      </c>
      <c r="B304" s="107" t="s">
        <v>1336</v>
      </c>
      <c r="C304" s="19">
        <v>10698385</v>
      </c>
      <c r="D304" s="19">
        <v>0</v>
      </c>
      <c r="E304" s="20">
        <v>4645456</v>
      </c>
      <c r="F304" s="21">
        <v>0</v>
      </c>
      <c r="G304" s="19">
        <v>4290216</v>
      </c>
      <c r="H304" s="19">
        <v>0</v>
      </c>
      <c r="I304" s="19">
        <v>4290216</v>
      </c>
      <c r="J304" s="19">
        <v>0</v>
      </c>
      <c r="K304" s="19">
        <v>11278</v>
      </c>
      <c r="L304" s="19">
        <v>0</v>
      </c>
      <c r="M304" s="20">
        <v>195246</v>
      </c>
      <c r="N304" s="21">
        <v>0</v>
      </c>
      <c r="O304" s="19"/>
      <c r="P304" s="19"/>
      <c r="Q304" s="109">
        <v>206145</v>
      </c>
      <c r="R304" s="108">
        <v>0</v>
      </c>
      <c r="S304" s="20">
        <v>252576</v>
      </c>
      <c r="T304" s="24">
        <v>0</v>
      </c>
      <c r="U304" s="19">
        <v>12366261</v>
      </c>
      <c r="V304" s="19"/>
      <c r="W304" s="20">
        <v>105680</v>
      </c>
      <c r="X304" s="21">
        <v>0</v>
      </c>
      <c r="Y304" s="19">
        <v>0</v>
      </c>
      <c r="Z304" s="19">
        <v>0</v>
      </c>
      <c r="AA304" s="19">
        <v>0</v>
      </c>
      <c r="AB304" s="19">
        <v>0</v>
      </c>
      <c r="AC304" s="20">
        <v>238825</v>
      </c>
      <c r="AD304" s="21">
        <v>0</v>
      </c>
      <c r="AE304" s="19">
        <v>100929</v>
      </c>
      <c r="AF304" s="19">
        <v>0</v>
      </c>
      <c r="AG304" s="20">
        <v>21715</v>
      </c>
      <c r="AH304" s="21">
        <v>0</v>
      </c>
      <c r="AI304" s="21">
        <v>6846</v>
      </c>
      <c r="AJ304" s="21">
        <v>0</v>
      </c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>
        <v>3225470</v>
      </c>
      <c r="BB304" s="19">
        <v>0</v>
      </c>
      <c r="BC304" s="19"/>
      <c r="BD304" s="19"/>
      <c r="BE304" s="19"/>
      <c r="BF304" s="19"/>
      <c r="BG304" s="16">
        <f t="shared" si="16"/>
        <v>40655244</v>
      </c>
      <c r="BH304" s="16">
        <f t="shared" si="16"/>
        <v>0</v>
      </c>
      <c r="BI304" s="131">
        <f t="shared" si="17"/>
        <v>40655244</v>
      </c>
      <c r="BJ304" s="131">
        <f t="shared" si="18"/>
        <v>0</v>
      </c>
      <c r="BK304" s="105">
        <f t="shared" si="19"/>
        <v>0</v>
      </c>
      <c r="BL304" s="106"/>
      <c r="BM304" s="105"/>
      <c r="BN304" s="106"/>
    </row>
    <row r="305" spans="1:66" ht="31.5" x14ac:dyDescent="0.3">
      <c r="A305" s="26">
        <v>70.5017</v>
      </c>
      <c r="B305" s="107" t="s">
        <v>1337</v>
      </c>
      <c r="C305" s="19"/>
      <c r="D305" s="19"/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 t="s">
        <v>73</v>
      </c>
      <c r="N305" s="19" t="s">
        <v>73</v>
      </c>
      <c r="O305" s="19"/>
      <c r="P305" s="19"/>
      <c r="Q305" s="108">
        <v>0</v>
      </c>
      <c r="R305" s="108">
        <v>0</v>
      </c>
      <c r="S305" s="19">
        <v>0</v>
      </c>
      <c r="T305" s="19">
        <v>0</v>
      </c>
      <c r="U305" s="19"/>
      <c r="V305" s="19"/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>
        <v>90558022</v>
      </c>
      <c r="BB305" s="19">
        <v>0</v>
      </c>
      <c r="BC305" s="19"/>
      <c r="BD305" s="19"/>
      <c r="BE305" s="19"/>
      <c r="BF305" s="19"/>
      <c r="BG305" s="16">
        <f t="shared" si="16"/>
        <v>90558022</v>
      </c>
      <c r="BH305" s="16">
        <f t="shared" si="16"/>
        <v>0</v>
      </c>
      <c r="BI305" s="131">
        <f t="shared" si="17"/>
        <v>90558022</v>
      </c>
      <c r="BJ305" s="131">
        <f t="shared" si="18"/>
        <v>0</v>
      </c>
      <c r="BK305" s="105">
        <f t="shared" si="19"/>
        <v>0</v>
      </c>
      <c r="BL305" s="106"/>
      <c r="BM305" s="105"/>
      <c r="BN305" s="106"/>
    </row>
    <row r="306" spans="1:66" ht="31.5" x14ac:dyDescent="0.3">
      <c r="A306" s="26">
        <v>70.502700000000004</v>
      </c>
      <c r="B306" s="107" t="s">
        <v>1338</v>
      </c>
      <c r="C306" s="19"/>
      <c r="D306" s="19"/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 t="s">
        <v>73</v>
      </c>
      <c r="N306" s="19" t="s">
        <v>73</v>
      </c>
      <c r="O306" s="19"/>
      <c r="P306" s="19"/>
      <c r="Q306" s="108">
        <v>0</v>
      </c>
      <c r="R306" s="108">
        <v>0</v>
      </c>
      <c r="S306" s="19">
        <v>0</v>
      </c>
      <c r="T306" s="19">
        <v>0</v>
      </c>
      <c r="U306" s="19"/>
      <c r="V306" s="19"/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>
        <v>5631831</v>
      </c>
      <c r="BB306" s="19">
        <v>0</v>
      </c>
      <c r="BC306" s="19"/>
      <c r="BD306" s="19"/>
      <c r="BE306" s="19"/>
      <c r="BF306" s="19"/>
      <c r="BG306" s="16">
        <f t="shared" si="16"/>
        <v>5631831</v>
      </c>
      <c r="BH306" s="16">
        <f t="shared" si="16"/>
        <v>0</v>
      </c>
      <c r="BI306" s="131">
        <f t="shared" si="17"/>
        <v>5631831</v>
      </c>
      <c r="BJ306" s="131">
        <f t="shared" si="18"/>
        <v>0</v>
      </c>
      <c r="BK306" s="105">
        <f t="shared" si="19"/>
        <v>0</v>
      </c>
      <c r="BL306" s="106"/>
      <c r="BM306" s="105"/>
      <c r="BN306" s="106"/>
    </row>
    <row r="307" spans="1:66" ht="31.5" x14ac:dyDescent="0.3">
      <c r="A307" s="26">
        <v>70.503699999999995</v>
      </c>
      <c r="B307" s="107" t="s">
        <v>1339</v>
      </c>
      <c r="C307" s="19"/>
      <c r="D307" s="19"/>
      <c r="E307" s="19">
        <v>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 t="s">
        <v>73</v>
      </c>
      <c r="N307" s="19" t="s">
        <v>73</v>
      </c>
      <c r="O307" s="19"/>
      <c r="P307" s="19"/>
      <c r="Q307" s="108">
        <v>0</v>
      </c>
      <c r="R307" s="108">
        <v>0</v>
      </c>
      <c r="S307" s="19">
        <v>0</v>
      </c>
      <c r="T307" s="19">
        <v>0</v>
      </c>
      <c r="U307" s="19"/>
      <c r="V307" s="19"/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>
        <v>35606695</v>
      </c>
      <c r="BB307" s="19">
        <v>0</v>
      </c>
      <c r="BC307" s="19"/>
      <c r="BD307" s="19"/>
      <c r="BE307" s="19"/>
      <c r="BF307" s="19"/>
      <c r="BG307" s="16">
        <f t="shared" si="16"/>
        <v>35606695</v>
      </c>
      <c r="BH307" s="16">
        <f t="shared" si="16"/>
        <v>0</v>
      </c>
      <c r="BI307" s="131">
        <f t="shared" si="17"/>
        <v>35606695</v>
      </c>
      <c r="BJ307" s="131">
        <f t="shared" si="18"/>
        <v>0</v>
      </c>
      <c r="BK307" s="105">
        <f t="shared" si="19"/>
        <v>0</v>
      </c>
      <c r="BL307" s="106"/>
      <c r="BM307" s="105"/>
      <c r="BN307" s="106"/>
    </row>
    <row r="308" spans="1:66" ht="31.5" x14ac:dyDescent="0.3">
      <c r="A308" s="26">
        <v>70.5047</v>
      </c>
      <c r="B308" s="107" t="s">
        <v>1340</v>
      </c>
      <c r="C308" s="19"/>
      <c r="D308" s="19"/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 t="s">
        <v>73</v>
      </c>
      <c r="N308" s="19" t="s">
        <v>73</v>
      </c>
      <c r="O308" s="19"/>
      <c r="P308" s="19"/>
      <c r="Q308" s="108">
        <v>0</v>
      </c>
      <c r="R308" s="108">
        <v>0</v>
      </c>
      <c r="S308" s="19">
        <v>0</v>
      </c>
      <c r="T308" s="19">
        <v>0</v>
      </c>
      <c r="U308" s="19"/>
      <c r="V308" s="19"/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>
        <v>22862588</v>
      </c>
      <c r="BB308" s="19">
        <v>0</v>
      </c>
      <c r="BC308" s="19"/>
      <c r="BD308" s="19"/>
      <c r="BE308" s="19"/>
      <c r="BF308" s="19"/>
      <c r="BG308" s="16">
        <f t="shared" si="16"/>
        <v>22862588</v>
      </c>
      <c r="BH308" s="16">
        <f t="shared" si="16"/>
        <v>0</v>
      </c>
      <c r="BI308" s="131">
        <f t="shared" si="17"/>
        <v>22862588</v>
      </c>
      <c r="BJ308" s="131">
        <f t="shared" si="18"/>
        <v>0</v>
      </c>
      <c r="BK308" s="105">
        <f t="shared" si="19"/>
        <v>0</v>
      </c>
      <c r="BL308" s="106"/>
      <c r="BM308" s="105"/>
      <c r="BN308" s="106"/>
    </row>
    <row r="309" spans="1:66" ht="31.5" x14ac:dyDescent="0.3">
      <c r="A309" s="26">
        <v>70.505700000000004</v>
      </c>
      <c r="B309" s="107" t="s">
        <v>1341</v>
      </c>
      <c r="C309" s="19"/>
      <c r="D309" s="19"/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 t="s">
        <v>73</v>
      </c>
      <c r="N309" s="19" t="s">
        <v>73</v>
      </c>
      <c r="O309" s="19"/>
      <c r="P309" s="19"/>
      <c r="Q309" s="108">
        <v>0</v>
      </c>
      <c r="R309" s="108">
        <v>0</v>
      </c>
      <c r="S309" s="19">
        <v>0</v>
      </c>
      <c r="T309" s="19">
        <v>0</v>
      </c>
      <c r="U309" s="19"/>
      <c r="V309" s="19"/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>
        <v>2585570572</v>
      </c>
      <c r="BB309" s="19">
        <v>0</v>
      </c>
      <c r="BC309" s="19"/>
      <c r="BD309" s="19"/>
      <c r="BE309" s="19"/>
      <c r="BF309" s="19"/>
      <c r="BG309" s="16">
        <f t="shared" si="16"/>
        <v>2585570572</v>
      </c>
      <c r="BH309" s="16">
        <f t="shared" si="16"/>
        <v>0</v>
      </c>
      <c r="BI309" s="131">
        <f t="shared" si="17"/>
        <v>2585570572</v>
      </c>
      <c r="BJ309" s="131">
        <f t="shared" si="18"/>
        <v>0</v>
      </c>
      <c r="BK309" s="105">
        <f t="shared" si="19"/>
        <v>0</v>
      </c>
      <c r="BL309" s="106"/>
      <c r="BM309" s="105"/>
      <c r="BN309" s="106"/>
    </row>
    <row r="310" spans="1:66" ht="31.5" x14ac:dyDescent="0.3">
      <c r="A310" s="26">
        <v>70.506699999999995</v>
      </c>
      <c r="B310" s="107" t="s">
        <v>1342</v>
      </c>
      <c r="C310" s="19"/>
      <c r="D310" s="19"/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 t="s">
        <v>73</v>
      </c>
      <c r="N310" s="19" t="s">
        <v>73</v>
      </c>
      <c r="O310" s="19"/>
      <c r="P310" s="19"/>
      <c r="Q310" s="108">
        <v>0</v>
      </c>
      <c r="R310" s="108">
        <v>0</v>
      </c>
      <c r="S310" s="19">
        <v>0</v>
      </c>
      <c r="T310" s="19">
        <v>0</v>
      </c>
      <c r="U310" s="19"/>
      <c r="V310" s="19"/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>
        <v>53536826</v>
      </c>
      <c r="BB310" s="19">
        <v>0</v>
      </c>
      <c r="BC310" s="19"/>
      <c r="BD310" s="19"/>
      <c r="BE310" s="19"/>
      <c r="BF310" s="19"/>
      <c r="BG310" s="16">
        <f t="shared" si="16"/>
        <v>53536826</v>
      </c>
      <c r="BH310" s="16">
        <f t="shared" si="16"/>
        <v>0</v>
      </c>
      <c r="BI310" s="131">
        <f t="shared" si="17"/>
        <v>53536826</v>
      </c>
      <c r="BJ310" s="131">
        <f t="shared" si="18"/>
        <v>0</v>
      </c>
      <c r="BK310" s="105">
        <f t="shared" si="19"/>
        <v>0</v>
      </c>
      <c r="BL310" s="106"/>
      <c r="BM310" s="105"/>
      <c r="BN310" s="106"/>
    </row>
    <row r="311" spans="1:66" ht="31.5" x14ac:dyDescent="0.3">
      <c r="A311" s="26">
        <v>70.5077</v>
      </c>
      <c r="B311" s="107" t="s">
        <v>1343</v>
      </c>
      <c r="C311" s="19"/>
      <c r="D311" s="19"/>
      <c r="E311" s="19">
        <v>0</v>
      </c>
      <c r="F311" s="19">
        <v>0</v>
      </c>
      <c r="G311" s="19">
        <v>0</v>
      </c>
      <c r="H311" s="19">
        <v>0</v>
      </c>
      <c r="I311" s="19">
        <v>0</v>
      </c>
      <c r="J311" s="19">
        <v>0</v>
      </c>
      <c r="K311" s="19">
        <v>0</v>
      </c>
      <c r="L311" s="19">
        <v>0</v>
      </c>
      <c r="M311" s="19" t="s">
        <v>73</v>
      </c>
      <c r="N311" s="19" t="s">
        <v>73</v>
      </c>
      <c r="O311" s="19"/>
      <c r="P311" s="19"/>
      <c r="Q311" s="108">
        <v>0</v>
      </c>
      <c r="R311" s="108">
        <v>0</v>
      </c>
      <c r="S311" s="19">
        <v>0</v>
      </c>
      <c r="T311" s="19">
        <v>0</v>
      </c>
      <c r="U311" s="19"/>
      <c r="V311" s="19"/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19">
        <v>0</v>
      </c>
      <c r="AI311" s="19">
        <v>0</v>
      </c>
      <c r="AJ311" s="19">
        <v>0</v>
      </c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>
        <v>0</v>
      </c>
      <c r="BB311" s="19">
        <v>5893321</v>
      </c>
      <c r="BC311" s="19"/>
      <c r="BD311" s="19"/>
      <c r="BE311" s="19"/>
      <c r="BF311" s="19"/>
      <c r="BG311" s="16">
        <f t="shared" si="16"/>
        <v>0</v>
      </c>
      <c r="BH311" s="16">
        <f t="shared" si="16"/>
        <v>5893321</v>
      </c>
      <c r="BI311" s="131">
        <f t="shared" si="17"/>
        <v>0</v>
      </c>
      <c r="BJ311" s="131">
        <f t="shared" si="18"/>
        <v>5893321</v>
      </c>
      <c r="BK311" s="105">
        <f t="shared" si="19"/>
        <v>0</v>
      </c>
      <c r="BL311" s="106"/>
      <c r="BM311" s="105"/>
      <c r="BN311" s="106"/>
    </row>
    <row r="312" spans="1:66" ht="31.5" x14ac:dyDescent="0.3">
      <c r="A312" s="26">
        <v>70.508700000000005</v>
      </c>
      <c r="B312" s="107" t="s">
        <v>1344</v>
      </c>
      <c r="C312" s="19"/>
      <c r="D312" s="19"/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 t="s">
        <v>73</v>
      </c>
      <c r="N312" s="19" t="s">
        <v>73</v>
      </c>
      <c r="O312" s="19"/>
      <c r="P312" s="19"/>
      <c r="Q312" s="108">
        <v>0</v>
      </c>
      <c r="R312" s="108">
        <v>0</v>
      </c>
      <c r="S312" s="19">
        <v>0</v>
      </c>
      <c r="T312" s="19">
        <v>0</v>
      </c>
      <c r="U312" s="19"/>
      <c r="V312" s="19"/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>
        <v>145565097</v>
      </c>
      <c r="BB312" s="19">
        <v>0</v>
      </c>
      <c r="BC312" s="19"/>
      <c r="BD312" s="19"/>
      <c r="BE312" s="19"/>
      <c r="BF312" s="19"/>
      <c r="BG312" s="16">
        <f t="shared" si="16"/>
        <v>145565097</v>
      </c>
      <c r="BH312" s="16">
        <f t="shared" si="16"/>
        <v>0</v>
      </c>
      <c r="BI312" s="131">
        <f t="shared" si="17"/>
        <v>145565097</v>
      </c>
      <c r="BJ312" s="131">
        <f t="shared" si="18"/>
        <v>0</v>
      </c>
      <c r="BK312" s="105">
        <f t="shared" si="19"/>
        <v>0</v>
      </c>
      <c r="BL312" s="106"/>
      <c r="BM312" s="105"/>
      <c r="BN312" s="106"/>
    </row>
    <row r="313" spans="1:66" ht="31.5" x14ac:dyDescent="0.3">
      <c r="A313" s="26">
        <v>70.509699999999995</v>
      </c>
      <c r="B313" s="107" t="s">
        <v>1345</v>
      </c>
      <c r="C313" s="19"/>
      <c r="D313" s="19"/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 t="s">
        <v>73</v>
      </c>
      <c r="N313" s="19" t="s">
        <v>73</v>
      </c>
      <c r="O313" s="19"/>
      <c r="P313" s="19"/>
      <c r="Q313" s="108">
        <v>0</v>
      </c>
      <c r="R313" s="108">
        <v>0</v>
      </c>
      <c r="S313" s="19">
        <v>0</v>
      </c>
      <c r="T313" s="19">
        <v>0</v>
      </c>
      <c r="U313" s="19"/>
      <c r="V313" s="19"/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19">
        <v>0</v>
      </c>
      <c r="AI313" s="19">
        <v>0</v>
      </c>
      <c r="AJ313" s="19">
        <v>0</v>
      </c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>
        <v>176971419</v>
      </c>
      <c r="BB313" s="19">
        <v>0</v>
      </c>
      <c r="BC313" s="19"/>
      <c r="BD313" s="19"/>
      <c r="BE313" s="19"/>
      <c r="BF313" s="19"/>
      <c r="BG313" s="16">
        <f t="shared" si="16"/>
        <v>176971419</v>
      </c>
      <c r="BH313" s="16">
        <f t="shared" si="16"/>
        <v>0</v>
      </c>
      <c r="BI313" s="131">
        <f t="shared" si="17"/>
        <v>176971419</v>
      </c>
      <c r="BJ313" s="131">
        <f t="shared" si="18"/>
        <v>0</v>
      </c>
      <c r="BK313" s="105">
        <f t="shared" si="19"/>
        <v>0</v>
      </c>
      <c r="BL313" s="106"/>
      <c r="BM313" s="105"/>
      <c r="BN313" s="106"/>
    </row>
    <row r="314" spans="1:66" ht="31.5" x14ac:dyDescent="0.3">
      <c r="A314" s="26">
        <v>70.5107</v>
      </c>
      <c r="B314" s="107" t="s">
        <v>1346</v>
      </c>
      <c r="C314" s="19"/>
      <c r="D314" s="19"/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19" t="s">
        <v>73</v>
      </c>
      <c r="N314" s="19" t="s">
        <v>73</v>
      </c>
      <c r="O314" s="19"/>
      <c r="P314" s="19"/>
      <c r="Q314" s="108">
        <v>0</v>
      </c>
      <c r="R314" s="108">
        <v>0</v>
      </c>
      <c r="S314" s="19">
        <v>0</v>
      </c>
      <c r="T314" s="19">
        <v>0</v>
      </c>
      <c r="U314" s="19"/>
      <c r="V314" s="19"/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/>
      <c r="AF314" s="19"/>
      <c r="AG314" s="19">
        <v>0</v>
      </c>
      <c r="AH314" s="19">
        <v>0</v>
      </c>
      <c r="AI314" s="19">
        <v>0</v>
      </c>
      <c r="AJ314" s="19">
        <v>0</v>
      </c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>
        <v>24707659</v>
      </c>
      <c r="BB314" s="19">
        <v>0</v>
      </c>
      <c r="BC314" s="19"/>
      <c r="BD314" s="19"/>
      <c r="BE314" s="19"/>
      <c r="BF314" s="19"/>
      <c r="BG314" s="16">
        <f t="shared" si="16"/>
        <v>24707659</v>
      </c>
      <c r="BH314" s="16">
        <f t="shared" si="16"/>
        <v>0</v>
      </c>
      <c r="BI314" s="131">
        <f t="shared" si="17"/>
        <v>24707659</v>
      </c>
      <c r="BJ314" s="131">
        <f t="shared" si="18"/>
        <v>0</v>
      </c>
      <c r="BK314" s="105">
        <f t="shared" si="19"/>
        <v>0</v>
      </c>
      <c r="BL314" s="106"/>
      <c r="BM314" s="105"/>
      <c r="BN314" s="106"/>
    </row>
    <row r="315" spans="1:66" ht="31.5" x14ac:dyDescent="0.3">
      <c r="A315" s="26">
        <v>70.511700000000005</v>
      </c>
      <c r="B315" s="107" t="s">
        <v>1347</v>
      </c>
      <c r="C315" s="19"/>
      <c r="D315" s="19"/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 t="s">
        <v>73</v>
      </c>
      <c r="N315" s="19" t="s">
        <v>73</v>
      </c>
      <c r="O315" s="19"/>
      <c r="P315" s="19"/>
      <c r="Q315" s="108">
        <v>0</v>
      </c>
      <c r="R315" s="108">
        <v>0</v>
      </c>
      <c r="S315" s="19">
        <v>0</v>
      </c>
      <c r="T315" s="19">
        <v>0</v>
      </c>
      <c r="U315" s="19"/>
      <c r="V315" s="19"/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/>
      <c r="AF315" s="19"/>
      <c r="AG315" s="19">
        <v>0</v>
      </c>
      <c r="AH315" s="19">
        <v>0</v>
      </c>
      <c r="AI315" s="19">
        <v>0</v>
      </c>
      <c r="AJ315" s="19">
        <v>0</v>
      </c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>
        <v>32738282</v>
      </c>
      <c r="BB315" s="19">
        <v>0</v>
      </c>
      <c r="BC315" s="19"/>
      <c r="BD315" s="19"/>
      <c r="BE315" s="19"/>
      <c r="BF315" s="19"/>
      <c r="BG315" s="16">
        <f t="shared" si="16"/>
        <v>32738282</v>
      </c>
      <c r="BH315" s="16">
        <f t="shared" si="16"/>
        <v>0</v>
      </c>
      <c r="BI315" s="131">
        <f t="shared" si="17"/>
        <v>32738282</v>
      </c>
      <c r="BJ315" s="131">
        <f t="shared" si="18"/>
        <v>0</v>
      </c>
      <c r="BK315" s="105">
        <f t="shared" si="19"/>
        <v>0</v>
      </c>
      <c r="BL315" s="106"/>
      <c r="BM315" s="105"/>
      <c r="BN315" s="106"/>
    </row>
    <row r="316" spans="1:66" ht="31.5" x14ac:dyDescent="0.3">
      <c r="A316" s="26">
        <v>70.512699999999995</v>
      </c>
      <c r="B316" s="107" t="s">
        <v>1348</v>
      </c>
      <c r="C316" s="19"/>
      <c r="D316" s="19"/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 t="s">
        <v>73</v>
      </c>
      <c r="N316" s="19" t="s">
        <v>73</v>
      </c>
      <c r="O316" s="19"/>
      <c r="P316" s="19"/>
      <c r="Q316" s="108">
        <v>0</v>
      </c>
      <c r="R316" s="108">
        <v>0</v>
      </c>
      <c r="S316" s="19">
        <v>0</v>
      </c>
      <c r="T316" s="19">
        <v>0</v>
      </c>
      <c r="U316" s="19"/>
      <c r="V316" s="19"/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/>
      <c r="AF316" s="19"/>
      <c r="AG316" s="19">
        <v>0</v>
      </c>
      <c r="AH316" s="19">
        <v>0</v>
      </c>
      <c r="AI316" s="19">
        <v>0</v>
      </c>
      <c r="AJ316" s="19">
        <v>0</v>
      </c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>
        <v>18075362</v>
      </c>
      <c r="BB316" s="19">
        <v>0</v>
      </c>
      <c r="BC316" s="19"/>
      <c r="BD316" s="19"/>
      <c r="BE316" s="19"/>
      <c r="BF316" s="19"/>
      <c r="BG316" s="16">
        <f t="shared" si="16"/>
        <v>18075362</v>
      </c>
      <c r="BH316" s="16">
        <f t="shared" si="16"/>
        <v>0</v>
      </c>
      <c r="BI316" s="131">
        <f t="shared" si="17"/>
        <v>18075362</v>
      </c>
      <c r="BJ316" s="131">
        <f t="shared" si="18"/>
        <v>0</v>
      </c>
      <c r="BK316" s="105">
        <f t="shared" si="19"/>
        <v>0</v>
      </c>
      <c r="BL316" s="106"/>
      <c r="BM316" s="105"/>
      <c r="BN316" s="106"/>
    </row>
    <row r="317" spans="1:66" ht="31.5" x14ac:dyDescent="0.3">
      <c r="A317" s="26">
        <v>70.5137</v>
      </c>
      <c r="B317" s="107" t="s">
        <v>1349</v>
      </c>
      <c r="C317" s="19"/>
      <c r="D317" s="19"/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 t="s">
        <v>73</v>
      </c>
      <c r="N317" s="19" t="s">
        <v>73</v>
      </c>
      <c r="O317" s="19"/>
      <c r="P317" s="19"/>
      <c r="Q317" s="108">
        <v>0</v>
      </c>
      <c r="R317" s="108">
        <v>0</v>
      </c>
      <c r="S317" s="19">
        <v>0</v>
      </c>
      <c r="T317" s="19">
        <v>0</v>
      </c>
      <c r="U317" s="19"/>
      <c r="V317" s="19"/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/>
      <c r="AF317" s="19"/>
      <c r="AG317" s="19">
        <v>0</v>
      </c>
      <c r="AH317" s="19">
        <v>0</v>
      </c>
      <c r="AI317" s="19">
        <v>0</v>
      </c>
      <c r="AJ317" s="19">
        <v>0</v>
      </c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>
        <v>37448077</v>
      </c>
      <c r="BB317" s="19">
        <v>0</v>
      </c>
      <c r="BC317" s="19"/>
      <c r="BD317" s="19"/>
      <c r="BE317" s="19"/>
      <c r="BF317" s="19"/>
      <c r="BG317" s="16">
        <f t="shared" si="16"/>
        <v>37448077</v>
      </c>
      <c r="BH317" s="16">
        <f t="shared" si="16"/>
        <v>0</v>
      </c>
      <c r="BI317" s="131">
        <f t="shared" si="17"/>
        <v>37448077</v>
      </c>
      <c r="BJ317" s="131">
        <f t="shared" si="18"/>
        <v>0</v>
      </c>
      <c r="BK317" s="105">
        <f t="shared" si="19"/>
        <v>0</v>
      </c>
      <c r="BL317" s="106"/>
      <c r="BM317" s="105"/>
      <c r="BN317" s="106"/>
    </row>
    <row r="318" spans="1:66" ht="31.5" x14ac:dyDescent="0.3">
      <c r="A318" s="26">
        <v>70.514700000000005</v>
      </c>
      <c r="B318" s="107" t="s">
        <v>1350</v>
      </c>
      <c r="C318" s="19"/>
      <c r="D318" s="19"/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 t="s">
        <v>73</v>
      </c>
      <c r="N318" s="19" t="s">
        <v>73</v>
      </c>
      <c r="O318" s="19"/>
      <c r="P318" s="19"/>
      <c r="Q318" s="108">
        <v>0</v>
      </c>
      <c r="R318" s="108">
        <v>0</v>
      </c>
      <c r="S318" s="19">
        <v>0</v>
      </c>
      <c r="T318" s="19">
        <v>0</v>
      </c>
      <c r="U318" s="19"/>
      <c r="V318" s="19"/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/>
      <c r="AF318" s="19"/>
      <c r="AG318" s="19">
        <v>0</v>
      </c>
      <c r="AH318" s="19">
        <v>0</v>
      </c>
      <c r="AI318" s="19">
        <v>0</v>
      </c>
      <c r="AJ318" s="19">
        <v>0</v>
      </c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>
        <v>1517881478</v>
      </c>
      <c r="BB318" s="19">
        <v>0</v>
      </c>
      <c r="BC318" s="19"/>
      <c r="BD318" s="19"/>
      <c r="BE318" s="19"/>
      <c r="BF318" s="19"/>
      <c r="BG318" s="16">
        <f t="shared" si="16"/>
        <v>1517881478</v>
      </c>
      <c r="BH318" s="16">
        <f t="shared" si="16"/>
        <v>0</v>
      </c>
      <c r="BI318" s="131">
        <f t="shared" si="17"/>
        <v>1517881478</v>
      </c>
      <c r="BJ318" s="131">
        <f t="shared" si="18"/>
        <v>0</v>
      </c>
      <c r="BK318" s="105">
        <f t="shared" si="19"/>
        <v>0</v>
      </c>
      <c r="BL318" s="106"/>
      <c r="BM318" s="105"/>
      <c r="BN318" s="106"/>
    </row>
    <row r="319" spans="1:66" ht="31.5" x14ac:dyDescent="0.3">
      <c r="A319" s="26">
        <v>70.515699999999995</v>
      </c>
      <c r="B319" s="107" t="s">
        <v>1351</v>
      </c>
      <c r="C319" s="19"/>
      <c r="D319" s="19"/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 t="s">
        <v>73</v>
      </c>
      <c r="N319" s="19" t="s">
        <v>73</v>
      </c>
      <c r="O319" s="19"/>
      <c r="P319" s="19"/>
      <c r="Q319" s="108">
        <v>0</v>
      </c>
      <c r="R319" s="108">
        <v>0</v>
      </c>
      <c r="S319" s="19">
        <v>0</v>
      </c>
      <c r="T319" s="19">
        <v>0</v>
      </c>
      <c r="U319" s="19"/>
      <c r="V319" s="19"/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/>
      <c r="AF319" s="19"/>
      <c r="AG319" s="19">
        <v>0</v>
      </c>
      <c r="AH319" s="19">
        <v>0</v>
      </c>
      <c r="AI319" s="19">
        <v>0</v>
      </c>
      <c r="AJ319" s="19">
        <v>0</v>
      </c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>
        <v>80354754</v>
      </c>
      <c r="BB319" s="19">
        <v>0</v>
      </c>
      <c r="BC319" s="19"/>
      <c r="BD319" s="19"/>
      <c r="BE319" s="19"/>
      <c r="BF319" s="19"/>
      <c r="BG319" s="16">
        <f t="shared" si="16"/>
        <v>80354754</v>
      </c>
      <c r="BH319" s="16">
        <f t="shared" si="16"/>
        <v>0</v>
      </c>
      <c r="BI319" s="131">
        <f t="shared" si="17"/>
        <v>80354754</v>
      </c>
      <c r="BJ319" s="131">
        <f t="shared" si="18"/>
        <v>0</v>
      </c>
      <c r="BK319" s="105">
        <f t="shared" si="19"/>
        <v>0</v>
      </c>
      <c r="BL319" s="106"/>
      <c r="BM319" s="105"/>
      <c r="BN319" s="106"/>
    </row>
    <row r="320" spans="1:66" ht="31.5" x14ac:dyDescent="0.3">
      <c r="A320" s="26">
        <v>70.5167</v>
      </c>
      <c r="B320" s="107" t="s">
        <v>1352</v>
      </c>
      <c r="C320" s="19"/>
      <c r="D320" s="19"/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 t="s">
        <v>73</v>
      </c>
      <c r="N320" s="19" t="s">
        <v>73</v>
      </c>
      <c r="O320" s="19"/>
      <c r="P320" s="19"/>
      <c r="Q320" s="108">
        <v>0</v>
      </c>
      <c r="R320" s="108">
        <v>0</v>
      </c>
      <c r="S320" s="19">
        <v>0</v>
      </c>
      <c r="T320" s="19">
        <v>0</v>
      </c>
      <c r="U320" s="19"/>
      <c r="V320" s="19"/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/>
      <c r="AF320" s="19"/>
      <c r="AG320" s="19">
        <v>0</v>
      </c>
      <c r="AH320" s="19">
        <v>0</v>
      </c>
      <c r="AI320" s="19">
        <v>0</v>
      </c>
      <c r="AJ320" s="19">
        <v>0</v>
      </c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>
        <v>112561800</v>
      </c>
      <c r="BB320" s="19">
        <v>0</v>
      </c>
      <c r="BC320" s="19"/>
      <c r="BD320" s="19"/>
      <c r="BE320" s="19"/>
      <c r="BF320" s="19"/>
      <c r="BG320" s="16">
        <f t="shared" si="16"/>
        <v>112561800</v>
      </c>
      <c r="BH320" s="16">
        <f t="shared" si="16"/>
        <v>0</v>
      </c>
      <c r="BI320" s="131">
        <f t="shared" si="17"/>
        <v>112561800</v>
      </c>
      <c r="BJ320" s="131">
        <f t="shared" si="18"/>
        <v>0</v>
      </c>
      <c r="BK320" s="105">
        <f t="shared" si="19"/>
        <v>0</v>
      </c>
      <c r="BL320" s="106"/>
      <c r="BM320" s="105"/>
      <c r="BN320" s="106"/>
    </row>
    <row r="321" spans="1:66" ht="31.5" x14ac:dyDescent="0.3">
      <c r="A321" s="26">
        <v>70.517700000000005</v>
      </c>
      <c r="B321" s="107" t="s">
        <v>1353</v>
      </c>
      <c r="C321" s="19"/>
      <c r="D321" s="19"/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 t="s">
        <v>73</v>
      </c>
      <c r="N321" s="19" t="s">
        <v>73</v>
      </c>
      <c r="O321" s="19"/>
      <c r="P321" s="19"/>
      <c r="Q321" s="108">
        <v>0</v>
      </c>
      <c r="R321" s="108">
        <v>0</v>
      </c>
      <c r="S321" s="19">
        <v>0</v>
      </c>
      <c r="T321" s="19">
        <v>0</v>
      </c>
      <c r="U321" s="19"/>
      <c r="V321" s="19"/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/>
      <c r="AF321" s="19"/>
      <c r="AG321" s="19">
        <v>0</v>
      </c>
      <c r="AH321" s="19">
        <v>0</v>
      </c>
      <c r="AI321" s="19">
        <v>0</v>
      </c>
      <c r="AJ321" s="19">
        <v>0</v>
      </c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>
        <v>130110910</v>
      </c>
      <c r="BB321" s="19">
        <v>0</v>
      </c>
      <c r="BC321" s="19"/>
      <c r="BD321" s="19"/>
      <c r="BE321" s="19"/>
      <c r="BF321" s="19"/>
      <c r="BG321" s="16">
        <f t="shared" si="16"/>
        <v>130110910</v>
      </c>
      <c r="BH321" s="16">
        <f t="shared" si="16"/>
        <v>0</v>
      </c>
      <c r="BI321" s="131">
        <f t="shared" si="17"/>
        <v>130110910</v>
      </c>
      <c r="BJ321" s="131">
        <f t="shared" si="18"/>
        <v>0</v>
      </c>
      <c r="BK321" s="105">
        <f t="shared" si="19"/>
        <v>0</v>
      </c>
      <c r="BL321" s="106"/>
      <c r="BM321" s="105"/>
      <c r="BN321" s="106"/>
    </row>
    <row r="322" spans="1:66" ht="31.5" x14ac:dyDescent="0.3">
      <c r="A322" s="26">
        <v>70.518699999999995</v>
      </c>
      <c r="B322" s="107" t="s">
        <v>1354</v>
      </c>
      <c r="C322" s="19"/>
      <c r="D322" s="19"/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 t="s">
        <v>73</v>
      </c>
      <c r="N322" s="19" t="s">
        <v>73</v>
      </c>
      <c r="O322" s="19"/>
      <c r="P322" s="19"/>
      <c r="Q322" s="108">
        <v>0</v>
      </c>
      <c r="R322" s="108">
        <v>0</v>
      </c>
      <c r="S322" s="19">
        <v>0</v>
      </c>
      <c r="T322" s="19">
        <v>0</v>
      </c>
      <c r="U322" s="19"/>
      <c r="V322" s="19"/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/>
      <c r="AF322" s="19"/>
      <c r="AG322" s="19">
        <v>0</v>
      </c>
      <c r="AH322" s="19">
        <v>0</v>
      </c>
      <c r="AI322" s="19">
        <v>0</v>
      </c>
      <c r="AJ322" s="19">
        <v>0</v>
      </c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>
        <v>133823587</v>
      </c>
      <c r="BB322" s="19">
        <v>0</v>
      </c>
      <c r="BC322" s="19"/>
      <c r="BD322" s="19"/>
      <c r="BE322" s="19"/>
      <c r="BF322" s="19"/>
      <c r="BG322" s="16">
        <f t="shared" si="16"/>
        <v>133823587</v>
      </c>
      <c r="BH322" s="16">
        <f t="shared" si="16"/>
        <v>0</v>
      </c>
      <c r="BI322" s="131">
        <f t="shared" si="17"/>
        <v>133823587</v>
      </c>
      <c r="BJ322" s="131">
        <f t="shared" si="18"/>
        <v>0</v>
      </c>
      <c r="BK322" s="105">
        <f t="shared" si="19"/>
        <v>0</v>
      </c>
      <c r="BL322" s="106"/>
      <c r="BM322" s="105"/>
      <c r="BN322" s="106"/>
    </row>
    <row r="323" spans="1:66" ht="31.5" x14ac:dyDescent="0.3">
      <c r="A323" s="26">
        <v>70.5197</v>
      </c>
      <c r="B323" s="107" t="s">
        <v>1355</v>
      </c>
      <c r="C323" s="19"/>
      <c r="D323" s="19"/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 t="s">
        <v>73</v>
      </c>
      <c r="N323" s="19" t="s">
        <v>73</v>
      </c>
      <c r="O323" s="19"/>
      <c r="P323" s="19"/>
      <c r="Q323" s="108">
        <v>0</v>
      </c>
      <c r="R323" s="108">
        <v>0</v>
      </c>
      <c r="S323" s="19">
        <v>0</v>
      </c>
      <c r="T323" s="19">
        <v>0</v>
      </c>
      <c r="U323" s="19"/>
      <c r="V323" s="19"/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/>
      <c r="AF323" s="19"/>
      <c r="AG323" s="19">
        <v>0</v>
      </c>
      <c r="AH323" s="19">
        <v>0</v>
      </c>
      <c r="AI323" s="19">
        <v>0</v>
      </c>
      <c r="AJ323" s="19">
        <v>0</v>
      </c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>
        <v>160862076</v>
      </c>
      <c r="BB323" s="19">
        <v>0</v>
      </c>
      <c r="BC323" s="19"/>
      <c r="BD323" s="19"/>
      <c r="BE323" s="19"/>
      <c r="BF323" s="19"/>
      <c r="BG323" s="16">
        <f t="shared" si="16"/>
        <v>160862076</v>
      </c>
      <c r="BH323" s="16">
        <f t="shared" si="16"/>
        <v>0</v>
      </c>
      <c r="BI323" s="131">
        <f t="shared" si="17"/>
        <v>160862076</v>
      </c>
      <c r="BJ323" s="131">
        <f t="shared" si="18"/>
        <v>0</v>
      </c>
      <c r="BK323" s="105">
        <f t="shared" si="19"/>
        <v>0</v>
      </c>
      <c r="BL323" s="106"/>
      <c r="BM323" s="105"/>
      <c r="BN323" s="106"/>
    </row>
    <row r="324" spans="1:66" ht="31.5" x14ac:dyDescent="0.3">
      <c r="A324" s="26">
        <v>70.520700000000005</v>
      </c>
      <c r="B324" s="107" t="s">
        <v>1356</v>
      </c>
      <c r="C324" s="19"/>
      <c r="D324" s="19"/>
      <c r="E324" s="19">
        <v>0</v>
      </c>
      <c r="F324" s="19">
        <v>0</v>
      </c>
      <c r="G324" s="19">
        <v>0</v>
      </c>
      <c r="H324" s="19">
        <v>0</v>
      </c>
      <c r="I324" s="19">
        <v>0</v>
      </c>
      <c r="J324" s="19">
        <v>0</v>
      </c>
      <c r="K324" s="19">
        <v>0</v>
      </c>
      <c r="L324" s="19">
        <v>0</v>
      </c>
      <c r="M324" s="19" t="s">
        <v>73</v>
      </c>
      <c r="N324" s="19" t="s">
        <v>73</v>
      </c>
      <c r="O324" s="19"/>
      <c r="P324" s="19"/>
      <c r="Q324" s="108">
        <v>0</v>
      </c>
      <c r="R324" s="108">
        <v>0</v>
      </c>
      <c r="S324" s="19">
        <v>0</v>
      </c>
      <c r="T324" s="19">
        <v>0</v>
      </c>
      <c r="U324" s="19"/>
      <c r="V324" s="19"/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/>
      <c r="AF324" s="19"/>
      <c r="AG324" s="19">
        <v>0</v>
      </c>
      <c r="AH324" s="19">
        <v>0</v>
      </c>
      <c r="AI324" s="19">
        <v>0</v>
      </c>
      <c r="AJ324" s="19">
        <v>0</v>
      </c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>
        <v>0</v>
      </c>
      <c r="BB324" s="19">
        <v>843215</v>
      </c>
      <c r="BC324" s="19"/>
      <c r="BD324" s="19"/>
      <c r="BE324" s="19"/>
      <c r="BF324" s="19"/>
      <c r="BG324" s="16">
        <f t="shared" si="16"/>
        <v>0</v>
      </c>
      <c r="BH324" s="16">
        <f t="shared" si="16"/>
        <v>843215</v>
      </c>
      <c r="BI324" s="131">
        <f t="shared" si="17"/>
        <v>0</v>
      </c>
      <c r="BJ324" s="131">
        <f t="shared" si="18"/>
        <v>843215</v>
      </c>
      <c r="BK324" s="105">
        <f t="shared" si="19"/>
        <v>0</v>
      </c>
      <c r="BL324" s="106"/>
      <c r="BM324" s="105"/>
      <c r="BN324" s="106"/>
    </row>
    <row r="325" spans="1:66" ht="31.5" x14ac:dyDescent="0.3">
      <c r="A325" s="26">
        <v>70.521699999999996</v>
      </c>
      <c r="B325" s="107" t="s">
        <v>1357</v>
      </c>
      <c r="C325" s="19"/>
      <c r="D325" s="19"/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0</v>
      </c>
      <c r="K325" s="19">
        <v>0</v>
      </c>
      <c r="L325" s="19">
        <v>0</v>
      </c>
      <c r="M325" s="19" t="s">
        <v>73</v>
      </c>
      <c r="N325" s="19" t="s">
        <v>73</v>
      </c>
      <c r="O325" s="19"/>
      <c r="P325" s="19"/>
      <c r="Q325" s="108">
        <v>0</v>
      </c>
      <c r="R325" s="108">
        <v>0</v>
      </c>
      <c r="S325" s="19">
        <v>0</v>
      </c>
      <c r="T325" s="19">
        <v>0</v>
      </c>
      <c r="U325" s="19"/>
      <c r="V325" s="19"/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/>
      <c r="AF325" s="19"/>
      <c r="AG325" s="19">
        <v>0</v>
      </c>
      <c r="AH325" s="19">
        <v>0</v>
      </c>
      <c r="AI325" s="19">
        <v>0</v>
      </c>
      <c r="AJ325" s="19">
        <v>0</v>
      </c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>
        <v>858236850</v>
      </c>
      <c r="BB325" s="19">
        <v>0</v>
      </c>
      <c r="BC325" s="19"/>
      <c r="BD325" s="19"/>
      <c r="BE325" s="19"/>
      <c r="BF325" s="19"/>
      <c r="BG325" s="16">
        <f t="shared" si="16"/>
        <v>858236850</v>
      </c>
      <c r="BH325" s="16">
        <f t="shared" si="16"/>
        <v>0</v>
      </c>
      <c r="BI325" s="131">
        <f t="shared" si="17"/>
        <v>858236850</v>
      </c>
      <c r="BJ325" s="131">
        <f t="shared" si="18"/>
        <v>0</v>
      </c>
      <c r="BK325" s="105">
        <f t="shared" si="19"/>
        <v>0</v>
      </c>
      <c r="BL325" s="106"/>
      <c r="BM325" s="105"/>
      <c r="BN325" s="106"/>
    </row>
    <row r="326" spans="1:66" ht="31.5" x14ac:dyDescent="0.3">
      <c r="A326" s="26">
        <v>70.5227</v>
      </c>
      <c r="B326" s="107" t="s">
        <v>1358</v>
      </c>
      <c r="C326" s="19"/>
      <c r="D326" s="19"/>
      <c r="E326" s="19">
        <v>0</v>
      </c>
      <c r="F326" s="19">
        <v>0</v>
      </c>
      <c r="G326" s="19">
        <v>0</v>
      </c>
      <c r="H326" s="19">
        <v>0</v>
      </c>
      <c r="I326" s="19">
        <v>0</v>
      </c>
      <c r="J326" s="19">
        <v>0</v>
      </c>
      <c r="K326" s="19">
        <v>0</v>
      </c>
      <c r="L326" s="19">
        <v>0</v>
      </c>
      <c r="M326" s="19" t="s">
        <v>73</v>
      </c>
      <c r="N326" s="19" t="s">
        <v>73</v>
      </c>
      <c r="O326" s="19"/>
      <c r="P326" s="19"/>
      <c r="Q326" s="108">
        <v>0</v>
      </c>
      <c r="R326" s="108">
        <v>0</v>
      </c>
      <c r="S326" s="19">
        <v>0</v>
      </c>
      <c r="T326" s="19">
        <v>0</v>
      </c>
      <c r="U326" s="19"/>
      <c r="V326" s="19"/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/>
      <c r="AF326" s="19"/>
      <c r="AG326" s="19">
        <v>0</v>
      </c>
      <c r="AH326" s="19">
        <v>0</v>
      </c>
      <c r="AI326" s="19">
        <v>0</v>
      </c>
      <c r="AJ326" s="19">
        <v>0</v>
      </c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>
        <v>101047191</v>
      </c>
      <c r="BB326" s="19">
        <v>0</v>
      </c>
      <c r="BC326" s="19"/>
      <c r="BD326" s="19"/>
      <c r="BE326" s="19"/>
      <c r="BF326" s="19"/>
      <c r="BG326" s="16">
        <f t="shared" ref="BG326:BH389" si="20">C326+E326+G326+I326+K326+M326+O326+Q326+S326+U326+W326+Y326+AA326+AC326+AE326+AG326+AI326+AK326+AM326+AO326+AQ326+AS326+AU326+AW326+AY326+BA326+BC326+BE326</f>
        <v>101047191</v>
      </c>
      <c r="BH326" s="16">
        <f t="shared" si="20"/>
        <v>0</v>
      </c>
      <c r="BI326" s="131">
        <f t="shared" ref="BI326:BI389" si="21">IF(BG326-BH326&gt;0,BG326-BH326,0)</f>
        <v>101047191</v>
      </c>
      <c r="BJ326" s="131">
        <f t="shared" ref="BJ326:BJ389" si="22">IF(BH326-BG326&gt;0,BH326-BG326,0)</f>
        <v>0</v>
      </c>
      <c r="BK326" s="105">
        <f t="shared" ref="BK326:BK389" si="23">AA326+AB326</f>
        <v>0</v>
      </c>
      <c r="BL326" s="106"/>
      <c r="BM326" s="105"/>
      <c r="BN326" s="106"/>
    </row>
    <row r="327" spans="1:66" x14ac:dyDescent="0.3">
      <c r="A327" s="26">
        <v>71.153700000000001</v>
      </c>
      <c r="B327" s="107" t="s">
        <v>1359</v>
      </c>
      <c r="C327" s="19"/>
      <c r="D327" s="19"/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/>
      <c r="P327" s="19"/>
      <c r="Q327" s="108">
        <v>0</v>
      </c>
      <c r="R327" s="108">
        <v>0</v>
      </c>
      <c r="S327" s="19">
        <v>0</v>
      </c>
      <c r="T327" s="19">
        <v>0</v>
      </c>
      <c r="U327" s="19"/>
      <c r="V327" s="19"/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19">
        <v>0</v>
      </c>
      <c r="AI327" s="19">
        <v>0</v>
      </c>
      <c r="AJ327" s="19">
        <v>0</v>
      </c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>
        <v>0</v>
      </c>
      <c r="BB327" s="19">
        <v>0</v>
      </c>
      <c r="BC327" s="19"/>
      <c r="BD327" s="19"/>
      <c r="BE327" s="19"/>
      <c r="BF327" s="19"/>
      <c r="BG327" s="16">
        <f t="shared" si="20"/>
        <v>0</v>
      </c>
      <c r="BH327" s="16">
        <f t="shared" si="20"/>
        <v>0</v>
      </c>
      <c r="BI327" s="131">
        <f t="shared" si="21"/>
        <v>0</v>
      </c>
      <c r="BJ327" s="131">
        <f t="shared" si="22"/>
        <v>0</v>
      </c>
      <c r="BK327" s="105">
        <f t="shared" si="23"/>
        <v>0</v>
      </c>
      <c r="BL327" s="106"/>
      <c r="BM327" s="105"/>
      <c r="BN327" s="106"/>
    </row>
    <row r="328" spans="1:66" x14ac:dyDescent="0.3">
      <c r="A328" s="26">
        <v>74.101699999999994</v>
      </c>
      <c r="B328" s="107" t="s">
        <v>1360</v>
      </c>
      <c r="C328" s="19"/>
      <c r="D328" s="19"/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/>
      <c r="P328" s="19"/>
      <c r="Q328" s="108">
        <v>0</v>
      </c>
      <c r="R328" s="108">
        <v>0</v>
      </c>
      <c r="S328" s="19">
        <v>0</v>
      </c>
      <c r="T328" s="19">
        <v>0</v>
      </c>
      <c r="U328" s="19"/>
      <c r="V328" s="19"/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>
        <v>0</v>
      </c>
      <c r="BB328" s="19">
        <v>0</v>
      </c>
      <c r="BC328" s="19"/>
      <c r="BD328" s="19"/>
      <c r="BE328" s="19"/>
      <c r="BF328" s="19"/>
      <c r="BG328" s="16">
        <f t="shared" si="20"/>
        <v>0</v>
      </c>
      <c r="BH328" s="16">
        <f t="shared" si="20"/>
        <v>0</v>
      </c>
      <c r="BI328" s="132">
        <f t="shared" si="21"/>
        <v>0</v>
      </c>
      <c r="BJ328" s="132">
        <f t="shared" si="22"/>
        <v>0</v>
      </c>
      <c r="BK328" s="105">
        <f t="shared" si="23"/>
        <v>0</v>
      </c>
      <c r="BL328" s="106"/>
      <c r="BM328" s="105"/>
      <c r="BN328" s="106"/>
    </row>
    <row r="329" spans="1:66" ht="31.5" x14ac:dyDescent="0.3">
      <c r="A329" s="26">
        <v>74.104699999999994</v>
      </c>
      <c r="B329" s="107" t="s">
        <v>1361</v>
      </c>
      <c r="C329" s="19"/>
      <c r="D329" s="19"/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/>
      <c r="P329" s="19"/>
      <c r="Q329" s="108">
        <v>0</v>
      </c>
      <c r="R329" s="108">
        <v>0</v>
      </c>
      <c r="S329" s="19">
        <v>0</v>
      </c>
      <c r="T329" s="19">
        <v>0</v>
      </c>
      <c r="U329" s="19"/>
      <c r="V329" s="19"/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>
        <v>0</v>
      </c>
      <c r="BB329" s="19">
        <v>0</v>
      </c>
      <c r="BC329" s="19"/>
      <c r="BD329" s="19"/>
      <c r="BE329" s="19"/>
      <c r="BF329" s="19"/>
      <c r="BG329" s="16">
        <f t="shared" si="20"/>
        <v>0</v>
      </c>
      <c r="BH329" s="16">
        <f t="shared" si="20"/>
        <v>0</v>
      </c>
      <c r="BI329" s="132">
        <f t="shared" si="21"/>
        <v>0</v>
      </c>
      <c r="BJ329" s="132">
        <f t="shared" si="22"/>
        <v>0</v>
      </c>
      <c r="BK329" s="105">
        <f t="shared" si="23"/>
        <v>0</v>
      </c>
      <c r="BL329" s="106"/>
      <c r="BM329" s="105"/>
      <c r="BN329" s="106"/>
    </row>
    <row r="330" spans="1:66" x14ac:dyDescent="0.3">
      <c r="A330" s="26">
        <v>74.110600000000005</v>
      </c>
      <c r="B330" s="107" t="s">
        <v>1362</v>
      </c>
      <c r="C330" s="19"/>
      <c r="D330" s="19"/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/>
      <c r="P330" s="19"/>
      <c r="Q330" s="108">
        <v>0</v>
      </c>
      <c r="R330" s="108">
        <v>0</v>
      </c>
      <c r="S330" s="19">
        <v>0</v>
      </c>
      <c r="T330" s="19">
        <v>0</v>
      </c>
      <c r="U330" s="19"/>
      <c r="V330" s="19"/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>
        <v>0</v>
      </c>
      <c r="BB330" s="19">
        <v>0</v>
      </c>
      <c r="BC330" s="19"/>
      <c r="BD330" s="19"/>
      <c r="BE330" s="19"/>
      <c r="BF330" s="19"/>
      <c r="BG330" s="16">
        <f t="shared" si="20"/>
        <v>0</v>
      </c>
      <c r="BH330" s="16">
        <f t="shared" si="20"/>
        <v>0</v>
      </c>
      <c r="BI330" s="132">
        <f t="shared" si="21"/>
        <v>0</v>
      </c>
      <c r="BJ330" s="132">
        <f t="shared" si="22"/>
        <v>0</v>
      </c>
      <c r="BK330" s="105">
        <f t="shared" si="23"/>
        <v>0</v>
      </c>
      <c r="BL330" s="106"/>
      <c r="BM330" s="105"/>
      <c r="BN330" s="106"/>
    </row>
    <row r="331" spans="1:66" x14ac:dyDescent="0.3">
      <c r="A331" s="26">
        <v>74.110699999999994</v>
      </c>
      <c r="B331" s="107" t="s">
        <v>1362</v>
      </c>
      <c r="C331" s="19">
        <v>661611.88</v>
      </c>
      <c r="D331" s="19">
        <v>0</v>
      </c>
      <c r="E331" s="20">
        <v>4637342.83</v>
      </c>
      <c r="F331" s="21">
        <v>0</v>
      </c>
      <c r="G331" s="19">
        <v>2177285.1200000001</v>
      </c>
      <c r="H331" s="19">
        <v>0</v>
      </c>
      <c r="I331" s="19">
        <v>2177285.1200000001</v>
      </c>
      <c r="J331" s="19">
        <v>0</v>
      </c>
      <c r="K331" s="19">
        <v>0</v>
      </c>
      <c r="L331" s="19">
        <v>0</v>
      </c>
      <c r="M331" s="20">
        <v>16953063.459999993</v>
      </c>
      <c r="N331" s="21">
        <v>0</v>
      </c>
      <c r="O331" s="20">
        <v>14864154.120000001</v>
      </c>
      <c r="P331" s="21"/>
      <c r="Q331" s="108">
        <v>0</v>
      </c>
      <c r="R331" s="108">
        <v>0</v>
      </c>
      <c r="S331" s="20">
        <v>5415873.8299999991</v>
      </c>
      <c r="T331" s="24">
        <v>0</v>
      </c>
      <c r="U331" s="19"/>
      <c r="V331" s="19">
        <v>810512.58</v>
      </c>
      <c r="W331" s="20">
        <v>8461976.3600000013</v>
      </c>
      <c r="X331" s="21">
        <v>0</v>
      </c>
      <c r="Y331" s="19">
        <v>13691748.199999999</v>
      </c>
      <c r="Z331" s="19">
        <v>0</v>
      </c>
      <c r="AA331" s="21">
        <v>11568543.41</v>
      </c>
      <c r="AB331" s="21">
        <v>0</v>
      </c>
      <c r="AC331" s="20">
        <v>4795542.5400000019</v>
      </c>
      <c r="AD331" s="21">
        <v>0</v>
      </c>
      <c r="AE331" s="19">
        <v>0</v>
      </c>
      <c r="AF331" s="19">
        <v>442306.5</v>
      </c>
      <c r="AG331" s="20">
        <v>33153.189999999937</v>
      </c>
      <c r="AH331" s="21">
        <v>0</v>
      </c>
      <c r="AI331" s="21">
        <v>73053.38</v>
      </c>
      <c r="AJ331" s="21">
        <v>0</v>
      </c>
      <c r="AK331" s="20">
        <v>213835.53000000003</v>
      </c>
      <c r="AL331" s="21">
        <v>0</v>
      </c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>
        <v>0</v>
      </c>
      <c r="BB331" s="19">
        <v>0</v>
      </c>
      <c r="BC331" s="19"/>
      <c r="BD331" s="19"/>
      <c r="BE331" s="19"/>
      <c r="BF331" s="19"/>
      <c r="BG331" s="16">
        <f t="shared" si="20"/>
        <v>85724468.969999984</v>
      </c>
      <c r="BH331" s="16">
        <f t="shared" si="20"/>
        <v>1252819.08</v>
      </c>
      <c r="BI331" s="132">
        <f t="shared" si="21"/>
        <v>84471649.889999986</v>
      </c>
      <c r="BJ331" s="132">
        <f t="shared" si="22"/>
        <v>0</v>
      </c>
      <c r="BK331" s="105">
        <f t="shared" si="23"/>
        <v>11568543.41</v>
      </c>
      <c r="BL331" s="106"/>
      <c r="BM331" s="105"/>
      <c r="BN331" s="106"/>
    </row>
    <row r="332" spans="1:66" x14ac:dyDescent="0.3">
      <c r="A332" s="26">
        <v>74.114699999999999</v>
      </c>
      <c r="B332" s="107" t="s">
        <v>1363</v>
      </c>
      <c r="C332" s="19"/>
      <c r="D332" s="19"/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/>
      <c r="P332" s="19"/>
      <c r="Q332" s="108">
        <v>0</v>
      </c>
      <c r="R332" s="108">
        <v>0</v>
      </c>
      <c r="S332" s="19">
        <v>0</v>
      </c>
      <c r="T332" s="19">
        <v>0</v>
      </c>
      <c r="U332" s="19"/>
      <c r="V332" s="19"/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>
        <v>0</v>
      </c>
      <c r="BB332" s="19">
        <v>0</v>
      </c>
      <c r="BC332" s="19"/>
      <c r="BD332" s="19"/>
      <c r="BE332" s="19"/>
      <c r="BF332" s="19"/>
      <c r="BG332" s="16">
        <f t="shared" si="20"/>
        <v>0</v>
      </c>
      <c r="BH332" s="16">
        <f t="shared" si="20"/>
        <v>0</v>
      </c>
      <c r="BI332" s="132">
        <f t="shared" si="21"/>
        <v>0</v>
      </c>
      <c r="BJ332" s="132">
        <f t="shared" si="22"/>
        <v>0</v>
      </c>
      <c r="BK332" s="105">
        <f t="shared" si="23"/>
        <v>0</v>
      </c>
      <c r="BL332" s="106"/>
      <c r="BM332" s="105"/>
      <c r="BN332" s="106"/>
    </row>
    <row r="333" spans="1:66" x14ac:dyDescent="0.3">
      <c r="A333" s="26">
        <v>74.116699999999994</v>
      </c>
      <c r="B333" s="107" t="s">
        <v>1364</v>
      </c>
      <c r="C333" s="19"/>
      <c r="D333" s="19"/>
      <c r="E333" s="19">
        <v>0</v>
      </c>
      <c r="F333" s="19">
        <v>0</v>
      </c>
      <c r="G333" s="19">
        <v>0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/>
      <c r="P333" s="19"/>
      <c r="Q333" s="108">
        <v>0</v>
      </c>
      <c r="R333" s="108">
        <v>0</v>
      </c>
      <c r="S333" s="19">
        <v>0</v>
      </c>
      <c r="T333" s="19">
        <v>0</v>
      </c>
      <c r="U333" s="19"/>
      <c r="V333" s="19"/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>
        <v>0</v>
      </c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>
        <v>0</v>
      </c>
      <c r="BB333" s="19">
        <v>0</v>
      </c>
      <c r="BC333" s="19"/>
      <c r="BD333" s="19"/>
      <c r="BE333" s="19"/>
      <c r="BF333" s="19"/>
      <c r="BG333" s="16">
        <f t="shared" si="20"/>
        <v>0</v>
      </c>
      <c r="BH333" s="16">
        <f t="shared" si="20"/>
        <v>0</v>
      </c>
      <c r="BI333" s="132">
        <f t="shared" si="21"/>
        <v>0</v>
      </c>
      <c r="BJ333" s="132">
        <f t="shared" si="22"/>
        <v>0</v>
      </c>
      <c r="BK333" s="105">
        <f t="shared" si="23"/>
        <v>0</v>
      </c>
      <c r="BL333" s="106"/>
      <c r="BM333" s="105"/>
      <c r="BN333" s="106"/>
    </row>
    <row r="334" spans="1:66" ht="31.5" x14ac:dyDescent="0.3">
      <c r="A334" s="26">
        <v>74.117699999999999</v>
      </c>
      <c r="B334" s="107" t="s">
        <v>1365</v>
      </c>
      <c r="C334" s="19">
        <v>10614677.550000001</v>
      </c>
      <c r="D334" s="19">
        <v>0</v>
      </c>
      <c r="E334" s="19">
        <v>0</v>
      </c>
      <c r="F334" s="19">
        <v>0</v>
      </c>
      <c r="G334" s="19">
        <v>8518296</v>
      </c>
      <c r="H334" s="19">
        <v>0</v>
      </c>
      <c r="I334" s="19">
        <v>8518296</v>
      </c>
      <c r="J334" s="19">
        <v>0</v>
      </c>
      <c r="K334" s="19">
        <v>5650922</v>
      </c>
      <c r="L334" s="19">
        <v>0</v>
      </c>
      <c r="M334" s="19">
        <v>0</v>
      </c>
      <c r="N334" s="19">
        <v>0</v>
      </c>
      <c r="O334" s="19"/>
      <c r="P334" s="19"/>
      <c r="Q334" s="109">
        <v>7191607</v>
      </c>
      <c r="R334" s="108">
        <v>0</v>
      </c>
      <c r="S334" s="20">
        <v>21692486</v>
      </c>
      <c r="T334" s="24">
        <v>0</v>
      </c>
      <c r="U334" s="19">
        <v>22770380</v>
      </c>
      <c r="V334" s="19"/>
      <c r="W334" s="19">
        <v>0</v>
      </c>
      <c r="X334" s="19">
        <v>0</v>
      </c>
      <c r="Y334" s="19">
        <v>0</v>
      </c>
      <c r="Z334" s="19">
        <v>0</v>
      </c>
      <c r="AA334" s="21">
        <v>4992773</v>
      </c>
      <c r="AB334" s="21">
        <v>0</v>
      </c>
      <c r="AC334" s="20">
        <v>12734491</v>
      </c>
      <c r="AD334" s="21">
        <v>0</v>
      </c>
      <c r="AE334" s="19">
        <v>12296362.100000001</v>
      </c>
      <c r="AF334" s="19">
        <v>0</v>
      </c>
      <c r="AG334" s="20">
        <v>17218191.219999999</v>
      </c>
      <c r="AH334" s="21">
        <v>0</v>
      </c>
      <c r="AI334" s="21">
        <v>25059201</v>
      </c>
      <c r="AJ334" s="21">
        <v>0</v>
      </c>
      <c r="AK334" s="20">
        <v>17195535</v>
      </c>
      <c r="AL334" s="21">
        <v>0</v>
      </c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>
        <v>0</v>
      </c>
      <c r="BB334" s="19">
        <v>0</v>
      </c>
      <c r="BC334" s="19"/>
      <c r="BD334" s="19"/>
      <c r="BE334" s="19"/>
      <c r="BF334" s="19"/>
      <c r="BG334" s="16">
        <f t="shared" si="20"/>
        <v>174453217.87</v>
      </c>
      <c r="BH334" s="16">
        <f t="shared" si="20"/>
        <v>0</v>
      </c>
      <c r="BI334" s="132">
        <f t="shared" si="21"/>
        <v>174453217.87</v>
      </c>
      <c r="BJ334" s="132">
        <f t="shared" si="22"/>
        <v>0</v>
      </c>
      <c r="BK334" s="105">
        <f t="shared" si="23"/>
        <v>4992773</v>
      </c>
      <c r="BL334" s="106"/>
      <c r="BM334" s="105"/>
      <c r="BN334" s="106"/>
    </row>
    <row r="335" spans="1:66" x14ac:dyDescent="0.3">
      <c r="A335" s="26">
        <v>74.11869999999999</v>
      </c>
      <c r="B335" s="107" t="s">
        <v>1366</v>
      </c>
      <c r="C335" s="19"/>
      <c r="D335" s="19"/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 t="s">
        <v>73</v>
      </c>
      <c r="N335" s="19" t="s">
        <v>73</v>
      </c>
      <c r="O335" s="19"/>
      <c r="P335" s="19"/>
      <c r="Q335" s="108">
        <v>0</v>
      </c>
      <c r="R335" s="108">
        <v>0</v>
      </c>
      <c r="S335" s="19">
        <v>0</v>
      </c>
      <c r="T335" s="19">
        <v>0</v>
      </c>
      <c r="U335" s="19"/>
      <c r="V335" s="19"/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>
        <v>0</v>
      </c>
      <c r="BB335" s="19">
        <v>0</v>
      </c>
      <c r="BC335" s="19"/>
      <c r="BD335" s="19"/>
      <c r="BE335" s="19"/>
      <c r="BF335" s="19"/>
      <c r="BG335" s="16">
        <f t="shared" si="20"/>
        <v>0</v>
      </c>
      <c r="BH335" s="16">
        <f t="shared" si="20"/>
        <v>0</v>
      </c>
      <c r="BI335" s="132">
        <f t="shared" si="21"/>
        <v>0</v>
      </c>
      <c r="BJ335" s="132">
        <f t="shared" si="22"/>
        <v>0</v>
      </c>
      <c r="BK335" s="105">
        <f t="shared" si="23"/>
        <v>0</v>
      </c>
      <c r="BL335" s="106"/>
      <c r="BM335" s="105"/>
      <c r="BN335" s="106"/>
    </row>
    <row r="336" spans="1:66" x14ac:dyDescent="0.3">
      <c r="A336" s="26">
        <v>74.190700000000007</v>
      </c>
      <c r="B336" s="107" t="s">
        <v>1367</v>
      </c>
      <c r="C336" s="19"/>
      <c r="D336" s="19"/>
      <c r="E336" s="20">
        <v>5992</v>
      </c>
      <c r="F336" s="21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/>
      <c r="P336" s="19"/>
      <c r="Q336" s="108">
        <v>0</v>
      </c>
      <c r="R336" s="108">
        <v>0</v>
      </c>
      <c r="S336" s="19">
        <v>0</v>
      </c>
      <c r="T336" s="19">
        <v>0</v>
      </c>
      <c r="U336" s="19"/>
      <c r="V336" s="19"/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>
        <v>0</v>
      </c>
      <c r="BB336" s="19">
        <v>0</v>
      </c>
      <c r="BC336" s="19"/>
      <c r="BD336" s="19"/>
      <c r="BE336" s="19"/>
      <c r="BF336" s="19"/>
      <c r="BG336" s="16">
        <f t="shared" si="20"/>
        <v>5992</v>
      </c>
      <c r="BH336" s="16">
        <f t="shared" si="20"/>
        <v>0</v>
      </c>
      <c r="BI336" s="132">
        <f t="shared" si="21"/>
        <v>5992</v>
      </c>
      <c r="BJ336" s="132">
        <f t="shared" si="22"/>
        <v>0</v>
      </c>
      <c r="BK336" s="105">
        <f t="shared" si="23"/>
        <v>0</v>
      </c>
      <c r="BL336" s="106"/>
      <c r="BM336" s="105"/>
      <c r="BN336" s="106"/>
    </row>
    <row r="337" spans="1:66" x14ac:dyDescent="0.3">
      <c r="A337" s="26">
        <v>74.200699999999998</v>
      </c>
      <c r="B337" s="107" t="s">
        <v>1368</v>
      </c>
      <c r="C337" s="19"/>
      <c r="D337" s="19"/>
      <c r="E337" s="19">
        <v>0</v>
      </c>
      <c r="F337" s="19">
        <v>0</v>
      </c>
      <c r="G337" s="19">
        <v>1367541</v>
      </c>
      <c r="H337" s="19">
        <v>0</v>
      </c>
      <c r="I337" s="19">
        <v>1367541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20">
        <v>1117562</v>
      </c>
      <c r="P337" s="21"/>
      <c r="Q337" s="109">
        <v>5100000</v>
      </c>
      <c r="R337" s="108">
        <v>0</v>
      </c>
      <c r="S337" s="20">
        <v>4998479</v>
      </c>
      <c r="T337" s="24">
        <v>0</v>
      </c>
      <c r="U337" s="19">
        <v>1040310</v>
      </c>
      <c r="V337" s="19"/>
      <c r="W337" s="19">
        <v>0</v>
      </c>
      <c r="X337" s="19">
        <v>0</v>
      </c>
      <c r="Y337" s="19">
        <v>298032</v>
      </c>
      <c r="Z337" s="19">
        <v>0</v>
      </c>
      <c r="AA337" s="21">
        <v>1687026</v>
      </c>
      <c r="AB337" s="21">
        <v>0</v>
      </c>
      <c r="AC337" s="19">
        <v>0</v>
      </c>
      <c r="AD337" s="19">
        <v>0</v>
      </c>
      <c r="AE337" s="19">
        <v>5315706</v>
      </c>
      <c r="AF337" s="19">
        <v>0</v>
      </c>
      <c r="AG337" s="20">
        <v>4186218</v>
      </c>
      <c r="AH337" s="21">
        <v>0</v>
      </c>
      <c r="AI337" s="21">
        <v>2452519</v>
      </c>
      <c r="AJ337" s="21">
        <v>0</v>
      </c>
      <c r="AK337" s="19">
        <v>0</v>
      </c>
      <c r="AL337" s="19">
        <v>0</v>
      </c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>
        <v>0</v>
      </c>
      <c r="BB337" s="19">
        <v>0</v>
      </c>
      <c r="BC337" s="19"/>
      <c r="BD337" s="19"/>
      <c r="BE337" s="19"/>
      <c r="BF337" s="19"/>
      <c r="BG337" s="16">
        <f t="shared" si="20"/>
        <v>28930934</v>
      </c>
      <c r="BH337" s="16">
        <f t="shared" si="20"/>
        <v>0</v>
      </c>
      <c r="BI337" s="132">
        <f t="shared" si="21"/>
        <v>28930934</v>
      </c>
      <c r="BJ337" s="132">
        <f t="shared" si="22"/>
        <v>0</v>
      </c>
      <c r="BK337" s="105">
        <f t="shared" si="23"/>
        <v>1687026</v>
      </c>
      <c r="BL337" s="106"/>
      <c r="BM337" s="105"/>
      <c r="BN337" s="106"/>
    </row>
    <row r="338" spans="1:66" x14ac:dyDescent="0.3">
      <c r="A338" s="26">
        <v>74.201700000000002</v>
      </c>
      <c r="B338" s="107" t="s">
        <v>1368</v>
      </c>
      <c r="C338" s="19"/>
      <c r="D338" s="19"/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/>
      <c r="P338" s="19"/>
      <c r="Q338" s="108">
        <v>0</v>
      </c>
      <c r="R338" s="108">
        <v>0</v>
      </c>
      <c r="S338" s="19">
        <v>0</v>
      </c>
      <c r="T338" s="19">
        <v>0</v>
      </c>
      <c r="U338" s="19"/>
      <c r="V338" s="19"/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>
        <v>0</v>
      </c>
      <c r="BB338" s="19">
        <v>0</v>
      </c>
      <c r="BC338" s="19"/>
      <c r="BD338" s="19"/>
      <c r="BE338" s="19"/>
      <c r="BF338" s="19"/>
      <c r="BG338" s="16">
        <f t="shared" si="20"/>
        <v>0</v>
      </c>
      <c r="BH338" s="16">
        <f t="shared" si="20"/>
        <v>0</v>
      </c>
      <c r="BI338" s="132">
        <f t="shared" si="21"/>
        <v>0</v>
      </c>
      <c r="BJ338" s="132">
        <f t="shared" si="22"/>
        <v>0</v>
      </c>
      <c r="BK338" s="105">
        <f t="shared" si="23"/>
        <v>0</v>
      </c>
      <c r="BL338" s="106"/>
      <c r="BM338" s="105"/>
      <c r="BN338" s="106"/>
    </row>
    <row r="339" spans="1:66" x14ac:dyDescent="0.3">
      <c r="A339" s="26">
        <v>74.210599999999999</v>
      </c>
      <c r="B339" s="107" t="s">
        <v>1369</v>
      </c>
      <c r="C339" s="19"/>
      <c r="D339" s="19"/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/>
      <c r="P339" s="19"/>
      <c r="Q339" s="108">
        <v>0</v>
      </c>
      <c r="R339" s="108">
        <v>0</v>
      </c>
      <c r="S339" s="19">
        <v>0</v>
      </c>
      <c r="T339" s="19">
        <v>0</v>
      </c>
      <c r="U339" s="19"/>
      <c r="V339" s="19"/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>
        <v>0</v>
      </c>
      <c r="BB339" s="19">
        <v>0</v>
      </c>
      <c r="BC339" s="19"/>
      <c r="BD339" s="19"/>
      <c r="BE339" s="19"/>
      <c r="BF339" s="19"/>
      <c r="BG339" s="16">
        <f t="shared" si="20"/>
        <v>0</v>
      </c>
      <c r="BH339" s="16">
        <f t="shared" si="20"/>
        <v>0</v>
      </c>
      <c r="BI339" s="132">
        <f t="shared" si="21"/>
        <v>0</v>
      </c>
      <c r="BJ339" s="132">
        <f t="shared" si="22"/>
        <v>0</v>
      </c>
      <c r="BK339" s="105">
        <f t="shared" si="23"/>
        <v>0</v>
      </c>
      <c r="BL339" s="106"/>
      <c r="BM339" s="105"/>
      <c r="BN339" s="106"/>
    </row>
    <row r="340" spans="1:66" x14ac:dyDescent="0.3">
      <c r="A340" s="26">
        <v>74.210699999999989</v>
      </c>
      <c r="B340" s="107" t="s">
        <v>1369</v>
      </c>
      <c r="C340" s="19">
        <v>9284180</v>
      </c>
      <c r="D340" s="19">
        <v>0</v>
      </c>
      <c r="E340" s="19">
        <v>0</v>
      </c>
      <c r="F340" s="19">
        <v>0</v>
      </c>
      <c r="G340" s="19">
        <v>2679750</v>
      </c>
      <c r="H340" s="19">
        <v>0</v>
      </c>
      <c r="I340" s="19">
        <v>2679750</v>
      </c>
      <c r="J340" s="19">
        <v>0</v>
      </c>
      <c r="K340" s="19">
        <v>0</v>
      </c>
      <c r="L340" s="19">
        <v>0</v>
      </c>
      <c r="M340" s="20">
        <v>9618157</v>
      </c>
      <c r="N340" s="21">
        <v>0</v>
      </c>
      <c r="O340" s="19"/>
      <c r="P340" s="19"/>
      <c r="Q340" s="108">
        <v>0</v>
      </c>
      <c r="R340" s="108">
        <v>0</v>
      </c>
      <c r="S340" s="19">
        <v>0</v>
      </c>
      <c r="T340" s="19">
        <v>0</v>
      </c>
      <c r="U340" s="19">
        <v>341922</v>
      </c>
      <c r="V340" s="19"/>
      <c r="W340" s="20">
        <v>2344834</v>
      </c>
      <c r="X340" s="21">
        <v>0</v>
      </c>
      <c r="Y340" s="19">
        <v>0</v>
      </c>
      <c r="Z340" s="19">
        <v>0</v>
      </c>
      <c r="AA340" s="19">
        <v>0</v>
      </c>
      <c r="AB340" s="19">
        <v>0</v>
      </c>
      <c r="AC340" s="20">
        <v>2608658</v>
      </c>
      <c r="AD340" s="21">
        <v>0</v>
      </c>
      <c r="AE340" s="19">
        <v>913753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20">
        <v>1716477</v>
      </c>
      <c r="AL340" s="21">
        <v>0</v>
      </c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>
        <v>0</v>
      </c>
      <c r="BB340" s="19">
        <v>0</v>
      </c>
      <c r="BC340" s="19"/>
      <c r="BD340" s="19"/>
      <c r="BE340" s="19"/>
      <c r="BF340" s="19"/>
      <c r="BG340" s="16">
        <f t="shared" si="20"/>
        <v>32187481</v>
      </c>
      <c r="BH340" s="16">
        <f t="shared" si="20"/>
        <v>0</v>
      </c>
      <c r="BI340" s="132">
        <f t="shared" si="21"/>
        <v>32187481</v>
      </c>
      <c r="BJ340" s="132">
        <f t="shared" si="22"/>
        <v>0</v>
      </c>
      <c r="BK340" s="105">
        <f t="shared" si="23"/>
        <v>0</v>
      </c>
      <c r="BL340" s="106"/>
      <c r="BM340" s="105"/>
      <c r="BN340" s="106"/>
    </row>
    <row r="341" spans="1:66" x14ac:dyDescent="0.3">
      <c r="A341" s="26">
        <v>74.220600000000005</v>
      </c>
      <c r="B341" s="107" t="s">
        <v>1370</v>
      </c>
      <c r="C341" s="19"/>
      <c r="D341" s="19"/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/>
      <c r="P341" s="19"/>
      <c r="Q341" s="108">
        <v>0</v>
      </c>
      <c r="R341" s="108">
        <v>0</v>
      </c>
      <c r="S341" s="19">
        <v>0</v>
      </c>
      <c r="T341" s="19">
        <v>0</v>
      </c>
      <c r="U341" s="19"/>
      <c r="V341" s="19"/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19">
        <v>0</v>
      </c>
      <c r="AI341" s="19">
        <v>0</v>
      </c>
      <c r="AJ341" s="19">
        <v>0</v>
      </c>
      <c r="AK341" s="19">
        <v>0</v>
      </c>
      <c r="AL341" s="19">
        <v>0</v>
      </c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>
        <v>0</v>
      </c>
      <c r="BB341" s="19">
        <v>0</v>
      </c>
      <c r="BC341" s="19"/>
      <c r="BD341" s="19"/>
      <c r="BE341" s="19"/>
      <c r="BF341" s="19"/>
      <c r="BG341" s="16">
        <f t="shared" si="20"/>
        <v>0</v>
      </c>
      <c r="BH341" s="16">
        <f t="shared" si="20"/>
        <v>0</v>
      </c>
      <c r="BI341" s="132">
        <f t="shared" si="21"/>
        <v>0</v>
      </c>
      <c r="BJ341" s="132">
        <f t="shared" si="22"/>
        <v>0</v>
      </c>
      <c r="BK341" s="105">
        <f t="shared" si="23"/>
        <v>0</v>
      </c>
      <c r="BL341" s="106"/>
      <c r="BM341" s="105"/>
      <c r="BN341" s="106"/>
    </row>
    <row r="342" spans="1:66" x14ac:dyDescent="0.3">
      <c r="A342" s="26">
        <v>74.220699999999994</v>
      </c>
      <c r="B342" s="107" t="s">
        <v>1371</v>
      </c>
      <c r="C342" s="19">
        <v>5604656</v>
      </c>
      <c r="D342" s="19">
        <v>0</v>
      </c>
      <c r="E342" s="19">
        <v>499739</v>
      </c>
      <c r="F342" s="19">
        <v>0</v>
      </c>
      <c r="G342" s="19">
        <v>3087594</v>
      </c>
      <c r="H342" s="19">
        <v>0</v>
      </c>
      <c r="I342" s="19">
        <v>3087594</v>
      </c>
      <c r="J342" s="19">
        <v>0</v>
      </c>
      <c r="K342" s="19">
        <v>0</v>
      </c>
      <c r="L342" s="19">
        <v>0</v>
      </c>
      <c r="M342" s="20">
        <v>1772562</v>
      </c>
      <c r="N342" s="21">
        <v>0</v>
      </c>
      <c r="O342" s="19"/>
      <c r="P342" s="19"/>
      <c r="Q342" s="108">
        <v>0</v>
      </c>
      <c r="R342" s="108">
        <v>0</v>
      </c>
      <c r="S342" s="20">
        <v>823875</v>
      </c>
      <c r="T342" s="24">
        <v>0</v>
      </c>
      <c r="U342" s="19">
        <v>1535269</v>
      </c>
      <c r="V342" s="19"/>
      <c r="W342" s="20">
        <v>1601787</v>
      </c>
      <c r="X342" s="21">
        <v>0</v>
      </c>
      <c r="Y342" s="19">
        <v>0</v>
      </c>
      <c r="Z342" s="19">
        <v>0</v>
      </c>
      <c r="AA342" s="19">
        <v>0</v>
      </c>
      <c r="AB342" s="19">
        <v>0</v>
      </c>
      <c r="AC342" s="20">
        <v>749404</v>
      </c>
      <c r="AD342" s="21">
        <v>0</v>
      </c>
      <c r="AE342" s="19">
        <v>0</v>
      </c>
      <c r="AF342" s="19">
        <v>0</v>
      </c>
      <c r="AG342" s="19">
        <v>0</v>
      </c>
      <c r="AH342" s="19">
        <v>0</v>
      </c>
      <c r="AI342" s="19">
        <v>0</v>
      </c>
      <c r="AJ342" s="19">
        <v>0</v>
      </c>
      <c r="AK342" s="19">
        <v>0</v>
      </c>
      <c r="AL342" s="19">
        <v>0</v>
      </c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>
        <v>0</v>
      </c>
      <c r="BB342" s="19">
        <v>0</v>
      </c>
      <c r="BC342" s="19"/>
      <c r="BD342" s="19"/>
      <c r="BE342" s="19"/>
      <c r="BF342" s="19"/>
      <c r="BG342" s="16">
        <f t="shared" si="20"/>
        <v>18762480</v>
      </c>
      <c r="BH342" s="16">
        <f t="shared" si="20"/>
        <v>0</v>
      </c>
      <c r="BI342" s="132">
        <f t="shared" si="21"/>
        <v>18762480</v>
      </c>
      <c r="BJ342" s="132">
        <f t="shared" si="22"/>
        <v>0</v>
      </c>
      <c r="BK342" s="105">
        <f t="shared" si="23"/>
        <v>0</v>
      </c>
      <c r="BL342" s="106"/>
      <c r="BM342" s="105"/>
      <c r="BN342" s="106"/>
    </row>
    <row r="343" spans="1:66" x14ac:dyDescent="0.3">
      <c r="A343" s="26">
        <v>74.300600000000003</v>
      </c>
      <c r="B343" s="107" t="s">
        <v>1372</v>
      </c>
      <c r="C343" s="19"/>
      <c r="D343" s="19"/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/>
      <c r="P343" s="19"/>
      <c r="Q343" s="108">
        <v>0</v>
      </c>
      <c r="R343" s="108">
        <v>0</v>
      </c>
      <c r="S343" s="19">
        <v>0</v>
      </c>
      <c r="T343" s="19">
        <v>0</v>
      </c>
      <c r="U343" s="19"/>
      <c r="V343" s="19"/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>
        <v>0</v>
      </c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>
        <v>0</v>
      </c>
      <c r="BB343" s="19">
        <v>0</v>
      </c>
      <c r="BC343" s="19"/>
      <c r="BD343" s="19"/>
      <c r="BE343" s="19"/>
      <c r="BF343" s="19"/>
      <c r="BG343" s="16">
        <f t="shared" si="20"/>
        <v>0</v>
      </c>
      <c r="BH343" s="16">
        <f t="shared" si="20"/>
        <v>0</v>
      </c>
      <c r="BI343" s="132">
        <f t="shared" si="21"/>
        <v>0</v>
      </c>
      <c r="BJ343" s="132">
        <f t="shared" si="22"/>
        <v>0</v>
      </c>
      <c r="BK343" s="105">
        <f t="shared" si="23"/>
        <v>0</v>
      </c>
      <c r="BL343" s="106"/>
      <c r="BM343" s="105"/>
      <c r="BN343" s="106"/>
    </row>
    <row r="344" spans="1:66" x14ac:dyDescent="0.3">
      <c r="A344" s="26">
        <v>74.300699999999992</v>
      </c>
      <c r="B344" s="107" t="s">
        <v>1373</v>
      </c>
      <c r="C344" s="19">
        <v>5515076</v>
      </c>
      <c r="D344" s="19">
        <v>0</v>
      </c>
      <c r="E344" s="20">
        <v>2189247</v>
      </c>
      <c r="F344" s="21">
        <v>0</v>
      </c>
      <c r="G344" s="19">
        <v>1969726</v>
      </c>
      <c r="H344" s="19">
        <v>0</v>
      </c>
      <c r="I344" s="19">
        <v>1969726</v>
      </c>
      <c r="J344" s="19">
        <v>0</v>
      </c>
      <c r="K344" s="19">
        <v>0</v>
      </c>
      <c r="L344" s="19">
        <v>0</v>
      </c>
      <c r="M344" s="20">
        <v>597613</v>
      </c>
      <c r="N344" s="21">
        <v>0</v>
      </c>
      <c r="O344" s="20">
        <v>293406</v>
      </c>
      <c r="P344" s="21"/>
      <c r="Q344" s="109">
        <v>3115000</v>
      </c>
      <c r="R344" s="108">
        <v>0</v>
      </c>
      <c r="S344" s="20">
        <v>1475398</v>
      </c>
      <c r="T344" s="24">
        <v>0</v>
      </c>
      <c r="U344" s="19">
        <v>814671</v>
      </c>
      <c r="V344" s="19"/>
      <c r="W344" s="20">
        <v>296608</v>
      </c>
      <c r="X344" s="21">
        <v>0</v>
      </c>
      <c r="Y344" s="19">
        <v>668520</v>
      </c>
      <c r="Z344" s="19">
        <v>0</v>
      </c>
      <c r="AA344" s="21">
        <v>499970</v>
      </c>
      <c r="AB344" s="21">
        <v>0</v>
      </c>
      <c r="AC344" s="20">
        <v>1667751</v>
      </c>
      <c r="AD344" s="21">
        <v>0</v>
      </c>
      <c r="AE344" s="19">
        <v>4516504</v>
      </c>
      <c r="AF344" s="19">
        <v>0</v>
      </c>
      <c r="AG344" s="20">
        <v>3662760</v>
      </c>
      <c r="AH344" s="21">
        <v>0</v>
      </c>
      <c r="AI344" s="21">
        <v>4280732</v>
      </c>
      <c r="AJ344" s="21">
        <v>0</v>
      </c>
      <c r="AK344" s="20">
        <v>1784919</v>
      </c>
      <c r="AL344" s="21">
        <v>0</v>
      </c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>
        <v>0</v>
      </c>
      <c r="BB344" s="19">
        <v>0</v>
      </c>
      <c r="BC344" s="19"/>
      <c r="BD344" s="19"/>
      <c r="BE344" s="19"/>
      <c r="BF344" s="19"/>
      <c r="BG344" s="16">
        <f t="shared" si="20"/>
        <v>35317627</v>
      </c>
      <c r="BH344" s="16">
        <f t="shared" si="20"/>
        <v>0</v>
      </c>
      <c r="BI344" s="132">
        <f t="shared" si="21"/>
        <v>35317627</v>
      </c>
      <c r="BJ344" s="132">
        <f t="shared" si="22"/>
        <v>0</v>
      </c>
      <c r="BK344" s="105">
        <f t="shared" si="23"/>
        <v>499970</v>
      </c>
      <c r="BL344" s="106"/>
      <c r="BM344" s="105"/>
      <c r="BN344" s="106"/>
    </row>
    <row r="345" spans="1:66" x14ac:dyDescent="0.3">
      <c r="A345" s="26">
        <v>74.310699999999997</v>
      </c>
      <c r="B345" s="107" t="s">
        <v>1374</v>
      </c>
      <c r="C345" s="19"/>
      <c r="D345" s="19"/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5950000</v>
      </c>
      <c r="L345" s="19">
        <v>0</v>
      </c>
      <c r="M345" s="20">
        <v>2857061</v>
      </c>
      <c r="N345" s="21">
        <v>0</v>
      </c>
      <c r="O345" s="19"/>
      <c r="P345" s="19"/>
      <c r="Q345" s="108">
        <v>0</v>
      </c>
      <c r="R345" s="108">
        <v>0</v>
      </c>
      <c r="S345" s="19">
        <v>0</v>
      </c>
      <c r="T345" s="19">
        <v>0</v>
      </c>
      <c r="U345" s="19"/>
      <c r="V345" s="19"/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>
        <v>0</v>
      </c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>
        <v>0</v>
      </c>
      <c r="BB345" s="19">
        <v>0</v>
      </c>
      <c r="BC345" s="19"/>
      <c r="BD345" s="19"/>
      <c r="BE345" s="19"/>
      <c r="BF345" s="19"/>
      <c r="BG345" s="16">
        <f t="shared" si="20"/>
        <v>8807061</v>
      </c>
      <c r="BH345" s="16">
        <f t="shared" si="20"/>
        <v>0</v>
      </c>
      <c r="BI345" s="132">
        <f t="shared" si="21"/>
        <v>8807061</v>
      </c>
      <c r="BJ345" s="132">
        <f t="shared" si="22"/>
        <v>0</v>
      </c>
      <c r="BK345" s="105">
        <f t="shared" si="23"/>
        <v>0</v>
      </c>
      <c r="BL345" s="106"/>
      <c r="BM345" s="105"/>
      <c r="BN345" s="106"/>
    </row>
    <row r="346" spans="1:66" x14ac:dyDescent="0.3">
      <c r="A346" s="26">
        <v>74.510599999999997</v>
      </c>
      <c r="B346" s="107" t="s">
        <v>1375</v>
      </c>
      <c r="C346" s="19"/>
      <c r="D346" s="19"/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/>
      <c r="P346" s="19"/>
      <c r="Q346" s="109">
        <v>87674</v>
      </c>
      <c r="R346" s="108">
        <v>0</v>
      </c>
      <c r="S346" s="19">
        <v>0</v>
      </c>
      <c r="T346" s="19">
        <v>0</v>
      </c>
      <c r="U346" s="19"/>
      <c r="V346" s="19"/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>
        <v>0</v>
      </c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>
        <v>0</v>
      </c>
      <c r="BB346" s="19">
        <v>0</v>
      </c>
      <c r="BC346" s="19"/>
      <c r="BD346" s="19"/>
      <c r="BE346" s="19"/>
      <c r="BF346" s="19"/>
      <c r="BG346" s="16">
        <f t="shared" si="20"/>
        <v>87674</v>
      </c>
      <c r="BH346" s="16">
        <f t="shared" si="20"/>
        <v>0</v>
      </c>
      <c r="BI346" s="132">
        <f t="shared" si="21"/>
        <v>87674</v>
      </c>
      <c r="BJ346" s="132">
        <f t="shared" si="22"/>
        <v>0</v>
      </c>
      <c r="BK346" s="105">
        <f t="shared" si="23"/>
        <v>0</v>
      </c>
      <c r="BL346" s="106"/>
      <c r="BM346" s="105"/>
      <c r="BN346" s="106"/>
    </row>
    <row r="347" spans="1:66" x14ac:dyDescent="0.3">
      <c r="A347" s="26">
        <v>74.5107</v>
      </c>
      <c r="B347" s="107" t="s">
        <v>1375</v>
      </c>
      <c r="C347" s="19">
        <v>9065699.7599999998</v>
      </c>
      <c r="D347" s="19">
        <v>0</v>
      </c>
      <c r="E347" s="20">
        <v>5133317.55</v>
      </c>
      <c r="F347" s="21">
        <v>0</v>
      </c>
      <c r="G347" s="19">
        <v>9382865.9200002942</v>
      </c>
      <c r="H347" s="19">
        <v>0</v>
      </c>
      <c r="I347" s="19">
        <v>9382865.9200002942</v>
      </c>
      <c r="J347" s="19">
        <v>0</v>
      </c>
      <c r="K347" s="19">
        <v>3854097.4899999998</v>
      </c>
      <c r="L347" s="19">
        <v>0</v>
      </c>
      <c r="M347" s="20">
        <v>9094473.9500000011</v>
      </c>
      <c r="N347" s="21">
        <v>0</v>
      </c>
      <c r="O347" s="20">
        <v>4896210.21</v>
      </c>
      <c r="P347" s="21"/>
      <c r="Q347" s="109">
        <v>28175975.439999998</v>
      </c>
      <c r="R347" s="108">
        <v>0</v>
      </c>
      <c r="S347" s="20">
        <v>5330288.2600000007</v>
      </c>
      <c r="T347" s="24">
        <v>0</v>
      </c>
      <c r="U347" s="19">
        <v>9347222.4799999986</v>
      </c>
      <c r="V347" s="19"/>
      <c r="W347" s="20">
        <v>10633677.320000002</v>
      </c>
      <c r="X347" s="21">
        <v>0</v>
      </c>
      <c r="Y347" s="19">
        <v>7508256.9299999997</v>
      </c>
      <c r="Z347" s="19">
        <v>0</v>
      </c>
      <c r="AA347" s="21">
        <v>8079659.1999999993</v>
      </c>
      <c r="AB347" s="21">
        <v>0</v>
      </c>
      <c r="AC347" s="20">
        <v>6298254.9100000011</v>
      </c>
      <c r="AD347" s="21">
        <v>0</v>
      </c>
      <c r="AE347" s="19">
        <v>6648359.1499999994</v>
      </c>
      <c r="AF347" s="19">
        <v>0</v>
      </c>
      <c r="AG347" s="20">
        <v>15237359.48</v>
      </c>
      <c r="AH347" s="21">
        <v>0</v>
      </c>
      <c r="AI347" s="21">
        <v>7945091.8099999996</v>
      </c>
      <c r="AJ347" s="21">
        <v>0</v>
      </c>
      <c r="AK347" s="20">
        <v>7078449.9800000004</v>
      </c>
      <c r="AL347" s="21">
        <v>0</v>
      </c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>
        <v>0</v>
      </c>
      <c r="BB347" s="19">
        <v>0</v>
      </c>
      <c r="BC347" s="19"/>
      <c r="BD347" s="19"/>
      <c r="BE347" s="19"/>
      <c r="BF347" s="19"/>
      <c r="BG347" s="16">
        <f t="shared" si="20"/>
        <v>163092125.76000062</v>
      </c>
      <c r="BH347" s="16">
        <f t="shared" si="20"/>
        <v>0</v>
      </c>
      <c r="BI347" s="132">
        <f t="shared" si="21"/>
        <v>163092125.76000062</v>
      </c>
      <c r="BJ347" s="132">
        <f t="shared" si="22"/>
        <v>0</v>
      </c>
      <c r="BK347" s="105">
        <f t="shared" si="23"/>
        <v>8079659.1999999993</v>
      </c>
      <c r="BL347" s="106"/>
      <c r="BM347" s="105"/>
      <c r="BN347" s="106"/>
    </row>
    <row r="348" spans="1:66" x14ac:dyDescent="0.3">
      <c r="A348" s="26">
        <v>74.511700000000005</v>
      </c>
      <c r="B348" s="107" t="s">
        <v>1376</v>
      </c>
      <c r="C348" s="19"/>
      <c r="D348" s="19"/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/>
      <c r="P348" s="19"/>
      <c r="Q348" s="108">
        <v>0</v>
      </c>
      <c r="R348" s="108">
        <v>0</v>
      </c>
      <c r="S348" s="19">
        <v>0</v>
      </c>
      <c r="T348" s="19">
        <v>0</v>
      </c>
      <c r="U348" s="19"/>
      <c r="V348" s="19"/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19">
        <v>0</v>
      </c>
      <c r="AI348" s="19">
        <v>0</v>
      </c>
      <c r="AJ348" s="19">
        <v>0</v>
      </c>
      <c r="AK348" s="19">
        <v>0</v>
      </c>
      <c r="AL348" s="19">
        <v>0</v>
      </c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>
        <v>0</v>
      </c>
      <c r="BB348" s="19">
        <v>0</v>
      </c>
      <c r="BC348" s="19"/>
      <c r="BD348" s="19"/>
      <c r="BE348" s="19"/>
      <c r="BF348" s="19"/>
      <c r="BG348" s="16">
        <f t="shared" si="20"/>
        <v>0</v>
      </c>
      <c r="BH348" s="16">
        <f t="shared" si="20"/>
        <v>0</v>
      </c>
      <c r="BI348" s="132">
        <f t="shared" si="21"/>
        <v>0</v>
      </c>
      <c r="BJ348" s="132">
        <f t="shared" si="22"/>
        <v>0</v>
      </c>
      <c r="BK348" s="105">
        <f t="shared" si="23"/>
        <v>0</v>
      </c>
      <c r="BL348" s="106"/>
      <c r="BM348" s="105"/>
      <c r="BN348" s="106"/>
    </row>
    <row r="349" spans="1:66" x14ac:dyDescent="0.3">
      <c r="A349" s="26">
        <v>74.601699999999994</v>
      </c>
      <c r="B349" s="107" t="s">
        <v>1377</v>
      </c>
      <c r="C349" s="19">
        <v>0</v>
      </c>
      <c r="D349" s="19">
        <v>0</v>
      </c>
      <c r="E349" s="20">
        <v>222490</v>
      </c>
      <c r="F349" s="21">
        <v>0</v>
      </c>
      <c r="G349" s="19">
        <v>44450</v>
      </c>
      <c r="H349" s="19">
        <v>0</v>
      </c>
      <c r="I349" s="19">
        <v>44450</v>
      </c>
      <c r="J349" s="19">
        <v>0</v>
      </c>
      <c r="K349" s="19">
        <v>0</v>
      </c>
      <c r="L349" s="19">
        <v>0</v>
      </c>
      <c r="M349" s="20">
        <v>89012</v>
      </c>
      <c r="N349" s="21">
        <v>0</v>
      </c>
      <c r="O349" s="20">
        <v>9265.34</v>
      </c>
      <c r="P349" s="21"/>
      <c r="Q349" s="109">
        <v>24900</v>
      </c>
      <c r="R349" s="108">
        <v>0</v>
      </c>
      <c r="S349" s="20">
        <v>25000</v>
      </c>
      <c r="T349" s="24">
        <v>0</v>
      </c>
      <c r="U349" s="19">
        <v>43500</v>
      </c>
      <c r="V349" s="19"/>
      <c r="W349" s="20">
        <v>9000</v>
      </c>
      <c r="X349" s="21">
        <v>0</v>
      </c>
      <c r="Y349" s="19">
        <v>49700</v>
      </c>
      <c r="Z349" s="19">
        <v>0</v>
      </c>
      <c r="AA349" s="21">
        <v>12750</v>
      </c>
      <c r="AB349" s="21">
        <v>0</v>
      </c>
      <c r="AC349" s="20">
        <v>35640</v>
      </c>
      <c r="AD349" s="21">
        <v>0</v>
      </c>
      <c r="AE349" s="19">
        <v>85220</v>
      </c>
      <c r="AF349" s="19">
        <v>0</v>
      </c>
      <c r="AG349" s="19">
        <v>0</v>
      </c>
      <c r="AH349" s="19">
        <v>0</v>
      </c>
      <c r="AI349" s="21">
        <v>72810</v>
      </c>
      <c r="AJ349" s="21">
        <v>0</v>
      </c>
      <c r="AK349" s="19">
        <v>0</v>
      </c>
      <c r="AL349" s="19">
        <v>0</v>
      </c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>
        <v>0</v>
      </c>
      <c r="BB349" s="19">
        <v>0</v>
      </c>
      <c r="BC349" s="19"/>
      <c r="BD349" s="19"/>
      <c r="BE349" s="19"/>
      <c r="BF349" s="19"/>
      <c r="BG349" s="16">
        <f t="shared" si="20"/>
        <v>768187.34000000008</v>
      </c>
      <c r="BH349" s="16">
        <f t="shared" si="20"/>
        <v>0</v>
      </c>
      <c r="BI349" s="132">
        <f t="shared" si="21"/>
        <v>768187.34000000008</v>
      </c>
      <c r="BJ349" s="132">
        <f t="shared" si="22"/>
        <v>0</v>
      </c>
      <c r="BK349" s="105">
        <f t="shared" si="23"/>
        <v>12750</v>
      </c>
      <c r="BL349" s="106"/>
      <c r="BM349" s="105"/>
      <c r="BN349" s="106"/>
    </row>
    <row r="350" spans="1:66" x14ac:dyDescent="0.3">
      <c r="A350" s="26">
        <v>74.701699999999988</v>
      </c>
      <c r="B350" s="107" t="s">
        <v>1378</v>
      </c>
      <c r="C350" s="19"/>
      <c r="D350" s="19"/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/>
      <c r="P350" s="19"/>
      <c r="Q350" s="108">
        <v>0</v>
      </c>
      <c r="R350" s="108">
        <v>0</v>
      </c>
      <c r="S350" s="19">
        <v>0</v>
      </c>
      <c r="T350" s="19">
        <v>0</v>
      </c>
      <c r="U350" s="19"/>
      <c r="V350" s="19"/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>
        <v>0</v>
      </c>
      <c r="AM350" s="19">
        <v>1298</v>
      </c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>
        <v>0</v>
      </c>
      <c r="BB350" s="19">
        <v>0</v>
      </c>
      <c r="BC350" s="19"/>
      <c r="BD350" s="19"/>
      <c r="BE350" s="19"/>
      <c r="BF350" s="19"/>
      <c r="BG350" s="16">
        <f t="shared" si="20"/>
        <v>1298</v>
      </c>
      <c r="BH350" s="16">
        <f t="shared" si="20"/>
        <v>0</v>
      </c>
      <c r="BI350" s="132">
        <f t="shared" si="21"/>
        <v>1298</v>
      </c>
      <c r="BJ350" s="132">
        <f t="shared" si="22"/>
        <v>0</v>
      </c>
      <c r="BK350" s="105">
        <f t="shared" si="23"/>
        <v>0</v>
      </c>
      <c r="BL350" s="106"/>
      <c r="BM350" s="105"/>
      <c r="BN350" s="106"/>
    </row>
    <row r="351" spans="1:66" x14ac:dyDescent="0.3">
      <c r="A351" s="26">
        <v>74.801699999999997</v>
      </c>
      <c r="B351" s="107" t="s">
        <v>1379</v>
      </c>
      <c r="C351" s="19">
        <v>0</v>
      </c>
      <c r="D351" s="19">
        <v>0</v>
      </c>
      <c r="E351" s="20">
        <v>86891</v>
      </c>
      <c r="F351" s="21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2499</v>
      </c>
      <c r="L351" s="19">
        <v>0</v>
      </c>
      <c r="M351" s="19">
        <v>0</v>
      </c>
      <c r="N351" s="19">
        <v>0</v>
      </c>
      <c r="O351" s="19"/>
      <c r="P351" s="19"/>
      <c r="Q351" s="109">
        <v>37979</v>
      </c>
      <c r="R351" s="108">
        <v>0</v>
      </c>
      <c r="S351" s="19">
        <v>0</v>
      </c>
      <c r="T351" s="19">
        <v>0</v>
      </c>
      <c r="U351" s="19"/>
      <c r="V351" s="19"/>
      <c r="W351" s="20">
        <v>5844</v>
      </c>
      <c r="X351" s="21">
        <v>0</v>
      </c>
      <c r="Y351" s="19">
        <v>0</v>
      </c>
      <c r="Z351" s="19">
        <v>0</v>
      </c>
      <c r="AA351" s="19">
        <v>0</v>
      </c>
      <c r="AB351" s="19">
        <v>0</v>
      </c>
      <c r="AC351" s="20">
        <v>20095</v>
      </c>
      <c r="AD351" s="21">
        <v>0</v>
      </c>
      <c r="AE351" s="19">
        <v>0</v>
      </c>
      <c r="AF351" s="19">
        <v>0</v>
      </c>
      <c r="AG351" s="19">
        <v>0</v>
      </c>
      <c r="AH351" s="19">
        <v>0</v>
      </c>
      <c r="AI351" s="19">
        <v>0</v>
      </c>
      <c r="AJ351" s="19">
        <v>0</v>
      </c>
      <c r="AK351" s="19">
        <v>0</v>
      </c>
      <c r="AL351" s="19">
        <v>0</v>
      </c>
      <c r="AM351" s="19"/>
      <c r="AN351" s="19"/>
      <c r="AO351" s="19"/>
      <c r="AP351" s="19"/>
      <c r="AQ351" s="20">
        <v>9299</v>
      </c>
      <c r="AR351" s="21">
        <v>0</v>
      </c>
      <c r="AS351" s="19"/>
      <c r="AT351" s="19"/>
      <c r="AU351" s="19"/>
      <c r="AV351" s="19"/>
      <c r="AW351" s="19"/>
      <c r="AX351" s="19"/>
      <c r="AY351" s="19"/>
      <c r="AZ351" s="19"/>
      <c r="BA351" s="19">
        <v>0</v>
      </c>
      <c r="BB351" s="19">
        <v>0</v>
      </c>
      <c r="BC351" s="19"/>
      <c r="BD351" s="19"/>
      <c r="BE351" s="19"/>
      <c r="BF351" s="19"/>
      <c r="BG351" s="16">
        <f t="shared" si="20"/>
        <v>162607</v>
      </c>
      <c r="BH351" s="16">
        <f t="shared" si="20"/>
        <v>0</v>
      </c>
      <c r="BI351" s="132">
        <f t="shared" si="21"/>
        <v>162607</v>
      </c>
      <c r="BJ351" s="132">
        <f t="shared" si="22"/>
        <v>0</v>
      </c>
      <c r="BK351" s="105">
        <f t="shared" si="23"/>
        <v>0</v>
      </c>
      <c r="BL351" s="106"/>
      <c r="BM351" s="105"/>
      <c r="BN351" s="106"/>
    </row>
    <row r="352" spans="1:66" x14ac:dyDescent="0.3">
      <c r="A352" s="26">
        <v>74.802700000000002</v>
      </c>
      <c r="B352" s="107" t="s">
        <v>1380</v>
      </c>
      <c r="C352" s="19"/>
      <c r="D352" s="19"/>
      <c r="E352" s="20">
        <v>361776</v>
      </c>
      <c r="F352" s="21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20">
        <v>30437</v>
      </c>
      <c r="N352" s="21">
        <v>0</v>
      </c>
      <c r="O352" s="19"/>
      <c r="P352" s="19"/>
      <c r="Q352" s="108">
        <v>0</v>
      </c>
      <c r="R352" s="108">
        <v>0</v>
      </c>
      <c r="S352" s="19">
        <v>0</v>
      </c>
      <c r="T352" s="19">
        <v>0</v>
      </c>
      <c r="U352" s="19">
        <v>212537</v>
      </c>
      <c r="V352" s="19"/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19">
        <v>0</v>
      </c>
      <c r="AI352" s="21">
        <v>375948</v>
      </c>
      <c r="AJ352" s="21">
        <v>0</v>
      </c>
      <c r="AK352" s="19">
        <v>0</v>
      </c>
      <c r="AL352" s="19">
        <v>0</v>
      </c>
      <c r="AM352" s="19">
        <v>66980</v>
      </c>
      <c r="AN352" s="19"/>
      <c r="AO352" s="19">
        <v>39960</v>
      </c>
      <c r="AP352" s="19"/>
      <c r="AQ352" s="20">
        <v>62814</v>
      </c>
      <c r="AR352" s="21">
        <v>0</v>
      </c>
      <c r="AS352" s="19"/>
      <c r="AT352" s="19"/>
      <c r="AU352" s="19">
        <v>44684</v>
      </c>
      <c r="AV352" s="19">
        <v>0</v>
      </c>
      <c r="AW352" s="19">
        <v>67452</v>
      </c>
      <c r="AX352" s="19"/>
      <c r="AY352" s="19"/>
      <c r="AZ352" s="19"/>
      <c r="BA352" s="19">
        <v>0</v>
      </c>
      <c r="BB352" s="19">
        <v>0</v>
      </c>
      <c r="BC352" s="19"/>
      <c r="BD352" s="19"/>
      <c r="BE352" s="19"/>
      <c r="BF352" s="19"/>
      <c r="BG352" s="16">
        <f t="shared" si="20"/>
        <v>1262588</v>
      </c>
      <c r="BH352" s="16">
        <f t="shared" si="20"/>
        <v>0</v>
      </c>
      <c r="BI352" s="132">
        <f t="shared" si="21"/>
        <v>1262588</v>
      </c>
      <c r="BJ352" s="132">
        <f t="shared" si="22"/>
        <v>0</v>
      </c>
      <c r="BK352" s="105">
        <f t="shared" si="23"/>
        <v>0</v>
      </c>
      <c r="BL352" s="106"/>
      <c r="BM352" s="105"/>
      <c r="BN352" s="106"/>
    </row>
    <row r="353" spans="1:66" x14ac:dyDescent="0.3">
      <c r="A353" s="26">
        <v>75.110600000000005</v>
      </c>
      <c r="B353" s="107" t="s">
        <v>1381</v>
      </c>
      <c r="C353" s="19"/>
      <c r="D353" s="19"/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/>
      <c r="P353" s="19"/>
      <c r="Q353" s="108">
        <v>0</v>
      </c>
      <c r="R353" s="108">
        <v>0</v>
      </c>
      <c r="S353" s="19">
        <v>0</v>
      </c>
      <c r="T353" s="19">
        <v>0</v>
      </c>
      <c r="U353" s="19"/>
      <c r="V353" s="19"/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19">
        <v>0</v>
      </c>
      <c r="AI353" s="19">
        <v>0</v>
      </c>
      <c r="AJ353" s="19">
        <v>0</v>
      </c>
      <c r="AK353" s="19">
        <v>0</v>
      </c>
      <c r="AL353" s="19">
        <v>0</v>
      </c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>
        <v>0</v>
      </c>
      <c r="BB353" s="19">
        <v>0</v>
      </c>
      <c r="BC353" s="19"/>
      <c r="BD353" s="19"/>
      <c r="BE353" s="19"/>
      <c r="BF353" s="19"/>
      <c r="BG353" s="16">
        <f t="shared" si="20"/>
        <v>0</v>
      </c>
      <c r="BH353" s="16">
        <f t="shared" si="20"/>
        <v>0</v>
      </c>
      <c r="BI353" s="133">
        <f t="shared" si="21"/>
        <v>0</v>
      </c>
      <c r="BJ353" s="133">
        <f t="shared" si="22"/>
        <v>0</v>
      </c>
      <c r="BK353" s="105">
        <f t="shared" si="23"/>
        <v>0</v>
      </c>
      <c r="BL353" s="106"/>
      <c r="BM353" s="105"/>
      <c r="BN353" s="106"/>
    </row>
    <row r="354" spans="1:66" x14ac:dyDescent="0.3">
      <c r="A354" s="26">
        <v>75.110699999999994</v>
      </c>
      <c r="B354" s="107" t="s">
        <v>1382</v>
      </c>
      <c r="C354" s="19"/>
      <c r="D354" s="19"/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20">
        <v>1888350</v>
      </c>
      <c r="N354" s="21">
        <v>0</v>
      </c>
      <c r="O354" s="19"/>
      <c r="P354" s="19"/>
      <c r="Q354" s="108">
        <v>0</v>
      </c>
      <c r="R354" s="108">
        <v>0</v>
      </c>
      <c r="S354" s="20">
        <v>1769440</v>
      </c>
      <c r="T354" s="24">
        <v>0</v>
      </c>
      <c r="U354" s="19"/>
      <c r="V354" s="19"/>
      <c r="W354" s="20">
        <v>560810</v>
      </c>
      <c r="X354" s="21">
        <v>0</v>
      </c>
      <c r="Y354" s="19">
        <v>0</v>
      </c>
      <c r="Z354" s="19">
        <v>0</v>
      </c>
      <c r="AA354" s="19">
        <v>0</v>
      </c>
      <c r="AB354" s="19">
        <v>0</v>
      </c>
      <c r="AC354" s="20">
        <v>3297571</v>
      </c>
      <c r="AD354" s="21">
        <v>0</v>
      </c>
      <c r="AE354" s="19">
        <v>0</v>
      </c>
      <c r="AF354" s="19">
        <v>0</v>
      </c>
      <c r="AG354" s="19">
        <v>0</v>
      </c>
      <c r="AH354" s="19">
        <v>0</v>
      </c>
      <c r="AI354" s="21">
        <v>252538</v>
      </c>
      <c r="AJ354" s="21">
        <v>0</v>
      </c>
      <c r="AK354" s="19">
        <v>0</v>
      </c>
      <c r="AL354" s="19">
        <v>0</v>
      </c>
      <c r="AM354" s="19">
        <v>4140479</v>
      </c>
      <c r="AN354" s="19"/>
      <c r="AO354" s="19"/>
      <c r="AP354" s="19"/>
      <c r="AQ354" s="20">
        <v>100500</v>
      </c>
      <c r="AR354" s="21">
        <v>0</v>
      </c>
      <c r="AS354" s="19"/>
      <c r="AT354" s="19"/>
      <c r="AU354" s="19"/>
      <c r="AV354" s="19"/>
      <c r="AW354" s="19"/>
      <c r="AX354" s="19"/>
      <c r="AY354" s="19"/>
      <c r="AZ354" s="19"/>
      <c r="BA354" s="19">
        <v>0</v>
      </c>
      <c r="BB354" s="19">
        <v>0</v>
      </c>
      <c r="BC354" s="19"/>
      <c r="BD354" s="19"/>
      <c r="BE354" s="19"/>
      <c r="BF354" s="19"/>
      <c r="BG354" s="16">
        <f t="shared" si="20"/>
        <v>12009688</v>
      </c>
      <c r="BH354" s="16">
        <f t="shared" si="20"/>
        <v>0</v>
      </c>
      <c r="BI354" s="133">
        <f t="shared" si="21"/>
        <v>12009688</v>
      </c>
      <c r="BJ354" s="133">
        <f t="shared" si="22"/>
        <v>0</v>
      </c>
      <c r="BK354" s="105">
        <f t="shared" si="23"/>
        <v>0</v>
      </c>
      <c r="BL354" s="106"/>
      <c r="BM354" s="105"/>
      <c r="BN354" s="106"/>
    </row>
    <row r="355" spans="1:66" ht="31.5" x14ac:dyDescent="0.3">
      <c r="A355" s="26">
        <v>75.113699999999994</v>
      </c>
      <c r="B355" s="107" t="s">
        <v>1383</v>
      </c>
      <c r="C355" s="19"/>
      <c r="D355" s="19"/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/>
      <c r="P355" s="19"/>
      <c r="Q355" s="108">
        <v>0</v>
      </c>
      <c r="R355" s="108">
        <v>0</v>
      </c>
      <c r="S355" s="19">
        <v>0</v>
      </c>
      <c r="T355" s="19">
        <v>0</v>
      </c>
      <c r="U355" s="19"/>
      <c r="V355" s="19"/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>
        <v>0</v>
      </c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>
        <v>0</v>
      </c>
      <c r="BB355" s="19">
        <v>0</v>
      </c>
      <c r="BC355" s="19"/>
      <c r="BD355" s="19"/>
      <c r="BE355" s="19"/>
      <c r="BF355" s="19"/>
      <c r="BG355" s="16">
        <f t="shared" si="20"/>
        <v>0</v>
      </c>
      <c r="BH355" s="16">
        <f t="shared" si="20"/>
        <v>0</v>
      </c>
      <c r="BI355" s="133">
        <f t="shared" si="21"/>
        <v>0</v>
      </c>
      <c r="BJ355" s="133">
        <f t="shared" si="22"/>
        <v>0</v>
      </c>
      <c r="BK355" s="105">
        <f t="shared" si="23"/>
        <v>0</v>
      </c>
      <c r="BL355" s="106"/>
      <c r="BM355" s="105"/>
      <c r="BN355" s="106"/>
    </row>
    <row r="356" spans="1:66" x14ac:dyDescent="0.3">
      <c r="A356" s="26">
        <v>75.114699999999999</v>
      </c>
      <c r="B356" s="107" t="s">
        <v>1363</v>
      </c>
      <c r="C356" s="19">
        <v>4648133</v>
      </c>
      <c r="D356" s="19">
        <v>0</v>
      </c>
      <c r="E356" s="20">
        <v>3152061</v>
      </c>
      <c r="F356" s="21">
        <v>0</v>
      </c>
      <c r="G356" s="19">
        <v>2241490</v>
      </c>
      <c r="H356" s="19">
        <v>0</v>
      </c>
      <c r="I356" s="19">
        <v>2241490</v>
      </c>
      <c r="J356" s="19">
        <v>0</v>
      </c>
      <c r="K356" s="19">
        <v>0</v>
      </c>
      <c r="L356" s="19">
        <v>0</v>
      </c>
      <c r="M356" s="20">
        <v>1160214</v>
      </c>
      <c r="N356" s="21">
        <v>0</v>
      </c>
      <c r="O356" s="20">
        <v>1141215</v>
      </c>
      <c r="P356" s="21"/>
      <c r="Q356" s="109">
        <v>1500930</v>
      </c>
      <c r="R356" s="108">
        <v>0</v>
      </c>
      <c r="S356" s="20">
        <v>1511280</v>
      </c>
      <c r="T356" s="24">
        <v>0</v>
      </c>
      <c r="U356" s="19">
        <v>463920</v>
      </c>
      <c r="V356" s="19"/>
      <c r="W356" s="20">
        <v>2107610</v>
      </c>
      <c r="X356" s="21">
        <v>0</v>
      </c>
      <c r="Y356" s="19">
        <v>0</v>
      </c>
      <c r="Z356" s="19">
        <v>0</v>
      </c>
      <c r="AA356" s="21">
        <v>1308472</v>
      </c>
      <c r="AB356" s="21">
        <v>0</v>
      </c>
      <c r="AC356" s="20">
        <v>1136852</v>
      </c>
      <c r="AD356" s="21">
        <v>0</v>
      </c>
      <c r="AE356" s="19">
        <v>0</v>
      </c>
      <c r="AF356" s="19">
        <v>0</v>
      </c>
      <c r="AG356" s="20">
        <v>804940</v>
      </c>
      <c r="AH356" s="21">
        <v>0</v>
      </c>
      <c r="AI356" s="21">
        <v>2098948</v>
      </c>
      <c r="AJ356" s="21">
        <v>0</v>
      </c>
      <c r="AK356" s="19">
        <v>0</v>
      </c>
      <c r="AL356" s="19">
        <v>0</v>
      </c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>
        <v>0</v>
      </c>
      <c r="BB356" s="19">
        <v>0</v>
      </c>
      <c r="BC356" s="19"/>
      <c r="BD356" s="19"/>
      <c r="BE356" s="19"/>
      <c r="BF356" s="19"/>
      <c r="BG356" s="16">
        <f t="shared" si="20"/>
        <v>25517555</v>
      </c>
      <c r="BH356" s="16">
        <f t="shared" si="20"/>
        <v>0</v>
      </c>
      <c r="BI356" s="133">
        <f t="shared" si="21"/>
        <v>25517555</v>
      </c>
      <c r="BJ356" s="133">
        <f t="shared" si="22"/>
        <v>0</v>
      </c>
      <c r="BK356" s="105">
        <f t="shared" si="23"/>
        <v>1308472</v>
      </c>
      <c r="BL356" s="106"/>
      <c r="BM356" s="105"/>
      <c r="BN356" s="106"/>
    </row>
    <row r="357" spans="1:66" x14ac:dyDescent="0.3">
      <c r="A357" s="26">
        <v>75.115600000000001</v>
      </c>
      <c r="B357" s="107" t="s">
        <v>1384</v>
      </c>
      <c r="C357" s="19"/>
      <c r="D357" s="19"/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/>
      <c r="P357" s="19"/>
      <c r="Q357" s="108">
        <v>0</v>
      </c>
      <c r="R357" s="108">
        <v>0</v>
      </c>
      <c r="S357" s="19">
        <v>0</v>
      </c>
      <c r="T357" s="19">
        <v>0</v>
      </c>
      <c r="U357" s="19"/>
      <c r="V357" s="19"/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19">
        <v>0</v>
      </c>
      <c r="AI357" s="19">
        <v>0</v>
      </c>
      <c r="AJ357" s="19">
        <v>0</v>
      </c>
      <c r="AK357" s="19">
        <v>0</v>
      </c>
      <c r="AL357" s="19">
        <v>0</v>
      </c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>
        <v>0</v>
      </c>
      <c r="BB357" s="19">
        <v>0</v>
      </c>
      <c r="BC357" s="19"/>
      <c r="BD357" s="19"/>
      <c r="BE357" s="19"/>
      <c r="BF357" s="19"/>
      <c r="BG357" s="16">
        <f t="shared" si="20"/>
        <v>0</v>
      </c>
      <c r="BH357" s="16">
        <f t="shared" si="20"/>
        <v>0</v>
      </c>
      <c r="BI357" s="133">
        <f t="shared" si="21"/>
        <v>0</v>
      </c>
      <c r="BJ357" s="133">
        <f t="shared" si="22"/>
        <v>0</v>
      </c>
      <c r="BK357" s="105">
        <f t="shared" si="23"/>
        <v>0</v>
      </c>
      <c r="BL357" s="106"/>
      <c r="BM357" s="105"/>
      <c r="BN357" s="106"/>
    </row>
    <row r="358" spans="1:66" x14ac:dyDescent="0.3">
      <c r="A358" s="26">
        <v>75.11569999999999</v>
      </c>
      <c r="B358" s="107" t="s">
        <v>1384</v>
      </c>
      <c r="C358" s="19">
        <v>136210818</v>
      </c>
      <c r="D358" s="19">
        <v>0</v>
      </c>
      <c r="E358" s="20">
        <v>91211003</v>
      </c>
      <c r="F358" s="21">
        <v>0</v>
      </c>
      <c r="G358" s="19">
        <v>42004259</v>
      </c>
      <c r="H358" s="19">
        <v>0</v>
      </c>
      <c r="I358" s="19">
        <v>42004259</v>
      </c>
      <c r="J358" s="19">
        <v>0</v>
      </c>
      <c r="K358" s="19">
        <v>10718080</v>
      </c>
      <c r="L358" s="19">
        <v>0</v>
      </c>
      <c r="M358" s="20">
        <v>33665992</v>
      </c>
      <c r="N358" s="21">
        <v>0</v>
      </c>
      <c r="O358" s="20">
        <v>35392395</v>
      </c>
      <c r="P358" s="21"/>
      <c r="Q358" s="109">
        <v>49441488</v>
      </c>
      <c r="R358" s="108">
        <v>0</v>
      </c>
      <c r="S358" s="20">
        <v>57189063</v>
      </c>
      <c r="T358" s="24">
        <v>0</v>
      </c>
      <c r="U358" s="19">
        <v>66967714</v>
      </c>
      <c r="V358" s="19"/>
      <c r="W358" s="20">
        <v>30224358</v>
      </c>
      <c r="X358" s="21">
        <v>0</v>
      </c>
      <c r="Y358" s="19">
        <v>20483895</v>
      </c>
      <c r="Z358" s="19">
        <v>0</v>
      </c>
      <c r="AA358" s="21">
        <v>15989844</v>
      </c>
      <c r="AB358" s="21">
        <v>0</v>
      </c>
      <c r="AC358" s="20">
        <v>49922787</v>
      </c>
      <c r="AD358" s="21">
        <v>0</v>
      </c>
      <c r="AE358" s="19">
        <v>28432451</v>
      </c>
      <c r="AF358" s="19">
        <v>0</v>
      </c>
      <c r="AG358" s="20">
        <v>34688928</v>
      </c>
      <c r="AH358" s="21">
        <v>0</v>
      </c>
      <c r="AI358" s="21">
        <v>30893181</v>
      </c>
      <c r="AJ358" s="21">
        <v>0</v>
      </c>
      <c r="AK358" s="20">
        <v>29372130</v>
      </c>
      <c r="AL358" s="21">
        <v>0</v>
      </c>
      <c r="AM358" s="19">
        <v>12021003</v>
      </c>
      <c r="AN358" s="19"/>
      <c r="AO358" s="19">
        <f>10704497+6698</f>
        <v>10711195</v>
      </c>
      <c r="AP358" s="19"/>
      <c r="AQ358" s="20">
        <v>5597954</v>
      </c>
      <c r="AR358" s="21">
        <v>0</v>
      </c>
      <c r="AS358" s="20">
        <v>6710280</v>
      </c>
      <c r="AT358" s="19"/>
      <c r="AU358" s="19">
        <v>11238475</v>
      </c>
      <c r="AV358" s="19">
        <v>0</v>
      </c>
      <c r="AW358" s="19">
        <v>61508573</v>
      </c>
      <c r="AX358" s="19"/>
      <c r="AY358" s="19"/>
      <c r="AZ358" s="19"/>
      <c r="BA358" s="19">
        <v>0</v>
      </c>
      <c r="BB358" s="19">
        <v>0</v>
      </c>
      <c r="BC358" s="19"/>
      <c r="BD358" s="19"/>
      <c r="BE358" s="19"/>
      <c r="BF358" s="19"/>
      <c r="BG358" s="16">
        <f t="shared" si="20"/>
        <v>912600125</v>
      </c>
      <c r="BH358" s="16">
        <f t="shared" si="20"/>
        <v>0</v>
      </c>
      <c r="BI358" s="133">
        <f t="shared" si="21"/>
        <v>912600125</v>
      </c>
      <c r="BJ358" s="133">
        <f t="shared" si="22"/>
        <v>0</v>
      </c>
      <c r="BK358" s="105">
        <f t="shared" si="23"/>
        <v>15989844</v>
      </c>
      <c r="BL358" s="106"/>
      <c r="BM358" s="105"/>
      <c r="BN358" s="106"/>
    </row>
    <row r="359" spans="1:66" x14ac:dyDescent="0.3">
      <c r="A359" s="26">
        <v>75.116699999999994</v>
      </c>
      <c r="B359" s="107" t="s">
        <v>1385</v>
      </c>
      <c r="C359" s="19"/>
      <c r="D359" s="19"/>
      <c r="E359" s="19">
        <v>0</v>
      </c>
      <c r="F359" s="19">
        <v>0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 t="s">
        <v>73</v>
      </c>
      <c r="N359" s="19" t="s">
        <v>73</v>
      </c>
      <c r="O359" s="19"/>
      <c r="P359" s="19"/>
      <c r="Q359" s="108">
        <v>0</v>
      </c>
      <c r="R359" s="108">
        <v>0</v>
      </c>
      <c r="S359" s="19">
        <v>0</v>
      </c>
      <c r="T359" s="19">
        <v>0</v>
      </c>
      <c r="U359" s="19"/>
      <c r="V359" s="19"/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>
        <v>661779</v>
      </c>
      <c r="AX359" s="19"/>
      <c r="AY359" s="19"/>
      <c r="AZ359" s="19"/>
      <c r="BA359" s="19">
        <v>0</v>
      </c>
      <c r="BB359" s="19">
        <v>0</v>
      </c>
      <c r="BC359" s="19"/>
      <c r="BD359" s="19"/>
      <c r="BE359" s="19"/>
      <c r="BF359" s="19"/>
      <c r="BG359" s="16">
        <f t="shared" si="20"/>
        <v>661779</v>
      </c>
      <c r="BH359" s="16">
        <f t="shared" si="20"/>
        <v>0</v>
      </c>
      <c r="BI359" s="133">
        <f t="shared" si="21"/>
        <v>661779</v>
      </c>
      <c r="BJ359" s="133">
        <f t="shared" si="22"/>
        <v>0</v>
      </c>
      <c r="BK359" s="105">
        <f t="shared" si="23"/>
        <v>0</v>
      </c>
      <c r="BL359" s="106"/>
      <c r="BM359" s="105"/>
      <c r="BN359" s="106"/>
    </row>
    <row r="360" spans="1:66" ht="31.5" x14ac:dyDescent="0.3">
      <c r="A360" s="26">
        <v>75.117599999999996</v>
      </c>
      <c r="B360" s="107" t="s">
        <v>1386</v>
      </c>
      <c r="C360" s="19"/>
      <c r="D360" s="19"/>
      <c r="E360" s="19">
        <v>0</v>
      </c>
      <c r="F360" s="19">
        <v>0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 t="s">
        <v>73</v>
      </c>
      <c r="N360" s="19" t="s">
        <v>73</v>
      </c>
      <c r="O360" s="19"/>
      <c r="P360" s="19"/>
      <c r="Q360" s="108">
        <v>0</v>
      </c>
      <c r="R360" s="108">
        <v>0</v>
      </c>
      <c r="S360" s="19">
        <v>0</v>
      </c>
      <c r="T360" s="19">
        <v>0</v>
      </c>
      <c r="U360" s="19"/>
      <c r="V360" s="19"/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>
        <v>0</v>
      </c>
      <c r="BB360" s="19">
        <v>0</v>
      </c>
      <c r="BC360" s="19"/>
      <c r="BD360" s="19"/>
      <c r="BE360" s="19"/>
      <c r="BF360" s="19"/>
      <c r="BG360" s="16">
        <f t="shared" si="20"/>
        <v>0</v>
      </c>
      <c r="BH360" s="16">
        <f t="shared" si="20"/>
        <v>0</v>
      </c>
      <c r="BI360" s="133">
        <f t="shared" si="21"/>
        <v>0</v>
      </c>
      <c r="BJ360" s="133">
        <f t="shared" si="22"/>
        <v>0</v>
      </c>
      <c r="BK360" s="105">
        <f t="shared" si="23"/>
        <v>0</v>
      </c>
      <c r="BL360" s="106"/>
      <c r="BM360" s="105"/>
      <c r="BN360" s="106"/>
    </row>
    <row r="361" spans="1:66" ht="31.5" x14ac:dyDescent="0.3">
      <c r="A361" s="26">
        <v>75.117699999999999</v>
      </c>
      <c r="B361" s="107" t="s">
        <v>1387</v>
      </c>
      <c r="C361" s="19">
        <v>64500596</v>
      </c>
      <c r="D361" s="19">
        <v>0</v>
      </c>
      <c r="E361" s="20">
        <v>56678982</v>
      </c>
      <c r="F361" s="21">
        <v>0</v>
      </c>
      <c r="G361" s="19">
        <v>53940048</v>
      </c>
      <c r="H361" s="19">
        <v>0</v>
      </c>
      <c r="I361" s="19">
        <v>53940048</v>
      </c>
      <c r="J361" s="19">
        <v>0</v>
      </c>
      <c r="K361" s="19">
        <v>18908625</v>
      </c>
      <c r="L361" s="19">
        <v>0</v>
      </c>
      <c r="M361" s="20">
        <v>51450823</v>
      </c>
      <c r="N361" s="21">
        <v>0</v>
      </c>
      <c r="O361" s="20">
        <v>40215048</v>
      </c>
      <c r="P361" s="21"/>
      <c r="Q361" s="109">
        <v>60569195</v>
      </c>
      <c r="R361" s="108">
        <v>0</v>
      </c>
      <c r="S361" s="20">
        <v>42093262</v>
      </c>
      <c r="T361" s="24">
        <v>0</v>
      </c>
      <c r="U361" s="19">
        <v>47130973</v>
      </c>
      <c r="V361" s="19"/>
      <c r="W361" s="20">
        <v>45638594</v>
      </c>
      <c r="X361" s="21">
        <v>0</v>
      </c>
      <c r="Y361" s="19">
        <v>26459999</v>
      </c>
      <c r="Z361" s="19">
        <v>0</v>
      </c>
      <c r="AA361" s="21">
        <v>22304654</v>
      </c>
      <c r="AB361" s="21">
        <v>0</v>
      </c>
      <c r="AC361" s="20">
        <v>69699271</v>
      </c>
      <c r="AD361" s="21">
        <v>0</v>
      </c>
      <c r="AE361" s="19">
        <v>46132614</v>
      </c>
      <c r="AF361" s="19">
        <v>0</v>
      </c>
      <c r="AG361" s="20">
        <v>62216075</v>
      </c>
      <c r="AH361" s="21">
        <v>0</v>
      </c>
      <c r="AI361" s="21">
        <v>47260625</v>
      </c>
      <c r="AJ361" s="21">
        <v>0</v>
      </c>
      <c r="AK361" s="25">
        <v>41453131</v>
      </c>
      <c r="AL361" s="21">
        <v>0</v>
      </c>
      <c r="AM361" s="19">
        <v>17033778</v>
      </c>
      <c r="AN361" s="19"/>
      <c r="AO361" s="19">
        <v>2122680</v>
      </c>
      <c r="AP361" s="19"/>
      <c r="AQ361" s="20">
        <v>6787300</v>
      </c>
      <c r="AR361" s="21">
        <v>0</v>
      </c>
      <c r="AS361" s="20">
        <v>4664289</v>
      </c>
      <c r="AT361" s="19"/>
      <c r="AU361" s="19">
        <v>3378842</v>
      </c>
      <c r="AV361" s="19">
        <v>0</v>
      </c>
      <c r="AW361" s="19">
        <v>33196106</v>
      </c>
      <c r="AX361" s="19"/>
      <c r="AY361" s="19"/>
      <c r="AZ361" s="19"/>
      <c r="BA361" s="19">
        <v>0</v>
      </c>
      <c r="BB361" s="19">
        <v>0</v>
      </c>
      <c r="BC361" s="19"/>
      <c r="BD361" s="19"/>
      <c r="BE361" s="19"/>
      <c r="BF361" s="19"/>
      <c r="BG361" s="16">
        <f t="shared" si="20"/>
        <v>917775558</v>
      </c>
      <c r="BH361" s="16">
        <f t="shared" si="20"/>
        <v>0</v>
      </c>
      <c r="BI361" s="133">
        <f t="shared" si="21"/>
        <v>917775558</v>
      </c>
      <c r="BJ361" s="133">
        <f t="shared" si="22"/>
        <v>0</v>
      </c>
      <c r="BK361" s="105">
        <f t="shared" si="23"/>
        <v>22304654</v>
      </c>
      <c r="BL361" s="106"/>
      <c r="BM361" s="105"/>
      <c r="BN361" s="106"/>
    </row>
    <row r="362" spans="1:66" ht="31.5" x14ac:dyDescent="0.3">
      <c r="A362" s="26">
        <v>75.118700000000004</v>
      </c>
      <c r="B362" s="107" t="s">
        <v>1388</v>
      </c>
      <c r="C362" s="19"/>
      <c r="D362" s="19"/>
      <c r="E362" s="20">
        <v>0</v>
      </c>
      <c r="F362" s="21">
        <v>0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20">
        <v>3410030</v>
      </c>
      <c r="N362" s="21">
        <v>0</v>
      </c>
      <c r="O362" s="19"/>
      <c r="P362" s="19"/>
      <c r="Q362" s="109">
        <v>1253449</v>
      </c>
      <c r="R362" s="108">
        <v>0</v>
      </c>
      <c r="S362" s="19">
        <v>0</v>
      </c>
      <c r="T362" s="19">
        <v>0</v>
      </c>
      <c r="U362" s="19"/>
      <c r="V362" s="19"/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19">
        <v>0</v>
      </c>
      <c r="AI362" s="19">
        <v>0</v>
      </c>
      <c r="AJ362" s="19">
        <v>0</v>
      </c>
      <c r="AK362" s="19">
        <v>0</v>
      </c>
      <c r="AL362" s="19">
        <v>0</v>
      </c>
      <c r="AM362" s="19">
        <v>5595589</v>
      </c>
      <c r="AN362" s="19"/>
      <c r="AO362" s="19"/>
      <c r="AP362" s="19"/>
      <c r="AQ362" s="20">
        <v>2904414</v>
      </c>
      <c r="AR362" s="21">
        <v>0</v>
      </c>
      <c r="AS362" s="20">
        <v>2704272</v>
      </c>
      <c r="AT362" s="19"/>
      <c r="AU362" s="19"/>
      <c r="AV362" s="19"/>
      <c r="AW362" s="19">
        <v>288751</v>
      </c>
      <c r="AX362" s="19"/>
      <c r="AY362" s="19"/>
      <c r="AZ362" s="19"/>
      <c r="BA362" s="19">
        <v>0</v>
      </c>
      <c r="BB362" s="19">
        <v>0</v>
      </c>
      <c r="BC362" s="19"/>
      <c r="BD362" s="19"/>
      <c r="BE362" s="19"/>
      <c r="BF362" s="19"/>
      <c r="BG362" s="16">
        <f t="shared" si="20"/>
        <v>16156505</v>
      </c>
      <c r="BH362" s="16">
        <f t="shared" si="20"/>
        <v>0</v>
      </c>
      <c r="BI362" s="133">
        <f t="shared" si="21"/>
        <v>16156505</v>
      </c>
      <c r="BJ362" s="133">
        <f t="shared" si="22"/>
        <v>0</v>
      </c>
      <c r="BK362" s="105">
        <f t="shared" si="23"/>
        <v>0</v>
      </c>
      <c r="BL362" s="106"/>
      <c r="BM362" s="105"/>
      <c r="BN362" s="106"/>
    </row>
    <row r="363" spans="1:66" ht="47.25" x14ac:dyDescent="0.3">
      <c r="A363" s="26">
        <v>75.119699999999995</v>
      </c>
      <c r="B363" s="107" t="s">
        <v>1389</v>
      </c>
      <c r="C363" s="19"/>
      <c r="D363" s="19"/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/>
      <c r="P363" s="19"/>
      <c r="Q363" s="109">
        <v>908626</v>
      </c>
      <c r="R363" s="108">
        <v>0</v>
      </c>
      <c r="S363" s="19">
        <v>0</v>
      </c>
      <c r="T363" s="19">
        <v>0</v>
      </c>
      <c r="U363" s="19"/>
      <c r="V363" s="19"/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>
        <v>0</v>
      </c>
      <c r="AM363" s="19">
        <v>379746</v>
      </c>
      <c r="AN363" s="19"/>
      <c r="AO363" s="19"/>
      <c r="AP363" s="19"/>
      <c r="AQ363" s="20">
        <v>469530</v>
      </c>
      <c r="AR363" s="21">
        <v>0</v>
      </c>
      <c r="AS363" s="20">
        <v>785854</v>
      </c>
      <c r="AT363" s="19"/>
      <c r="AU363" s="19"/>
      <c r="AV363" s="19"/>
      <c r="AW363" s="19">
        <v>1233960</v>
      </c>
      <c r="AX363" s="19"/>
      <c r="AY363" s="19"/>
      <c r="AZ363" s="19"/>
      <c r="BA363" s="19">
        <v>0</v>
      </c>
      <c r="BB363" s="19">
        <v>0</v>
      </c>
      <c r="BC363" s="19"/>
      <c r="BD363" s="19"/>
      <c r="BE363" s="19"/>
      <c r="BF363" s="19"/>
      <c r="BG363" s="16">
        <f t="shared" si="20"/>
        <v>3777716</v>
      </c>
      <c r="BH363" s="16">
        <f t="shared" si="20"/>
        <v>0</v>
      </c>
      <c r="BI363" s="133">
        <f t="shared" si="21"/>
        <v>3777716</v>
      </c>
      <c r="BJ363" s="133">
        <f t="shared" si="22"/>
        <v>0</v>
      </c>
      <c r="BK363" s="105">
        <f t="shared" si="23"/>
        <v>0</v>
      </c>
      <c r="BL363" s="106"/>
      <c r="BM363" s="105"/>
      <c r="BN363" s="106"/>
    </row>
    <row r="364" spans="1:66" ht="31.5" x14ac:dyDescent="0.3">
      <c r="A364" s="26">
        <v>75.153700000000001</v>
      </c>
      <c r="B364" s="107" t="s">
        <v>1390</v>
      </c>
      <c r="C364" s="19"/>
      <c r="D364" s="19"/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/>
      <c r="P364" s="19"/>
      <c r="Q364" s="108">
        <v>0</v>
      </c>
      <c r="R364" s="108">
        <v>0</v>
      </c>
      <c r="S364" s="19">
        <v>0</v>
      </c>
      <c r="T364" s="19">
        <v>0</v>
      </c>
      <c r="U364" s="19"/>
      <c r="V364" s="19"/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0</v>
      </c>
      <c r="AL364" s="19">
        <v>0</v>
      </c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>
        <v>0</v>
      </c>
      <c r="BB364" s="19">
        <v>0</v>
      </c>
      <c r="BC364" s="19"/>
      <c r="BD364" s="19"/>
      <c r="BE364" s="19"/>
      <c r="BF364" s="19"/>
      <c r="BG364" s="16">
        <f t="shared" si="20"/>
        <v>0</v>
      </c>
      <c r="BH364" s="16">
        <f t="shared" si="20"/>
        <v>0</v>
      </c>
      <c r="BI364" s="133">
        <f t="shared" si="21"/>
        <v>0</v>
      </c>
      <c r="BJ364" s="133">
        <f t="shared" si="22"/>
        <v>0</v>
      </c>
      <c r="BK364" s="105">
        <f t="shared" si="23"/>
        <v>0</v>
      </c>
      <c r="BL364" s="106"/>
      <c r="BM364" s="105"/>
      <c r="BN364" s="106"/>
    </row>
    <row r="365" spans="1:66" x14ac:dyDescent="0.3">
      <c r="A365" s="26">
        <v>75.155699999999996</v>
      </c>
      <c r="B365" s="107" t="s">
        <v>1391</v>
      </c>
      <c r="C365" s="19"/>
      <c r="D365" s="19"/>
      <c r="E365" s="20">
        <v>1362158</v>
      </c>
      <c r="F365" s="21">
        <v>0</v>
      </c>
      <c r="G365" s="19">
        <v>696000</v>
      </c>
      <c r="H365" s="19">
        <v>0</v>
      </c>
      <c r="I365" s="19">
        <v>696000</v>
      </c>
      <c r="J365" s="19">
        <v>0</v>
      </c>
      <c r="K365" s="19">
        <v>392581</v>
      </c>
      <c r="L365" s="19">
        <v>0</v>
      </c>
      <c r="M365" s="20">
        <v>1038933</v>
      </c>
      <c r="N365" s="21">
        <v>0</v>
      </c>
      <c r="O365" s="20">
        <v>41952</v>
      </c>
      <c r="P365" s="21"/>
      <c r="Q365" s="108">
        <v>0</v>
      </c>
      <c r="R365" s="108">
        <v>0</v>
      </c>
      <c r="S365" s="20">
        <v>1479000</v>
      </c>
      <c r="T365" s="24">
        <v>0</v>
      </c>
      <c r="U365" s="19">
        <v>1724029</v>
      </c>
      <c r="V365" s="19"/>
      <c r="W365" s="20">
        <v>1371092</v>
      </c>
      <c r="X365" s="21">
        <v>0</v>
      </c>
      <c r="Y365" s="19">
        <v>648000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19">
        <v>0</v>
      </c>
      <c r="AI365" s="21">
        <v>359667</v>
      </c>
      <c r="AJ365" s="21">
        <v>0</v>
      </c>
      <c r="AK365" s="19">
        <v>0</v>
      </c>
      <c r="AL365" s="19">
        <v>0</v>
      </c>
      <c r="AM365" s="19">
        <v>119667</v>
      </c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>
        <v>0</v>
      </c>
      <c r="BB365" s="19">
        <v>0</v>
      </c>
      <c r="BC365" s="19"/>
      <c r="BD365" s="19"/>
      <c r="BE365" s="19"/>
      <c r="BF365" s="19"/>
      <c r="BG365" s="16">
        <f t="shared" si="20"/>
        <v>9929079</v>
      </c>
      <c r="BH365" s="16">
        <f t="shared" si="20"/>
        <v>0</v>
      </c>
      <c r="BI365" s="133">
        <f t="shared" si="21"/>
        <v>9929079</v>
      </c>
      <c r="BJ365" s="133">
        <f t="shared" si="22"/>
        <v>0</v>
      </c>
      <c r="BK365" s="105">
        <f t="shared" si="23"/>
        <v>0</v>
      </c>
      <c r="BL365" s="106"/>
      <c r="BM365" s="105"/>
      <c r="BN365" s="106"/>
    </row>
    <row r="366" spans="1:66" x14ac:dyDescent="0.3">
      <c r="A366" s="26">
        <v>75.156700000000001</v>
      </c>
      <c r="B366" s="107" t="s">
        <v>1392</v>
      </c>
      <c r="C366" s="19"/>
      <c r="D366" s="19"/>
      <c r="E366" s="19">
        <v>0</v>
      </c>
      <c r="F366" s="19">
        <v>0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20">
        <v>180000</v>
      </c>
      <c r="N366" s="21">
        <v>0</v>
      </c>
      <c r="O366" s="20">
        <v>348000</v>
      </c>
      <c r="P366" s="21"/>
      <c r="Q366" s="109">
        <v>288000</v>
      </c>
      <c r="R366" s="108">
        <v>0</v>
      </c>
      <c r="S366" s="19">
        <v>0</v>
      </c>
      <c r="T366" s="19">
        <v>0</v>
      </c>
      <c r="U366" s="19"/>
      <c r="V366" s="19"/>
      <c r="W366" s="19">
        <v>0</v>
      </c>
      <c r="X366" s="19">
        <v>0</v>
      </c>
      <c r="Y366" s="19">
        <v>0</v>
      </c>
      <c r="Z366" s="19">
        <v>0</v>
      </c>
      <c r="AA366" s="21">
        <v>162000</v>
      </c>
      <c r="AB366" s="21">
        <v>0</v>
      </c>
      <c r="AC366" s="20">
        <v>2397274</v>
      </c>
      <c r="AD366" s="21">
        <v>0</v>
      </c>
      <c r="AE366" s="19">
        <v>1074643</v>
      </c>
      <c r="AF366" s="19">
        <v>0</v>
      </c>
      <c r="AG366" s="20">
        <v>2046097</v>
      </c>
      <c r="AH366" s="21">
        <v>0</v>
      </c>
      <c r="AI366" s="21">
        <v>1157400</v>
      </c>
      <c r="AJ366" s="21">
        <v>0</v>
      </c>
      <c r="AK366" s="20">
        <v>459000</v>
      </c>
      <c r="AL366" s="21">
        <v>0</v>
      </c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>
        <v>0</v>
      </c>
      <c r="BB366" s="19">
        <v>0</v>
      </c>
      <c r="BC366" s="19"/>
      <c r="BD366" s="19"/>
      <c r="BE366" s="19"/>
      <c r="BF366" s="19"/>
      <c r="BG366" s="16">
        <f t="shared" si="20"/>
        <v>8112414</v>
      </c>
      <c r="BH366" s="16">
        <f t="shared" si="20"/>
        <v>0</v>
      </c>
      <c r="BI366" s="133">
        <f t="shared" si="21"/>
        <v>8112414</v>
      </c>
      <c r="BJ366" s="133">
        <f t="shared" si="22"/>
        <v>0</v>
      </c>
      <c r="BK366" s="105">
        <f t="shared" si="23"/>
        <v>162000</v>
      </c>
      <c r="BL366" s="106"/>
      <c r="BM366" s="105"/>
      <c r="BN366" s="106"/>
    </row>
    <row r="367" spans="1:66" ht="31.5" x14ac:dyDescent="0.3">
      <c r="A367" s="26">
        <v>75.157700000000006</v>
      </c>
      <c r="B367" s="107" t="s">
        <v>1393</v>
      </c>
      <c r="C367" s="19">
        <v>17185313</v>
      </c>
      <c r="D367" s="19">
        <v>0</v>
      </c>
      <c r="E367" s="20">
        <v>15273246</v>
      </c>
      <c r="F367" s="21">
        <v>0</v>
      </c>
      <c r="G367" s="19">
        <v>23304095</v>
      </c>
      <c r="H367" s="19">
        <v>0</v>
      </c>
      <c r="I367" s="19">
        <v>23304095</v>
      </c>
      <c r="J367" s="19">
        <v>0</v>
      </c>
      <c r="K367" s="19">
        <v>7027756</v>
      </c>
      <c r="L367" s="19">
        <v>0</v>
      </c>
      <c r="M367" s="20">
        <v>19673376</v>
      </c>
      <c r="N367" s="21">
        <v>0</v>
      </c>
      <c r="O367" s="20">
        <v>15115769</v>
      </c>
      <c r="P367" s="21"/>
      <c r="Q367" s="109">
        <v>22655676</v>
      </c>
      <c r="R367" s="108">
        <v>0</v>
      </c>
      <c r="S367" s="20">
        <v>15787584</v>
      </c>
      <c r="T367" s="24">
        <v>0</v>
      </c>
      <c r="U367" s="19">
        <v>24023797</v>
      </c>
      <c r="V367" s="19"/>
      <c r="W367" s="20">
        <v>15683216</v>
      </c>
      <c r="X367" s="21">
        <v>0</v>
      </c>
      <c r="Y367" s="19">
        <v>8744267</v>
      </c>
      <c r="Z367" s="19">
        <v>0</v>
      </c>
      <c r="AA367" s="21">
        <v>8415548</v>
      </c>
      <c r="AB367" s="21">
        <v>0</v>
      </c>
      <c r="AC367" s="20">
        <v>15474917</v>
      </c>
      <c r="AD367" s="21">
        <v>0</v>
      </c>
      <c r="AE367" s="19">
        <v>15788509</v>
      </c>
      <c r="AF367" s="19">
        <v>0</v>
      </c>
      <c r="AG367" s="20">
        <v>19608308</v>
      </c>
      <c r="AH367" s="21">
        <v>0</v>
      </c>
      <c r="AI367" s="21">
        <v>13659364</v>
      </c>
      <c r="AJ367" s="21">
        <v>0</v>
      </c>
      <c r="AK367" s="20">
        <v>12677784</v>
      </c>
      <c r="AL367" s="21">
        <v>0</v>
      </c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>
        <v>0</v>
      </c>
      <c r="BB367" s="19">
        <v>0</v>
      </c>
      <c r="BC367" s="19"/>
      <c r="BD367" s="19"/>
      <c r="BE367" s="19"/>
      <c r="BF367" s="19"/>
      <c r="BG367" s="16">
        <f t="shared" si="20"/>
        <v>293402620</v>
      </c>
      <c r="BH367" s="16">
        <f t="shared" si="20"/>
        <v>0</v>
      </c>
      <c r="BI367" s="133">
        <f t="shared" si="21"/>
        <v>293402620</v>
      </c>
      <c r="BJ367" s="133">
        <f t="shared" si="22"/>
        <v>0</v>
      </c>
      <c r="BK367" s="105">
        <f t="shared" si="23"/>
        <v>8415548</v>
      </c>
      <c r="BL367" s="106"/>
      <c r="BM367" s="105"/>
      <c r="BN367" s="106"/>
    </row>
    <row r="368" spans="1:66" x14ac:dyDescent="0.3">
      <c r="A368" s="26">
        <v>75.170699999999997</v>
      </c>
      <c r="B368" s="107" t="s">
        <v>1394</v>
      </c>
      <c r="C368" s="19">
        <v>97308</v>
      </c>
      <c r="D368" s="19">
        <v>0</v>
      </c>
      <c r="E368" s="20">
        <v>182651</v>
      </c>
      <c r="F368" s="21">
        <v>0</v>
      </c>
      <c r="G368" s="19">
        <v>99406</v>
      </c>
      <c r="H368" s="19">
        <v>0</v>
      </c>
      <c r="I368" s="19">
        <v>99406</v>
      </c>
      <c r="J368" s="19">
        <v>0</v>
      </c>
      <c r="K368" s="19">
        <v>22366</v>
      </c>
      <c r="L368" s="19">
        <v>0</v>
      </c>
      <c r="M368" s="19">
        <v>0</v>
      </c>
      <c r="N368" s="19">
        <v>0</v>
      </c>
      <c r="O368" s="19"/>
      <c r="P368" s="19"/>
      <c r="Q368" s="108">
        <v>0</v>
      </c>
      <c r="R368" s="108">
        <v>0</v>
      </c>
      <c r="S368" s="20">
        <v>227383</v>
      </c>
      <c r="T368" s="24">
        <v>0</v>
      </c>
      <c r="U368" s="19"/>
      <c r="V368" s="19"/>
      <c r="W368" s="20">
        <v>228137</v>
      </c>
      <c r="X368" s="21">
        <v>0</v>
      </c>
      <c r="Y368" s="19">
        <v>488674</v>
      </c>
      <c r="Z368" s="19">
        <v>0</v>
      </c>
      <c r="AA368" s="19">
        <v>0</v>
      </c>
      <c r="AB368" s="19">
        <v>0</v>
      </c>
      <c r="AC368" s="20">
        <v>253204</v>
      </c>
      <c r="AD368" s="21">
        <v>0</v>
      </c>
      <c r="AE368" s="19">
        <v>340561</v>
      </c>
      <c r="AF368" s="19">
        <v>0</v>
      </c>
      <c r="AG368" s="20">
        <v>756781</v>
      </c>
      <c r="AH368" s="21">
        <v>0</v>
      </c>
      <c r="AI368" s="21">
        <v>85951</v>
      </c>
      <c r="AJ368" s="21">
        <v>0</v>
      </c>
      <c r="AK368" s="19">
        <v>0</v>
      </c>
      <c r="AL368" s="19">
        <v>0</v>
      </c>
      <c r="AM368" s="19"/>
      <c r="AN368" s="19"/>
      <c r="AO368" s="19"/>
      <c r="AP368" s="19"/>
      <c r="AQ368" s="19"/>
      <c r="AR368" s="19"/>
      <c r="AS368" s="19"/>
      <c r="AT368" s="19"/>
      <c r="AU368" s="19">
        <v>37402</v>
      </c>
      <c r="AV368" s="19">
        <v>0</v>
      </c>
      <c r="AW368" s="19"/>
      <c r="AX368" s="19"/>
      <c r="AY368" s="19"/>
      <c r="AZ368" s="19"/>
      <c r="BA368" s="19">
        <v>0</v>
      </c>
      <c r="BB368" s="19">
        <v>0</v>
      </c>
      <c r="BC368" s="19"/>
      <c r="BD368" s="19"/>
      <c r="BE368" s="19"/>
      <c r="BF368" s="19"/>
      <c r="BG368" s="16">
        <f t="shared" si="20"/>
        <v>2919230</v>
      </c>
      <c r="BH368" s="16">
        <f t="shared" si="20"/>
        <v>0</v>
      </c>
      <c r="BI368" s="133">
        <f t="shared" si="21"/>
        <v>2919230</v>
      </c>
      <c r="BJ368" s="133">
        <f t="shared" si="22"/>
        <v>0</v>
      </c>
      <c r="BK368" s="105">
        <f t="shared" si="23"/>
        <v>0</v>
      </c>
      <c r="BL368" s="106"/>
      <c r="BM368" s="105"/>
      <c r="BN368" s="106"/>
    </row>
    <row r="369" spans="1:66" ht="31.5" x14ac:dyDescent="0.3">
      <c r="A369" s="26">
        <v>75.171599999999998</v>
      </c>
      <c r="B369" s="107" t="s">
        <v>1395</v>
      </c>
      <c r="C369" s="19"/>
      <c r="D369" s="19"/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/>
      <c r="P369" s="19"/>
      <c r="Q369" s="108">
        <v>0</v>
      </c>
      <c r="R369" s="108">
        <v>0</v>
      </c>
      <c r="S369" s="19">
        <v>0</v>
      </c>
      <c r="T369" s="19">
        <v>0</v>
      </c>
      <c r="U369" s="19"/>
      <c r="V369" s="19"/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19">
        <v>0</v>
      </c>
      <c r="AI369" s="19">
        <v>0</v>
      </c>
      <c r="AJ369" s="19">
        <v>0</v>
      </c>
      <c r="AK369" s="19">
        <v>0</v>
      </c>
      <c r="AL369" s="19">
        <v>0</v>
      </c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>
        <v>0</v>
      </c>
      <c r="BB369" s="19">
        <v>0</v>
      </c>
      <c r="BC369" s="19"/>
      <c r="BD369" s="19"/>
      <c r="BE369" s="19"/>
      <c r="BF369" s="19"/>
      <c r="BG369" s="16">
        <f t="shared" si="20"/>
        <v>0</v>
      </c>
      <c r="BH369" s="16">
        <f t="shared" si="20"/>
        <v>0</v>
      </c>
      <c r="BI369" s="133">
        <f t="shared" si="21"/>
        <v>0</v>
      </c>
      <c r="BJ369" s="133">
        <f t="shared" si="22"/>
        <v>0</v>
      </c>
      <c r="BK369" s="105">
        <f t="shared" si="23"/>
        <v>0</v>
      </c>
      <c r="BL369" s="106"/>
      <c r="BM369" s="105"/>
      <c r="BN369" s="106"/>
    </row>
    <row r="370" spans="1:66" ht="31.5" x14ac:dyDescent="0.3">
      <c r="A370" s="26">
        <v>75.171700000000001</v>
      </c>
      <c r="B370" s="107" t="s">
        <v>1396</v>
      </c>
      <c r="C370" s="19"/>
      <c r="D370" s="19"/>
      <c r="E370" s="19">
        <v>0</v>
      </c>
      <c r="F370" s="19">
        <v>0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/>
      <c r="P370" s="19"/>
      <c r="Q370" s="108">
        <v>0</v>
      </c>
      <c r="R370" s="108">
        <v>0</v>
      </c>
      <c r="S370" s="19">
        <v>0</v>
      </c>
      <c r="T370" s="19">
        <v>0</v>
      </c>
      <c r="U370" s="19"/>
      <c r="V370" s="19"/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>
        <v>0</v>
      </c>
      <c r="BB370" s="19">
        <v>0</v>
      </c>
      <c r="BC370" s="19"/>
      <c r="BD370" s="19"/>
      <c r="BE370" s="19"/>
      <c r="BF370" s="19"/>
      <c r="BG370" s="16">
        <f t="shared" si="20"/>
        <v>0</v>
      </c>
      <c r="BH370" s="16">
        <f t="shared" si="20"/>
        <v>0</v>
      </c>
      <c r="BI370" s="133">
        <f t="shared" si="21"/>
        <v>0</v>
      </c>
      <c r="BJ370" s="133">
        <f t="shared" si="22"/>
        <v>0</v>
      </c>
      <c r="BK370" s="105">
        <f t="shared" si="23"/>
        <v>0</v>
      </c>
      <c r="BL370" s="106"/>
      <c r="BM370" s="105"/>
      <c r="BN370" s="106"/>
    </row>
    <row r="371" spans="1:66" ht="31.5" x14ac:dyDescent="0.3">
      <c r="A371" s="26">
        <v>75.172700000000006</v>
      </c>
      <c r="B371" s="107" t="s">
        <v>1397</v>
      </c>
      <c r="C371" s="19"/>
      <c r="D371" s="19"/>
      <c r="E371" s="19">
        <v>0</v>
      </c>
      <c r="F371" s="19">
        <v>0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/>
      <c r="P371" s="19"/>
      <c r="Q371" s="108">
        <v>0</v>
      </c>
      <c r="R371" s="108">
        <v>0</v>
      </c>
      <c r="S371" s="19">
        <v>0</v>
      </c>
      <c r="T371" s="19">
        <v>0</v>
      </c>
      <c r="U371" s="19"/>
      <c r="V371" s="19"/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0</v>
      </c>
      <c r="AE371" s="19">
        <v>0</v>
      </c>
      <c r="AF371" s="19">
        <v>0</v>
      </c>
      <c r="AG371" s="19">
        <v>0</v>
      </c>
      <c r="AH371" s="19">
        <v>0</v>
      </c>
      <c r="AI371" s="19">
        <v>0</v>
      </c>
      <c r="AJ371" s="19">
        <v>0</v>
      </c>
      <c r="AK371" s="19">
        <v>0</v>
      </c>
      <c r="AL371" s="19">
        <v>0</v>
      </c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>
        <v>0</v>
      </c>
      <c r="BB371" s="19">
        <v>0</v>
      </c>
      <c r="BC371" s="19"/>
      <c r="BD371" s="19"/>
      <c r="BE371" s="19"/>
      <c r="BF371" s="19"/>
      <c r="BG371" s="16">
        <f t="shared" si="20"/>
        <v>0</v>
      </c>
      <c r="BH371" s="16">
        <f t="shared" si="20"/>
        <v>0</v>
      </c>
      <c r="BI371" s="133">
        <f t="shared" si="21"/>
        <v>0</v>
      </c>
      <c r="BJ371" s="133">
        <f t="shared" si="22"/>
        <v>0</v>
      </c>
      <c r="BK371" s="105">
        <f t="shared" si="23"/>
        <v>0</v>
      </c>
      <c r="BL371" s="106"/>
      <c r="BM371" s="105"/>
      <c r="BN371" s="106"/>
    </row>
    <row r="372" spans="1:66" ht="31.5" x14ac:dyDescent="0.3">
      <c r="A372" s="26">
        <v>75.180700000000002</v>
      </c>
      <c r="B372" s="107" t="s">
        <v>1398</v>
      </c>
      <c r="C372" s="19"/>
      <c r="D372" s="19"/>
      <c r="E372" s="19">
        <v>0</v>
      </c>
      <c r="F372" s="19">
        <v>0</v>
      </c>
      <c r="G372" s="19">
        <v>0</v>
      </c>
      <c r="H372" s="19">
        <v>0</v>
      </c>
      <c r="I372" s="19">
        <v>0</v>
      </c>
      <c r="J372" s="19">
        <v>0</v>
      </c>
      <c r="K372" s="19">
        <v>0</v>
      </c>
      <c r="L372" s="19">
        <v>0</v>
      </c>
      <c r="M372" s="20">
        <v>713011</v>
      </c>
      <c r="N372" s="21">
        <v>0</v>
      </c>
      <c r="O372" s="19"/>
      <c r="P372" s="19"/>
      <c r="Q372" s="108">
        <v>0</v>
      </c>
      <c r="R372" s="108">
        <v>0</v>
      </c>
      <c r="S372" s="20">
        <v>800675</v>
      </c>
      <c r="T372" s="24">
        <v>0</v>
      </c>
      <c r="U372" s="19"/>
      <c r="V372" s="19"/>
      <c r="W372" s="20">
        <v>253768</v>
      </c>
      <c r="X372" s="21">
        <v>0</v>
      </c>
      <c r="Y372" s="19">
        <v>0</v>
      </c>
      <c r="Z372" s="19">
        <v>0</v>
      </c>
      <c r="AA372" s="19">
        <v>0</v>
      </c>
      <c r="AB372" s="19">
        <v>0</v>
      </c>
      <c r="AC372" s="20">
        <v>1236117</v>
      </c>
      <c r="AD372" s="21">
        <v>0</v>
      </c>
      <c r="AE372" s="19">
        <v>0</v>
      </c>
      <c r="AF372" s="19">
        <v>0</v>
      </c>
      <c r="AG372" s="19">
        <v>0</v>
      </c>
      <c r="AH372" s="19">
        <v>0</v>
      </c>
      <c r="AI372" s="21">
        <v>114274</v>
      </c>
      <c r="AJ372" s="21">
        <v>0</v>
      </c>
      <c r="AK372" s="19">
        <v>0</v>
      </c>
      <c r="AL372" s="19">
        <v>0</v>
      </c>
      <c r="AM372" s="19">
        <v>1835881</v>
      </c>
      <c r="AN372" s="19"/>
      <c r="AO372" s="19"/>
      <c r="AP372" s="19"/>
      <c r="AQ372" s="20">
        <v>45476</v>
      </c>
      <c r="AR372" s="21">
        <v>0</v>
      </c>
      <c r="AS372" s="19"/>
      <c r="AT372" s="19"/>
      <c r="AU372" s="19"/>
      <c r="AV372" s="19"/>
      <c r="AW372" s="19"/>
      <c r="AX372" s="19"/>
      <c r="AY372" s="19"/>
      <c r="AZ372" s="19"/>
      <c r="BA372" s="19">
        <v>0</v>
      </c>
      <c r="BB372" s="19">
        <v>0</v>
      </c>
      <c r="BC372" s="19"/>
      <c r="BD372" s="19"/>
      <c r="BE372" s="19"/>
      <c r="BF372" s="19"/>
      <c r="BG372" s="16">
        <f t="shared" si="20"/>
        <v>4999202</v>
      </c>
      <c r="BH372" s="16">
        <f t="shared" si="20"/>
        <v>0</v>
      </c>
      <c r="BI372" s="133">
        <f t="shared" si="21"/>
        <v>4999202</v>
      </c>
      <c r="BJ372" s="133">
        <f t="shared" si="22"/>
        <v>0</v>
      </c>
      <c r="BK372" s="105">
        <f t="shared" si="23"/>
        <v>0</v>
      </c>
      <c r="BL372" s="106"/>
      <c r="BM372" s="105"/>
      <c r="BN372" s="106"/>
    </row>
    <row r="373" spans="1:66" ht="31.5" x14ac:dyDescent="0.3">
      <c r="A373" s="26">
        <v>75.181700000000006</v>
      </c>
      <c r="B373" s="107" t="s">
        <v>1399</v>
      </c>
      <c r="C373" s="19"/>
      <c r="D373" s="19"/>
      <c r="E373" s="19">
        <v>0</v>
      </c>
      <c r="F373" s="19">
        <v>0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/>
      <c r="P373" s="19"/>
      <c r="Q373" s="108">
        <v>0</v>
      </c>
      <c r="R373" s="108">
        <v>0</v>
      </c>
      <c r="S373" s="19">
        <v>0</v>
      </c>
      <c r="T373" s="19">
        <v>0</v>
      </c>
      <c r="U373" s="19"/>
      <c r="V373" s="19"/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0</v>
      </c>
      <c r="AE373" s="19">
        <v>0</v>
      </c>
      <c r="AF373" s="19">
        <v>0</v>
      </c>
      <c r="AG373" s="19">
        <v>0</v>
      </c>
      <c r="AH373" s="19">
        <v>0</v>
      </c>
      <c r="AI373" s="19">
        <v>0</v>
      </c>
      <c r="AJ373" s="19">
        <v>0</v>
      </c>
      <c r="AK373" s="19">
        <v>0</v>
      </c>
      <c r="AL373" s="19">
        <v>0</v>
      </c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>
        <v>0</v>
      </c>
      <c r="BB373" s="19">
        <v>0</v>
      </c>
      <c r="BC373" s="19"/>
      <c r="BD373" s="19"/>
      <c r="BE373" s="19"/>
      <c r="BF373" s="19"/>
      <c r="BG373" s="16">
        <f t="shared" si="20"/>
        <v>0</v>
      </c>
      <c r="BH373" s="16">
        <f t="shared" si="20"/>
        <v>0</v>
      </c>
      <c r="BI373" s="133">
        <f t="shared" si="21"/>
        <v>0</v>
      </c>
      <c r="BJ373" s="133">
        <f t="shared" si="22"/>
        <v>0</v>
      </c>
      <c r="BK373" s="105">
        <f t="shared" si="23"/>
        <v>0</v>
      </c>
      <c r="BL373" s="106"/>
      <c r="BM373" s="105"/>
      <c r="BN373" s="106"/>
    </row>
    <row r="374" spans="1:66" ht="47.25" x14ac:dyDescent="0.3">
      <c r="A374" s="26">
        <v>75.182699999999997</v>
      </c>
      <c r="B374" s="107" t="s">
        <v>1400</v>
      </c>
      <c r="C374" s="19"/>
      <c r="D374" s="19"/>
      <c r="E374" s="19">
        <v>0</v>
      </c>
      <c r="F374" s="19">
        <v>0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/>
      <c r="P374" s="19"/>
      <c r="Q374" s="108">
        <v>0</v>
      </c>
      <c r="R374" s="108">
        <v>0</v>
      </c>
      <c r="S374" s="19">
        <v>0</v>
      </c>
      <c r="T374" s="19">
        <v>0</v>
      </c>
      <c r="U374" s="19"/>
      <c r="V374" s="19"/>
      <c r="W374" s="19">
        <v>0</v>
      </c>
      <c r="X374" s="19">
        <v>0</v>
      </c>
      <c r="Y374" s="19"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0</v>
      </c>
      <c r="AE374" s="19">
        <v>0</v>
      </c>
      <c r="AF374" s="19">
        <v>0</v>
      </c>
      <c r="AG374" s="19">
        <v>0</v>
      </c>
      <c r="AH374" s="19">
        <v>0</v>
      </c>
      <c r="AI374" s="19">
        <v>0</v>
      </c>
      <c r="AJ374" s="19">
        <v>0</v>
      </c>
      <c r="AK374" s="19">
        <v>0</v>
      </c>
      <c r="AL374" s="19">
        <v>0</v>
      </c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>
        <v>0</v>
      </c>
      <c r="BB374" s="19">
        <v>0</v>
      </c>
      <c r="BC374" s="19"/>
      <c r="BD374" s="19"/>
      <c r="BE374" s="19"/>
      <c r="BF374" s="19"/>
      <c r="BG374" s="16">
        <f t="shared" si="20"/>
        <v>0</v>
      </c>
      <c r="BH374" s="16">
        <f t="shared" si="20"/>
        <v>0</v>
      </c>
      <c r="BI374" s="133">
        <f t="shared" si="21"/>
        <v>0</v>
      </c>
      <c r="BJ374" s="133">
        <f t="shared" si="22"/>
        <v>0</v>
      </c>
      <c r="BK374" s="105">
        <f t="shared" si="23"/>
        <v>0</v>
      </c>
      <c r="BL374" s="106"/>
      <c r="BM374" s="105"/>
      <c r="BN374" s="106"/>
    </row>
    <row r="375" spans="1:66" x14ac:dyDescent="0.3">
      <c r="A375" s="26">
        <v>75.184700000000007</v>
      </c>
      <c r="B375" s="107" t="s">
        <v>1401</v>
      </c>
      <c r="C375" s="19">
        <v>1762388</v>
      </c>
      <c r="D375" s="19">
        <v>0</v>
      </c>
      <c r="E375" s="20">
        <v>1180848</v>
      </c>
      <c r="F375" s="21">
        <v>0</v>
      </c>
      <c r="G375" s="19">
        <v>842933</v>
      </c>
      <c r="H375" s="19">
        <v>0</v>
      </c>
      <c r="I375" s="19">
        <v>842933</v>
      </c>
      <c r="J375" s="19">
        <v>0</v>
      </c>
      <c r="K375" s="19">
        <v>0</v>
      </c>
      <c r="L375" s="19">
        <v>0</v>
      </c>
      <c r="M375" s="20">
        <v>435809</v>
      </c>
      <c r="N375" s="21">
        <v>0</v>
      </c>
      <c r="O375" s="20">
        <v>380208</v>
      </c>
      <c r="P375" s="21"/>
      <c r="Q375" s="109">
        <v>679171</v>
      </c>
      <c r="R375" s="108">
        <v>0</v>
      </c>
      <c r="S375" s="20">
        <v>683861</v>
      </c>
      <c r="T375" s="24">
        <v>0</v>
      </c>
      <c r="U375" s="19">
        <v>190512</v>
      </c>
      <c r="V375" s="19"/>
      <c r="W375" s="20">
        <v>953683</v>
      </c>
      <c r="X375" s="21">
        <v>0</v>
      </c>
      <c r="Y375" s="19">
        <v>0</v>
      </c>
      <c r="Z375" s="19">
        <v>0</v>
      </c>
      <c r="AA375" s="21">
        <v>591997</v>
      </c>
      <c r="AB375" s="21">
        <v>0</v>
      </c>
      <c r="AC375" s="20">
        <v>373213</v>
      </c>
      <c r="AD375" s="21">
        <v>0</v>
      </c>
      <c r="AE375" s="19">
        <v>0</v>
      </c>
      <c r="AF375" s="19">
        <v>0</v>
      </c>
      <c r="AG375" s="20">
        <v>364232</v>
      </c>
      <c r="AH375" s="21">
        <v>0</v>
      </c>
      <c r="AI375" s="21">
        <v>791311</v>
      </c>
      <c r="AJ375" s="21">
        <v>0</v>
      </c>
      <c r="AK375" s="19">
        <v>0</v>
      </c>
      <c r="AL375" s="19">
        <v>0</v>
      </c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>
        <v>0</v>
      </c>
      <c r="BB375" s="19">
        <v>0</v>
      </c>
      <c r="BC375" s="19"/>
      <c r="BD375" s="19"/>
      <c r="BE375" s="19"/>
      <c r="BF375" s="19"/>
      <c r="BG375" s="16">
        <f t="shared" si="20"/>
        <v>10073099</v>
      </c>
      <c r="BH375" s="16">
        <f t="shared" si="20"/>
        <v>0</v>
      </c>
      <c r="BI375" s="133">
        <f t="shared" si="21"/>
        <v>10073099</v>
      </c>
      <c r="BJ375" s="133">
        <f t="shared" si="22"/>
        <v>0</v>
      </c>
      <c r="BK375" s="105">
        <f t="shared" si="23"/>
        <v>591997</v>
      </c>
      <c r="BL375" s="106"/>
      <c r="BM375" s="105"/>
      <c r="BN375" s="106"/>
    </row>
    <row r="376" spans="1:66" x14ac:dyDescent="0.3">
      <c r="A376" s="26">
        <v>75.185599999999994</v>
      </c>
      <c r="B376" s="107" t="s">
        <v>1402</v>
      </c>
      <c r="C376" s="19"/>
      <c r="D376" s="19"/>
      <c r="E376" s="19">
        <v>0</v>
      </c>
      <c r="F376" s="19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/>
      <c r="P376" s="19"/>
      <c r="Q376" s="108">
        <v>0</v>
      </c>
      <c r="R376" s="108">
        <v>0</v>
      </c>
      <c r="S376" s="19">
        <v>0</v>
      </c>
      <c r="T376" s="19">
        <v>0</v>
      </c>
      <c r="U376" s="19"/>
      <c r="V376" s="19"/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0</v>
      </c>
      <c r="AE376" s="19">
        <v>0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>
        <v>0</v>
      </c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>
        <v>0</v>
      </c>
      <c r="BB376" s="19">
        <v>0</v>
      </c>
      <c r="BC376" s="19"/>
      <c r="BD376" s="19"/>
      <c r="BE376" s="19"/>
      <c r="BF376" s="19"/>
      <c r="BG376" s="16">
        <f t="shared" si="20"/>
        <v>0</v>
      </c>
      <c r="BH376" s="16">
        <f t="shared" si="20"/>
        <v>0</v>
      </c>
      <c r="BI376" s="133">
        <f t="shared" si="21"/>
        <v>0</v>
      </c>
      <c r="BJ376" s="133">
        <f t="shared" si="22"/>
        <v>0</v>
      </c>
      <c r="BK376" s="105">
        <f t="shared" si="23"/>
        <v>0</v>
      </c>
      <c r="BL376" s="106"/>
      <c r="BM376" s="105"/>
      <c r="BN376" s="106"/>
    </row>
    <row r="377" spans="1:66" x14ac:dyDescent="0.3">
      <c r="A377" s="26">
        <v>75.185699999999997</v>
      </c>
      <c r="B377" s="107" t="s">
        <v>1402</v>
      </c>
      <c r="C377" s="19">
        <v>61763471</v>
      </c>
      <c r="D377" s="19">
        <v>0</v>
      </c>
      <c r="E377" s="20">
        <v>45568466</v>
      </c>
      <c r="F377" s="21">
        <v>0</v>
      </c>
      <c r="G377" s="19">
        <v>19215867</v>
      </c>
      <c r="H377" s="19">
        <v>0</v>
      </c>
      <c r="I377" s="19">
        <v>19215867</v>
      </c>
      <c r="J377" s="19">
        <v>0</v>
      </c>
      <c r="K377" s="19">
        <v>4835537</v>
      </c>
      <c r="L377" s="19">
        <v>0</v>
      </c>
      <c r="M377" s="20">
        <v>15561032</v>
      </c>
      <c r="N377" s="21">
        <v>0</v>
      </c>
      <c r="O377" s="20">
        <v>16136100</v>
      </c>
      <c r="P377" s="21"/>
      <c r="Q377" s="109">
        <v>22381888</v>
      </c>
      <c r="R377" s="108">
        <v>0</v>
      </c>
      <c r="S377" s="20">
        <v>25921052</v>
      </c>
      <c r="T377" s="24">
        <v>0</v>
      </c>
      <c r="U377" s="19">
        <v>31812367</v>
      </c>
      <c r="V377" s="19"/>
      <c r="W377" s="20">
        <v>13655344</v>
      </c>
      <c r="X377" s="21">
        <v>0</v>
      </c>
      <c r="Y377" s="19">
        <v>9377377</v>
      </c>
      <c r="Z377" s="19">
        <v>0</v>
      </c>
      <c r="AA377" s="21">
        <v>7234112</v>
      </c>
      <c r="AB377" s="21">
        <v>0</v>
      </c>
      <c r="AC377" s="20">
        <v>23052420</v>
      </c>
      <c r="AD377" s="21">
        <v>0</v>
      </c>
      <c r="AE377" s="19">
        <v>12889954</v>
      </c>
      <c r="AF377" s="19">
        <v>0</v>
      </c>
      <c r="AG377" s="20">
        <v>15787563</v>
      </c>
      <c r="AH377" s="21">
        <v>0</v>
      </c>
      <c r="AI377" s="21">
        <v>14132557</v>
      </c>
      <c r="AJ377" s="21">
        <v>0</v>
      </c>
      <c r="AK377" s="25">
        <v>13305463</v>
      </c>
      <c r="AL377" s="21">
        <v>0</v>
      </c>
      <c r="AM377" s="19">
        <v>5431823</v>
      </c>
      <c r="AN377" s="19"/>
      <c r="AO377" s="19">
        <f>3724649+5139+1455459</f>
        <v>5185247</v>
      </c>
      <c r="AP377" s="19"/>
      <c r="AQ377" s="20">
        <v>2533077</v>
      </c>
      <c r="AR377" s="21">
        <v>0</v>
      </c>
      <c r="AS377" s="20">
        <v>3036410</v>
      </c>
      <c r="AT377" s="19"/>
      <c r="AU377" s="19">
        <v>5082867</v>
      </c>
      <c r="AV377" s="19">
        <v>0</v>
      </c>
      <c r="AW377" s="19">
        <v>27748015</v>
      </c>
      <c r="AX377" s="19"/>
      <c r="AY377" s="19"/>
      <c r="AZ377" s="19"/>
      <c r="BA377" s="19">
        <v>0</v>
      </c>
      <c r="BB377" s="19">
        <v>0</v>
      </c>
      <c r="BC377" s="19"/>
      <c r="BD377" s="19"/>
      <c r="BE377" s="19"/>
      <c r="BF377" s="19"/>
      <c r="BG377" s="16">
        <f t="shared" si="20"/>
        <v>420863876</v>
      </c>
      <c r="BH377" s="16">
        <f t="shared" si="20"/>
        <v>0</v>
      </c>
      <c r="BI377" s="133">
        <f t="shared" si="21"/>
        <v>420863876</v>
      </c>
      <c r="BJ377" s="133">
        <f t="shared" si="22"/>
        <v>0</v>
      </c>
      <c r="BK377" s="105">
        <f t="shared" si="23"/>
        <v>7234112</v>
      </c>
      <c r="BL377" s="106"/>
      <c r="BM377" s="105"/>
      <c r="BN377" s="106"/>
    </row>
    <row r="378" spans="1:66" x14ac:dyDescent="0.3">
      <c r="A378" s="26">
        <v>75.186700000000002</v>
      </c>
      <c r="B378" s="107" t="s">
        <v>1403</v>
      </c>
      <c r="C378" s="19"/>
      <c r="D378" s="19"/>
      <c r="E378" s="19">
        <v>0</v>
      </c>
      <c r="F378" s="19">
        <v>0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 t="s">
        <v>73</v>
      </c>
      <c r="N378" s="19" t="s">
        <v>73</v>
      </c>
      <c r="O378" s="19"/>
      <c r="P378" s="19"/>
      <c r="Q378" s="108">
        <v>0</v>
      </c>
      <c r="R378" s="108">
        <v>0</v>
      </c>
      <c r="S378" s="19">
        <v>0</v>
      </c>
      <c r="T378" s="19">
        <v>0</v>
      </c>
      <c r="U378" s="19"/>
      <c r="V378" s="19"/>
      <c r="W378" s="19">
        <v>0</v>
      </c>
      <c r="X378" s="19">
        <v>0</v>
      </c>
      <c r="Y378" s="19">
        <v>0</v>
      </c>
      <c r="Z378" s="19">
        <v>0</v>
      </c>
      <c r="AA378" s="19">
        <v>0</v>
      </c>
      <c r="AB378" s="19">
        <v>0</v>
      </c>
      <c r="AC378" s="19">
        <v>0</v>
      </c>
      <c r="AD378" s="19">
        <v>0</v>
      </c>
      <c r="AE378" s="19">
        <v>0</v>
      </c>
      <c r="AF378" s="19">
        <v>0</v>
      </c>
      <c r="AG378" s="19">
        <v>0</v>
      </c>
      <c r="AH378" s="19">
        <v>0</v>
      </c>
      <c r="AI378" s="19">
        <v>0</v>
      </c>
      <c r="AJ378" s="19">
        <v>0</v>
      </c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>
        <v>302788</v>
      </c>
      <c r="AX378" s="19"/>
      <c r="AY378" s="19"/>
      <c r="AZ378" s="19"/>
      <c r="BA378" s="19">
        <v>0</v>
      </c>
      <c r="BB378" s="19">
        <v>0</v>
      </c>
      <c r="BC378" s="19"/>
      <c r="BD378" s="19"/>
      <c r="BE378" s="19"/>
      <c r="BF378" s="19"/>
      <c r="BG378" s="16">
        <f t="shared" si="20"/>
        <v>302788</v>
      </c>
      <c r="BH378" s="16">
        <f t="shared" si="20"/>
        <v>0</v>
      </c>
      <c r="BI378" s="133">
        <f t="shared" si="21"/>
        <v>302788</v>
      </c>
      <c r="BJ378" s="133">
        <f t="shared" si="22"/>
        <v>0</v>
      </c>
      <c r="BK378" s="105">
        <f t="shared" si="23"/>
        <v>0</v>
      </c>
      <c r="BL378" s="106"/>
      <c r="BM378" s="105"/>
      <c r="BN378" s="106"/>
    </row>
    <row r="379" spans="1:66" ht="31.5" x14ac:dyDescent="0.3">
      <c r="A379" s="26">
        <v>75.187600000000003</v>
      </c>
      <c r="B379" s="107" t="s">
        <v>1404</v>
      </c>
      <c r="C379" s="19"/>
      <c r="D379" s="19"/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 t="s">
        <v>73</v>
      </c>
      <c r="N379" s="19" t="s">
        <v>73</v>
      </c>
      <c r="O379" s="19"/>
      <c r="P379" s="19"/>
      <c r="Q379" s="108">
        <v>0</v>
      </c>
      <c r="R379" s="108">
        <v>0</v>
      </c>
      <c r="S379" s="19">
        <v>0</v>
      </c>
      <c r="T379" s="19">
        <v>0</v>
      </c>
      <c r="U379" s="19"/>
      <c r="V379" s="19"/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0</v>
      </c>
      <c r="AE379" s="19">
        <v>0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>
        <v>0</v>
      </c>
      <c r="BB379" s="19">
        <v>0</v>
      </c>
      <c r="BC379" s="19"/>
      <c r="BD379" s="19"/>
      <c r="BE379" s="19"/>
      <c r="BF379" s="19"/>
      <c r="BG379" s="16">
        <f t="shared" si="20"/>
        <v>0</v>
      </c>
      <c r="BH379" s="16">
        <f t="shared" si="20"/>
        <v>0</v>
      </c>
      <c r="BI379" s="133">
        <f t="shared" si="21"/>
        <v>0</v>
      </c>
      <c r="BJ379" s="133">
        <f t="shared" si="22"/>
        <v>0</v>
      </c>
      <c r="BK379" s="105">
        <f t="shared" si="23"/>
        <v>0</v>
      </c>
      <c r="BL379" s="106"/>
      <c r="BM379" s="105"/>
      <c r="BN379" s="106"/>
    </row>
    <row r="380" spans="1:66" ht="31.5" x14ac:dyDescent="0.3">
      <c r="A380" s="26">
        <v>75.187700000000007</v>
      </c>
      <c r="B380" s="107" t="s">
        <v>1405</v>
      </c>
      <c r="C380" s="19">
        <v>29268357</v>
      </c>
      <c r="D380" s="19">
        <v>0</v>
      </c>
      <c r="E380" s="20">
        <v>29463725</v>
      </c>
      <c r="F380" s="21">
        <v>0</v>
      </c>
      <c r="G380" s="19">
        <v>24489862</v>
      </c>
      <c r="H380" s="19">
        <v>0</v>
      </c>
      <c r="I380" s="19">
        <v>24489862</v>
      </c>
      <c r="J380" s="19">
        <v>0</v>
      </c>
      <c r="K380" s="19">
        <v>8817945</v>
      </c>
      <c r="L380" s="19">
        <v>0</v>
      </c>
      <c r="M380" s="20">
        <v>23438961</v>
      </c>
      <c r="N380" s="21">
        <v>0</v>
      </c>
      <c r="O380" s="20">
        <v>18417898</v>
      </c>
      <c r="P380" s="21"/>
      <c r="Q380" s="109">
        <v>27643174</v>
      </c>
      <c r="R380" s="108">
        <v>0</v>
      </c>
      <c r="S380" s="20">
        <v>19459112</v>
      </c>
      <c r="T380" s="24">
        <v>0</v>
      </c>
      <c r="U380" s="19">
        <v>22851071</v>
      </c>
      <c r="V380" s="19"/>
      <c r="W380" s="20">
        <v>21461588</v>
      </c>
      <c r="X380" s="21">
        <v>0</v>
      </c>
      <c r="Y380" s="19">
        <v>12026416</v>
      </c>
      <c r="Z380" s="19">
        <v>0</v>
      </c>
      <c r="AA380" s="21">
        <v>10219502</v>
      </c>
      <c r="AB380" s="21">
        <v>0</v>
      </c>
      <c r="AC380" s="20">
        <v>32812193</v>
      </c>
      <c r="AD380" s="21">
        <v>0</v>
      </c>
      <c r="AE380" s="19">
        <v>20402287</v>
      </c>
      <c r="AF380" s="19">
        <v>0</v>
      </c>
      <c r="AG380" s="20">
        <v>29365961</v>
      </c>
      <c r="AH380" s="21">
        <v>0</v>
      </c>
      <c r="AI380" s="21">
        <v>21987223</v>
      </c>
      <c r="AJ380" s="21">
        <v>0</v>
      </c>
      <c r="AK380" s="25">
        <v>19019228</v>
      </c>
      <c r="AL380" s="21">
        <v>0</v>
      </c>
      <c r="AM380" s="19">
        <v>7665160</v>
      </c>
      <c r="AN380" s="19"/>
      <c r="AO380" s="19">
        <v>1007471</v>
      </c>
      <c r="AP380" s="19"/>
      <c r="AQ380" s="20">
        <v>3071258</v>
      </c>
      <c r="AR380" s="21">
        <v>0</v>
      </c>
      <c r="AS380" s="20">
        <v>2109823</v>
      </c>
      <c r="AT380" s="19"/>
      <c r="AU380" s="19">
        <v>1528937</v>
      </c>
      <c r="AV380" s="19">
        <v>0</v>
      </c>
      <c r="AW380" s="19">
        <v>14961084</v>
      </c>
      <c r="AX380" s="19"/>
      <c r="AY380" s="19"/>
      <c r="AZ380" s="19"/>
      <c r="BA380" s="19">
        <v>0</v>
      </c>
      <c r="BB380" s="19">
        <v>0</v>
      </c>
      <c r="BC380" s="19"/>
      <c r="BD380" s="19"/>
      <c r="BE380" s="19"/>
      <c r="BF380" s="19"/>
      <c r="BG380" s="16">
        <f t="shared" si="20"/>
        <v>425978098</v>
      </c>
      <c r="BH380" s="16">
        <f t="shared" si="20"/>
        <v>0</v>
      </c>
      <c r="BI380" s="133">
        <f t="shared" si="21"/>
        <v>425978098</v>
      </c>
      <c r="BJ380" s="133">
        <f t="shared" si="22"/>
        <v>0</v>
      </c>
      <c r="BK380" s="105">
        <f t="shared" si="23"/>
        <v>10219502</v>
      </c>
      <c r="BL380" s="106"/>
      <c r="BM380" s="105"/>
      <c r="BN380" s="106"/>
    </row>
    <row r="381" spans="1:66" x14ac:dyDescent="0.3">
      <c r="A381" s="26">
        <v>75.210699999999989</v>
      </c>
      <c r="B381" s="107" t="s">
        <v>1406</v>
      </c>
      <c r="C381" s="19"/>
      <c r="D381" s="19"/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/>
      <c r="P381" s="19"/>
      <c r="Q381" s="108">
        <v>0</v>
      </c>
      <c r="R381" s="108">
        <v>0</v>
      </c>
      <c r="S381" s="19">
        <v>0</v>
      </c>
      <c r="T381" s="19">
        <v>0</v>
      </c>
      <c r="U381" s="19"/>
      <c r="V381" s="19"/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0</v>
      </c>
      <c r="AE381" s="19">
        <v>0</v>
      </c>
      <c r="AF381" s="19">
        <v>0</v>
      </c>
      <c r="AG381" s="19">
        <v>0</v>
      </c>
      <c r="AH381" s="19">
        <v>0</v>
      </c>
      <c r="AI381" s="19">
        <v>0</v>
      </c>
      <c r="AJ381" s="19">
        <v>0</v>
      </c>
      <c r="AK381" s="19">
        <v>0</v>
      </c>
      <c r="AL381" s="19">
        <v>0</v>
      </c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>
        <v>0</v>
      </c>
      <c r="BB381" s="19">
        <v>0</v>
      </c>
      <c r="BC381" s="19"/>
      <c r="BD381" s="19"/>
      <c r="BE381" s="19"/>
      <c r="BF381" s="19"/>
      <c r="BG381" s="16">
        <f t="shared" si="20"/>
        <v>0</v>
      </c>
      <c r="BH381" s="16">
        <f t="shared" si="20"/>
        <v>0</v>
      </c>
      <c r="BI381" s="133">
        <f t="shared" si="21"/>
        <v>0</v>
      </c>
      <c r="BJ381" s="133">
        <f t="shared" si="22"/>
        <v>0</v>
      </c>
      <c r="BK381" s="105">
        <f t="shared" si="23"/>
        <v>0</v>
      </c>
      <c r="BL381" s="106"/>
      <c r="BM381" s="105"/>
      <c r="BN381" s="106"/>
    </row>
    <row r="382" spans="1:66" x14ac:dyDescent="0.3">
      <c r="A382" s="26">
        <v>75.214699999999993</v>
      </c>
      <c r="B382" s="107" t="s">
        <v>1407</v>
      </c>
      <c r="C382" s="19"/>
      <c r="D382" s="19"/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20">
        <v>20174</v>
      </c>
      <c r="P382" s="21"/>
      <c r="Q382" s="108">
        <v>0</v>
      </c>
      <c r="R382" s="108">
        <v>0</v>
      </c>
      <c r="S382" s="19">
        <v>0</v>
      </c>
      <c r="T382" s="19">
        <v>0</v>
      </c>
      <c r="U382" s="19"/>
      <c r="V382" s="19"/>
      <c r="W382" s="19">
        <v>0</v>
      </c>
      <c r="X382" s="19">
        <v>0</v>
      </c>
      <c r="Y382" s="19">
        <v>159717</v>
      </c>
      <c r="Z382" s="19">
        <v>0</v>
      </c>
      <c r="AA382" s="19">
        <v>0</v>
      </c>
      <c r="AB382" s="19">
        <v>0</v>
      </c>
      <c r="AC382" s="19">
        <v>0</v>
      </c>
      <c r="AD382" s="19">
        <v>0</v>
      </c>
      <c r="AE382" s="19">
        <v>0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>
        <v>0</v>
      </c>
      <c r="BB382" s="19">
        <v>0</v>
      </c>
      <c r="BC382" s="19"/>
      <c r="BD382" s="19"/>
      <c r="BE382" s="19"/>
      <c r="BF382" s="19"/>
      <c r="BG382" s="16">
        <f t="shared" si="20"/>
        <v>179891</v>
      </c>
      <c r="BH382" s="16">
        <f t="shared" si="20"/>
        <v>0</v>
      </c>
      <c r="BI382" s="133">
        <f t="shared" si="21"/>
        <v>179891</v>
      </c>
      <c r="BJ382" s="133">
        <f t="shared" si="22"/>
        <v>0</v>
      </c>
      <c r="BK382" s="105">
        <f t="shared" si="23"/>
        <v>0</v>
      </c>
      <c r="BL382" s="106"/>
      <c r="BM382" s="105"/>
      <c r="BN382" s="106"/>
    </row>
    <row r="383" spans="1:66" ht="31.5" x14ac:dyDescent="0.3">
      <c r="A383" s="26">
        <v>75.215599999999995</v>
      </c>
      <c r="B383" s="107" t="s">
        <v>1408</v>
      </c>
      <c r="C383" s="19"/>
      <c r="D383" s="19"/>
      <c r="E383" s="19">
        <v>0</v>
      </c>
      <c r="F383" s="19">
        <v>0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19"/>
      <c r="P383" s="19"/>
      <c r="Q383" s="108">
        <v>0</v>
      </c>
      <c r="R383" s="108">
        <v>0</v>
      </c>
      <c r="S383" s="19">
        <v>0</v>
      </c>
      <c r="T383" s="19">
        <v>0</v>
      </c>
      <c r="U383" s="19"/>
      <c r="V383" s="19"/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0</v>
      </c>
      <c r="AE383" s="19">
        <v>0</v>
      </c>
      <c r="AF383" s="19">
        <v>0</v>
      </c>
      <c r="AG383" s="19">
        <v>0</v>
      </c>
      <c r="AH383" s="19">
        <v>0</v>
      </c>
      <c r="AI383" s="19">
        <v>0</v>
      </c>
      <c r="AJ383" s="19">
        <v>0</v>
      </c>
      <c r="AK383" s="19">
        <v>0</v>
      </c>
      <c r="AL383" s="19">
        <v>0</v>
      </c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>
        <v>0</v>
      </c>
      <c r="BB383" s="19">
        <v>0</v>
      </c>
      <c r="BC383" s="19"/>
      <c r="BD383" s="19"/>
      <c r="BE383" s="19"/>
      <c r="BF383" s="19"/>
      <c r="BG383" s="16">
        <f t="shared" si="20"/>
        <v>0</v>
      </c>
      <c r="BH383" s="16">
        <f t="shared" si="20"/>
        <v>0</v>
      </c>
      <c r="BI383" s="133">
        <f t="shared" si="21"/>
        <v>0</v>
      </c>
      <c r="BJ383" s="133">
        <f t="shared" si="22"/>
        <v>0</v>
      </c>
      <c r="BK383" s="105">
        <f t="shared" si="23"/>
        <v>0</v>
      </c>
      <c r="BL383" s="106"/>
      <c r="BM383" s="105"/>
      <c r="BN383" s="106"/>
    </row>
    <row r="384" spans="1:66" ht="31.5" x14ac:dyDescent="0.3">
      <c r="A384" s="26">
        <v>75.215699999999998</v>
      </c>
      <c r="B384" s="107" t="s">
        <v>1408</v>
      </c>
      <c r="C384" s="19">
        <v>5402387</v>
      </c>
      <c r="D384" s="19">
        <v>0</v>
      </c>
      <c r="E384" s="20">
        <v>7567663</v>
      </c>
      <c r="F384" s="21">
        <v>0</v>
      </c>
      <c r="G384" s="19">
        <v>1570529</v>
      </c>
      <c r="H384" s="19">
        <v>0</v>
      </c>
      <c r="I384" s="19">
        <v>1570529</v>
      </c>
      <c r="J384" s="19">
        <v>0</v>
      </c>
      <c r="K384" s="19">
        <v>2295863</v>
      </c>
      <c r="L384" s="19">
        <v>0</v>
      </c>
      <c r="M384" s="20">
        <v>1006198</v>
      </c>
      <c r="N384" s="21">
        <v>0</v>
      </c>
      <c r="O384" s="20">
        <v>491385</v>
      </c>
      <c r="P384" s="21"/>
      <c r="Q384" s="109">
        <v>2033679</v>
      </c>
      <c r="R384" s="108">
        <v>0</v>
      </c>
      <c r="S384" s="20">
        <v>1680781</v>
      </c>
      <c r="T384" s="24">
        <v>0</v>
      </c>
      <c r="U384" s="19">
        <v>2370037</v>
      </c>
      <c r="V384" s="19"/>
      <c r="W384" s="20">
        <v>1015987</v>
      </c>
      <c r="X384" s="21">
        <v>0</v>
      </c>
      <c r="Y384" s="19">
        <v>138115</v>
      </c>
      <c r="Z384" s="19">
        <v>0</v>
      </c>
      <c r="AA384" s="21">
        <v>931146</v>
      </c>
      <c r="AB384" s="21">
        <v>0</v>
      </c>
      <c r="AC384" s="20">
        <v>1884999</v>
      </c>
      <c r="AD384" s="21">
        <v>0</v>
      </c>
      <c r="AE384" s="19">
        <v>2681060</v>
      </c>
      <c r="AF384" s="19">
        <v>0</v>
      </c>
      <c r="AG384" s="19">
        <v>0</v>
      </c>
      <c r="AH384" s="19">
        <v>0</v>
      </c>
      <c r="AI384" s="21">
        <v>937166</v>
      </c>
      <c r="AJ384" s="21">
        <v>0</v>
      </c>
      <c r="AK384" s="19">
        <v>0</v>
      </c>
      <c r="AL384" s="19">
        <v>0</v>
      </c>
      <c r="AM384" s="19"/>
      <c r="AN384" s="19"/>
      <c r="AO384" s="19">
        <v>31486</v>
      </c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>
        <v>0</v>
      </c>
      <c r="BB384" s="19">
        <v>0</v>
      </c>
      <c r="BC384" s="19"/>
      <c r="BD384" s="19"/>
      <c r="BE384" s="19"/>
      <c r="BF384" s="19"/>
      <c r="BG384" s="16">
        <f t="shared" si="20"/>
        <v>33609010</v>
      </c>
      <c r="BH384" s="16">
        <f t="shared" si="20"/>
        <v>0</v>
      </c>
      <c r="BI384" s="133">
        <f t="shared" si="21"/>
        <v>33609010</v>
      </c>
      <c r="BJ384" s="133">
        <f t="shared" si="22"/>
        <v>0</v>
      </c>
      <c r="BK384" s="105">
        <f t="shared" si="23"/>
        <v>931146</v>
      </c>
      <c r="BL384" s="106"/>
      <c r="BM384" s="105"/>
      <c r="BN384" s="106"/>
    </row>
    <row r="385" spans="1:66" ht="31.5" x14ac:dyDescent="0.3">
      <c r="A385" s="26">
        <v>75.217699999999994</v>
      </c>
      <c r="B385" s="107" t="s">
        <v>1409</v>
      </c>
      <c r="C385" s="19">
        <v>3698897</v>
      </c>
      <c r="D385" s="19">
        <v>0</v>
      </c>
      <c r="E385" s="19">
        <v>0</v>
      </c>
      <c r="F385" s="19">
        <v>0</v>
      </c>
      <c r="G385" s="19">
        <v>1907784</v>
      </c>
      <c r="H385" s="19">
        <v>0</v>
      </c>
      <c r="I385" s="19">
        <v>1907784</v>
      </c>
      <c r="J385" s="19">
        <v>0</v>
      </c>
      <c r="K385" s="19">
        <v>0</v>
      </c>
      <c r="L385" s="19">
        <v>0</v>
      </c>
      <c r="M385" s="20">
        <v>1674929</v>
      </c>
      <c r="N385" s="21">
        <v>0</v>
      </c>
      <c r="O385" s="20">
        <v>1031321</v>
      </c>
      <c r="P385" s="21"/>
      <c r="Q385" s="109">
        <v>3173651</v>
      </c>
      <c r="R385" s="108">
        <v>0</v>
      </c>
      <c r="S385" s="20">
        <v>1025854</v>
      </c>
      <c r="T385" s="24">
        <v>0</v>
      </c>
      <c r="U385" s="19">
        <v>1231</v>
      </c>
      <c r="V385" s="19"/>
      <c r="W385" s="19">
        <v>0</v>
      </c>
      <c r="X385" s="19">
        <v>0</v>
      </c>
      <c r="Y385" s="19">
        <v>500088</v>
      </c>
      <c r="Z385" s="19">
        <v>0</v>
      </c>
      <c r="AA385" s="19">
        <v>0</v>
      </c>
      <c r="AB385" s="19">
        <v>0</v>
      </c>
      <c r="AC385" s="19">
        <v>0</v>
      </c>
      <c r="AD385" s="19">
        <v>0</v>
      </c>
      <c r="AE385" s="19">
        <v>0</v>
      </c>
      <c r="AF385" s="19">
        <v>0</v>
      </c>
      <c r="AG385" s="19">
        <v>0</v>
      </c>
      <c r="AH385" s="19">
        <v>0</v>
      </c>
      <c r="AI385" s="21">
        <v>1412582</v>
      </c>
      <c r="AJ385" s="21">
        <v>0</v>
      </c>
      <c r="AK385" s="19">
        <v>0</v>
      </c>
      <c r="AL385" s="19">
        <v>0</v>
      </c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>
        <v>0</v>
      </c>
      <c r="BB385" s="19">
        <v>0</v>
      </c>
      <c r="BC385" s="19"/>
      <c r="BD385" s="19"/>
      <c r="BE385" s="19"/>
      <c r="BF385" s="19"/>
      <c r="BG385" s="16">
        <f t="shared" si="20"/>
        <v>16334121</v>
      </c>
      <c r="BH385" s="16">
        <f t="shared" si="20"/>
        <v>0</v>
      </c>
      <c r="BI385" s="133">
        <f t="shared" si="21"/>
        <v>16334121</v>
      </c>
      <c r="BJ385" s="133">
        <f t="shared" si="22"/>
        <v>0</v>
      </c>
      <c r="BK385" s="105">
        <f t="shared" si="23"/>
        <v>0</v>
      </c>
      <c r="BL385" s="106"/>
      <c r="BM385" s="105"/>
      <c r="BN385" s="106"/>
    </row>
    <row r="386" spans="1:66" x14ac:dyDescent="0.3">
      <c r="A386" s="26">
        <v>75.220699999999994</v>
      </c>
      <c r="B386" s="107" t="s">
        <v>1410</v>
      </c>
      <c r="C386" s="19"/>
      <c r="D386" s="19"/>
      <c r="E386" s="19">
        <v>0</v>
      </c>
      <c r="F386" s="19">
        <v>0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/>
      <c r="P386" s="19"/>
      <c r="Q386" s="108">
        <v>0</v>
      </c>
      <c r="R386" s="108">
        <v>0</v>
      </c>
      <c r="S386" s="19">
        <v>0</v>
      </c>
      <c r="T386" s="19">
        <v>0</v>
      </c>
      <c r="U386" s="19"/>
      <c r="V386" s="19"/>
      <c r="W386" s="19">
        <v>0</v>
      </c>
      <c r="X386" s="19">
        <v>0</v>
      </c>
      <c r="Y386" s="19">
        <v>319122</v>
      </c>
      <c r="Z386" s="19">
        <v>0</v>
      </c>
      <c r="AA386" s="19">
        <v>0</v>
      </c>
      <c r="AB386" s="19">
        <v>0</v>
      </c>
      <c r="AC386" s="19">
        <v>0</v>
      </c>
      <c r="AD386" s="19">
        <v>0</v>
      </c>
      <c r="AE386" s="19">
        <v>0</v>
      </c>
      <c r="AF386" s="19">
        <v>0</v>
      </c>
      <c r="AG386" s="19">
        <v>0</v>
      </c>
      <c r="AH386" s="19">
        <v>0</v>
      </c>
      <c r="AI386" s="19">
        <v>0</v>
      </c>
      <c r="AJ386" s="19">
        <v>0</v>
      </c>
      <c r="AK386" s="19">
        <v>0</v>
      </c>
      <c r="AL386" s="19">
        <v>0</v>
      </c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>
        <v>0</v>
      </c>
      <c r="BB386" s="19">
        <v>0</v>
      </c>
      <c r="BC386" s="19"/>
      <c r="BD386" s="19"/>
      <c r="BE386" s="19"/>
      <c r="BF386" s="19"/>
      <c r="BG386" s="16">
        <f t="shared" si="20"/>
        <v>319122</v>
      </c>
      <c r="BH386" s="16">
        <f t="shared" si="20"/>
        <v>0</v>
      </c>
      <c r="BI386" s="133">
        <f t="shared" si="21"/>
        <v>319122</v>
      </c>
      <c r="BJ386" s="133">
        <f t="shared" si="22"/>
        <v>0</v>
      </c>
      <c r="BK386" s="105">
        <f t="shared" si="23"/>
        <v>0</v>
      </c>
      <c r="BL386" s="106"/>
      <c r="BM386" s="105"/>
      <c r="BN386" s="106"/>
    </row>
    <row r="387" spans="1:66" x14ac:dyDescent="0.3">
      <c r="A387" s="26">
        <v>75.310699999999997</v>
      </c>
      <c r="B387" s="107" t="s">
        <v>1411</v>
      </c>
      <c r="C387" s="19"/>
      <c r="D387" s="19"/>
      <c r="E387" s="19">
        <v>0</v>
      </c>
      <c r="F387" s="19">
        <v>0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20">
        <v>218969</v>
      </c>
      <c r="N387" s="21">
        <v>0</v>
      </c>
      <c r="O387" s="19"/>
      <c r="P387" s="19"/>
      <c r="Q387" s="108">
        <v>0</v>
      </c>
      <c r="R387" s="108">
        <v>0</v>
      </c>
      <c r="S387" s="20">
        <v>96810</v>
      </c>
      <c r="T387" s="24">
        <v>0</v>
      </c>
      <c r="U387" s="19"/>
      <c r="V387" s="19"/>
      <c r="W387" s="20">
        <v>19410</v>
      </c>
      <c r="X387" s="21">
        <v>0</v>
      </c>
      <c r="Y387" s="19">
        <v>0</v>
      </c>
      <c r="Z387" s="19">
        <v>0</v>
      </c>
      <c r="AA387" s="19">
        <v>0</v>
      </c>
      <c r="AB387" s="19">
        <v>0</v>
      </c>
      <c r="AC387" s="20">
        <v>381877</v>
      </c>
      <c r="AD387" s="21">
        <v>0</v>
      </c>
      <c r="AE387" s="19">
        <v>0</v>
      </c>
      <c r="AF387" s="19">
        <v>0</v>
      </c>
      <c r="AG387" s="19">
        <v>0</v>
      </c>
      <c r="AH387" s="19">
        <v>0</v>
      </c>
      <c r="AI387" s="21">
        <v>13299</v>
      </c>
      <c r="AJ387" s="21">
        <v>0</v>
      </c>
      <c r="AK387" s="19">
        <v>0</v>
      </c>
      <c r="AL387" s="19">
        <v>0</v>
      </c>
      <c r="AM387" s="19">
        <v>265167</v>
      </c>
      <c r="AN387" s="19"/>
      <c r="AO387" s="19"/>
      <c r="AP387" s="19"/>
      <c r="AQ387" s="19">
        <v>0</v>
      </c>
      <c r="AR387" s="19">
        <v>0</v>
      </c>
      <c r="AS387" s="19"/>
      <c r="AT387" s="19"/>
      <c r="AU387" s="19"/>
      <c r="AV387" s="19"/>
      <c r="AW387" s="19"/>
      <c r="AX387" s="19"/>
      <c r="AY387" s="19"/>
      <c r="AZ387" s="19"/>
      <c r="BA387" s="19">
        <v>0</v>
      </c>
      <c r="BB387" s="19">
        <v>0</v>
      </c>
      <c r="BC387" s="19"/>
      <c r="BD387" s="19"/>
      <c r="BE387" s="19"/>
      <c r="BF387" s="19"/>
      <c r="BG387" s="16">
        <f t="shared" si="20"/>
        <v>995532</v>
      </c>
      <c r="BH387" s="16">
        <f t="shared" si="20"/>
        <v>0</v>
      </c>
      <c r="BI387" s="133">
        <f t="shared" si="21"/>
        <v>995532</v>
      </c>
      <c r="BJ387" s="133">
        <f t="shared" si="22"/>
        <v>0</v>
      </c>
      <c r="BK387" s="105">
        <f t="shared" si="23"/>
        <v>0</v>
      </c>
      <c r="BL387" s="106"/>
      <c r="BM387" s="105"/>
      <c r="BN387" s="106"/>
    </row>
    <row r="388" spans="1:66" x14ac:dyDescent="0.3">
      <c r="A388" s="26">
        <v>75.314699999999988</v>
      </c>
      <c r="B388" s="107" t="s">
        <v>1412</v>
      </c>
      <c r="C388" s="19">
        <v>496208</v>
      </c>
      <c r="D388" s="19">
        <v>0</v>
      </c>
      <c r="E388" s="20">
        <v>387289</v>
      </c>
      <c r="F388" s="21">
        <v>0</v>
      </c>
      <c r="G388" s="19">
        <v>369591</v>
      </c>
      <c r="H388" s="19">
        <v>0</v>
      </c>
      <c r="I388" s="19">
        <v>369591</v>
      </c>
      <c r="J388" s="19">
        <v>0</v>
      </c>
      <c r="K388" s="19">
        <v>0</v>
      </c>
      <c r="L388" s="19">
        <v>0</v>
      </c>
      <c r="M388" s="20">
        <v>135834</v>
      </c>
      <c r="N388" s="21">
        <v>0</v>
      </c>
      <c r="O388" s="20">
        <v>133464</v>
      </c>
      <c r="P388" s="21"/>
      <c r="Q388" s="109">
        <v>85956</v>
      </c>
      <c r="R388" s="108">
        <v>0</v>
      </c>
      <c r="S388" s="20">
        <v>86657</v>
      </c>
      <c r="T388" s="24">
        <v>0</v>
      </c>
      <c r="U388" s="19">
        <v>48899</v>
      </c>
      <c r="V388" s="19"/>
      <c r="W388" s="20">
        <v>64086</v>
      </c>
      <c r="X388" s="21">
        <v>0</v>
      </c>
      <c r="Y388" s="19">
        <v>0</v>
      </c>
      <c r="Z388" s="19">
        <v>0</v>
      </c>
      <c r="AA388" s="21">
        <v>71173</v>
      </c>
      <c r="AB388" s="21">
        <v>0</v>
      </c>
      <c r="AC388" s="20">
        <v>185348</v>
      </c>
      <c r="AD388" s="21">
        <v>0</v>
      </c>
      <c r="AE388" s="19">
        <v>0</v>
      </c>
      <c r="AF388" s="19">
        <v>0</v>
      </c>
      <c r="AG388" s="20">
        <v>27077</v>
      </c>
      <c r="AH388" s="21">
        <v>0</v>
      </c>
      <c r="AI388" s="21">
        <v>278552</v>
      </c>
      <c r="AJ388" s="21">
        <v>0</v>
      </c>
      <c r="AK388" s="19">
        <v>0</v>
      </c>
      <c r="AL388" s="19">
        <v>0</v>
      </c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>
        <v>0</v>
      </c>
      <c r="BB388" s="19">
        <v>0</v>
      </c>
      <c r="BC388" s="19"/>
      <c r="BD388" s="19"/>
      <c r="BE388" s="19"/>
      <c r="BF388" s="19"/>
      <c r="BG388" s="16">
        <f t="shared" si="20"/>
        <v>2739725</v>
      </c>
      <c r="BH388" s="16">
        <f t="shared" si="20"/>
        <v>0</v>
      </c>
      <c r="BI388" s="133">
        <f t="shared" si="21"/>
        <v>2739725</v>
      </c>
      <c r="BJ388" s="133">
        <f t="shared" si="22"/>
        <v>0</v>
      </c>
      <c r="BK388" s="105">
        <f t="shared" si="23"/>
        <v>71173</v>
      </c>
      <c r="BL388" s="106"/>
      <c r="BM388" s="105"/>
      <c r="BN388" s="106"/>
    </row>
    <row r="389" spans="1:66" x14ac:dyDescent="0.3">
      <c r="A389" s="26">
        <v>75.315600000000003</v>
      </c>
      <c r="B389" s="107" t="s">
        <v>1413</v>
      </c>
      <c r="C389" s="19"/>
      <c r="D389" s="19"/>
      <c r="E389" s="19">
        <v>0</v>
      </c>
      <c r="F389" s="19">
        <v>0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/>
      <c r="P389" s="19"/>
      <c r="Q389" s="108">
        <v>0</v>
      </c>
      <c r="R389" s="108">
        <v>0</v>
      </c>
      <c r="S389" s="19">
        <v>0</v>
      </c>
      <c r="T389" s="19">
        <v>0</v>
      </c>
      <c r="U389" s="19"/>
      <c r="V389" s="19"/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0</v>
      </c>
      <c r="AE389" s="19">
        <v>0</v>
      </c>
      <c r="AF389" s="19">
        <v>0</v>
      </c>
      <c r="AG389" s="19">
        <v>0</v>
      </c>
      <c r="AH389" s="19">
        <v>0</v>
      </c>
      <c r="AI389" s="19">
        <v>0</v>
      </c>
      <c r="AJ389" s="19">
        <v>0</v>
      </c>
      <c r="AK389" s="19">
        <v>0</v>
      </c>
      <c r="AL389" s="19">
        <v>0</v>
      </c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>
        <v>0</v>
      </c>
      <c r="BB389" s="19">
        <v>0</v>
      </c>
      <c r="BC389" s="19"/>
      <c r="BD389" s="19"/>
      <c r="BE389" s="19"/>
      <c r="BF389" s="19"/>
      <c r="BG389" s="16">
        <f t="shared" si="20"/>
        <v>0</v>
      </c>
      <c r="BH389" s="16">
        <f t="shared" si="20"/>
        <v>0</v>
      </c>
      <c r="BI389" s="133">
        <f t="shared" si="21"/>
        <v>0</v>
      </c>
      <c r="BJ389" s="133">
        <f t="shared" si="22"/>
        <v>0</v>
      </c>
      <c r="BK389" s="105">
        <f t="shared" si="23"/>
        <v>0</v>
      </c>
      <c r="BL389" s="106"/>
      <c r="BM389" s="105"/>
      <c r="BN389" s="106"/>
    </row>
    <row r="390" spans="1:66" x14ac:dyDescent="0.3">
      <c r="A390" s="26">
        <v>75.315699999999993</v>
      </c>
      <c r="B390" s="107" t="s">
        <v>1413</v>
      </c>
      <c r="C390" s="19">
        <v>1505838</v>
      </c>
      <c r="D390" s="19">
        <v>0</v>
      </c>
      <c r="E390" s="20">
        <v>1415573</v>
      </c>
      <c r="F390" s="21">
        <v>0</v>
      </c>
      <c r="G390" s="19">
        <v>2710815</v>
      </c>
      <c r="H390" s="19">
        <v>0</v>
      </c>
      <c r="I390" s="19">
        <v>2710815</v>
      </c>
      <c r="J390" s="19">
        <v>0</v>
      </c>
      <c r="K390" s="19">
        <v>1191342</v>
      </c>
      <c r="L390" s="19">
        <v>0</v>
      </c>
      <c r="M390" s="20">
        <v>1968019</v>
      </c>
      <c r="N390" s="21">
        <v>0</v>
      </c>
      <c r="O390" s="20">
        <v>1978177</v>
      </c>
      <c r="P390" s="21"/>
      <c r="Q390" s="109">
        <v>2836898</v>
      </c>
      <c r="R390" s="108">
        <v>0</v>
      </c>
      <c r="S390" s="20">
        <v>3244432</v>
      </c>
      <c r="T390" s="24">
        <v>0</v>
      </c>
      <c r="U390" s="19">
        <v>2554111</v>
      </c>
      <c r="V390" s="19"/>
      <c r="W390" s="20">
        <v>1492907</v>
      </c>
      <c r="X390" s="21">
        <v>0</v>
      </c>
      <c r="Y390" s="19">
        <v>1195678</v>
      </c>
      <c r="Z390" s="19">
        <v>0</v>
      </c>
      <c r="AA390" s="21">
        <v>891965</v>
      </c>
      <c r="AB390" s="21">
        <v>0</v>
      </c>
      <c r="AC390" s="20">
        <v>2448422</v>
      </c>
      <c r="AD390" s="21">
        <v>0</v>
      </c>
      <c r="AE390" s="19">
        <v>1613353</v>
      </c>
      <c r="AF390" s="19">
        <v>0</v>
      </c>
      <c r="AG390" s="20">
        <v>2317574</v>
      </c>
      <c r="AH390" s="21">
        <v>0</v>
      </c>
      <c r="AI390" s="21">
        <v>1621060</v>
      </c>
      <c r="AJ390" s="21">
        <v>0</v>
      </c>
      <c r="AK390" s="25">
        <v>1677642</v>
      </c>
      <c r="AL390" s="21">
        <v>0</v>
      </c>
      <c r="AM390" s="19">
        <v>736133</v>
      </c>
      <c r="AN390" s="19"/>
      <c r="AO390" s="19">
        <v>335671</v>
      </c>
      <c r="AP390" s="19"/>
      <c r="AQ390" s="20">
        <v>300624</v>
      </c>
      <c r="AR390" s="21">
        <v>0</v>
      </c>
      <c r="AS390" s="20">
        <v>384814</v>
      </c>
      <c r="AT390" s="19"/>
      <c r="AU390" s="19">
        <v>630063</v>
      </c>
      <c r="AV390" s="19">
        <v>0</v>
      </c>
      <c r="AW390" s="19">
        <v>3700720</v>
      </c>
      <c r="AX390" s="19"/>
      <c r="AY390" s="19"/>
      <c r="AZ390" s="19"/>
      <c r="BA390" s="19">
        <v>0</v>
      </c>
      <c r="BB390" s="19">
        <v>0</v>
      </c>
      <c r="BC390" s="19"/>
      <c r="BD390" s="19"/>
      <c r="BE390" s="19"/>
      <c r="BF390" s="19"/>
      <c r="BG390" s="16">
        <f t="shared" ref="BG390:BH453" si="24">C390+E390+G390+I390+K390+M390+O390+Q390+S390+U390+W390+Y390+AA390+AC390+AE390+AG390+AI390+AK390+AM390+AO390+AQ390+AS390+AU390+AW390+AY390+BA390+BC390+BE390</f>
        <v>41462646</v>
      </c>
      <c r="BH390" s="16">
        <f t="shared" si="24"/>
        <v>0</v>
      </c>
      <c r="BI390" s="133">
        <f t="shared" ref="BI390:BI453" si="25">IF(BG390-BH390&gt;0,BG390-BH390,0)</f>
        <v>41462646</v>
      </c>
      <c r="BJ390" s="133">
        <f t="shared" ref="BJ390:BJ453" si="26">IF(BH390-BG390&gt;0,BH390-BG390,0)</f>
        <v>0</v>
      </c>
      <c r="BK390" s="105">
        <f t="shared" ref="BK390:BK453" si="27">AA390+AB390</f>
        <v>891965</v>
      </c>
      <c r="BL390" s="106"/>
      <c r="BM390" s="105"/>
      <c r="BN390" s="106"/>
    </row>
    <row r="391" spans="1:66" ht="31.5" x14ac:dyDescent="0.3">
      <c r="A391" s="26">
        <v>75.316699999999997</v>
      </c>
      <c r="B391" s="107" t="s">
        <v>1414</v>
      </c>
      <c r="C391" s="19"/>
      <c r="D391" s="19"/>
      <c r="E391" s="19">
        <v>0</v>
      </c>
      <c r="F391" s="19">
        <v>0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0</v>
      </c>
      <c r="M391" s="19" t="s">
        <v>73</v>
      </c>
      <c r="N391" s="19" t="s">
        <v>73</v>
      </c>
      <c r="O391" s="19"/>
      <c r="P391" s="19"/>
      <c r="Q391" s="108">
        <v>0</v>
      </c>
      <c r="R391" s="108">
        <v>0</v>
      </c>
      <c r="S391" s="19">
        <v>0</v>
      </c>
      <c r="T391" s="19">
        <v>0</v>
      </c>
      <c r="U391" s="19"/>
      <c r="V391" s="19"/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0</v>
      </c>
      <c r="AE391" s="19">
        <v>0</v>
      </c>
      <c r="AF391" s="19">
        <v>0</v>
      </c>
      <c r="AG391" s="19">
        <v>0</v>
      </c>
      <c r="AH391" s="19">
        <v>0</v>
      </c>
      <c r="AI391" s="19">
        <v>0</v>
      </c>
      <c r="AJ391" s="19">
        <v>0</v>
      </c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>
        <v>52723</v>
      </c>
      <c r="AX391" s="19"/>
      <c r="AY391" s="19"/>
      <c r="AZ391" s="19"/>
      <c r="BA391" s="19">
        <v>0</v>
      </c>
      <c r="BB391" s="19">
        <v>0</v>
      </c>
      <c r="BC391" s="19"/>
      <c r="BD391" s="19"/>
      <c r="BE391" s="19"/>
      <c r="BF391" s="19"/>
      <c r="BG391" s="16">
        <f t="shared" si="24"/>
        <v>52723</v>
      </c>
      <c r="BH391" s="16">
        <f t="shared" si="24"/>
        <v>0</v>
      </c>
      <c r="BI391" s="133">
        <f t="shared" si="25"/>
        <v>52723</v>
      </c>
      <c r="BJ391" s="133">
        <f t="shared" si="26"/>
        <v>0</v>
      </c>
      <c r="BK391" s="105">
        <f t="shared" si="27"/>
        <v>0</v>
      </c>
      <c r="BL391" s="106"/>
      <c r="BM391" s="105"/>
      <c r="BN391" s="106"/>
    </row>
    <row r="392" spans="1:66" ht="31.5" x14ac:dyDescent="0.3">
      <c r="A392" s="26">
        <v>75.317599999999999</v>
      </c>
      <c r="B392" s="107" t="s">
        <v>1415</v>
      </c>
      <c r="C392" s="19"/>
      <c r="D392" s="19"/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 t="s">
        <v>73</v>
      </c>
      <c r="N392" s="19" t="s">
        <v>73</v>
      </c>
      <c r="O392" s="19"/>
      <c r="P392" s="19"/>
      <c r="Q392" s="108">
        <v>0</v>
      </c>
      <c r="R392" s="108">
        <v>0</v>
      </c>
      <c r="S392" s="19">
        <v>0</v>
      </c>
      <c r="T392" s="19">
        <v>0</v>
      </c>
      <c r="U392" s="19"/>
      <c r="V392" s="19"/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0</v>
      </c>
      <c r="AE392" s="19">
        <v>0</v>
      </c>
      <c r="AF392" s="19">
        <v>0</v>
      </c>
      <c r="AG392" s="19">
        <v>0</v>
      </c>
      <c r="AH392" s="19">
        <v>0</v>
      </c>
      <c r="AI392" s="19">
        <v>0</v>
      </c>
      <c r="AJ392" s="19">
        <v>0</v>
      </c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>
        <v>0</v>
      </c>
      <c r="BB392" s="19">
        <v>0</v>
      </c>
      <c r="BC392" s="19"/>
      <c r="BD392" s="19"/>
      <c r="BE392" s="19"/>
      <c r="BF392" s="19"/>
      <c r="BG392" s="16">
        <f t="shared" si="24"/>
        <v>0</v>
      </c>
      <c r="BH392" s="16">
        <f t="shared" si="24"/>
        <v>0</v>
      </c>
      <c r="BI392" s="133">
        <f t="shared" si="25"/>
        <v>0</v>
      </c>
      <c r="BJ392" s="133">
        <f t="shared" si="26"/>
        <v>0</v>
      </c>
      <c r="BK392" s="105">
        <f t="shared" si="27"/>
        <v>0</v>
      </c>
      <c r="BL392" s="106"/>
      <c r="BM392" s="105"/>
      <c r="BN392" s="106"/>
    </row>
    <row r="393" spans="1:66" ht="47.25" x14ac:dyDescent="0.3">
      <c r="A393" s="26">
        <v>75.317700000000002</v>
      </c>
      <c r="B393" s="107" t="s">
        <v>1416</v>
      </c>
      <c r="C393" s="19">
        <v>1330741</v>
      </c>
      <c r="D393" s="19">
        <v>0</v>
      </c>
      <c r="E393" s="20">
        <v>2535481</v>
      </c>
      <c r="F393" s="21">
        <v>0</v>
      </c>
      <c r="G393" s="19">
        <v>3881268</v>
      </c>
      <c r="H393" s="19">
        <v>0</v>
      </c>
      <c r="I393" s="19">
        <v>3881268</v>
      </c>
      <c r="J393" s="19">
        <v>0</v>
      </c>
      <c r="K393" s="19">
        <v>2399042</v>
      </c>
      <c r="L393" s="19">
        <v>0</v>
      </c>
      <c r="M393" s="20">
        <v>3473489</v>
      </c>
      <c r="N393" s="21">
        <v>0</v>
      </c>
      <c r="O393" s="20">
        <v>3154163</v>
      </c>
      <c r="P393" s="21"/>
      <c r="Q393" s="109">
        <v>4435356</v>
      </c>
      <c r="R393" s="108">
        <v>0</v>
      </c>
      <c r="S393" s="20">
        <v>4040958</v>
      </c>
      <c r="T393" s="24">
        <v>0</v>
      </c>
      <c r="U393" s="19">
        <v>4317413</v>
      </c>
      <c r="V393" s="19"/>
      <c r="W393" s="20">
        <v>4613321</v>
      </c>
      <c r="X393" s="21">
        <v>0</v>
      </c>
      <c r="Y393" s="19">
        <v>3019697</v>
      </c>
      <c r="Z393" s="19">
        <v>0</v>
      </c>
      <c r="AA393" s="21">
        <v>1746261</v>
      </c>
      <c r="AB393" s="21">
        <v>0</v>
      </c>
      <c r="AC393" s="20">
        <v>8047836</v>
      </c>
      <c r="AD393" s="21">
        <v>0</v>
      </c>
      <c r="AE393" s="19">
        <v>4300761</v>
      </c>
      <c r="AF393" s="19">
        <v>0</v>
      </c>
      <c r="AG393" s="20">
        <v>7609460</v>
      </c>
      <c r="AH393" s="21">
        <v>0</v>
      </c>
      <c r="AI393" s="21">
        <v>4602976</v>
      </c>
      <c r="AJ393" s="21">
        <v>0</v>
      </c>
      <c r="AK393" s="25">
        <v>3408524</v>
      </c>
      <c r="AL393" s="21">
        <v>0</v>
      </c>
      <c r="AM393" s="19">
        <v>1037156</v>
      </c>
      <c r="AN393" s="19"/>
      <c r="AO393" s="19">
        <f>361177-288812</f>
        <v>72365</v>
      </c>
      <c r="AP393" s="19"/>
      <c r="AQ393" s="20">
        <v>390727</v>
      </c>
      <c r="AR393" s="21">
        <v>0</v>
      </c>
      <c r="AS393" s="20">
        <v>267240</v>
      </c>
      <c r="AT393" s="19"/>
      <c r="AU393" s="19">
        <v>205131</v>
      </c>
      <c r="AV393" s="19">
        <v>0</v>
      </c>
      <c r="AW393" s="19">
        <v>2134193</v>
      </c>
      <c r="AX393" s="19"/>
      <c r="AY393" s="19"/>
      <c r="AZ393" s="19"/>
      <c r="BA393" s="19">
        <v>0</v>
      </c>
      <c r="BB393" s="19">
        <v>0</v>
      </c>
      <c r="BC393" s="19"/>
      <c r="BD393" s="19"/>
      <c r="BE393" s="19"/>
      <c r="BF393" s="19"/>
      <c r="BG393" s="16">
        <f t="shared" si="24"/>
        <v>74904827</v>
      </c>
      <c r="BH393" s="16">
        <f t="shared" si="24"/>
        <v>0</v>
      </c>
      <c r="BI393" s="133">
        <f t="shared" si="25"/>
        <v>74904827</v>
      </c>
      <c r="BJ393" s="133">
        <f t="shared" si="26"/>
        <v>0</v>
      </c>
      <c r="BK393" s="105">
        <f t="shared" si="27"/>
        <v>1746261</v>
      </c>
      <c r="BL393" s="106"/>
      <c r="BM393" s="105"/>
      <c r="BN393" s="106"/>
    </row>
    <row r="394" spans="1:66" ht="31.5" x14ac:dyDescent="0.3">
      <c r="A394" s="26">
        <v>75.318700000000007</v>
      </c>
      <c r="B394" s="107" t="s">
        <v>1417</v>
      </c>
      <c r="C394" s="19"/>
      <c r="D394" s="19"/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20">
        <v>124970</v>
      </c>
      <c r="N394" s="21">
        <v>0</v>
      </c>
      <c r="O394" s="19"/>
      <c r="P394" s="19"/>
      <c r="Q394" s="109">
        <v>126229</v>
      </c>
      <c r="R394" s="108">
        <v>0</v>
      </c>
      <c r="S394" s="19">
        <v>0</v>
      </c>
      <c r="T394" s="19">
        <v>0</v>
      </c>
      <c r="U394" s="19"/>
      <c r="V394" s="19"/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v>0</v>
      </c>
      <c r="AE394" s="19">
        <v>0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>
        <v>0</v>
      </c>
      <c r="AM394" s="19">
        <v>367464</v>
      </c>
      <c r="AN394" s="19"/>
      <c r="AO394" s="19"/>
      <c r="AP394" s="19"/>
      <c r="AQ394" s="20">
        <v>107666</v>
      </c>
      <c r="AR394" s="21">
        <v>0</v>
      </c>
      <c r="AS394" s="20">
        <v>96463</v>
      </c>
      <c r="AT394" s="19"/>
      <c r="AU394" s="19"/>
      <c r="AV394" s="19"/>
      <c r="AW394" s="19">
        <v>71932</v>
      </c>
      <c r="AX394" s="19"/>
      <c r="AY394" s="19"/>
      <c r="AZ394" s="19"/>
      <c r="BA394" s="19">
        <v>0</v>
      </c>
      <c r="BB394" s="19">
        <v>0</v>
      </c>
      <c r="BC394" s="19"/>
      <c r="BD394" s="19"/>
      <c r="BE394" s="19"/>
      <c r="BF394" s="19"/>
      <c r="BG394" s="16">
        <f t="shared" si="24"/>
        <v>894724</v>
      </c>
      <c r="BH394" s="16">
        <f t="shared" si="24"/>
        <v>0</v>
      </c>
      <c r="BI394" s="133">
        <f t="shared" si="25"/>
        <v>894724</v>
      </c>
      <c r="BJ394" s="133">
        <f t="shared" si="26"/>
        <v>0</v>
      </c>
      <c r="BK394" s="105">
        <f t="shared" si="27"/>
        <v>0</v>
      </c>
      <c r="BL394" s="106"/>
      <c r="BM394" s="105"/>
      <c r="BN394" s="106"/>
    </row>
    <row r="395" spans="1:66" ht="47.25" x14ac:dyDescent="0.3">
      <c r="A395" s="26">
        <v>75.319699999999997</v>
      </c>
      <c r="B395" s="107" t="s">
        <v>1418</v>
      </c>
      <c r="C395" s="19"/>
      <c r="D395" s="19"/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/>
      <c r="P395" s="19"/>
      <c r="Q395" s="109">
        <v>68222</v>
      </c>
      <c r="R395" s="108">
        <v>0</v>
      </c>
      <c r="S395" s="19">
        <v>0</v>
      </c>
      <c r="T395" s="19">
        <v>0</v>
      </c>
      <c r="U395" s="19"/>
      <c r="V395" s="19"/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0</v>
      </c>
      <c r="AE395" s="19">
        <v>0</v>
      </c>
      <c r="AF395" s="19">
        <v>0</v>
      </c>
      <c r="AG395" s="19">
        <v>0</v>
      </c>
      <c r="AH395" s="19">
        <v>0</v>
      </c>
      <c r="AI395" s="19">
        <v>0</v>
      </c>
      <c r="AJ395" s="19">
        <v>0</v>
      </c>
      <c r="AK395" s="19">
        <v>0</v>
      </c>
      <c r="AL395" s="19">
        <v>0</v>
      </c>
      <c r="AM395" s="19">
        <v>20052</v>
      </c>
      <c r="AN395" s="19"/>
      <c r="AO395" s="19"/>
      <c r="AP395" s="19"/>
      <c r="AQ395" s="20">
        <v>20478</v>
      </c>
      <c r="AR395" s="21">
        <v>0</v>
      </c>
      <c r="AS395" s="20">
        <v>31765</v>
      </c>
      <c r="AT395" s="19"/>
      <c r="AU395" s="19"/>
      <c r="AV395" s="19"/>
      <c r="AW395" s="19">
        <v>80781</v>
      </c>
      <c r="AX395" s="19"/>
      <c r="AY395" s="19"/>
      <c r="AZ395" s="19"/>
      <c r="BA395" s="19">
        <v>0</v>
      </c>
      <c r="BB395" s="19">
        <v>0</v>
      </c>
      <c r="BC395" s="19"/>
      <c r="BD395" s="19"/>
      <c r="BE395" s="19"/>
      <c r="BF395" s="19"/>
      <c r="BG395" s="16">
        <f t="shared" si="24"/>
        <v>221298</v>
      </c>
      <c r="BH395" s="16">
        <f t="shared" si="24"/>
        <v>0</v>
      </c>
      <c r="BI395" s="133">
        <f t="shared" si="25"/>
        <v>221298</v>
      </c>
      <c r="BJ395" s="133">
        <f t="shared" si="26"/>
        <v>0</v>
      </c>
      <c r="BK395" s="105">
        <f t="shared" si="27"/>
        <v>0</v>
      </c>
      <c r="BL395" s="106"/>
      <c r="BM395" s="105"/>
      <c r="BN395" s="106"/>
    </row>
    <row r="396" spans="1:66" ht="31.5" x14ac:dyDescent="0.3">
      <c r="A396" s="26">
        <v>75.408699999999996</v>
      </c>
      <c r="B396" s="107" t="s">
        <v>1419</v>
      </c>
      <c r="C396" s="19"/>
      <c r="D396" s="19"/>
      <c r="E396" s="19">
        <v>0</v>
      </c>
      <c r="F396" s="19">
        <v>0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20">
        <v>267965</v>
      </c>
      <c r="N396" s="21">
        <v>0</v>
      </c>
      <c r="O396" s="19"/>
      <c r="P396" s="19"/>
      <c r="Q396" s="109">
        <v>84890</v>
      </c>
      <c r="R396" s="108">
        <v>0</v>
      </c>
      <c r="S396" s="19">
        <v>0</v>
      </c>
      <c r="T396" s="19">
        <v>0</v>
      </c>
      <c r="U396" s="19"/>
      <c r="V396" s="19"/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0</v>
      </c>
      <c r="AE396" s="19">
        <v>0</v>
      </c>
      <c r="AF396" s="19">
        <v>0</v>
      </c>
      <c r="AG396" s="19">
        <v>0</v>
      </c>
      <c r="AH396" s="19">
        <v>0</v>
      </c>
      <c r="AI396" s="19">
        <v>0</v>
      </c>
      <c r="AJ396" s="19">
        <v>0</v>
      </c>
      <c r="AK396" s="19">
        <v>0</v>
      </c>
      <c r="AL396" s="19">
        <v>0</v>
      </c>
      <c r="AM396" s="19"/>
      <c r="AN396" s="19"/>
      <c r="AO396" s="19"/>
      <c r="AP396" s="19"/>
      <c r="AQ396" s="20">
        <v>226501</v>
      </c>
      <c r="AR396" s="21">
        <v>0</v>
      </c>
      <c r="AS396" s="19"/>
      <c r="AT396" s="19"/>
      <c r="AU396" s="19"/>
      <c r="AV396" s="19"/>
      <c r="AW396" s="19"/>
      <c r="AX396" s="19"/>
      <c r="AY396" s="19"/>
      <c r="AZ396" s="19"/>
      <c r="BA396" s="19">
        <v>0</v>
      </c>
      <c r="BB396" s="19">
        <v>0</v>
      </c>
      <c r="BC396" s="19"/>
      <c r="BD396" s="19"/>
      <c r="BE396" s="19"/>
      <c r="BF396" s="19"/>
      <c r="BG396" s="16">
        <f t="shared" si="24"/>
        <v>579356</v>
      </c>
      <c r="BH396" s="16">
        <f t="shared" si="24"/>
        <v>0</v>
      </c>
      <c r="BI396" s="133">
        <f t="shared" si="25"/>
        <v>579356</v>
      </c>
      <c r="BJ396" s="133">
        <f t="shared" si="26"/>
        <v>0</v>
      </c>
      <c r="BK396" s="105">
        <f t="shared" si="27"/>
        <v>0</v>
      </c>
      <c r="BL396" s="106"/>
      <c r="BM396" s="105"/>
      <c r="BN396" s="106"/>
    </row>
    <row r="397" spans="1:66" ht="31.5" x14ac:dyDescent="0.3">
      <c r="A397" s="26">
        <v>75.409700000000001</v>
      </c>
      <c r="B397" s="107" t="s">
        <v>1420</v>
      </c>
      <c r="C397" s="19"/>
      <c r="D397" s="19"/>
      <c r="E397" s="19">
        <v>0</v>
      </c>
      <c r="F397" s="19">
        <v>0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19"/>
      <c r="P397" s="19"/>
      <c r="Q397" s="109">
        <v>94823</v>
      </c>
      <c r="R397" s="108">
        <v>0</v>
      </c>
      <c r="S397" s="19">
        <v>0</v>
      </c>
      <c r="T397" s="19">
        <v>0</v>
      </c>
      <c r="U397" s="19"/>
      <c r="V397" s="19"/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>
        <v>0</v>
      </c>
      <c r="AM397" s="19">
        <v>938769</v>
      </c>
      <c r="AN397" s="19"/>
      <c r="AO397" s="19"/>
      <c r="AP397" s="19"/>
      <c r="AQ397" s="20">
        <v>47476</v>
      </c>
      <c r="AR397" s="21">
        <v>0</v>
      </c>
      <c r="AS397" s="20">
        <v>351913</v>
      </c>
      <c r="AT397" s="19"/>
      <c r="AU397" s="19"/>
      <c r="AV397" s="19"/>
      <c r="AW397" s="19">
        <v>1200</v>
      </c>
      <c r="AX397" s="19"/>
      <c r="AY397" s="19"/>
      <c r="AZ397" s="19"/>
      <c r="BA397" s="19">
        <v>0</v>
      </c>
      <c r="BB397" s="19">
        <v>0</v>
      </c>
      <c r="BC397" s="19"/>
      <c r="BD397" s="19"/>
      <c r="BE397" s="19"/>
      <c r="BF397" s="19"/>
      <c r="BG397" s="16">
        <f t="shared" si="24"/>
        <v>1434181</v>
      </c>
      <c r="BH397" s="16">
        <f t="shared" si="24"/>
        <v>0</v>
      </c>
      <c r="BI397" s="133">
        <f t="shared" si="25"/>
        <v>1434181</v>
      </c>
      <c r="BJ397" s="133">
        <f t="shared" si="26"/>
        <v>0</v>
      </c>
      <c r="BK397" s="105">
        <f t="shared" si="27"/>
        <v>0</v>
      </c>
      <c r="BL397" s="106"/>
      <c r="BM397" s="105"/>
      <c r="BN397" s="106"/>
    </row>
    <row r="398" spans="1:66" ht="31.5" x14ac:dyDescent="0.3">
      <c r="A398" s="26">
        <v>75.410600000000002</v>
      </c>
      <c r="B398" s="107" t="s">
        <v>1421</v>
      </c>
      <c r="C398" s="19"/>
      <c r="D398" s="19"/>
      <c r="E398" s="19">
        <v>0</v>
      </c>
      <c r="F398" s="19">
        <v>0</v>
      </c>
      <c r="G398" s="19">
        <v>0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19"/>
      <c r="P398" s="19"/>
      <c r="Q398" s="108">
        <v>0</v>
      </c>
      <c r="R398" s="108">
        <v>0</v>
      </c>
      <c r="S398" s="19">
        <v>0</v>
      </c>
      <c r="T398" s="19">
        <v>0</v>
      </c>
      <c r="U398" s="19"/>
      <c r="V398" s="19"/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>
        <v>0</v>
      </c>
      <c r="AE398" s="19">
        <v>0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>
        <v>0</v>
      </c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>
        <v>0</v>
      </c>
      <c r="BB398" s="19">
        <v>0</v>
      </c>
      <c r="BC398" s="19"/>
      <c r="BD398" s="19"/>
      <c r="BE398" s="19"/>
      <c r="BF398" s="19"/>
      <c r="BG398" s="16">
        <f t="shared" si="24"/>
        <v>0</v>
      </c>
      <c r="BH398" s="16">
        <f t="shared" si="24"/>
        <v>0</v>
      </c>
      <c r="BI398" s="133">
        <f t="shared" si="25"/>
        <v>0</v>
      </c>
      <c r="BJ398" s="133">
        <f t="shared" si="26"/>
        <v>0</v>
      </c>
      <c r="BK398" s="105">
        <f t="shared" si="27"/>
        <v>0</v>
      </c>
      <c r="BL398" s="106"/>
      <c r="BM398" s="105"/>
      <c r="BN398" s="106"/>
    </row>
    <row r="399" spans="1:66" x14ac:dyDescent="0.3">
      <c r="A399" s="26">
        <v>75.410699999999991</v>
      </c>
      <c r="B399" s="107" t="s">
        <v>1422</v>
      </c>
      <c r="C399" s="19"/>
      <c r="D399" s="19"/>
      <c r="E399" s="20">
        <v>114400</v>
      </c>
      <c r="F399" s="21">
        <v>0</v>
      </c>
      <c r="G399" s="19">
        <v>0</v>
      </c>
      <c r="H399" s="19">
        <v>0</v>
      </c>
      <c r="I399" s="19">
        <v>0</v>
      </c>
      <c r="J399" s="19">
        <v>0</v>
      </c>
      <c r="K399" s="19">
        <v>0</v>
      </c>
      <c r="L399" s="19">
        <v>0</v>
      </c>
      <c r="M399" s="20">
        <v>29636</v>
      </c>
      <c r="N399" s="21">
        <v>0</v>
      </c>
      <c r="O399" s="19"/>
      <c r="P399" s="19"/>
      <c r="Q399" s="108">
        <v>0</v>
      </c>
      <c r="R399" s="108">
        <v>0</v>
      </c>
      <c r="S399" s="20">
        <v>36558</v>
      </c>
      <c r="T399" s="24">
        <v>0</v>
      </c>
      <c r="U399" s="19"/>
      <c r="V399" s="19"/>
      <c r="W399" s="20">
        <v>22931</v>
      </c>
      <c r="X399" s="21">
        <v>0</v>
      </c>
      <c r="Y399" s="19">
        <v>0</v>
      </c>
      <c r="Z399" s="19">
        <v>0</v>
      </c>
      <c r="AA399" s="19">
        <v>0</v>
      </c>
      <c r="AB399" s="19">
        <v>0</v>
      </c>
      <c r="AC399" s="20">
        <v>127062</v>
      </c>
      <c r="AD399" s="21">
        <v>0</v>
      </c>
      <c r="AE399" s="19">
        <v>0</v>
      </c>
      <c r="AF399" s="19">
        <v>0</v>
      </c>
      <c r="AG399" s="19">
        <v>0</v>
      </c>
      <c r="AH399" s="19">
        <v>0</v>
      </c>
      <c r="AI399" s="21">
        <v>8500</v>
      </c>
      <c r="AJ399" s="21">
        <v>0</v>
      </c>
      <c r="AK399" s="19">
        <v>0</v>
      </c>
      <c r="AL399" s="19">
        <v>0</v>
      </c>
      <c r="AM399" s="19">
        <v>128957</v>
      </c>
      <c r="AN399" s="19"/>
      <c r="AO399" s="19"/>
      <c r="AP399" s="19"/>
      <c r="AQ399" s="20">
        <v>2640</v>
      </c>
      <c r="AR399" s="21">
        <v>0</v>
      </c>
      <c r="AS399" s="19"/>
      <c r="AT399" s="19"/>
      <c r="AU399" s="19"/>
      <c r="AV399" s="19"/>
      <c r="AW399" s="19"/>
      <c r="AX399" s="19"/>
      <c r="AY399" s="19"/>
      <c r="AZ399" s="19"/>
      <c r="BA399" s="19">
        <v>0</v>
      </c>
      <c r="BB399" s="19">
        <v>0</v>
      </c>
      <c r="BC399" s="19"/>
      <c r="BD399" s="19"/>
      <c r="BE399" s="19"/>
      <c r="BF399" s="19"/>
      <c r="BG399" s="16">
        <f t="shared" si="24"/>
        <v>470684</v>
      </c>
      <c r="BH399" s="16">
        <f t="shared" si="24"/>
        <v>0</v>
      </c>
      <c r="BI399" s="133">
        <f t="shared" si="25"/>
        <v>470684</v>
      </c>
      <c r="BJ399" s="133">
        <f t="shared" si="26"/>
        <v>0</v>
      </c>
      <c r="BK399" s="105">
        <f t="shared" si="27"/>
        <v>0</v>
      </c>
      <c r="BL399" s="106"/>
      <c r="BM399" s="105"/>
      <c r="BN399" s="106"/>
    </row>
    <row r="400" spans="1:66" ht="47.25" x14ac:dyDescent="0.3">
      <c r="A400" s="12">
        <v>75.411699999999996</v>
      </c>
      <c r="B400" s="107" t="s">
        <v>1423</v>
      </c>
      <c r="C400" s="19">
        <v>2737627</v>
      </c>
      <c r="D400" s="19">
        <v>0</v>
      </c>
      <c r="E400" s="20">
        <v>1621018</v>
      </c>
      <c r="F400" s="21">
        <v>0</v>
      </c>
      <c r="G400" s="19">
        <v>1748394</v>
      </c>
      <c r="H400" s="19">
        <v>0</v>
      </c>
      <c r="I400" s="19">
        <v>1748394</v>
      </c>
      <c r="J400" s="19">
        <v>0</v>
      </c>
      <c r="K400" s="19">
        <v>315244</v>
      </c>
      <c r="L400" s="19">
        <v>0</v>
      </c>
      <c r="M400" s="20">
        <v>1531176</v>
      </c>
      <c r="N400" s="21">
        <v>0</v>
      </c>
      <c r="O400" s="20">
        <v>1178425</v>
      </c>
      <c r="P400" s="21"/>
      <c r="Q400" s="109">
        <v>1823363</v>
      </c>
      <c r="R400" s="108">
        <v>0</v>
      </c>
      <c r="S400" s="20">
        <v>1015364</v>
      </c>
      <c r="T400" s="24">
        <v>0</v>
      </c>
      <c r="U400" s="19">
        <v>798658</v>
      </c>
      <c r="V400" s="19"/>
      <c r="W400" s="20">
        <v>936365</v>
      </c>
      <c r="X400" s="21">
        <v>0</v>
      </c>
      <c r="Y400" s="19">
        <v>424735</v>
      </c>
      <c r="Z400" s="19">
        <v>0</v>
      </c>
      <c r="AA400" s="21">
        <v>634609</v>
      </c>
      <c r="AB400" s="21">
        <v>0</v>
      </c>
      <c r="AC400" s="20">
        <v>1767542</v>
      </c>
      <c r="AD400" s="21">
        <v>0</v>
      </c>
      <c r="AE400" s="19">
        <v>1488225</v>
      </c>
      <c r="AF400" s="19">
        <v>0</v>
      </c>
      <c r="AG400" s="20">
        <v>3049448</v>
      </c>
      <c r="AH400" s="21">
        <v>0</v>
      </c>
      <c r="AI400" s="21">
        <v>1413543</v>
      </c>
      <c r="AJ400" s="21">
        <v>0</v>
      </c>
      <c r="AK400" s="20">
        <v>2577872</v>
      </c>
      <c r="AL400" s="21">
        <v>0</v>
      </c>
      <c r="AM400" s="19">
        <v>977050</v>
      </c>
      <c r="AN400" s="19"/>
      <c r="AO400" s="19"/>
      <c r="AP400" s="19"/>
      <c r="AQ400" s="20">
        <v>69257</v>
      </c>
      <c r="AR400" s="21">
        <v>0</v>
      </c>
      <c r="AS400" s="20">
        <v>48658</v>
      </c>
      <c r="AT400" s="19"/>
      <c r="AU400" s="19">
        <v>3896</v>
      </c>
      <c r="AV400" s="19">
        <v>0</v>
      </c>
      <c r="AW400" s="19">
        <v>392742</v>
      </c>
      <c r="AX400" s="19"/>
      <c r="AY400" s="19"/>
      <c r="AZ400" s="19"/>
      <c r="BA400" s="19">
        <v>0</v>
      </c>
      <c r="BB400" s="19">
        <v>0</v>
      </c>
      <c r="BC400" s="19"/>
      <c r="BD400" s="19"/>
      <c r="BE400" s="19"/>
      <c r="BF400" s="19"/>
      <c r="BG400" s="16">
        <f t="shared" si="24"/>
        <v>28301605</v>
      </c>
      <c r="BH400" s="16">
        <f t="shared" si="24"/>
        <v>0</v>
      </c>
      <c r="BI400" s="133">
        <f t="shared" si="25"/>
        <v>28301605</v>
      </c>
      <c r="BJ400" s="133">
        <f t="shared" si="26"/>
        <v>0</v>
      </c>
      <c r="BK400" s="105">
        <f t="shared" si="27"/>
        <v>634609</v>
      </c>
      <c r="BL400" s="106"/>
      <c r="BM400" s="105"/>
      <c r="BN400" s="106"/>
    </row>
    <row r="401" spans="1:66" x14ac:dyDescent="0.3">
      <c r="A401" s="26">
        <v>75.414699999999996</v>
      </c>
      <c r="B401" s="107" t="s">
        <v>1424</v>
      </c>
      <c r="C401" s="19">
        <v>11601</v>
      </c>
      <c r="D401" s="19">
        <v>0</v>
      </c>
      <c r="E401" s="19">
        <v>0</v>
      </c>
      <c r="F401" s="19">
        <v>0</v>
      </c>
      <c r="G401" s="19">
        <v>63264</v>
      </c>
      <c r="H401" s="19">
        <v>0</v>
      </c>
      <c r="I401" s="19">
        <v>63264</v>
      </c>
      <c r="J401" s="19">
        <v>0</v>
      </c>
      <c r="K401" s="19">
        <v>0</v>
      </c>
      <c r="L401" s="19">
        <v>0</v>
      </c>
      <c r="M401" s="20">
        <v>12541</v>
      </c>
      <c r="N401" s="21">
        <v>0</v>
      </c>
      <c r="O401" s="20">
        <v>61941</v>
      </c>
      <c r="P401" s="21"/>
      <c r="Q401" s="109">
        <v>20100</v>
      </c>
      <c r="R401" s="108">
        <v>0</v>
      </c>
      <c r="S401" s="20">
        <v>6540</v>
      </c>
      <c r="T401" s="24">
        <v>0</v>
      </c>
      <c r="U401" s="19">
        <v>1500</v>
      </c>
      <c r="V401" s="19"/>
      <c r="W401" s="20">
        <v>25505</v>
      </c>
      <c r="X401" s="21">
        <v>0</v>
      </c>
      <c r="Y401" s="19">
        <v>0</v>
      </c>
      <c r="Z401" s="19">
        <v>0</v>
      </c>
      <c r="AA401" s="21">
        <v>2303</v>
      </c>
      <c r="AB401" s="21">
        <v>0</v>
      </c>
      <c r="AC401" s="20">
        <v>7957</v>
      </c>
      <c r="AD401" s="21">
        <v>0</v>
      </c>
      <c r="AE401" s="19">
        <v>0</v>
      </c>
      <c r="AF401" s="19">
        <v>0</v>
      </c>
      <c r="AG401" s="20">
        <v>2100</v>
      </c>
      <c r="AH401" s="21">
        <v>0</v>
      </c>
      <c r="AI401" s="21">
        <v>61990</v>
      </c>
      <c r="AJ401" s="21">
        <v>0</v>
      </c>
      <c r="AK401" s="19">
        <v>0</v>
      </c>
      <c r="AL401" s="19">
        <v>0</v>
      </c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>
        <v>0</v>
      </c>
      <c r="BB401" s="19">
        <v>0</v>
      </c>
      <c r="BC401" s="19"/>
      <c r="BD401" s="19"/>
      <c r="BE401" s="19"/>
      <c r="BF401" s="19"/>
      <c r="BG401" s="16">
        <f t="shared" si="24"/>
        <v>340606</v>
      </c>
      <c r="BH401" s="16">
        <f t="shared" si="24"/>
        <v>0</v>
      </c>
      <c r="BI401" s="133">
        <f t="shared" si="25"/>
        <v>340606</v>
      </c>
      <c r="BJ401" s="133">
        <f t="shared" si="26"/>
        <v>0</v>
      </c>
      <c r="BK401" s="105">
        <f t="shared" si="27"/>
        <v>2303</v>
      </c>
      <c r="BL401" s="106"/>
      <c r="BM401" s="105"/>
      <c r="BN401" s="106"/>
    </row>
    <row r="402" spans="1:66" ht="31.5" x14ac:dyDescent="0.3">
      <c r="A402" s="26">
        <v>75.415599999999998</v>
      </c>
      <c r="B402" s="107" t="s">
        <v>1425</v>
      </c>
      <c r="C402" s="19"/>
      <c r="D402" s="19"/>
      <c r="E402" s="19">
        <v>0</v>
      </c>
      <c r="F402" s="19">
        <v>0</v>
      </c>
      <c r="G402" s="19">
        <v>0</v>
      </c>
      <c r="H402" s="19">
        <v>0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19"/>
      <c r="P402" s="19"/>
      <c r="Q402" s="108">
        <v>0</v>
      </c>
      <c r="R402" s="108">
        <v>0</v>
      </c>
      <c r="S402" s="19">
        <v>0</v>
      </c>
      <c r="T402" s="19">
        <v>0</v>
      </c>
      <c r="U402" s="19"/>
      <c r="V402" s="19"/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</v>
      </c>
      <c r="AE402" s="19">
        <v>0</v>
      </c>
      <c r="AF402" s="19">
        <v>0</v>
      </c>
      <c r="AG402" s="19">
        <v>0</v>
      </c>
      <c r="AH402" s="19">
        <v>0</v>
      </c>
      <c r="AI402" s="19">
        <v>0</v>
      </c>
      <c r="AJ402" s="19">
        <v>0</v>
      </c>
      <c r="AK402" s="19">
        <v>0</v>
      </c>
      <c r="AL402" s="19">
        <v>0</v>
      </c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>
        <v>0</v>
      </c>
      <c r="BB402" s="19">
        <v>0</v>
      </c>
      <c r="BC402" s="19"/>
      <c r="BD402" s="19"/>
      <c r="BE402" s="19"/>
      <c r="BF402" s="19"/>
      <c r="BG402" s="16">
        <f t="shared" si="24"/>
        <v>0</v>
      </c>
      <c r="BH402" s="16">
        <f t="shared" si="24"/>
        <v>0</v>
      </c>
      <c r="BI402" s="133">
        <f t="shared" si="25"/>
        <v>0</v>
      </c>
      <c r="BJ402" s="133">
        <f t="shared" si="26"/>
        <v>0</v>
      </c>
      <c r="BK402" s="105">
        <f t="shared" si="27"/>
        <v>0</v>
      </c>
      <c r="BL402" s="106"/>
      <c r="BM402" s="105"/>
      <c r="BN402" s="106"/>
    </row>
    <row r="403" spans="1:66" ht="31.5" x14ac:dyDescent="0.3">
      <c r="A403" s="26">
        <v>75.415700000000001</v>
      </c>
      <c r="B403" s="107" t="s">
        <v>1425</v>
      </c>
      <c r="C403" s="19">
        <v>2489563</v>
      </c>
      <c r="D403" s="19">
        <v>0</v>
      </c>
      <c r="E403" s="20">
        <v>4999714</v>
      </c>
      <c r="F403" s="21">
        <v>0</v>
      </c>
      <c r="G403" s="19">
        <v>157227</v>
      </c>
      <c r="H403" s="19">
        <v>0</v>
      </c>
      <c r="I403" s="19">
        <v>157227</v>
      </c>
      <c r="J403" s="19">
        <v>0</v>
      </c>
      <c r="K403" s="19">
        <v>573080</v>
      </c>
      <c r="L403" s="19">
        <v>0</v>
      </c>
      <c r="M403" s="20">
        <v>585597</v>
      </c>
      <c r="N403" s="21">
        <v>0</v>
      </c>
      <c r="O403" s="20">
        <v>943516</v>
      </c>
      <c r="P403" s="21"/>
      <c r="Q403" s="109">
        <v>941202</v>
      </c>
      <c r="R403" s="108">
        <v>0</v>
      </c>
      <c r="S403" s="20">
        <v>1017079</v>
      </c>
      <c r="T403" s="24">
        <v>0</v>
      </c>
      <c r="U403" s="19">
        <v>2210744</v>
      </c>
      <c r="V403" s="19"/>
      <c r="W403" s="20">
        <v>731354</v>
      </c>
      <c r="X403" s="21">
        <v>0</v>
      </c>
      <c r="Y403" s="19">
        <v>579318</v>
      </c>
      <c r="Z403" s="19">
        <v>0</v>
      </c>
      <c r="AA403" s="21">
        <v>630715</v>
      </c>
      <c r="AB403" s="21">
        <v>0</v>
      </c>
      <c r="AC403" s="20">
        <v>1257945</v>
      </c>
      <c r="AD403" s="21">
        <v>0</v>
      </c>
      <c r="AE403" s="19">
        <v>841379</v>
      </c>
      <c r="AF403" s="19">
        <v>0</v>
      </c>
      <c r="AG403" s="20">
        <v>1796409</v>
      </c>
      <c r="AH403" s="21">
        <v>0</v>
      </c>
      <c r="AI403" s="21">
        <v>921516</v>
      </c>
      <c r="AJ403" s="21">
        <v>0</v>
      </c>
      <c r="AK403" s="20">
        <v>1138362</v>
      </c>
      <c r="AL403" s="21">
        <v>0</v>
      </c>
      <c r="AM403" s="19">
        <v>100245</v>
      </c>
      <c r="AN403" s="19"/>
      <c r="AO403" s="19">
        <v>125947</v>
      </c>
      <c r="AP403" s="19"/>
      <c r="AQ403" s="20">
        <v>31849</v>
      </c>
      <c r="AR403" s="21">
        <v>0</v>
      </c>
      <c r="AS403" s="20">
        <v>72107</v>
      </c>
      <c r="AT403" s="19"/>
      <c r="AU403" s="19">
        <v>77423</v>
      </c>
      <c r="AV403" s="19">
        <v>0</v>
      </c>
      <c r="AW403" s="19">
        <v>969687</v>
      </c>
      <c r="AX403" s="19"/>
      <c r="AY403" s="19"/>
      <c r="AZ403" s="19"/>
      <c r="BA403" s="19">
        <v>0</v>
      </c>
      <c r="BB403" s="19">
        <v>0</v>
      </c>
      <c r="BC403" s="19"/>
      <c r="BD403" s="19"/>
      <c r="BE403" s="19"/>
      <c r="BF403" s="19"/>
      <c r="BG403" s="16">
        <f t="shared" si="24"/>
        <v>23349205</v>
      </c>
      <c r="BH403" s="16">
        <f t="shared" si="24"/>
        <v>0</v>
      </c>
      <c r="BI403" s="133">
        <f t="shared" si="25"/>
        <v>23349205</v>
      </c>
      <c r="BJ403" s="133">
        <f t="shared" si="26"/>
        <v>0</v>
      </c>
      <c r="BK403" s="105">
        <f t="shared" si="27"/>
        <v>630715</v>
      </c>
      <c r="BL403" s="106"/>
      <c r="BM403" s="105"/>
      <c r="BN403" s="106"/>
    </row>
    <row r="404" spans="1:66" x14ac:dyDescent="0.3">
      <c r="A404" s="26">
        <v>75.416699999999992</v>
      </c>
      <c r="B404" s="107" t="s">
        <v>1426</v>
      </c>
      <c r="C404" s="19"/>
      <c r="D404" s="19"/>
      <c r="E404" s="19">
        <v>0</v>
      </c>
      <c r="F404" s="19">
        <v>0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20">
        <v>219426</v>
      </c>
      <c r="N404" s="21">
        <v>0</v>
      </c>
      <c r="O404" s="19"/>
      <c r="P404" s="19"/>
      <c r="Q404" s="109">
        <v>58209</v>
      </c>
      <c r="R404" s="108">
        <v>0</v>
      </c>
      <c r="S404" s="20">
        <v>214709</v>
      </c>
      <c r="T404" s="24">
        <v>0</v>
      </c>
      <c r="U404" s="19"/>
      <c r="V404" s="19"/>
      <c r="W404" s="20">
        <v>65169</v>
      </c>
      <c r="X404" s="21">
        <v>0</v>
      </c>
      <c r="Y404" s="19">
        <v>0</v>
      </c>
      <c r="Z404" s="19">
        <v>0</v>
      </c>
      <c r="AA404" s="19">
        <v>0</v>
      </c>
      <c r="AB404" s="19">
        <v>0</v>
      </c>
      <c r="AC404" s="20">
        <v>476104</v>
      </c>
      <c r="AD404" s="21">
        <v>0</v>
      </c>
      <c r="AE404" s="19">
        <v>0</v>
      </c>
      <c r="AF404" s="19">
        <v>0</v>
      </c>
      <c r="AG404" s="19">
        <v>0</v>
      </c>
      <c r="AH404" s="19">
        <v>0</v>
      </c>
      <c r="AI404" s="21">
        <v>30947</v>
      </c>
      <c r="AJ404" s="21">
        <v>0</v>
      </c>
      <c r="AK404" s="19">
        <v>0</v>
      </c>
      <c r="AL404" s="19">
        <v>0</v>
      </c>
      <c r="AM404" s="19">
        <v>949454</v>
      </c>
      <c r="AN404" s="19"/>
      <c r="AO404" s="19"/>
      <c r="AP404" s="19"/>
      <c r="AQ404" s="20">
        <v>10050</v>
      </c>
      <c r="AR404" s="21">
        <v>0</v>
      </c>
      <c r="AS404" s="19"/>
      <c r="AT404" s="19"/>
      <c r="AU404" s="19"/>
      <c r="AV404" s="19"/>
      <c r="AW404" s="19"/>
      <c r="AX404" s="19"/>
      <c r="AY404" s="19"/>
      <c r="AZ404" s="19"/>
      <c r="BA404" s="19">
        <v>0</v>
      </c>
      <c r="BB404" s="19">
        <v>0</v>
      </c>
      <c r="BC404" s="19"/>
      <c r="BD404" s="19"/>
      <c r="BE404" s="19"/>
      <c r="BF404" s="19"/>
      <c r="BG404" s="16">
        <f t="shared" si="24"/>
        <v>2024068</v>
      </c>
      <c r="BH404" s="16">
        <f t="shared" si="24"/>
        <v>0</v>
      </c>
      <c r="BI404" s="133">
        <f t="shared" si="25"/>
        <v>2024068</v>
      </c>
      <c r="BJ404" s="133">
        <f t="shared" si="26"/>
        <v>0</v>
      </c>
      <c r="BK404" s="105">
        <f t="shared" si="27"/>
        <v>0</v>
      </c>
      <c r="BL404" s="106"/>
      <c r="BM404" s="105"/>
      <c r="BN404" s="106"/>
    </row>
    <row r="405" spans="1:66" x14ac:dyDescent="0.3">
      <c r="A405" s="26">
        <v>75.417699999999996</v>
      </c>
      <c r="B405" s="107" t="s">
        <v>1427</v>
      </c>
      <c r="C405" s="19">
        <v>30631</v>
      </c>
      <c r="D405" s="19">
        <v>0</v>
      </c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/>
      <c r="P405" s="19"/>
      <c r="Q405" s="108">
        <v>0</v>
      </c>
      <c r="R405" s="108">
        <v>0</v>
      </c>
      <c r="S405" s="19">
        <v>0</v>
      </c>
      <c r="T405" s="19">
        <v>0</v>
      </c>
      <c r="U405" s="19"/>
      <c r="V405" s="19"/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E405" s="19">
        <v>0</v>
      </c>
      <c r="AF405" s="19">
        <v>0</v>
      </c>
      <c r="AG405" s="19">
        <v>0</v>
      </c>
      <c r="AH405" s="19">
        <v>0</v>
      </c>
      <c r="AI405" s="19">
        <v>0</v>
      </c>
      <c r="AJ405" s="19">
        <v>0</v>
      </c>
      <c r="AK405" s="19">
        <v>0</v>
      </c>
      <c r="AL405" s="19">
        <v>0</v>
      </c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>
        <v>0</v>
      </c>
      <c r="BB405" s="19">
        <v>0</v>
      </c>
      <c r="BC405" s="19"/>
      <c r="BD405" s="19"/>
      <c r="BE405" s="19"/>
      <c r="BF405" s="19"/>
      <c r="BG405" s="16">
        <f t="shared" si="24"/>
        <v>30631</v>
      </c>
      <c r="BH405" s="16">
        <f t="shared" si="24"/>
        <v>0</v>
      </c>
      <c r="BI405" s="133">
        <f t="shared" si="25"/>
        <v>30631</v>
      </c>
      <c r="BJ405" s="133">
        <f t="shared" si="26"/>
        <v>0</v>
      </c>
      <c r="BK405" s="105">
        <f t="shared" si="27"/>
        <v>0</v>
      </c>
      <c r="BL405" s="106"/>
      <c r="BM405" s="105"/>
      <c r="BN405" s="106"/>
    </row>
    <row r="406" spans="1:66" ht="31.5" x14ac:dyDescent="0.3">
      <c r="A406" s="26">
        <v>75.418700000000001</v>
      </c>
      <c r="B406" s="107" t="s">
        <v>1428</v>
      </c>
      <c r="C406" s="19"/>
      <c r="D406" s="19"/>
      <c r="E406" s="19">
        <v>0</v>
      </c>
      <c r="F406" s="19">
        <v>0</v>
      </c>
      <c r="G406" s="19">
        <v>0</v>
      </c>
      <c r="H406" s="19">
        <v>0</v>
      </c>
      <c r="I406" s="19">
        <v>0</v>
      </c>
      <c r="J406" s="19">
        <v>0</v>
      </c>
      <c r="K406" s="19">
        <v>0</v>
      </c>
      <c r="L406" s="19">
        <v>0</v>
      </c>
      <c r="M406" s="19" t="s">
        <v>73</v>
      </c>
      <c r="N406" s="19" t="s">
        <v>73</v>
      </c>
      <c r="O406" s="19"/>
      <c r="P406" s="19"/>
      <c r="Q406" s="108">
        <v>0</v>
      </c>
      <c r="R406" s="108">
        <v>0</v>
      </c>
      <c r="S406" s="19">
        <v>0</v>
      </c>
      <c r="T406" s="19">
        <v>0</v>
      </c>
      <c r="U406" s="19"/>
      <c r="V406" s="19"/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0</v>
      </c>
      <c r="AE406" s="19">
        <v>0</v>
      </c>
      <c r="AF406" s="19">
        <v>0</v>
      </c>
      <c r="AG406" s="19">
        <v>0</v>
      </c>
      <c r="AH406" s="19">
        <v>0</v>
      </c>
      <c r="AI406" s="19">
        <v>0</v>
      </c>
      <c r="AJ406" s="19">
        <v>0</v>
      </c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>
        <v>157545</v>
      </c>
      <c r="AX406" s="19"/>
      <c r="AY406" s="19"/>
      <c r="AZ406" s="19"/>
      <c r="BA406" s="19">
        <v>0</v>
      </c>
      <c r="BB406" s="19">
        <v>0</v>
      </c>
      <c r="BC406" s="19"/>
      <c r="BD406" s="19"/>
      <c r="BE406" s="19"/>
      <c r="BF406" s="19"/>
      <c r="BG406" s="16">
        <f t="shared" si="24"/>
        <v>157545</v>
      </c>
      <c r="BH406" s="16">
        <f t="shared" si="24"/>
        <v>0</v>
      </c>
      <c r="BI406" s="133">
        <f t="shared" si="25"/>
        <v>157545</v>
      </c>
      <c r="BJ406" s="133">
        <f t="shared" si="26"/>
        <v>0</v>
      </c>
      <c r="BK406" s="105">
        <f t="shared" si="27"/>
        <v>0</v>
      </c>
      <c r="BL406" s="106"/>
      <c r="BM406" s="105"/>
      <c r="BN406" s="106"/>
    </row>
    <row r="407" spans="1:66" x14ac:dyDescent="0.3">
      <c r="A407" s="26">
        <v>75.419699999999992</v>
      </c>
      <c r="B407" s="107" t="s">
        <v>1429</v>
      </c>
      <c r="C407" s="19">
        <v>1033456</v>
      </c>
      <c r="D407" s="19">
        <v>0</v>
      </c>
      <c r="E407" s="20">
        <v>166262</v>
      </c>
      <c r="F407" s="21">
        <v>0</v>
      </c>
      <c r="G407" s="19">
        <v>281393</v>
      </c>
      <c r="H407" s="19">
        <v>0</v>
      </c>
      <c r="I407" s="19">
        <v>281393</v>
      </c>
      <c r="J407" s="19">
        <v>0</v>
      </c>
      <c r="K407" s="19">
        <v>0</v>
      </c>
      <c r="L407" s="19">
        <v>0</v>
      </c>
      <c r="M407" s="20">
        <v>127458</v>
      </c>
      <c r="N407" s="21">
        <v>0</v>
      </c>
      <c r="O407" s="20">
        <v>137808</v>
      </c>
      <c r="P407" s="21"/>
      <c r="Q407" s="109">
        <v>174416</v>
      </c>
      <c r="R407" s="108">
        <v>0</v>
      </c>
      <c r="S407" s="20">
        <v>175608</v>
      </c>
      <c r="T407" s="24">
        <v>0</v>
      </c>
      <c r="U407" s="19">
        <v>53904</v>
      </c>
      <c r="V407" s="19"/>
      <c r="W407" s="20">
        <v>244907</v>
      </c>
      <c r="X407" s="21">
        <v>0</v>
      </c>
      <c r="Y407" s="19">
        <v>0</v>
      </c>
      <c r="Z407" s="19">
        <v>0</v>
      </c>
      <c r="AA407" s="21">
        <v>154281</v>
      </c>
      <c r="AB407" s="21">
        <v>0</v>
      </c>
      <c r="AC407" s="20">
        <v>157031</v>
      </c>
      <c r="AD407" s="21">
        <v>0</v>
      </c>
      <c r="AE407" s="19">
        <v>0</v>
      </c>
      <c r="AF407" s="19">
        <v>0</v>
      </c>
      <c r="AG407" s="20">
        <v>94051</v>
      </c>
      <c r="AH407" s="21">
        <v>0</v>
      </c>
      <c r="AI407" s="21">
        <v>243914</v>
      </c>
      <c r="AJ407" s="21">
        <v>0</v>
      </c>
      <c r="AK407" s="19">
        <v>0</v>
      </c>
      <c r="AL407" s="19">
        <v>0</v>
      </c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>
        <v>0</v>
      </c>
      <c r="BB407" s="19">
        <v>0</v>
      </c>
      <c r="BC407" s="19"/>
      <c r="BD407" s="19"/>
      <c r="BE407" s="19"/>
      <c r="BF407" s="19"/>
      <c r="BG407" s="16">
        <f t="shared" si="24"/>
        <v>3325882</v>
      </c>
      <c r="BH407" s="16">
        <f t="shared" si="24"/>
        <v>0</v>
      </c>
      <c r="BI407" s="133">
        <f t="shared" si="25"/>
        <v>3325882</v>
      </c>
      <c r="BJ407" s="133">
        <f t="shared" si="26"/>
        <v>0</v>
      </c>
      <c r="BK407" s="105">
        <f t="shared" si="27"/>
        <v>154281</v>
      </c>
      <c r="BL407" s="106"/>
      <c r="BM407" s="105"/>
      <c r="BN407" s="106"/>
    </row>
    <row r="408" spans="1:66" x14ac:dyDescent="0.3">
      <c r="A408" s="26">
        <v>75.420599999999993</v>
      </c>
      <c r="B408" s="107" t="s">
        <v>1430</v>
      </c>
      <c r="C408" s="19"/>
      <c r="D408" s="19"/>
      <c r="E408" s="19">
        <v>0</v>
      </c>
      <c r="F408" s="19">
        <v>0</v>
      </c>
      <c r="G408" s="19">
        <v>0</v>
      </c>
      <c r="H408" s="19">
        <v>0</v>
      </c>
      <c r="I408" s="19">
        <v>0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/>
      <c r="P408" s="19"/>
      <c r="Q408" s="108">
        <v>0</v>
      </c>
      <c r="R408" s="108">
        <v>0</v>
      </c>
      <c r="S408" s="19">
        <v>0</v>
      </c>
      <c r="T408" s="19">
        <v>0</v>
      </c>
      <c r="U408" s="19"/>
      <c r="V408" s="19"/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0</v>
      </c>
      <c r="AE408" s="19">
        <v>0</v>
      </c>
      <c r="AF408" s="19">
        <v>0</v>
      </c>
      <c r="AG408" s="19">
        <v>0</v>
      </c>
      <c r="AH408" s="19">
        <v>0</v>
      </c>
      <c r="AI408" s="19">
        <v>0</v>
      </c>
      <c r="AJ408" s="19">
        <v>0</v>
      </c>
      <c r="AK408" s="19">
        <v>0</v>
      </c>
      <c r="AL408" s="19">
        <v>0</v>
      </c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>
        <v>0</v>
      </c>
      <c r="BB408" s="19">
        <v>0</v>
      </c>
      <c r="BC408" s="19"/>
      <c r="BD408" s="19"/>
      <c r="BE408" s="19"/>
      <c r="BF408" s="19"/>
      <c r="BG408" s="16">
        <f t="shared" si="24"/>
        <v>0</v>
      </c>
      <c r="BH408" s="16">
        <f t="shared" si="24"/>
        <v>0</v>
      </c>
      <c r="BI408" s="133">
        <f t="shared" si="25"/>
        <v>0</v>
      </c>
      <c r="BJ408" s="133">
        <f t="shared" si="26"/>
        <v>0</v>
      </c>
      <c r="BK408" s="105">
        <f t="shared" si="27"/>
        <v>0</v>
      </c>
      <c r="BL408" s="106"/>
      <c r="BM408" s="105"/>
      <c r="BN408" s="106"/>
    </row>
    <row r="409" spans="1:66" x14ac:dyDescent="0.3">
      <c r="A409" s="134">
        <v>75.420699999999997</v>
      </c>
      <c r="B409" s="107" t="s">
        <v>1430</v>
      </c>
      <c r="C409" s="19">
        <v>31680288</v>
      </c>
      <c r="D409" s="19">
        <v>0</v>
      </c>
      <c r="E409" s="20">
        <v>18038882</v>
      </c>
      <c r="F409" s="21">
        <v>0</v>
      </c>
      <c r="G409" s="19">
        <v>4881605</v>
      </c>
      <c r="H409" s="19">
        <v>0</v>
      </c>
      <c r="I409" s="19">
        <v>4881605</v>
      </c>
      <c r="J409" s="19">
        <v>0</v>
      </c>
      <c r="K409" s="19">
        <v>1314828</v>
      </c>
      <c r="L409" s="19">
        <v>0</v>
      </c>
      <c r="M409" s="20">
        <v>3922697</v>
      </c>
      <c r="N409" s="21">
        <v>0</v>
      </c>
      <c r="O409" s="20">
        <v>4143168</v>
      </c>
      <c r="P409" s="21"/>
      <c r="Q409" s="109">
        <v>5761599</v>
      </c>
      <c r="R409" s="108">
        <v>0</v>
      </c>
      <c r="S409" s="20">
        <v>6647689</v>
      </c>
      <c r="T409" s="24">
        <v>0</v>
      </c>
      <c r="U409" s="19">
        <v>6994877</v>
      </c>
      <c r="V409" s="19"/>
      <c r="W409" s="20">
        <v>3790350</v>
      </c>
      <c r="X409" s="21">
        <v>0</v>
      </c>
      <c r="Y409" s="19">
        <v>2330467</v>
      </c>
      <c r="Z409" s="19">
        <v>0</v>
      </c>
      <c r="AA409" s="21">
        <v>1856453</v>
      </c>
      <c r="AB409" s="21">
        <v>0</v>
      </c>
      <c r="AC409" s="20">
        <v>5463533</v>
      </c>
      <c r="AD409" s="21">
        <v>0</v>
      </c>
      <c r="AE409" s="19">
        <v>3190703</v>
      </c>
      <c r="AF409" s="19">
        <v>0</v>
      </c>
      <c r="AG409" s="20">
        <v>4037706</v>
      </c>
      <c r="AH409" s="21">
        <v>0</v>
      </c>
      <c r="AI409" s="21">
        <v>3333479</v>
      </c>
      <c r="AJ409" s="21">
        <v>0</v>
      </c>
      <c r="AK409" s="20">
        <v>3416829</v>
      </c>
      <c r="AL409" s="21">
        <v>0</v>
      </c>
      <c r="AM409" s="19">
        <v>2799191</v>
      </c>
      <c r="AN409" s="19"/>
      <c r="AO409" s="19">
        <f>2487000+1891</f>
        <v>2488891</v>
      </c>
      <c r="AP409" s="19"/>
      <c r="AQ409" s="20">
        <v>657289</v>
      </c>
      <c r="AR409" s="21">
        <v>0</v>
      </c>
      <c r="AS409" s="20">
        <v>758420</v>
      </c>
      <c r="AT409" s="19"/>
      <c r="AU409" s="19">
        <v>2604145</v>
      </c>
      <c r="AV409" s="19">
        <v>0</v>
      </c>
      <c r="AW409" s="19">
        <v>14151377</v>
      </c>
      <c r="AX409" s="19"/>
      <c r="AY409" s="19"/>
      <c r="AZ409" s="19"/>
      <c r="BA409" s="19">
        <v>0</v>
      </c>
      <c r="BB409" s="19">
        <v>0</v>
      </c>
      <c r="BC409" s="19"/>
      <c r="BD409" s="19"/>
      <c r="BE409" s="19"/>
      <c r="BF409" s="19"/>
      <c r="BG409" s="16">
        <f t="shared" si="24"/>
        <v>139146071</v>
      </c>
      <c r="BH409" s="16">
        <f t="shared" si="24"/>
        <v>0</v>
      </c>
      <c r="BI409" s="133">
        <f t="shared" si="25"/>
        <v>139146071</v>
      </c>
      <c r="BJ409" s="133">
        <f t="shared" si="26"/>
        <v>0</v>
      </c>
      <c r="BK409" s="105">
        <f t="shared" si="27"/>
        <v>1856453</v>
      </c>
      <c r="BL409" s="106"/>
      <c r="BM409" s="105"/>
      <c r="BN409" s="106"/>
    </row>
    <row r="410" spans="1:66" x14ac:dyDescent="0.3">
      <c r="A410" s="26">
        <v>75.421700000000001</v>
      </c>
      <c r="B410" s="107" t="s">
        <v>1431</v>
      </c>
      <c r="C410" s="19"/>
      <c r="D410" s="19"/>
      <c r="E410" s="19">
        <v>0</v>
      </c>
      <c r="F410" s="19">
        <v>0</v>
      </c>
      <c r="G410" s="19">
        <v>0</v>
      </c>
      <c r="H410" s="19">
        <v>0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/>
      <c r="P410" s="19"/>
      <c r="Q410" s="108">
        <v>0</v>
      </c>
      <c r="R410" s="108">
        <v>0</v>
      </c>
      <c r="S410" s="19">
        <v>0</v>
      </c>
      <c r="T410" s="19">
        <v>0</v>
      </c>
      <c r="U410" s="19"/>
      <c r="V410" s="19"/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0</v>
      </c>
      <c r="AE410" s="19">
        <v>0</v>
      </c>
      <c r="AF410" s="19">
        <v>0</v>
      </c>
      <c r="AG410" s="19">
        <v>0</v>
      </c>
      <c r="AH410" s="19">
        <v>0</v>
      </c>
      <c r="AI410" s="19">
        <v>0</v>
      </c>
      <c r="AJ410" s="19">
        <v>0</v>
      </c>
      <c r="AK410" s="19">
        <v>0</v>
      </c>
      <c r="AL410" s="19">
        <v>0</v>
      </c>
      <c r="AM410" s="19">
        <v>35286</v>
      </c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>
        <v>0</v>
      </c>
      <c r="BB410" s="19">
        <v>0</v>
      </c>
      <c r="BC410" s="19"/>
      <c r="BD410" s="19"/>
      <c r="BE410" s="19"/>
      <c r="BF410" s="19"/>
      <c r="BG410" s="16">
        <f t="shared" si="24"/>
        <v>35286</v>
      </c>
      <c r="BH410" s="16">
        <f t="shared" si="24"/>
        <v>0</v>
      </c>
      <c r="BI410" s="133">
        <f t="shared" si="25"/>
        <v>35286</v>
      </c>
      <c r="BJ410" s="133">
        <f t="shared" si="26"/>
        <v>0</v>
      </c>
      <c r="BK410" s="105">
        <f t="shared" si="27"/>
        <v>0</v>
      </c>
      <c r="BL410" s="106"/>
      <c r="BM410" s="105"/>
      <c r="BN410" s="106"/>
    </row>
    <row r="411" spans="1:66" ht="31.5" x14ac:dyDescent="0.3">
      <c r="A411" s="26">
        <v>75.422700000000006</v>
      </c>
      <c r="B411" s="107" t="s">
        <v>1432</v>
      </c>
      <c r="C411" s="19"/>
      <c r="D411" s="19"/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 t="s">
        <v>73</v>
      </c>
      <c r="N411" s="19" t="s">
        <v>73</v>
      </c>
      <c r="O411" s="19"/>
      <c r="P411" s="19"/>
      <c r="Q411" s="108">
        <v>0</v>
      </c>
      <c r="R411" s="108">
        <v>0</v>
      </c>
      <c r="S411" s="19">
        <v>0</v>
      </c>
      <c r="T411" s="19">
        <v>0</v>
      </c>
      <c r="U411" s="19"/>
      <c r="V411" s="19"/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0</v>
      </c>
      <c r="AE411" s="19">
        <v>0</v>
      </c>
      <c r="AF411" s="19">
        <v>0</v>
      </c>
      <c r="AG411" s="19">
        <v>0</v>
      </c>
      <c r="AH411" s="19">
        <v>0</v>
      </c>
      <c r="AI411" s="19">
        <v>0</v>
      </c>
      <c r="AJ411" s="19">
        <v>0</v>
      </c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>
        <v>15666</v>
      </c>
      <c r="AX411" s="19"/>
      <c r="AY411" s="19"/>
      <c r="AZ411" s="19"/>
      <c r="BA411" s="19">
        <v>0</v>
      </c>
      <c r="BB411" s="19">
        <v>0</v>
      </c>
      <c r="BC411" s="19"/>
      <c r="BD411" s="19"/>
      <c r="BE411" s="19"/>
      <c r="BF411" s="19"/>
      <c r="BG411" s="16">
        <f t="shared" si="24"/>
        <v>15666</v>
      </c>
      <c r="BH411" s="16">
        <f t="shared" si="24"/>
        <v>0</v>
      </c>
      <c r="BI411" s="133">
        <f t="shared" si="25"/>
        <v>15666</v>
      </c>
      <c r="BJ411" s="133">
        <f t="shared" si="26"/>
        <v>0</v>
      </c>
      <c r="BK411" s="105">
        <f t="shared" si="27"/>
        <v>0</v>
      </c>
      <c r="BL411" s="106"/>
      <c r="BM411" s="105"/>
      <c r="BN411" s="106"/>
    </row>
    <row r="412" spans="1:66" x14ac:dyDescent="0.3">
      <c r="A412" s="26">
        <v>75.423699999999997</v>
      </c>
      <c r="B412" s="107" t="s">
        <v>1433</v>
      </c>
      <c r="C412" s="19"/>
      <c r="D412" s="19"/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/>
      <c r="P412" s="19"/>
      <c r="Q412" s="108">
        <v>0</v>
      </c>
      <c r="R412" s="108">
        <v>0</v>
      </c>
      <c r="S412" s="19">
        <v>0</v>
      </c>
      <c r="T412" s="19">
        <v>0</v>
      </c>
      <c r="U412" s="19"/>
      <c r="V412" s="19"/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0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>
        <v>0</v>
      </c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>
        <v>0</v>
      </c>
      <c r="BB412" s="19">
        <v>0</v>
      </c>
      <c r="BC412" s="19"/>
      <c r="BD412" s="19"/>
      <c r="BE412" s="19"/>
      <c r="BF412" s="19"/>
      <c r="BG412" s="16">
        <f t="shared" si="24"/>
        <v>0</v>
      </c>
      <c r="BH412" s="16">
        <f t="shared" si="24"/>
        <v>0</v>
      </c>
      <c r="BI412" s="133">
        <f t="shared" si="25"/>
        <v>0</v>
      </c>
      <c r="BJ412" s="133">
        <f t="shared" si="26"/>
        <v>0</v>
      </c>
      <c r="BK412" s="105">
        <f t="shared" si="27"/>
        <v>0</v>
      </c>
      <c r="BL412" s="106"/>
      <c r="BM412" s="105"/>
      <c r="BN412" s="106"/>
    </row>
    <row r="413" spans="1:66" x14ac:dyDescent="0.3">
      <c r="A413" s="26">
        <v>75.424700000000001</v>
      </c>
      <c r="B413" s="107" t="s">
        <v>1434</v>
      </c>
      <c r="C413" s="19">
        <v>30000</v>
      </c>
      <c r="D413" s="19">
        <v>0</v>
      </c>
      <c r="E413" s="20">
        <v>22500</v>
      </c>
      <c r="F413" s="21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/>
      <c r="P413" s="19"/>
      <c r="Q413" s="108">
        <v>0</v>
      </c>
      <c r="R413" s="108">
        <v>0</v>
      </c>
      <c r="S413" s="19">
        <v>0</v>
      </c>
      <c r="T413" s="19">
        <v>0</v>
      </c>
      <c r="U413" s="19"/>
      <c r="V413" s="19"/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0</v>
      </c>
      <c r="AE413" s="19">
        <v>0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>
        <v>0</v>
      </c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>
        <v>0</v>
      </c>
      <c r="BB413" s="19">
        <v>0</v>
      </c>
      <c r="BC413" s="19"/>
      <c r="BD413" s="19"/>
      <c r="BE413" s="19"/>
      <c r="BF413" s="19"/>
      <c r="BG413" s="16">
        <f t="shared" si="24"/>
        <v>52500</v>
      </c>
      <c r="BH413" s="16">
        <f t="shared" si="24"/>
        <v>0</v>
      </c>
      <c r="BI413" s="133">
        <f t="shared" si="25"/>
        <v>52500</v>
      </c>
      <c r="BJ413" s="133">
        <f t="shared" si="26"/>
        <v>0</v>
      </c>
      <c r="BK413" s="105">
        <f t="shared" si="27"/>
        <v>0</v>
      </c>
      <c r="BL413" s="106"/>
      <c r="BM413" s="105"/>
      <c r="BN413" s="106"/>
    </row>
    <row r="414" spans="1:66" x14ac:dyDescent="0.3">
      <c r="A414" s="26">
        <v>75.425699999999992</v>
      </c>
      <c r="B414" s="107" t="s">
        <v>1435</v>
      </c>
      <c r="C414" s="19">
        <v>1215773</v>
      </c>
      <c r="D414" s="19">
        <v>0</v>
      </c>
      <c r="E414" s="20">
        <v>966856</v>
      </c>
      <c r="F414" s="21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19"/>
      <c r="P414" s="19"/>
      <c r="Q414" s="108">
        <v>0</v>
      </c>
      <c r="R414" s="108">
        <v>0</v>
      </c>
      <c r="S414" s="19">
        <v>0</v>
      </c>
      <c r="T414" s="19">
        <v>0</v>
      </c>
      <c r="U414" s="19"/>
      <c r="V414" s="19"/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0</v>
      </c>
      <c r="AE414" s="19">
        <v>0</v>
      </c>
      <c r="AF414" s="19">
        <v>0</v>
      </c>
      <c r="AG414" s="19">
        <v>0</v>
      </c>
      <c r="AH414" s="19">
        <v>0</v>
      </c>
      <c r="AI414" s="19">
        <v>0</v>
      </c>
      <c r="AJ414" s="19">
        <v>0</v>
      </c>
      <c r="AK414" s="19">
        <v>0</v>
      </c>
      <c r="AL414" s="19">
        <v>0</v>
      </c>
      <c r="AM414" s="19">
        <v>89095</v>
      </c>
      <c r="AN414" s="19"/>
      <c r="AO414" s="19">
        <v>82856</v>
      </c>
      <c r="AP414" s="19"/>
      <c r="AQ414" s="19"/>
      <c r="AR414" s="19"/>
      <c r="AS414" s="19"/>
      <c r="AT414" s="19"/>
      <c r="AU414" s="19">
        <v>66338</v>
      </c>
      <c r="AV414" s="19">
        <v>0</v>
      </c>
      <c r="AW414" s="19">
        <v>384555</v>
      </c>
      <c r="AX414" s="19"/>
      <c r="AY414" s="19"/>
      <c r="AZ414" s="19"/>
      <c r="BA414" s="19">
        <v>0</v>
      </c>
      <c r="BB414" s="19">
        <v>0</v>
      </c>
      <c r="BC414" s="19"/>
      <c r="BD414" s="19"/>
      <c r="BE414" s="19"/>
      <c r="BF414" s="19"/>
      <c r="BG414" s="16">
        <f t="shared" si="24"/>
        <v>2805473</v>
      </c>
      <c r="BH414" s="16">
        <f t="shared" si="24"/>
        <v>0</v>
      </c>
      <c r="BI414" s="133">
        <f t="shared" si="25"/>
        <v>2805473</v>
      </c>
      <c r="BJ414" s="133">
        <f t="shared" si="26"/>
        <v>0</v>
      </c>
      <c r="BK414" s="105">
        <f t="shared" si="27"/>
        <v>0</v>
      </c>
      <c r="BL414" s="106"/>
      <c r="BM414" s="105"/>
      <c r="BN414" s="106"/>
    </row>
    <row r="415" spans="1:66" ht="31.5" x14ac:dyDescent="0.3">
      <c r="A415" s="26">
        <v>75.426599999999993</v>
      </c>
      <c r="B415" s="107" t="s">
        <v>1436</v>
      </c>
      <c r="C415" s="19"/>
      <c r="D415" s="19"/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 t="s">
        <v>73</v>
      </c>
      <c r="N415" s="19" t="s">
        <v>73</v>
      </c>
      <c r="O415" s="19"/>
      <c r="P415" s="19"/>
      <c r="Q415" s="108">
        <v>0</v>
      </c>
      <c r="R415" s="108">
        <v>0</v>
      </c>
      <c r="S415" s="19">
        <v>0</v>
      </c>
      <c r="T415" s="19">
        <v>0</v>
      </c>
      <c r="U415" s="19"/>
      <c r="V415" s="19"/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0</v>
      </c>
      <c r="AE415" s="19">
        <v>0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>
        <v>0</v>
      </c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>
        <v>0</v>
      </c>
      <c r="BB415" s="19">
        <v>0</v>
      </c>
      <c r="BC415" s="19"/>
      <c r="BD415" s="19"/>
      <c r="BE415" s="19"/>
      <c r="BF415" s="19"/>
      <c r="BG415" s="16">
        <f t="shared" si="24"/>
        <v>0</v>
      </c>
      <c r="BH415" s="16">
        <f t="shared" si="24"/>
        <v>0</v>
      </c>
      <c r="BI415" s="133">
        <f t="shared" si="25"/>
        <v>0</v>
      </c>
      <c r="BJ415" s="133">
        <f t="shared" si="26"/>
        <v>0</v>
      </c>
      <c r="BK415" s="105">
        <f t="shared" si="27"/>
        <v>0</v>
      </c>
      <c r="BL415" s="106"/>
      <c r="BM415" s="105"/>
      <c r="BN415" s="106"/>
    </row>
    <row r="416" spans="1:66" ht="47.25" x14ac:dyDescent="0.3">
      <c r="A416" s="26">
        <v>75.426699999999997</v>
      </c>
      <c r="B416" s="107" t="s">
        <v>1437</v>
      </c>
      <c r="C416" s="19">
        <v>14991476</v>
      </c>
      <c r="D416" s="19">
        <v>0</v>
      </c>
      <c r="E416" s="20">
        <v>13950111</v>
      </c>
      <c r="F416" s="21">
        <v>0</v>
      </c>
      <c r="G416" s="19">
        <v>6324388</v>
      </c>
      <c r="H416" s="19">
        <v>0</v>
      </c>
      <c r="I416" s="19">
        <v>6324388</v>
      </c>
      <c r="J416" s="19">
        <v>0</v>
      </c>
      <c r="K416" s="19">
        <v>2308759</v>
      </c>
      <c r="L416" s="19">
        <v>0</v>
      </c>
      <c r="M416" s="20">
        <v>6049274</v>
      </c>
      <c r="N416" s="21">
        <v>0</v>
      </c>
      <c r="O416" s="20">
        <v>4649777</v>
      </c>
      <c r="P416" s="21"/>
      <c r="Q416" s="109">
        <v>6986380</v>
      </c>
      <c r="R416" s="108">
        <v>0</v>
      </c>
      <c r="S416" s="20">
        <v>5051026</v>
      </c>
      <c r="T416" s="24">
        <v>0</v>
      </c>
      <c r="U416" s="19">
        <v>5717337</v>
      </c>
      <c r="V416" s="19"/>
      <c r="W416" s="20">
        <v>5454127</v>
      </c>
      <c r="X416" s="21">
        <v>0</v>
      </c>
      <c r="Y416" s="19">
        <v>3484437</v>
      </c>
      <c r="Z416" s="19">
        <v>0</v>
      </c>
      <c r="AA416" s="21">
        <v>2603192</v>
      </c>
      <c r="AB416" s="21">
        <v>0</v>
      </c>
      <c r="AC416" s="20">
        <v>8237186</v>
      </c>
      <c r="AD416" s="21">
        <v>0</v>
      </c>
      <c r="AE416" s="19">
        <v>5004886</v>
      </c>
      <c r="AF416" s="19">
        <v>0</v>
      </c>
      <c r="AG416" s="20">
        <v>7500712</v>
      </c>
      <c r="AH416" s="21">
        <v>0</v>
      </c>
      <c r="AI416" s="21">
        <v>5203946</v>
      </c>
      <c r="AJ416" s="21">
        <v>0</v>
      </c>
      <c r="AK416" s="25">
        <v>4856152</v>
      </c>
      <c r="AL416" s="21">
        <v>0</v>
      </c>
      <c r="AM416" s="19">
        <v>3944563</v>
      </c>
      <c r="AN416" s="19"/>
      <c r="AO416" s="19">
        <v>493322</v>
      </c>
      <c r="AP416" s="19"/>
      <c r="AQ416" s="20">
        <v>913538</v>
      </c>
      <c r="AR416" s="21">
        <v>0</v>
      </c>
      <c r="AS416" s="20">
        <v>540676</v>
      </c>
      <c r="AT416" s="19"/>
      <c r="AU416" s="19">
        <v>777023</v>
      </c>
      <c r="AV416" s="19">
        <v>0</v>
      </c>
      <c r="AW416" s="19">
        <v>7653038</v>
      </c>
      <c r="AX416" s="19"/>
      <c r="AY416" s="19"/>
      <c r="AZ416" s="19"/>
      <c r="BA416" s="19">
        <v>0</v>
      </c>
      <c r="BB416" s="19">
        <v>0</v>
      </c>
      <c r="BC416" s="19"/>
      <c r="BD416" s="19"/>
      <c r="BE416" s="19"/>
      <c r="BF416" s="19"/>
      <c r="BG416" s="16">
        <f t="shared" si="24"/>
        <v>129019714</v>
      </c>
      <c r="BH416" s="16">
        <f t="shared" si="24"/>
        <v>0</v>
      </c>
      <c r="BI416" s="133">
        <f t="shared" si="25"/>
        <v>129019714</v>
      </c>
      <c r="BJ416" s="133">
        <f t="shared" si="26"/>
        <v>0</v>
      </c>
      <c r="BK416" s="105">
        <f t="shared" si="27"/>
        <v>2603192</v>
      </c>
      <c r="BL416" s="106"/>
      <c r="BM416" s="105"/>
      <c r="BN416" s="106"/>
    </row>
    <row r="417" spans="1:66" ht="47.25" x14ac:dyDescent="0.3">
      <c r="A417" s="26">
        <v>75.427700000000002</v>
      </c>
      <c r="B417" s="107" t="s">
        <v>1438</v>
      </c>
      <c r="C417" s="19">
        <v>996510</v>
      </c>
      <c r="D417" s="19">
        <v>0</v>
      </c>
      <c r="E417" s="20">
        <v>842209</v>
      </c>
      <c r="F417" s="21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/>
      <c r="P417" s="19"/>
      <c r="Q417" s="108">
        <v>0</v>
      </c>
      <c r="R417" s="108">
        <v>0</v>
      </c>
      <c r="S417" s="19">
        <v>0</v>
      </c>
      <c r="T417" s="19">
        <v>0</v>
      </c>
      <c r="U417" s="19"/>
      <c r="V417" s="19"/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0</v>
      </c>
      <c r="AE417" s="19">
        <v>0</v>
      </c>
      <c r="AF417" s="19">
        <v>0</v>
      </c>
      <c r="AG417" s="19">
        <v>0</v>
      </c>
      <c r="AH417" s="19">
        <v>0</v>
      </c>
      <c r="AI417" s="19">
        <v>0</v>
      </c>
      <c r="AJ417" s="19">
        <v>0</v>
      </c>
      <c r="AK417" s="19">
        <v>0</v>
      </c>
      <c r="AL417" s="19">
        <v>0</v>
      </c>
      <c r="AM417" s="19">
        <v>181101</v>
      </c>
      <c r="AN417" s="19"/>
      <c r="AO417" s="19">
        <v>24400</v>
      </c>
      <c r="AP417" s="19"/>
      <c r="AQ417" s="19"/>
      <c r="AR417" s="19"/>
      <c r="AS417" s="19"/>
      <c r="AT417" s="19"/>
      <c r="AU417" s="19">
        <v>31325</v>
      </c>
      <c r="AV417" s="19">
        <v>0</v>
      </c>
      <c r="AW417" s="19">
        <v>303618</v>
      </c>
      <c r="AX417" s="19"/>
      <c r="AY417" s="19"/>
      <c r="AZ417" s="19"/>
      <c r="BA417" s="19">
        <v>0</v>
      </c>
      <c r="BB417" s="19">
        <v>0</v>
      </c>
      <c r="BC417" s="19"/>
      <c r="BD417" s="19"/>
      <c r="BE417" s="19"/>
      <c r="BF417" s="19"/>
      <c r="BG417" s="16">
        <f t="shared" si="24"/>
        <v>2379163</v>
      </c>
      <c r="BH417" s="16">
        <f t="shared" si="24"/>
        <v>0</v>
      </c>
      <c r="BI417" s="133">
        <f t="shared" si="25"/>
        <v>2379163</v>
      </c>
      <c r="BJ417" s="133">
        <f t="shared" si="26"/>
        <v>0</v>
      </c>
      <c r="BK417" s="105">
        <f t="shared" si="27"/>
        <v>0</v>
      </c>
      <c r="BL417" s="106"/>
      <c r="BM417" s="105"/>
      <c r="BN417" s="106"/>
    </row>
    <row r="418" spans="1:66" ht="31.5" x14ac:dyDescent="0.3">
      <c r="A418" s="26">
        <v>75.428700000000006</v>
      </c>
      <c r="B418" s="107" t="s">
        <v>1439</v>
      </c>
      <c r="C418" s="19"/>
      <c r="D418" s="19"/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20">
        <v>231443</v>
      </c>
      <c r="N418" s="21">
        <v>0</v>
      </c>
      <c r="O418" s="19"/>
      <c r="P418" s="19"/>
      <c r="Q418" s="109">
        <v>106278</v>
      </c>
      <c r="R418" s="108">
        <v>0</v>
      </c>
      <c r="S418" s="19">
        <v>0</v>
      </c>
      <c r="T418" s="19">
        <v>0</v>
      </c>
      <c r="U418" s="19"/>
      <c r="V418" s="19"/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>
        <v>0</v>
      </c>
      <c r="AM418" s="19">
        <v>979779</v>
      </c>
      <c r="AN418" s="19"/>
      <c r="AO418" s="19"/>
      <c r="AP418" s="19"/>
      <c r="AQ418" s="20">
        <v>232354</v>
      </c>
      <c r="AR418" s="21">
        <v>0</v>
      </c>
      <c r="AS418" s="20">
        <v>216342</v>
      </c>
      <c r="AT418" s="19"/>
      <c r="AU418" s="19"/>
      <c r="AV418" s="19"/>
      <c r="AW418" s="19">
        <v>35563</v>
      </c>
      <c r="AX418" s="19"/>
      <c r="AY418" s="19"/>
      <c r="AZ418" s="19"/>
      <c r="BA418" s="19">
        <v>0</v>
      </c>
      <c r="BB418" s="19">
        <v>0</v>
      </c>
      <c r="BC418" s="19"/>
      <c r="BD418" s="19"/>
      <c r="BE418" s="19"/>
      <c r="BF418" s="19"/>
      <c r="BG418" s="16">
        <f t="shared" si="24"/>
        <v>1801759</v>
      </c>
      <c r="BH418" s="16">
        <f t="shared" si="24"/>
        <v>0</v>
      </c>
      <c r="BI418" s="133">
        <f t="shared" si="25"/>
        <v>1801759</v>
      </c>
      <c r="BJ418" s="133">
        <f t="shared" si="26"/>
        <v>0</v>
      </c>
      <c r="BK418" s="105">
        <f t="shared" si="27"/>
        <v>0</v>
      </c>
      <c r="BL418" s="106"/>
      <c r="BM418" s="105"/>
      <c r="BN418" s="106"/>
    </row>
    <row r="419" spans="1:66" ht="31.5" x14ac:dyDescent="0.3">
      <c r="A419" s="26">
        <v>75.429699999999997</v>
      </c>
      <c r="B419" s="107" t="s">
        <v>1440</v>
      </c>
      <c r="C419" s="19"/>
      <c r="D419" s="19"/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>
        <v>0</v>
      </c>
      <c r="N419" s="19">
        <v>0</v>
      </c>
      <c r="O419" s="19"/>
      <c r="P419" s="19"/>
      <c r="Q419" s="108">
        <v>0</v>
      </c>
      <c r="R419" s="108">
        <v>0</v>
      </c>
      <c r="S419" s="19">
        <v>0</v>
      </c>
      <c r="T419" s="19">
        <v>0</v>
      </c>
      <c r="U419" s="19"/>
      <c r="V419" s="19"/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0</v>
      </c>
      <c r="AE419" s="19">
        <v>0</v>
      </c>
      <c r="AF419" s="19">
        <v>0</v>
      </c>
      <c r="AG419" s="19">
        <v>0</v>
      </c>
      <c r="AH419" s="19">
        <v>0</v>
      </c>
      <c r="AI419" s="19">
        <v>0</v>
      </c>
      <c r="AJ419" s="19">
        <v>0</v>
      </c>
      <c r="AK419" s="19">
        <v>0</v>
      </c>
      <c r="AL419" s="19">
        <v>0</v>
      </c>
      <c r="AM419" s="19">
        <v>68068</v>
      </c>
      <c r="AN419" s="19"/>
      <c r="AO419" s="19"/>
      <c r="AP419" s="19"/>
      <c r="AQ419" s="19"/>
      <c r="AR419" s="19"/>
      <c r="AS419" s="19"/>
      <c r="AT419" s="19"/>
      <c r="AU419" s="19"/>
      <c r="AV419" s="19"/>
      <c r="AW419" s="19">
        <v>174884</v>
      </c>
      <c r="AX419" s="19"/>
      <c r="AY419" s="19"/>
      <c r="AZ419" s="19"/>
      <c r="BA419" s="19">
        <v>0</v>
      </c>
      <c r="BB419" s="19">
        <v>0</v>
      </c>
      <c r="BC419" s="19"/>
      <c r="BD419" s="19"/>
      <c r="BE419" s="19"/>
      <c r="BF419" s="19"/>
      <c r="BG419" s="16">
        <f t="shared" si="24"/>
        <v>242952</v>
      </c>
      <c r="BH419" s="16">
        <f t="shared" si="24"/>
        <v>0</v>
      </c>
      <c r="BI419" s="133">
        <f t="shared" si="25"/>
        <v>242952</v>
      </c>
      <c r="BJ419" s="133">
        <f t="shared" si="26"/>
        <v>0</v>
      </c>
      <c r="BK419" s="105">
        <f t="shared" si="27"/>
        <v>0</v>
      </c>
      <c r="BL419" s="106"/>
      <c r="BM419" s="105"/>
      <c r="BN419" s="106"/>
    </row>
    <row r="420" spans="1:66" ht="47.25" x14ac:dyDescent="0.3">
      <c r="A420" s="26">
        <v>75.430700000000002</v>
      </c>
      <c r="B420" s="107" t="s">
        <v>1441</v>
      </c>
      <c r="C420" s="19"/>
      <c r="D420" s="19"/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19"/>
      <c r="P420" s="19"/>
      <c r="Q420" s="109">
        <v>74822</v>
      </c>
      <c r="R420" s="108">
        <v>0</v>
      </c>
      <c r="S420" s="19">
        <v>0</v>
      </c>
      <c r="T420" s="19">
        <v>0</v>
      </c>
      <c r="U420" s="19"/>
      <c r="V420" s="19"/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>
        <v>0</v>
      </c>
      <c r="AM420" s="19"/>
      <c r="AN420" s="19"/>
      <c r="AO420" s="19"/>
      <c r="AP420" s="19"/>
      <c r="AQ420" s="20">
        <v>9926</v>
      </c>
      <c r="AR420" s="21">
        <v>0</v>
      </c>
      <c r="AS420" s="20">
        <v>62876</v>
      </c>
      <c r="AT420" s="19"/>
      <c r="AU420" s="19"/>
      <c r="AV420" s="19"/>
      <c r="AW420" s="19">
        <v>660</v>
      </c>
      <c r="AX420" s="19"/>
      <c r="AY420" s="19"/>
      <c r="AZ420" s="19"/>
      <c r="BA420" s="19">
        <v>0</v>
      </c>
      <c r="BB420" s="19">
        <v>0</v>
      </c>
      <c r="BC420" s="19"/>
      <c r="BD420" s="19"/>
      <c r="BE420" s="19"/>
      <c r="BF420" s="19"/>
      <c r="BG420" s="16">
        <f t="shared" si="24"/>
        <v>148284</v>
      </c>
      <c r="BH420" s="16">
        <f t="shared" si="24"/>
        <v>0</v>
      </c>
      <c r="BI420" s="133">
        <f t="shared" si="25"/>
        <v>148284</v>
      </c>
      <c r="BJ420" s="133">
        <f t="shared" si="26"/>
        <v>0</v>
      </c>
      <c r="BK420" s="105">
        <f t="shared" si="27"/>
        <v>0</v>
      </c>
      <c r="BL420" s="106"/>
      <c r="BM420" s="105"/>
      <c r="BN420" s="106"/>
    </row>
    <row r="421" spans="1:66" ht="63" x14ac:dyDescent="0.3">
      <c r="A421" s="26">
        <v>75.431700000000006</v>
      </c>
      <c r="B421" s="107" t="s">
        <v>1442</v>
      </c>
      <c r="C421" s="19"/>
      <c r="D421" s="19"/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>
        <v>0</v>
      </c>
      <c r="N421" s="19">
        <v>0</v>
      </c>
      <c r="O421" s="19"/>
      <c r="P421" s="19"/>
      <c r="Q421" s="108">
        <v>0</v>
      </c>
      <c r="R421" s="108">
        <v>0</v>
      </c>
      <c r="S421" s="19">
        <v>0</v>
      </c>
      <c r="T421" s="19">
        <v>0</v>
      </c>
      <c r="U421" s="19"/>
      <c r="V421" s="19"/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0</v>
      </c>
      <c r="AE421" s="19">
        <v>0</v>
      </c>
      <c r="AF421" s="19">
        <v>0</v>
      </c>
      <c r="AG421" s="19">
        <v>0</v>
      </c>
      <c r="AH421" s="19">
        <v>0</v>
      </c>
      <c r="AI421" s="19">
        <v>0</v>
      </c>
      <c r="AJ421" s="19">
        <v>0</v>
      </c>
      <c r="AK421" s="19">
        <v>0</v>
      </c>
      <c r="AL421" s="19">
        <v>0</v>
      </c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>
        <v>6585</v>
      </c>
      <c r="AX421" s="19"/>
      <c r="AY421" s="19"/>
      <c r="AZ421" s="19"/>
      <c r="BA421" s="19">
        <v>0</v>
      </c>
      <c r="BB421" s="19">
        <v>0</v>
      </c>
      <c r="BC421" s="19"/>
      <c r="BD421" s="19"/>
      <c r="BE421" s="19"/>
      <c r="BF421" s="19"/>
      <c r="BG421" s="16">
        <f t="shared" si="24"/>
        <v>6585</v>
      </c>
      <c r="BH421" s="16">
        <f t="shared" si="24"/>
        <v>0</v>
      </c>
      <c r="BI421" s="133">
        <f t="shared" si="25"/>
        <v>6585</v>
      </c>
      <c r="BJ421" s="133">
        <f t="shared" si="26"/>
        <v>0</v>
      </c>
      <c r="BK421" s="105">
        <f t="shared" si="27"/>
        <v>0</v>
      </c>
      <c r="BL421" s="106"/>
      <c r="BM421" s="105"/>
      <c r="BN421" s="106"/>
    </row>
    <row r="422" spans="1:66" x14ac:dyDescent="0.3">
      <c r="A422" s="26">
        <v>75.446700000000007</v>
      </c>
      <c r="B422" s="107" t="s">
        <v>1443</v>
      </c>
      <c r="C422" s="19"/>
      <c r="D422" s="19"/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>
        <v>0</v>
      </c>
      <c r="N422" s="19">
        <v>0</v>
      </c>
      <c r="O422" s="19"/>
      <c r="P422" s="19"/>
      <c r="Q422" s="108">
        <v>0</v>
      </c>
      <c r="R422" s="108">
        <v>0</v>
      </c>
      <c r="S422" s="19">
        <v>0</v>
      </c>
      <c r="T422" s="19">
        <v>0</v>
      </c>
      <c r="U422" s="19"/>
      <c r="V422" s="19"/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0</v>
      </c>
      <c r="AE422" s="19">
        <v>0</v>
      </c>
      <c r="AF422" s="19">
        <v>0</v>
      </c>
      <c r="AG422" s="19">
        <v>0</v>
      </c>
      <c r="AH422" s="19">
        <v>0</v>
      </c>
      <c r="AI422" s="19">
        <v>0</v>
      </c>
      <c r="AJ422" s="19">
        <v>0</v>
      </c>
      <c r="AK422" s="19">
        <v>0</v>
      </c>
      <c r="AL422" s="19">
        <v>0</v>
      </c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>
        <v>0</v>
      </c>
      <c r="BB422" s="19">
        <v>0</v>
      </c>
      <c r="BC422" s="19"/>
      <c r="BD422" s="19"/>
      <c r="BE422" s="19"/>
      <c r="BF422" s="19"/>
      <c r="BG422" s="16">
        <f t="shared" si="24"/>
        <v>0</v>
      </c>
      <c r="BH422" s="16">
        <f t="shared" si="24"/>
        <v>0</v>
      </c>
      <c r="BI422" s="133">
        <f t="shared" si="25"/>
        <v>0</v>
      </c>
      <c r="BJ422" s="133">
        <f t="shared" si="26"/>
        <v>0</v>
      </c>
      <c r="BK422" s="105">
        <f t="shared" si="27"/>
        <v>0</v>
      </c>
      <c r="BL422" s="106"/>
      <c r="BM422" s="105"/>
      <c r="BN422" s="106"/>
    </row>
    <row r="423" spans="1:66" x14ac:dyDescent="0.3">
      <c r="A423" s="26">
        <v>75.5107</v>
      </c>
      <c r="B423" s="107" t="s">
        <v>1444</v>
      </c>
      <c r="C423" s="19"/>
      <c r="D423" s="19"/>
      <c r="E423" s="20">
        <v>112000</v>
      </c>
      <c r="F423" s="21">
        <v>0</v>
      </c>
      <c r="G423" s="19">
        <v>1346915</v>
      </c>
      <c r="H423" s="19">
        <v>0</v>
      </c>
      <c r="I423" s="19">
        <v>1346915</v>
      </c>
      <c r="J423" s="19">
        <v>0</v>
      </c>
      <c r="K423" s="19">
        <v>0</v>
      </c>
      <c r="L423" s="19">
        <v>0</v>
      </c>
      <c r="M423" s="20">
        <v>798000</v>
      </c>
      <c r="N423" s="21">
        <v>0</v>
      </c>
      <c r="O423" s="19"/>
      <c r="P423" s="19"/>
      <c r="Q423" s="109">
        <v>1526000</v>
      </c>
      <c r="R423" s="108">
        <v>0</v>
      </c>
      <c r="S423" s="19">
        <v>0</v>
      </c>
      <c r="T423" s="19">
        <v>0</v>
      </c>
      <c r="U423" s="19"/>
      <c r="V423" s="19"/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20">
        <v>670355</v>
      </c>
      <c r="AD423" s="21">
        <v>0</v>
      </c>
      <c r="AE423" s="19">
        <v>21000</v>
      </c>
      <c r="AF423" s="19">
        <v>0</v>
      </c>
      <c r="AG423" s="20">
        <v>1140201</v>
      </c>
      <c r="AH423" s="21">
        <v>0</v>
      </c>
      <c r="AI423" s="19">
        <v>0</v>
      </c>
      <c r="AJ423" s="19">
        <v>0</v>
      </c>
      <c r="AK423" s="19">
        <v>0</v>
      </c>
      <c r="AL423" s="19">
        <v>0</v>
      </c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>
        <v>0</v>
      </c>
      <c r="BB423" s="19">
        <v>0</v>
      </c>
      <c r="BC423" s="19"/>
      <c r="BD423" s="19"/>
      <c r="BE423" s="19"/>
      <c r="BF423" s="19"/>
      <c r="BG423" s="16">
        <f t="shared" si="24"/>
        <v>6961386</v>
      </c>
      <c r="BH423" s="16">
        <f t="shared" si="24"/>
        <v>0</v>
      </c>
      <c r="BI423" s="133">
        <f t="shared" si="25"/>
        <v>6961386</v>
      </c>
      <c r="BJ423" s="133">
        <f t="shared" si="26"/>
        <v>0</v>
      </c>
      <c r="BK423" s="105">
        <f t="shared" si="27"/>
        <v>0</v>
      </c>
      <c r="BL423" s="106"/>
      <c r="BM423" s="105"/>
      <c r="BN423" s="106"/>
    </row>
    <row r="424" spans="1:66" x14ac:dyDescent="0.3">
      <c r="A424" s="26">
        <v>75.520600000000002</v>
      </c>
      <c r="B424" s="107" t="s">
        <v>1445</v>
      </c>
      <c r="C424" s="19"/>
      <c r="D424" s="19"/>
      <c r="E424" s="19">
        <v>0</v>
      </c>
      <c r="F424" s="19">
        <v>0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19"/>
      <c r="P424" s="19"/>
      <c r="Q424" s="108">
        <v>0</v>
      </c>
      <c r="R424" s="108">
        <v>0</v>
      </c>
      <c r="S424" s="19">
        <v>0</v>
      </c>
      <c r="T424" s="19">
        <v>0</v>
      </c>
      <c r="U424" s="19"/>
      <c r="V424" s="19"/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0</v>
      </c>
      <c r="AE424" s="19">
        <v>0</v>
      </c>
      <c r="AF424" s="19">
        <v>0</v>
      </c>
      <c r="AG424" s="19">
        <v>0</v>
      </c>
      <c r="AH424" s="19">
        <v>0</v>
      </c>
      <c r="AI424" s="19">
        <v>0</v>
      </c>
      <c r="AJ424" s="19">
        <v>0</v>
      </c>
      <c r="AK424" s="19">
        <v>0</v>
      </c>
      <c r="AL424" s="19">
        <v>0</v>
      </c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>
        <v>0</v>
      </c>
      <c r="BB424" s="19">
        <v>0</v>
      </c>
      <c r="BC424" s="19"/>
      <c r="BD424" s="19"/>
      <c r="BE424" s="19"/>
      <c r="BF424" s="19"/>
      <c r="BG424" s="16">
        <f t="shared" si="24"/>
        <v>0</v>
      </c>
      <c r="BH424" s="16">
        <f t="shared" si="24"/>
        <v>0</v>
      </c>
      <c r="BI424" s="133">
        <f t="shared" si="25"/>
        <v>0</v>
      </c>
      <c r="BJ424" s="133">
        <f t="shared" si="26"/>
        <v>0</v>
      </c>
      <c r="BK424" s="105">
        <f t="shared" si="27"/>
        <v>0</v>
      </c>
      <c r="BL424" s="106"/>
      <c r="BM424" s="105"/>
      <c r="BN424" s="106"/>
    </row>
    <row r="425" spans="1:66" x14ac:dyDescent="0.3">
      <c r="A425" s="26">
        <v>75.520700000000005</v>
      </c>
      <c r="B425" s="107" t="s">
        <v>1445</v>
      </c>
      <c r="C425" s="19">
        <v>1001000</v>
      </c>
      <c r="D425" s="19">
        <v>0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0</v>
      </c>
      <c r="K425" s="19">
        <v>766261</v>
      </c>
      <c r="L425" s="19">
        <v>0</v>
      </c>
      <c r="M425" s="19">
        <v>0</v>
      </c>
      <c r="N425" s="19">
        <v>0</v>
      </c>
      <c r="O425" s="20">
        <v>511000</v>
      </c>
      <c r="P425" s="21"/>
      <c r="Q425" s="108">
        <v>0</v>
      </c>
      <c r="R425" s="108">
        <v>0</v>
      </c>
      <c r="S425" s="20">
        <v>646263</v>
      </c>
      <c r="T425" s="24">
        <v>0</v>
      </c>
      <c r="U425" s="19">
        <v>960177</v>
      </c>
      <c r="V425" s="19"/>
      <c r="W425" s="20">
        <v>25000</v>
      </c>
      <c r="X425" s="21">
        <v>0</v>
      </c>
      <c r="Y425" s="19">
        <v>322000</v>
      </c>
      <c r="Z425" s="19">
        <v>0</v>
      </c>
      <c r="AA425" s="21">
        <v>282744</v>
      </c>
      <c r="AB425" s="21">
        <v>0</v>
      </c>
      <c r="AC425" s="19">
        <v>0</v>
      </c>
      <c r="AD425" s="19">
        <v>0</v>
      </c>
      <c r="AE425" s="19">
        <v>0</v>
      </c>
      <c r="AF425" s="19">
        <v>0</v>
      </c>
      <c r="AG425" s="19">
        <v>0</v>
      </c>
      <c r="AH425" s="19">
        <v>0</v>
      </c>
      <c r="AI425" s="21">
        <v>525000</v>
      </c>
      <c r="AJ425" s="21">
        <v>0</v>
      </c>
      <c r="AK425" s="20">
        <v>408398</v>
      </c>
      <c r="AL425" s="21">
        <v>0</v>
      </c>
      <c r="AM425" s="19">
        <v>6981</v>
      </c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>
        <v>0</v>
      </c>
      <c r="BB425" s="19">
        <v>0</v>
      </c>
      <c r="BC425" s="19"/>
      <c r="BD425" s="19"/>
      <c r="BE425" s="19"/>
      <c r="BF425" s="19"/>
      <c r="BG425" s="16">
        <f t="shared" si="24"/>
        <v>5454824</v>
      </c>
      <c r="BH425" s="16">
        <f t="shared" si="24"/>
        <v>0</v>
      </c>
      <c r="BI425" s="133">
        <f t="shared" si="25"/>
        <v>5454824</v>
      </c>
      <c r="BJ425" s="133">
        <f t="shared" si="26"/>
        <v>0</v>
      </c>
      <c r="BK425" s="105">
        <f t="shared" si="27"/>
        <v>282744</v>
      </c>
      <c r="BL425" s="106"/>
      <c r="BM425" s="105"/>
      <c r="BN425" s="106"/>
    </row>
    <row r="426" spans="1:66" x14ac:dyDescent="0.3">
      <c r="A426" s="26">
        <v>75.530600000000007</v>
      </c>
      <c r="B426" s="107" t="s">
        <v>1446</v>
      </c>
      <c r="C426" s="19"/>
      <c r="D426" s="19"/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19"/>
      <c r="P426" s="19"/>
      <c r="Q426" s="108">
        <v>0</v>
      </c>
      <c r="R426" s="108">
        <v>0</v>
      </c>
      <c r="S426" s="19">
        <v>0</v>
      </c>
      <c r="T426" s="19">
        <v>0</v>
      </c>
      <c r="U426" s="19"/>
      <c r="V426" s="19"/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0</v>
      </c>
      <c r="AE426" s="19">
        <v>0</v>
      </c>
      <c r="AF426" s="19">
        <v>0</v>
      </c>
      <c r="AG426" s="19">
        <v>0</v>
      </c>
      <c r="AH426" s="19">
        <v>0</v>
      </c>
      <c r="AI426" s="19">
        <v>0</v>
      </c>
      <c r="AJ426" s="19">
        <v>0</v>
      </c>
      <c r="AK426" s="19">
        <v>0</v>
      </c>
      <c r="AL426" s="19">
        <v>0</v>
      </c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>
        <v>0</v>
      </c>
      <c r="BB426" s="19">
        <v>0</v>
      </c>
      <c r="BC426" s="19"/>
      <c r="BD426" s="19"/>
      <c r="BE426" s="19"/>
      <c r="BF426" s="19"/>
      <c r="BG426" s="16">
        <f t="shared" si="24"/>
        <v>0</v>
      </c>
      <c r="BH426" s="16">
        <f t="shared" si="24"/>
        <v>0</v>
      </c>
      <c r="BI426" s="133">
        <f t="shared" si="25"/>
        <v>0</v>
      </c>
      <c r="BJ426" s="133">
        <f t="shared" si="26"/>
        <v>0</v>
      </c>
      <c r="BK426" s="105">
        <f t="shared" si="27"/>
        <v>0</v>
      </c>
      <c r="BL426" s="106"/>
      <c r="BM426" s="105"/>
      <c r="BN426" s="106"/>
    </row>
    <row r="427" spans="1:66" x14ac:dyDescent="0.3">
      <c r="A427" s="26">
        <v>75.530699999999996</v>
      </c>
      <c r="B427" s="107" t="s">
        <v>1446</v>
      </c>
      <c r="C427" s="19">
        <v>3343639</v>
      </c>
      <c r="D427" s="19">
        <v>0</v>
      </c>
      <c r="E427" s="20">
        <v>2464000</v>
      </c>
      <c r="F427" s="21">
        <v>0</v>
      </c>
      <c r="G427" s="19">
        <v>1719998</v>
      </c>
      <c r="H427" s="19">
        <v>0</v>
      </c>
      <c r="I427" s="19">
        <v>1719998</v>
      </c>
      <c r="J427" s="19">
        <v>0</v>
      </c>
      <c r="K427" s="19">
        <v>1408841</v>
      </c>
      <c r="L427" s="19">
        <v>0</v>
      </c>
      <c r="M427" s="20">
        <v>2164166</v>
      </c>
      <c r="N427" s="21">
        <v>0</v>
      </c>
      <c r="O427" s="20">
        <v>1722000</v>
      </c>
      <c r="P427" s="21"/>
      <c r="Q427" s="109">
        <v>4175500</v>
      </c>
      <c r="R427" s="108">
        <v>0</v>
      </c>
      <c r="S427" s="20">
        <v>1907035</v>
      </c>
      <c r="T427" s="24">
        <v>0</v>
      </c>
      <c r="U427" s="19">
        <v>2311368</v>
      </c>
      <c r="V427" s="19"/>
      <c r="W427" s="20">
        <v>2234343</v>
      </c>
      <c r="X427" s="21">
        <v>0</v>
      </c>
      <c r="Y427" s="19">
        <v>1039483</v>
      </c>
      <c r="Z427" s="19">
        <v>0</v>
      </c>
      <c r="AA427" s="21">
        <v>881132</v>
      </c>
      <c r="AB427" s="21">
        <v>0</v>
      </c>
      <c r="AC427" s="20">
        <v>2609161</v>
      </c>
      <c r="AD427" s="21">
        <v>0</v>
      </c>
      <c r="AE427" s="19">
        <v>2310000</v>
      </c>
      <c r="AF427" s="19">
        <v>0</v>
      </c>
      <c r="AG427" s="20">
        <v>1660745</v>
      </c>
      <c r="AH427" s="21">
        <v>0</v>
      </c>
      <c r="AI427" s="21">
        <v>1752917</v>
      </c>
      <c r="AJ427" s="21">
        <v>0</v>
      </c>
      <c r="AK427" s="20">
        <v>1693635</v>
      </c>
      <c r="AL427" s="21">
        <v>0</v>
      </c>
      <c r="AM427" s="19">
        <v>536969</v>
      </c>
      <c r="AN427" s="19"/>
      <c r="AO427" s="19">
        <v>161000</v>
      </c>
      <c r="AP427" s="19"/>
      <c r="AQ427" s="20">
        <v>200870</v>
      </c>
      <c r="AR427" s="21">
        <v>0</v>
      </c>
      <c r="AS427" s="20">
        <v>195558</v>
      </c>
      <c r="AT427" s="19"/>
      <c r="AU427" s="19">
        <v>138522</v>
      </c>
      <c r="AV427" s="19">
        <v>0</v>
      </c>
      <c r="AW427" s="19">
        <v>1028768</v>
      </c>
      <c r="AX427" s="19"/>
      <c r="AY427" s="19"/>
      <c r="AZ427" s="19"/>
      <c r="BA427" s="19">
        <v>0</v>
      </c>
      <c r="BB427" s="19">
        <v>0</v>
      </c>
      <c r="BC427" s="19"/>
      <c r="BD427" s="19"/>
      <c r="BE427" s="19"/>
      <c r="BF427" s="19"/>
      <c r="BG427" s="16">
        <f t="shared" si="24"/>
        <v>39379648</v>
      </c>
      <c r="BH427" s="16">
        <f t="shared" si="24"/>
        <v>0</v>
      </c>
      <c r="BI427" s="133">
        <f t="shared" si="25"/>
        <v>39379648</v>
      </c>
      <c r="BJ427" s="133">
        <f t="shared" si="26"/>
        <v>0</v>
      </c>
      <c r="BK427" s="105">
        <f t="shared" si="27"/>
        <v>881132</v>
      </c>
      <c r="BL427" s="106"/>
      <c r="BM427" s="105"/>
      <c r="BN427" s="106"/>
    </row>
    <row r="428" spans="1:66" x14ac:dyDescent="0.3">
      <c r="A428" s="135">
        <v>75.611699999999999</v>
      </c>
      <c r="B428" s="107" t="s">
        <v>1447</v>
      </c>
      <c r="C428" s="19">
        <v>2690755</v>
      </c>
      <c r="D428" s="19">
        <v>0</v>
      </c>
      <c r="E428" s="20">
        <v>1392876</v>
      </c>
      <c r="F428" s="21">
        <v>0</v>
      </c>
      <c r="G428" s="19">
        <v>1593837</v>
      </c>
      <c r="H428" s="19">
        <v>0</v>
      </c>
      <c r="I428" s="19">
        <v>1593837</v>
      </c>
      <c r="J428" s="19">
        <v>0</v>
      </c>
      <c r="K428" s="19">
        <v>639851</v>
      </c>
      <c r="L428" s="19">
        <v>0</v>
      </c>
      <c r="M428" s="20">
        <v>1776058</v>
      </c>
      <c r="N428" s="21">
        <v>0</v>
      </c>
      <c r="O428" s="20">
        <v>255380</v>
      </c>
      <c r="P428" s="21"/>
      <c r="Q428" s="109">
        <v>1751799</v>
      </c>
      <c r="R428" s="108">
        <v>0</v>
      </c>
      <c r="S428" s="20">
        <v>626114</v>
      </c>
      <c r="T428" s="24">
        <v>0</v>
      </c>
      <c r="U428" s="19">
        <v>1516500</v>
      </c>
      <c r="V428" s="19"/>
      <c r="W428" s="20">
        <v>813413</v>
      </c>
      <c r="X428" s="21">
        <v>0</v>
      </c>
      <c r="Y428" s="19">
        <v>1169354</v>
      </c>
      <c r="Z428" s="19">
        <v>0</v>
      </c>
      <c r="AA428" s="21">
        <v>1128005</v>
      </c>
      <c r="AB428" s="21">
        <v>0</v>
      </c>
      <c r="AC428" s="20">
        <v>1481137</v>
      </c>
      <c r="AD428" s="21">
        <v>0</v>
      </c>
      <c r="AE428" s="19">
        <v>2804738</v>
      </c>
      <c r="AF428" s="19">
        <v>0</v>
      </c>
      <c r="AG428" s="20">
        <v>621313</v>
      </c>
      <c r="AH428" s="21">
        <v>0</v>
      </c>
      <c r="AI428" s="21">
        <v>1163952</v>
      </c>
      <c r="AJ428" s="21">
        <v>0</v>
      </c>
      <c r="AK428" s="20">
        <v>1171620</v>
      </c>
      <c r="AL428" s="21">
        <v>0</v>
      </c>
      <c r="AM428" s="19">
        <v>202593</v>
      </c>
      <c r="AN428" s="19"/>
      <c r="AO428" s="19"/>
      <c r="AP428" s="19"/>
      <c r="AQ428" s="20">
        <v>321159</v>
      </c>
      <c r="AR428" s="21">
        <v>0</v>
      </c>
      <c r="AS428" s="20">
        <v>1566</v>
      </c>
      <c r="AT428" s="19"/>
      <c r="AU428" s="19">
        <v>20526</v>
      </c>
      <c r="AV428" s="19">
        <v>0</v>
      </c>
      <c r="AW428" s="19">
        <v>548162</v>
      </c>
      <c r="AX428" s="19"/>
      <c r="AY428" s="19"/>
      <c r="AZ428" s="19"/>
      <c r="BA428" s="19">
        <v>0</v>
      </c>
      <c r="BB428" s="19">
        <v>0</v>
      </c>
      <c r="BC428" s="19"/>
      <c r="BD428" s="19"/>
      <c r="BE428" s="19"/>
      <c r="BF428" s="19"/>
      <c r="BG428" s="16">
        <f t="shared" si="24"/>
        <v>25284545</v>
      </c>
      <c r="BH428" s="16">
        <f t="shared" si="24"/>
        <v>0</v>
      </c>
      <c r="BI428" s="133">
        <f t="shared" si="25"/>
        <v>25284545</v>
      </c>
      <c r="BJ428" s="133">
        <f t="shared" si="26"/>
        <v>0</v>
      </c>
      <c r="BK428" s="105">
        <f t="shared" si="27"/>
        <v>1128005</v>
      </c>
      <c r="BL428" s="106"/>
      <c r="BM428" s="105"/>
      <c r="BN428" s="106"/>
    </row>
    <row r="429" spans="1:66" x14ac:dyDescent="0.3">
      <c r="A429" s="26">
        <v>75.612700000000004</v>
      </c>
      <c r="B429" s="107" t="s">
        <v>1448</v>
      </c>
      <c r="C429" s="19"/>
      <c r="D429" s="19"/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19"/>
      <c r="P429" s="19"/>
      <c r="Q429" s="108">
        <v>0</v>
      </c>
      <c r="R429" s="108">
        <v>0</v>
      </c>
      <c r="S429" s="19">
        <v>0</v>
      </c>
      <c r="T429" s="19">
        <v>0</v>
      </c>
      <c r="U429" s="19"/>
      <c r="V429" s="19"/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0</v>
      </c>
      <c r="AE429" s="19">
        <v>0</v>
      </c>
      <c r="AF429" s="19">
        <v>0</v>
      </c>
      <c r="AG429" s="19">
        <v>0</v>
      </c>
      <c r="AH429" s="19">
        <v>0</v>
      </c>
      <c r="AI429" s="19">
        <v>0</v>
      </c>
      <c r="AJ429" s="19">
        <v>0</v>
      </c>
      <c r="AK429" s="19">
        <v>0</v>
      </c>
      <c r="AL429" s="19">
        <v>0</v>
      </c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>
        <v>0</v>
      </c>
      <c r="BB429" s="19">
        <v>0</v>
      </c>
      <c r="BC429" s="19"/>
      <c r="BD429" s="19"/>
      <c r="BE429" s="19"/>
      <c r="BF429" s="19"/>
      <c r="BG429" s="16">
        <f t="shared" si="24"/>
        <v>0</v>
      </c>
      <c r="BH429" s="16">
        <f t="shared" si="24"/>
        <v>0</v>
      </c>
      <c r="BI429" s="133">
        <f t="shared" si="25"/>
        <v>0</v>
      </c>
      <c r="BJ429" s="133">
        <f t="shared" si="26"/>
        <v>0</v>
      </c>
      <c r="BK429" s="105">
        <f t="shared" si="27"/>
        <v>0</v>
      </c>
      <c r="BL429" s="106"/>
      <c r="BM429" s="105"/>
      <c r="BN429" s="106"/>
    </row>
    <row r="430" spans="1:66" ht="31.5" x14ac:dyDescent="0.3">
      <c r="A430" s="26">
        <v>75.615700000000004</v>
      </c>
      <c r="B430" s="107" t="s">
        <v>1449</v>
      </c>
      <c r="C430" s="19"/>
      <c r="D430" s="19"/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19" t="s">
        <v>73</v>
      </c>
      <c r="N430" s="19" t="s">
        <v>73</v>
      </c>
      <c r="O430" s="19"/>
      <c r="P430" s="19"/>
      <c r="Q430" s="108">
        <v>0</v>
      </c>
      <c r="R430" s="108">
        <v>0</v>
      </c>
      <c r="S430" s="19">
        <v>0</v>
      </c>
      <c r="T430" s="19">
        <v>0</v>
      </c>
      <c r="U430" s="19"/>
      <c r="V430" s="19"/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0</v>
      </c>
      <c r="AE430" s="19">
        <v>0</v>
      </c>
      <c r="AF430" s="19">
        <v>0</v>
      </c>
      <c r="AG430" s="19">
        <v>0</v>
      </c>
      <c r="AH430" s="19">
        <v>0</v>
      </c>
      <c r="AI430" s="19">
        <v>0</v>
      </c>
      <c r="AJ430" s="19">
        <v>0</v>
      </c>
      <c r="AK430" s="19"/>
      <c r="AL430" s="19"/>
      <c r="AM430" s="19">
        <v>320163</v>
      </c>
      <c r="AN430" s="19"/>
      <c r="AO430" s="19"/>
      <c r="AP430" s="19"/>
      <c r="AQ430" s="20">
        <v>428218</v>
      </c>
      <c r="AR430" s="21">
        <v>0</v>
      </c>
      <c r="AS430" s="20">
        <v>123881</v>
      </c>
      <c r="AT430" s="19"/>
      <c r="AU430" s="19"/>
      <c r="AV430" s="19"/>
      <c r="AW430" s="19"/>
      <c r="AX430" s="19"/>
      <c r="AY430" s="19"/>
      <c r="AZ430" s="19"/>
      <c r="BA430" s="19">
        <v>0</v>
      </c>
      <c r="BB430" s="19">
        <v>0</v>
      </c>
      <c r="BC430" s="19"/>
      <c r="BD430" s="19"/>
      <c r="BE430" s="19"/>
      <c r="BF430" s="19"/>
      <c r="BG430" s="16">
        <f t="shared" si="24"/>
        <v>872262</v>
      </c>
      <c r="BH430" s="16">
        <f t="shared" si="24"/>
        <v>0</v>
      </c>
      <c r="BI430" s="16">
        <f t="shared" si="25"/>
        <v>872262</v>
      </c>
      <c r="BJ430" s="16">
        <f t="shared" si="26"/>
        <v>0</v>
      </c>
      <c r="BK430" s="105">
        <f t="shared" si="27"/>
        <v>0</v>
      </c>
      <c r="BL430" s="106"/>
      <c r="BM430" s="105"/>
      <c r="BN430" s="106"/>
    </row>
    <row r="431" spans="1:66" x14ac:dyDescent="0.3">
      <c r="A431" s="26">
        <v>75.616600000000005</v>
      </c>
      <c r="B431" s="107" t="s">
        <v>1450</v>
      </c>
      <c r="C431" s="19"/>
      <c r="D431" s="19"/>
      <c r="E431" s="19">
        <v>0</v>
      </c>
      <c r="F431" s="19">
        <v>0</v>
      </c>
      <c r="G431" s="19">
        <v>0</v>
      </c>
      <c r="H431" s="19">
        <v>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19"/>
      <c r="P431" s="19"/>
      <c r="Q431" s="108">
        <v>0</v>
      </c>
      <c r="R431" s="108">
        <v>0</v>
      </c>
      <c r="S431" s="19">
        <v>0</v>
      </c>
      <c r="T431" s="19">
        <v>0</v>
      </c>
      <c r="U431" s="19"/>
      <c r="V431" s="19"/>
      <c r="W431" s="19">
        <v>0</v>
      </c>
      <c r="X431" s="19">
        <v>0</v>
      </c>
      <c r="Y431" s="19">
        <v>0</v>
      </c>
      <c r="Z431" s="19">
        <v>0</v>
      </c>
      <c r="AA431" s="19">
        <v>0</v>
      </c>
      <c r="AB431" s="19">
        <v>0</v>
      </c>
      <c r="AC431" s="19">
        <v>0</v>
      </c>
      <c r="AD431" s="19">
        <v>0</v>
      </c>
      <c r="AE431" s="19">
        <v>0</v>
      </c>
      <c r="AF431" s="19">
        <v>0</v>
      </c>
      <c r="AG431" s="19">
        <v>0</v>
      </c>
      <c r="AH431" s="19">
        <v>0</v>
      </c>
      <c r="AI431" s="19">
        <v>0</v>
      </c>
      <c r="AJ431" s="19">
        <v>0</v>
      </c>
      <c r="AK431" s="19">
        <v>0</v>
      </c>
      <c r="AL431" s="19">
        <v>0</v>
      </c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>
        <v>0</v>
      </c>
      <c r="BB431" s="19">
        <v>0</v>
      </c>
      <c r="BC431" s="19"/>
      <c r="BD431" s="19"/>
      <c r="BE431" s="19"/>
      <c r="BF431" s="19"/>
      <c r="BG431" s="16">
        <f t="shared" si="24"/>
        <v>0</v>
      </c>
      <c r="BH431" s="16">
        <f t="shared" si="24"/>
        <v>0</v>
      </c>
      <c r="BI431" s="133">
        <f t="shared" si="25"/>
        <v>0</v>
      </c>
      <c r="BJ431" s="133">
        <f t="shared" si="26"/>
        <v>0</v>
      </c>
      <c r="BK431" s="105">
        <f t="shared" si="27"/>
        <v>0</v>
      </c>
      <c r="BL431" s="106"/>
      <c r="BM431" s="105"/>
      <c r="BN431" s="106"/>
    </row>
    <row r="432" spans="1:66" ht="47.25" x14ac:dyDescent="0.3">
      <c r="A432" s="26">
        <v>75.616699999999994</v>
      </c>
      <c r="B432" s="107" t="s">
        <v>1451</v>
      </c>
      <c r="C432" s="19">
        <v>9320871</v>
      </c>
      <c r="D432" s="19">
        <v>0</v>
      </c>
      <c r="E432" s="20">
        <v>6747480</v>
      </c>
      <c r="F432" s="21">
        <v>0</v>
      </c>
      <c r="G432" s="19">
        <v>2446702</v>
      </c>
      <c r="H432" s="19">
        <v>0</v>
      </c>
      <c r="I432" s="19">
        <v>2446702</v>
      </c>
      <c r="J432" s="19">
        <v>0</v>
      </c>
      <c r="K432" s="19">
        <v>1398372</v>
      </c>
      <c r="L432" s="19">
        <v>0</v>
      </c>
      <c r="M432" s="20">
        <v>3409901</v>
      </c>
      <c r="N432" s="21">
        <v>0</v>
      </c>
      <c r="O432" s="20">
        <v>2628635</v>
      </c>
      <c r="P432" s="21"/>
      <c r="Q432" s="109">
        <v>6002651</v>
      </c>
      <c r="R432" s="108">
        <v>0</v>
      </c>
      <c r="S432" s="20">
        <v>3213327</v>
      </c>
      <c r="T432" s="24">
        <v>0</v>
      </c>
      <c r="U432" s="19">
        <v>2420769</v>
      </c>
      <c r="V432" s="19"/>
      <c r="W432" s="20">
        <v>2729172</v>
      </c>
      <c r="X432" s="21">
        <v>0</v>
      </c>
      <c r="Y432" s="19">
        <v>2056884</v>
      </c>
      <c r="Z432" s="19">
        <v>0</v>
      </c>
      <c r="AA432" s="21">
        <v>1451010</v>
      </c>
      <c r="AB432" s="21">
        <v>0</v>
      </c>
      <c r="AC432" s="20">
        <v>4262167</v>
      </c>
      <c r="AD432" s="21">
        <v>0</v>
      </c>
      <c r="AE432" s="19">
        <v>2130512</v>
      </c>
      <c r="AF432" s="19">
        <v>0</v>
      </c>
      <c r="AG432" s="20">
        <v>2993044</v>
      </c>
      <c r="AH432" s="21">
        <v>0</v>
      </c>
      <c r="AI432" s="21">
        <v>3861875</v>
      </c>
      <c r="AJ432" s="21">
        <v>0</v>
      </c>
      <c r="AK432" s="20">
        <v>3363423</v>
      </c>
      <c r="AL432" s="21">
        <v>0</v>
      </c>
      <c r="AM432" s="19">
        <v>1016938</v>
      </c>
      <c r="AN432" s="19"/>
      <c r="AO432" s="19">
        <v>62366</v>
      </c>
      <c r="AP432" s="19"/>
      <c r="AQ432" s="20">
        <v>361124</v>
      </c>
      <c r="AR432" s="21">
        <v>0</v>
      </c>
      <c r="AS432" s="20">
        <v>299669</v>
      </c>
      <c r="AT432" s="19"/>
      <c r="AU432" s="19">
        <v>219115</v>
      </c>
      <c r="AV432" s="19">
        <v>0</v>
      </c>
      <c r="AW432" s="19">
        <v>1301256</v>
      </c>
      <c r="AX432" s="19"/>
      <c r="AY432" s="19"/>
      <c r="AZ432" s="19"/>
      <c r="BA432" s="19">
        <v>0</v>
      </c>
      <c r="BB432" s="19">
        <v>0</v>
      </c>
      <c r="BC432" s="19"/>
      <c r="BD432" s="19"/>
      <c r="BE432" s="19"/>
      <c r="BF432" s="19"/>
      <c r="BG432" s="16">
        <f t="shared" si="24"/>
        <v>66143965</v>
      </c>
      <c r="BH432" s="16">
        <f t="shared" si="24"/>
        <v>0</v>
      </c>
      <c r="BI432" s="133">
        <f t="shared" si="25"/>
        <v>66143965</v>
      </c>
      <c r="BJ432" s="133">
        <f t="shared" si="26"/>
        <v>0</v>
      </c>
      <c r="BK432" s="105">
        <f t="shared" si="27"/>
        <v>1451010</v>
      </c>
      <c r="BL432" s="106"/>
      <c r="BM432" s="105"/>
      <c r="BN432" s="106"/>
    </row>
    <row r="433" spans="1:66" x14ac:dyDescent="0.3">
      <c r="A433" s="26">
        <v>75.617599999999996</v>
      </c>
      <c r="B433" s="107" t="s">
        <v>1452</v>
      </c>
      <c r="C433" s="19"/>
      <c r="D433" s="19"/>
      <c r="E433" s="19">
        <v>0</v>
      </c>
      <c r="F433" s="19">
        <v>0</v>
      </c>
      <c r="G433" s="19">
        <v>0</v>
      </c>
      <c r="H433" s="19">
        <v>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/>
      <c r="P433" s="19"/>
      <c r="Q433" s="108">
        <v>0</v>
      </c>
      <c r="R433" s="108">
        <v>0</v>
      </c>
      <c r="S433" s="19">
        <v>0</v>
      </c>
      <c r="T433" s="19">
        <v>0</v>
      </c>
      <c r="U433" s="19"/>
      <c r="V433" s="19"/>
      <c r="W433" s="19">
        <v>0</v>
      </c>
      <c r="X433" s="19">
        <v>0</v>
      </c>
      <c r="Y433" s="19">
        <v>0</v>
      </c>
      <c r="Z433" s="19">
        <v>0</v>
      </c>
      <c r="AA433" s="19">
        <v>0</v>
      </c>
      <c r="AB433" s="19">
        <v>0</v>
      </c>
      <c r="AC433" s="19">
        <v>0</v>
      </c>
      <c r="AD433" s="19">
        <v>0</v>
      </c>
      <c r="AE433" s="19">
        <v>0</v>
      </c>
      <c r="AF433" s="19">
        <v>0</v>
      </c>
      <c r="AG433" s="19">
        <v>0</v>
      </c>
      <c r="AH433" s="19">
        <v>0</v>
      </c>
      <c r="AI433" s="19">
        <v>0</v>
      </c>
      <c r="AJ433" s="19">
        <v>0</v>
      </c>
      <c r="AK433" s="19">
        <v>0</v>
      </c>
      <c r="AL433" s="19">
        <v>0</v>
      </c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>
        <v>0</v>
      </c>
      <c r="BB433" s="19">
        <v>0</v>
      </c>
      <c r="BC433" s="19"/>
      <c r="BD433" s="19"/>
      <c r="BE433" s="19"/>
      <c r="BF433" s="19"/>
      <c r="BG433" s="16">
        <f t="shared" si="24"/>
        <v>0</v>
      </c>
      <c r="BH433" s="16">
        <f t="shared" si="24"/>
        <v>0</v>
      </c>
      <c r="BI433" s="133">
        <f t="shared" si="25"/>
        <v>0</v>
      </c>
      <c r="BJ433" s="133">
        <f t="shared" si="26"/>
        <v>0</v>
      </c>
      <c r="BK433" s="105">
        <f t="shared" si="27"/>
        <v>0</v>
      </c>
      <c r="BL433" s="106"/>
      <c r="BM433" s="105"/>
      <c r="BN433" s="106"/>
    </row>
    <row r="434" spans="1:66" x14ac:dyDescent="0.3">
      <c r="A434" s="26">
        <v>75.617699999999999</v>
      </c>
      <c r="B434" s="107" t="s">
        <v>1452</v>
      </c>
      <c r="C434" s="19">
        <v>14237073</v>
      </c>
      <c r="D434" s="19">
        <v>0</v>
      </c>
      <c r="E434" s="20">
        <v>7701834</v>
      </c>
      <c r="F434" s="21">
        <v>0</v>
      </c>
      <c r="G434" s="19">
        <v>1689558</v>
      </c>
      <c r="H434" s="19">
        <v>0</v>
      </c>
      <c r="I434" s="19">
        <v>1689558</v>
      </c>
      <c r="J434" s="19">
        <v>0</v>
      </c>
      <c r="K434" s="19">
        <v>1280031</v>
      </c>
      <c r="L434" s="19">
        <v>0</v>
      </c>
      <c r="M434" s="20">
        <v>2571379</v>
      </c>
      <c r="N434" s="21">
        <v>0</v>
      </c>
      <c r="O434" s="20">
        <v>2311749</v>
      </c>
      <c r="P434" s="21"/>
      <c r="Q434" s="109">
        <v>3684244</v>
      </c>
      <c r="R434" s="108">
        <v>0</v>
      </c>
      <c r="S434" s="20">
        <v>6161961</v>
      </c>
      <c r="T434" s="24">
        <v>0</v>
      </c>
      <c r="U434" s="19">
        <v>5197956</v>
      </c>
      <c r="V434" s="19"/>
      <c r="W434" s="20">
        <v>2574491</v>
      </c>
      <c r="X434" s="21">
        <v>0</v>
      </c>
      <c r="Y434" s="19">
        <v>2188924</v>
      </c>
      <c r="Z434" s="19">
        <v>0</v>
      </c>
      <c r="AA434" s="21">
        <v>733986</v>
      </c>
      <c r="AB434" s="21">
        <v>0</v>
      </c>
      <c r="AC434" s="20">
        <v>2414875</v>
      </c>
      <c r="AD434" s="21">
        <v>0</v>
      </c>
      <c r="AE434" s="19">
        <v>1046537</v>
      </c>
      <c r="AF434" s="19">
        <v>0</v>
      </c>
      <c r="AG434" s="20">
        <v>2190884</v>
      </c>
      <c r="AH434" s="21">
        <v>0</v>
      </c>
      <c r="AI434" s="21">
        <v>1674512</v>
      </c>
      <c r="AJ434" s="21">
        <v>0</v>
      </c>
      <c r="AK434" s="20">
        <v>1847453</v>
      </c>
      <c r="AL434" s="21">
        <v>0</v>
      </c>
      <c r="AM434" s="19">
        <v>1511512</v>
      </c>
      <c r="AN434" s="19"/>
      <c r="AO434" s="19">
        <v>403077</v>
      </c>
      <c r="AP434" s="19"/>
      <c r="AQ434" s="20">
        <v>543357</v>
      </c>
      <c r="AR434" s="21">
        <v>0</v>
      </c>
      <c r="AS434" s="20">
        <v>119320</v>
      </c>
      <c r="AT434" s="19"/>
      <c r="AU434" s="19">
        <v>876183</v>
      </c>
      <c r="AV434" s="19">
        <v>0</v>
      </c>
      <c r="AW434" s="19">
        <v>3473032</v>
      </c>
      <c r="AX434" s="19"/>
      <c r="AY434" s="19"/>
      <c r="AZ434" s="19"/>
      <c r="BA434" s="19">
        <v>0</v>
      </c>
      <c r="BB434" s="19">
        <v>0</v>
      </c>
      <c r="BC434" s="19"/>
      <c r="BD434" s="19"/>
      <c r="BE434" s="19"/>
      <c r="BF434" s="19"/>
      <c r="BG434" s="16">
        <f t="shared" si="24"/>
        <v>68123486</v>
      </c>
      <c r="BH434" s="16">
        <f t="shared" si="24"/>
        <v>0</v>
      </c>
      <c r="BI434" s="133">
        <f t="shared" si="25"/>
        <v>68123486</v>
      </c>
      <c r="BJ434" s="133">
        <f t="shared" si="26"/>
        <v>0</v>
      </c>
      <c r="BK434" s="105">
        <f t="shared" si="27"/>
        <v>733986</v>
      </c>
      <c r="BL434" s="106"/>
      <c r="BM434" s="105"/>
      <c r="BN434" s="106"/>
    </row>
    <row r="435" spans="1:66" x14ac:dyDescent="0.3">
      <c r="A435" s="26">
        <v>75.61869999999999</v>
      </c>
      <c r="B435" s="107" t="s">
        <v>1453</v>
      </c>
      <c r="C435" s="19">
        <v>9569353</v>
      </c>
      <c r="D435" s="19">
        <v>0</v>
      </c>
      <c r="E435" s="20">
        <v>6520724</v>
      </c>
      <c r="F435" s="21">
        <v>0</v>
      </c>
      <c r="G435" s="19">
        <v>5111559</v>
      </c>
      <c r="H435" s="19">
        <v>0</v>
      </c>
      <c r="I435" s="19">
        <v>5111559</v>
      </c>
      <c r="J435" s="19">
        <v>0</v>
      </c>
      <c r="K435" s="19">
        <v>140078</v>
      </c>
      <c r="L435" s="19">
        <v>0</v>
      </c>
      <c r="M435" s="25">
        <v>2182135</v>
      </c>
      <c r="N435" s="21">
        <v>0</v>
      </c>
      <c r="O435" s="20">
        <v>3349019</v>
      </c>
      <c r="P435" s="21"/>
      <c r="Q435" s="109">
        <v>4504353</v>
      </c>
      <c r="R435" s="108">
        <v>0</v>
      </c>
      <c r="S435" s="20">
        <v>5830250</v>
      </c>
      <c r="T435" s="24">
        <v>0</v>
      </c>
      <c r="U435" s="19">
        <v>5798386</v>
      </c>
      <c r="V435" s="19"/>
      <c r="W435" s="20">
        <v>92107</v>
      </c>
      <c r="X435" s="21">
        <v>0</v>
      </c>
      <c r="Y435" s="19">
        <v>3190854</v>
      </c>
      <c r="Z435" s="19">
        <v>0</v>
      </c>
      <c r="AA435" s="21">
        <v>888867</v>
      </c>
      <c r="AB435" s="21">
        <v>0</v>
      </c>
      <c r="AC435" s="20">
        <v>3861155</v>
      </c>
      <c r="AD435" s="21">
        <v>0</v>
      </c>
      <c r="AE435" s="19">
        <v>3015264</v>
      </c>
      <c r="AF435" s="19">
        <v>0</v>
      </c>
      <c r="AG435" s="20">
        <v>3939851</v>
      </c>
      <c r="AH435" s="21">
        <v>0</v>
      </c>
      <c r="AI435" s="21">
        <v>3581562</v>
      </c>
      <c r="AJ435" s="21">
        <v>0</v>
      </c>
      <c r="AK435" s="20">
        <v>1020200</v>
      </c>
      <c r="AL435" s="21">
        <v>0</v>
      </c>
      <c r="AM435" s="19">
        <v>1188728</v>
      </c>
      <c r="AN435" s="19"/>
      <c r="AO435" s="19">
        <v>1940830</v>
      </c>
      <c r="AP435" s="19"/>
      <c r="AQ435" s="20">
        <v>532934</v>
      </c>
      <c r="AR435" s="21">
        <v>0</v>
      </c>
      <c r="AS435" s="19"/>
      <c r="AT435" s="19"/>
      <c r="AU435" s="19">
        <v>538445</v>
      </c>
      <c r="AV435" s="19">
        <v>0</v>
      </c>
      <c r="AW435" s="19">
        <v>7490559</v>
      </c>
      <c r="AX435" s="19"/>
      <c r="AY435" s="19"/>
      <c r="AZ435" s="19"/>
      <c r="BA435" s="19">
        <v>0</v>
      </c>
      <c r="BB435" s="19">
        <v>0</v>
      </c>
      <c r="BC435" s="19"/>
      <c r="BD435" s="19"/>
      <c r="BE435" s="19"/>
      <c r="BF435" s="19"/>
      <c r="BG435" s="16">
        <f t="shared" si="24"/>
        <v>79398772</v>
      </c>
      <c r="BH435" s="16">
        <f t="shared" si="24"/>
        <v>0</v>
      </c>
      <c r="BI435" s="133">
        <f t="shared" si="25"/>
        <v>79398772</v>
      </c>
      <c r="BJ435" s="133">
        <f t="shared" si="26"/>
        <v>0</v>
      </c>
      <c r="BK435" s="105">
        <f t="shared" si="27"/>
        <v>888867</v>
      </c>
      <c r="BL435" s="106"/>
      <c r="BM435" s="105"/>
      <c r="BN435" s="106"/>
    </row>
    <row r="436" spans="1:66" ht="31.5" x14ac:dyDescent="0.3">
      <c r="A436" s="26">
        <v>75.6297</v>
      </c>
      <c r="B436" s="107" t="s">
        <v>1454</v>
      </c>
      <c r="C436" s="19"/>
      <c r="D436" s="19"/>
      <c r="E436" s="19">
        <v>0</v>
      </c>
      <c r="F436" s="19">
        <v>0</v>
      </c>
      <c r="G436" s="19">
        <v>0</v>
      </c>
      <c r="H436" s="19">
        <v>0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/>
      <c r="P436" s="19"/>
      <c r="Q436" s="108">
        <v>0</v>
      </c>
      <c r="R436" s="108">
        <v>0</v>
      </c>
      <c r="S436" s="19">
        <v>0</v>
      </c>
      <c r="T436" s="19">
        <v>0</v>
      </c>
      <c r="U436" s="19"/>
      <c r="V436" s="19"/>
      <c r="W436" s="19">
        <v>0</v>
      </c>
      <c r="X436" s="19">
        <v>0</v>
      </c>
      <c r="Y436" s="19">
        <v>0</v>
      </c>
      <c r="Z436" s="19">
        <v>0</v>
      </c>
      <c r="AA436" s="19">
        <v>0</v>
      </c>
      <c r="AB436" s="19">
        <v>0</v>
      </c>
      <c r="AC436" s="19">
        <v>0</v>
      </c>
      <c r="AD436" s="19">
        <v>0</v>
      </c>
      <c r="AE436" s="19">
        <v>0</v>
      </c>
      <c r="AF436" s="19">
        <v>0</v>
      </c>
      <c r="AG436" s="19">
        <v>0</v>
      </c>
      <c r="AH436" s="19">
        <v>0</v>
      </c>
      <c r="AI436" s="21">
        <v>24648</v>
      </c>
      <c r="AJ436" s="21">
        <v>0</v>
      </c>
      <c r="AK436" s="19">
        <v>0</v>
      </c>
      <c r="AL436" s="19">
        <v>0</v>
      </c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>
        <v>0</v>
      </c>
      <c r="BB436" s="19">
        <v>0</v>
      </c>
      <c r="BC436" s="19"/>
      <c r="BD436" s="19"/>
      <c r="BE436" s="19"/>
      <c r="BF436" s="19"/>
      <c r="BG436" s="16">
        <f t="shared" si="24"/>
        <v>24648</v>
      </c>
      <c r="BH436" s="16">
        <f t="shared" si="24"/>
        <v>0</v>
      </c>
      <c r="BI436" s="133">
        <f t="shared" si="25"/>
        <v>24648</v>
      </c>
      <c r="BJ436" s="133">
        <f t="shared" si="26"/>
        <v>0</v>
      </c>
      <c r="BK436" s="105">
        <f t="shared" si="27"/>
        <v>0</v>
      </c>
      <c r="BL436" s="106"/>
      <c r="BM436" s="105"/>
      <c r="BN436" s="106"/>
    </row>
    <row r="437" spans="1:66" ht="31.5" x14ac:dyDescent="0.3">
      <c r="A437" s="26">
        <v>75.63069999999999</v>
      </c>
      <c r="B437" s="107" t="s">
        <v>1455</v>
      </c>
      <c r="C437" s="19">
        <v>805800</v>
      </c>
      <c r="D437" s="19">
        <v>0</v>
      </c>
      <c r="E437" s="19">
        <v>0</v>
      </c>
      <c r="F437" s="19">
        <v>0</v>
      </c>
      <c r="G437" s="19">
        <v>0</v>
      </c>
      <c r="H437" s="19">
        <v>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19"/>
      <c r="P437" s="19"/>
      <c r="Q437" s="109">
        <v>1001004</v>
      </c>
      <c r="R437" s="108">
        <v>0</v>
      </c>
      <c r="S437" s="19">
        <v>0</v>
      </c>
      <c r="T437" s="19">
        <v>0</v>
      </c>
      <c r="U437" s="19"/>
      <c r="V437" s="19"/>
      <c r="W437" s="20">
        <v>413258</v>
      </c>
      <c r="X437" s="21">
        <v>0</v>
      </c>
      <c r="Y437" s="19">
        <v>0</v>
      </c>
      <c r="Z437" s="19">
        <v>0</v>
      </c>
      <c r="AA437" s="21">
        <v>149342</v>
      </c>
      <c r="AB437" s="21">
        <v>0</v>
      </c>
      <c r="AC437" s="20">
        <v>670000</v>
      </c>
      <c r="AD437" s="21">
        <v>0</v>
      </c>
      <c r="AE437" s="19">
        <v>0</v>
      </c>
      <c r="AF437" s="19">
        <v>0</v>
      </c>
      <c r="AG437" s="19">
        <v>0</v>
      </c>
      <c r="AH437" s="19">
        <v>0</v>
      </c>
      <c r="AI437" s="21">
        <v>80000</v>
      </c>
      <c r="AJ437" s="21">
        <v>0</v>
      </c>
      <c r="AK437" s="20">
        <v>706000</v>
      </c>
      <c r="AL437" s="21">
        <v>0</v>
      </c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>
        <v>0</v>
      </c>
      <c r="BB437" s="19">
        <v>0</v>
      </c>
      <c r="BC437" s="19"/>
      <c r="BD437" s="19"/>
      <c r="BE437" s="19"/>
      <c r="BF437" s="19"/>
      <c r="BG437" s="16">
        <f t="shared" si="24"/>
        <v>3825404</v>
      </c>
      <c r="BH437" s="16">
        <f t="shared" si="24"/>
        <v>0</v>
      </c>
      <c r="BI437" s="133">
        <f t="shared" si="25"/>
        <v>3825404</v>
      </c>
      <c r="BJ437" s="133">
        <f t="shared" si="26"/>
        <v>0</v>
      </c>
      <c r="BK437" s="105">
        <f t="shared" si="27"/>
        <v>149342</v>
      </c>
      <c r="BL437" s="106"/>
      <c r="BM437" s="105"/>
      <c r="BN437" s="106"/>
    </row>
    <row r="438" spans="1:66" x14ac:dyDescent="0.3">
      <c r="A438" s="26">
        <v>75.710700000000003</v>
      </c>
      <c r="B438" s="107" t="s">
        <v>1456</v>
      </c>
      <c r="C438" s="19"/>
      <c r="D438" s="19"/>
      <c r="E438" s="20">
        <v>881442</v>
      </c>
      <c r="F438" s="21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19"/>
      <c r="P438" s="19"/>
      <c r="Q438" s="108">
        <v>0</v>
      </c>
      <c r="R438" s="108">
        <v>0</v>
      </c>
      <c r="S438" s="19">
        <v>0</v>
      </c>
      <c r="T438" s="19">
        <v>0</v>
      </c>
      <c r="U438" s="19"/>
      <c r="V438" s="19"/>
      <c r="W438" s="20">
        <v>338000</v>
      </c>
      <c r="X438" s="21">
        <v>0</v>
      </c>
      <c r="Y438" s="19">
        <v>0</v>
      </c>
      <c r="Z438" s="19">
        <v>0</v>
      </c>
      <c r="AA438" s="19">
        <v>0</v>
      </c>
      <c r="AB438" s="19">
        <v>0</v>
      </c>
      <c r="AC438" s="19">
        <v>0</v>
      </c>
      <c r="AD438" s="19">
        <v>0</v>
      </c>
      <c r="AE438" s="19">
        <v>0</v>
      </c>
      <c r="AF438" s="19">
        <v>0</v>
      </c>
      <c r="AG438" s="19">
        <v>0</v>
      </c>
      <c r="AH438" s="19">
        <v>0</v>
      </c>
      <c r="AI438" s="19">
        <v>0</v>
      </c>
      <c r="AJ438" s="19">
        <v>0</v>
      </c>
      <c r="AK438" s="19">
        <v>0</v>
      </c>
      <c r="AL438" s="19">
        <v>0</v>
      </c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>
        <v>0</v>
      </c>
      <c r="BB438" s="19">
        <v>0</v>
      </c>
      <c r="BC438" s="19"/>
      <c r="BD438" s="19"/>
      <c r="BE438" s="19"/>
      <c r="BF438" s="19"/>
      <c r="BG438" s="16">
        <f t="shared" si="24"/>
        <v>1219442</v>
      </c>
      <c r="BH438" s="16">
        <f t="shared" si="24"/>
        <v>0</v>
      </c>
      <c r="BI438" s="133">
        <f t="shared" si="25"/>
        <v>1219442</v>
      </c>
      <c r="BJ438" s="133">
        <f t="shared" si="26"/>
        <v>0</v>
      </c>
      <c r="BK438" s="105">
        <f t="shared" si="27"/>
        <v>0</v>
      </c>
      <c r="BL438" s="106"/>
      <c r="BM438" s="105"/>
      <c r="BN438" s="106"/>
    </row>
    <row r="439" spans="1:66" x14ac:dyDescent="0.3">
      <c r="A439" s="26">
        <v>75.740600000000001</v>
      </c>
      <c r="B439" s="107" t="s">
        <v>1457</v>
      </c>
      <c r="C439" s="19"/>
      <c r="D439" s="19"/>
      <c r="E439" s="19">
        <v>0</v>
      </c>
      <c r="F439" s="19">
        <v>0</v>
      </c>
      <c r="G439" s="19">
        <v>0</v>
      </c>
      <c r="H439" s="19">
        <v>0</v>
      </c>
      <c r="I439" s="19">
        <v>0</v>
      </c>
      <c r="J439" s="19">
        <v>0</v>
      </c>
      <c r="K439" s="19">
        <v>0</v>
      </c>
      <c r="L439" s="19">
        <v>0</v>
      </c>
      <c r="M439" s="19">
        <v>0</v>
      </c>
      <c r="N439" s="19">
        <v>0</v>
      </c>
      <c r="O439" s="19"/>
      <c r="P439" s="19"/>
      <c r="Q439" s="108">
        <v>0</v>
      </c>
      <c r="R439" s="108">
        <v>0</v>
      </c>
      <c r="S439" s="19">
        <v>0</v>
      </c>
      <c r="T439" s="19">
        <v>0</v>
      </c>
      <c r="U439" s="19"/>
      <c r="V439" s="19"/>
      <c r="W439" s="19">
        <v>0</v>
      </c>
      <c r="X439" s="19">
        <v>0</v>
      </c>
      <c r="Y439" s="19">
        <v>0</v>
      </c>
      <c r="Z439" s="19">
        <v>0</v>
      </c>
      <c r="AA439" s="19">
        <v>0</v>
      </c>
      <c r="AB439" s="19">
        <v>0</v>
      </c>
      <c r="AC439" s="19">
        <v>0</v>
      </c>
      <c r="AD439" s="19">
        <v>0</v>
      </c>
      <c r="AE439" s="19">
        <v>0</v>
      </c>
      <c r="AF439" s="19">
        <v>0</v>
      </c>
      <c r="AG439" s="19">
        <v>0</v>
      </c>
      <c r="AH439" s="19">
        <v>0</v>
      </c>
      <c r="AI439" s="19">
        <v>0</v>
      </c>
      <c r="AJ439" s="19">
        <v>0</v>
      </c>
      <c r="AK439" s="19">
        <v>0</v>
      </c>
      <c r="AL439" s="19">
        <v>0</v>
      </c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>
        <v>0</v>
      </c>
      <c r="BB439" s="19">
        <v>0</v>
      </c>
      <c r="BC439" s="19"/>
      <c r="BD439" s="19"/>
      <c r="BE439" s="19"/>
      <c r="BF439" s="19"/>
      <c r="BG439" s="16">
        <f t="shared" si="24"/>
        <v>0</v>
      </c>
      <c r="BH439" s="16">
        <f t="shared" si="24"/>
        <v>0</v>
      </c>
      <c r="BI439" s="133">
        <f t="shared" si="25"/>
        <v>0</v>
      </c>
      <c r="BJ439" s="133">
        <f t="shared" si="26"/>
        <v>0</v>
      </c>
      <c r="BK439" s="105">
        <f t="shared" si="27"/>
        <v>0</v>
      </c>
      <c r="BL439" s="106"/>
      <c r="BM439" s="105"/>
      <c r="BN439" s="106"/>
    </row>
    <row r="440" spans="1:66" x14ac:dyDescent="0.3">
      <c r="A440" s="26">
        <v>75.74069999999999</v>
      </c>
      <c r="B440" s="107" t="s">
        <v>1458</v>
      </c>
      <c r="C440" s="19">
        <v>1486454.35</v>
      </c>
      <c r="D440" s="19">
        <v>0</v>
      </c>
      <c r="E440" s="20">
        <v>829900.78</v>
      </c>
      <c r="F440" s="21">
        <v>0</v>
      </c>
      <c r="G440" s="19">
        <v>981462.5</v>
      </c>
      <c r="H440" s="19">
        <v>0</v>
      </c>
      <c r="I440" s="19">
        <v>981462.5</v>
      </c>
      <c r="J440" s="19">
        <v>0</v>
      </c>
      <c r="K440" s="19">
        <v>519802.4</v>
      </c>
      <c r="L440" s="19">
        <v>0</v>
      </c>
      <c r="M440" s="20">
        <v>897938.27</v>
      </c>
      <c r="N440" s="21">
        <v>0</v>
      </c>
      <c r="O440" s="20">
        <v>191353.28999999998</v>
      </c>
      <c r="P440" s="21"/>
      <c r="Q440" s="109">
        <v>1301602.19</v>
      </c>
      <c r="R440" s="108">
        <v>0</v>
      </c>
      <c r="S440" s="20">
        <v>381639.53</v>
      </c>
      <c r="T440" s="24">
        <v>0</v>
      </c>
      <c r="U440" s="19">
        <v>1158230.6499999999</v>
      </c>
      <c r="V440" s="19"/>
      <c r="W440" s="20">
        <v>623764.99</v>
      </c>
      <c r="X440" s="21">
        <v>0</v>
      </c>
      <c r="Y440" s="19">
        <v>353954.51</v>
      </c>
      <c r="Z440" s="19">
        <v>0</v>
      </c>
      <c r="AA440" s="21">
        <v>133388.38</v>
      </c>
      <c r="AB440" s="21">
        <v>0</v>
      </c>
      <c r="AC440" s="20">
        <v>513683.87</v>
      </c>
      <c r="AD440" s="21">
        <v>0</v>
      </c>
      <c r="AE440" s="19">
        <v>386784.93999999994</v>
      </c>
      <c r="AF440" s="19">
        <v>0</v>
      </c>
      <c r="AG440" s="21">
        <v>489582.67000000004</v>
      </c>
      <c r="AH440" s="21">
        <v>0</v>
      </c>
      <c r="AI440" s="21">
        <v>360710.21</v>
      </c>
      <c r="AJ440" s="21">
        <v>0</v>
      </c>
      <c r="AK440" s="20">
        <v>349197.68</v>
      </c>
      <c r="AL440" s="21">
        <v>0</v>
      </c>
      <c r="AM440" s="19">
        <v>47851.77</v>
      </c>
      <c r="AN440" s="19"/>
      <c r="AO440" s="19">
        <v>11800</v>
      </c>
      <c r="AP440" s="19"/>
      <c r="AQ440" s="20">
        <v>18218</v>
      </c>
      <c r="AR440" s="21">
        <v>0</v>
      </c>
      <c r="AS440" s="20">
        <v>13475</v>
      </c>
      <c r="AT440" s="19"/>
      <c r="AU440" s="19">
        <v>2227</v>
      </c>
      <c r="AV440" s="19">
        <v>0</v>
      </c>
      <c r="AW440" s="19"/>
      <c r="AX440" s="19"/>
      <c r="AY440" s="19"/>
      <c r="AZ440" s="19"/>
      <c r="BA440" s="19">
        <v>0</v>
      </c>
      <c r="BB440" s="19">
        <v>0</v>
      </c>
      <c r="BC440" s="19"/>
      <c r="BD440" s="19"/>
      <c r="BE440" s="19"/>
      <c r="BF440" s="19"/>
      <c r="BG440" s="16">
        <f t="shared" si="24"/>
        <v>12034485.48</v>
      </c>
      <c r="BH440" s="16">
        <f t="shared" si="24"/>
        <v>0</v>
      </c>
      <c r="BI440" s="133">
        <f t="shared" si="25"/>
        <v>12034485.48</v>
      </c>
      <c r="BJ440" s="133">
        <f t="shared" si="26"/>
        <v>0</v>
      </c>
      <c r="BK440" s="105">
        <f t="shared" si="27"/>
        <v>133388.38</v>
      </c>
      <c r="BL440" s="106"/>
      <c r="BM440" s="105"/>
      <c r="BN440" s="106"/>
    </row>
    <row r="441" spans="1:66" x14ac:dyDescent="0.3">
      <c r="A441" s="26">
        <v>75.750699999999995</v>
      </c>
      <c r="B441" s="107" t="s">
        <v>1459</v>
      </c>
      <c r="C441" s="19"/>
      <c r="D441" s="19"/>
      <c r="E441" s="19">
        <v>0</v>
      </c>
      <c r="F441" s="19">
        <v>0</v>
      </c>
      <c r="G441" s="19">
        <v>0</v>
      </c>
      <c r="H441" s="19">
        <v>0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19"/>
      <c r="P441" s="19"/>
      <c r="Q441" s="108">
        <v>0</v>
      </c>
      <c r="R441" s="108">
        <v>0</v>
      </c>
      <c r="S441" s="19">
        <v>0</v>
      </c>
      <c r="T441" s="19">
        <v>0</v>
      </c>
      <c r="U441" s="19"/>
      <c r="V441" s="19"/>
      <c r="W441" s="19">
        <v>0</v>
      </c>
      <c r="X441" s="19">
        <v>0</v>
      </c>
      <c r="Y441" s="19">
        <v>0</v>
      </c>
      <c r="Z441" s="19">
        <v>0</v>
      </c>
      <c r="AA441" s="19">
        <v>0</v>
      </c>
      <c r="AB441" s="19">
        <v>0</v>
      </c>
      <c r="AC441" s="19">
        <v>0</v>
      </c>
      <c r="AD441" s="19">
        <v>0</v>
      </c>
      <c r="AE441" s="19">
        <v>0</v>
      </c>
      <c r="AF441" s="19">
        <v>0</v>
      </c>
      <c r="AG441" s="19">
        <v>0</v>
      </c>
      <c r="AH441" s="19">
        <v>0</v>
      </c>
      <c r="AI441" s="19">
        <v>0</v>
      </c>
      <c r="AJ441" s="19">
        <v>0</v>
      </c>
      <c r="AK441" s="19">
        <v>0</v>
      </c>
      <c r="AL441" s="19">
        <v>0</v>
      </c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>
        <v>0</v>
      </c>
      <c r="BB441" s="19">
        <v>0</v>
      </c>
      <c r="BC441" s="19"/>
      <c r="BD441" s="19"/>
      <c r="BE441" s="19"/>
      <c r="BF441" s="19"/>
      <c r="BG441" s="16">
        <f t="shared" si="24"/>
        <v>0</v>
      </c>
      <c r="BH441" s="16">
        <f t="shared" si="24"/>
        <v>0</v>
      </c>
      <c r="BI441" s="133">
        <f t="shared" si="25"/>
        <v>0</v>
      </c>
      <c r="BJ441" s="133">
        <f t="shared" si="26"/>
        <v>0</v>
      </c>
      <c r="BK441" s="105">
        <f t="shared" si="27"/>
        <v>0</v>
      </c>
      <c r="BL441" s="106"/>
      <c r="BM441" s="105"/>
      <c r="BN441" s="106"/>
    </row>
    <row r="442" spans="1:66" x14ac:dyDescent="0.3">
      <c r="A442" s="26">
        <v>75.756699999999995</v>
      </c>
      <c r="B442" s="107" t="s">
        <v>1460</v>
      </c>
      <c r="C442" s="19"/>
      <c r="D442" s="19"/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19"/>
      <c r="P442" s="19"/>
      <c r="Q442" s="108">
        <v>0</v>
      </c>
      <c r="R442" s="108">
        <v>0</v>
      </c>
      <c r="S442" s="19">
        <v>0</v>
      </c>
      <c r="T442" s="19">
        <v>0</v>
      </c>
      <c r="U442" s="19"/>
      <c r="V442" s="19"/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>
        <v>0</v>
      </c>
      <c r="AE442" s="19">
        <v>0</v>
      </c>
      <c r="AF442" s="19">
        <v>0</v>
      </c>
      <c r="AG442" s="19">
        <v>0</v>
      </c>
      <c r="AH442" s="19">
        <v>0</v>
      </c>
      <c r="AI442" s="19">
        <v>0</v>
      </c>
      <c r="AJ442" s="19">
        <v>0</v>
      </c>
      <c r="AK442" s="19">
        <v>0</v>
      </c>
      <c r="AL442" s="19">
        <v>0</v>
      </c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>
        <v>0</v>
      </c>
      <c r="BB442" s="19">
        <v>0</v>
      </c>
      <c r="BC442" s="19"/>
      <c r="BD442" s="19"/>
      <c r="BE442" s="19"/>
      <c r="BF442" s="19"/>
      <c r="BG442" s="16">
        <f t="shared" si="24"/>
        <v>0</v>
      </c>
      <c r="BH442" s="16">
        <f t="shared" si="24"/>
        <v>0</v>
      </c>
      <c r="BI442" s="133">
        <f t="shared" si="25"/>
        <v>0</v>
      </c>
      <c r="BJ442" s="133">
        <f t="shared" si="26"/>
        <v>0</v>
      </c>
      <c r="BK442" s="105">
        <f t="shared" si="27"/>
        <v>0</v>
      </c>
      <c r="BL442" s="106"/>
      <c r="BM442" s="105"/>
      <c r="BN442" s="106"/>
    </row>
    <row r="443" spans="1:66" x14ac:dyDescent="0.3">
      <c r="A443" s="26">
        <v>75.76169999999999</v>
      </c>
      <c r="B443" s="107" t="s">
        <v>1461</v>
      </c>
      <c r="C443" s="19"/>
      <c r="D443" s="19"/>
      <c r="E443" s="19">
        <v>0</v>
      </c>
      <c r="F443" s="19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/>
      <c r="P443" s="19"/>
      <c r="Q443" s="108">
        <v>0</v>
      </c>
      <c r="R443" s="108">
        <v>0</v>
      </c>
      <c r="S443" s="19">
        <v>0</v>
      </c>
      <c r="T443" s="19">
        <v>0</v>
      </c>
      <c r="U443" s="19"/>
      <c r="V443" s="19"/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>
        <v>0</v>
      </c>
      <c r="AE443" s="19">
        <v>0</v>
      </c>
      <c r="AF443" s="19">
        <v>0</v>
      </c>
      <c r="AG443" s="19">
        <v>0</v>
      </c>
      <c r="AH443" s="19">
        <v>0</v>
      </c>
      <c r="AI443" s="19">
        <v>0</v>
      </c>
      <c r="AJ443" s="19">
        <v>0</v>
      </c>
      <c r="AK443" s="19">
        <v>0</v>
      </c>
      <c r="AL443" s="19">
        <v>0</v>
      </c>
      <c r="AM443" s="19"/>
      <c r="AN443" s="19"/>
      <c r="AO443" s="19"/>
      <c r="AP443" s="19"/>
      <c r="AQ443" s="19">
        <v>0</v>
      </c>
      <c r="AR443" s="19">
        <v>0</v>
      </c>
      <c r="AS443" s="19"/>
      <c r="AT443" s="19"/>
      <c r="AU443" s="19">
        <v>0</v>
      </c>
      <c r="AV443" s="19">
        <v>0</v>
      </c>
      <c r="AW443" s="19">
        <v>2924702</v>
      </c>
      <c r="AX443" s="19"/>
      <c r="AY443" s="19"/>
      <c r="AZ443" s="19"/>
      <c r="BA443" s="19">
        <v>0</v>
      </c>
      <c r="BB443" s="19">
        <v>0</v>
      </c>
      <c r="BC443" s="19"/>
      <c r="BD443" s="19"/>
      <c r="BE443" s="19"/>
      <c r="BF443" s="19"/>
      <c r="BG443" s="16">
        <f t="shared" si="24"/>
        <v>2924702</v>
      </c>
      <c r="BH443" s="16">
        <f t="shared" si="24"/>
        <v>0</v>
      </c>
      <c r="BI443" s="133">
        <f t="shared" si="25"/>
        <v>2924702</v>
      </c>
      <c r="BJ443" s="133">
        <f t="shared" si="26"/>
        <v>0</v>
      </c>
      <c r="BK443" s="105">
        <f t="shared" si="27"/>
        <v>0</v>
      </c>
      <c r="BL443" s="106"/>
      <c r="BM443" s="105"/>
      <c r="BN443" s="106"/>
    </row>
    <row r="444" spans="1:66" x14ac:dyDescent="0.3">
      <c r="A444" s="26">
        <v>75.762699999999995</v>
      </c>
      <c r="B444" s="107" t="s">
        <v>1462</v>
      </c>
      <c r="C444" s="19"/>
      <c r="D444" s="19"/>
      <c r="E444" s="19">
        <v>0</v>
      </c>
      <c r="F444" s="19">
        <v>0</v>
      </c>
      <c r="G444" s="19">
        <v>0</v>
      </c>
      <c r="H444" s="19">
        <v>0</v>
      </c>
      <c r="I444" s="19">
        <v>0</v>
      </c>
      <c r="J444" s="19">
        <v>0</v>
      </c>
      <c r="K444" s="19">
        <v>0</v>
      </c>
      <c r="L444" s="19">
        <v>0</v>
      </c>
      <c r="M444" s="20">
        <v>99406</v>
      </c>
      <c r="N444" s="21">
        <v>0</v>
      </c>
      <c r="O444" s="20">
        <v>49952</v>
      </c>
      <c r="P444" s="21"/>
      <c r="Q444" s="108">
        <v>0</v>
      </c>
      <c r="R444" s="108">
        <v>0</v>
      </c>
      <c r="S444" s="19">
        <v>0</v>
      </c>
      <c r="T444" s="19">
        <v>0</v>
      </c>
      <c r="U444" s="19"/>
      <c r="V444" s="19"/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20">
        <v>369282</v>
      </c>
      <c r="AD444" s="21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/>
      <c r="AN444" s="19"/>
      <c r="AO444" s="19"/>
      <c r="AP444" s="19"/>
      <c r="AQ444" s="20">
        <v>13000</v>
      </c>
      <c r="AR444" s="21">
        <v>0</v>
      </c>
      <c r="AS444" s="19"/>
      <c r="AT444" s="19"/>
      <c r="AU444" s="19"/>
      <c r="AV444" s="19"/>
      <c r="AW444" s="19">
        <v>3519150</v>
      </c>
      <c r="AX444" s="19"/>
      <c r="AY444" s="19"/>
      <c r="AZ444" s="19"/>
      <c r="BA444" s="19">
        <v>0</v>
      </c>
      <c r="BB444" s="19">
        <v>0</v>
      </c>
      <c r="BC444" s="19"/>
      <c r="BD444" s="19"/>
      <c r="BE444" s="19"/>
      <c r="BF444" s="19"/>
      <c r="BG444" s="16">
        <f t="shared" si="24"/>
        <v>4050790</v>
      </c>
      <c r="BH444" s="16">
        <f t="shared" si="24"/>
        <v>0</v>
      </c>
      <c r="BI444" s="133">
        <f t="shared" si="25"/>
        <v>4050790</v>
      </c>
      <c r="BJ444" s="133">
        <f t="shared" si="26"/>
        <v>0</v>
      </c>
      <c r="BK444" s="105">
        <f t="shared" si="27"/>
        <v>0</v>
      </c>
      <c r="BL444" s="106"/>
      <c r="BM444" s="105"/>
      <c r="BN444" s="106"/>
    </row>
    <row r="445" spans="1:66" x14ac:dyDescent="0.3">
      <c r="A445" s="26">
        <v>75.7637</v>
      </c>
      <c r="B445" s="107" t="s">
        <v>1463</v>
      </c>
      <c r="C445" s="19">
        <v>22880</v>
      </c>
      <c r="D445" s="19">
        <v>0</v>
      </c>
      <c r="E445" s="20">
        <v>26820</v>
      </c>
      <c r="F445" s="21">
        <v>0</v>
      </c>
      <c r="G445" s="19">
        <v>16480</v>
      </c>
      <c r="H445" s="19">
        <v>0</v>
      </c>
      <c r="I445" s="19">
        <v>16480</v>
      </c>
      <c r="J445" s="19">
        <v>0</v>
      </c>
      <c r="K445" s="19">
        <v>11600</v>
      </c>
      <c r="L445" s="19">
        <v>0</v>
      </c>
      <c r="M445" s="20">
        <v>15880</v>
      </c>
      <c r="N445" s="21">
        <v>0</v>
      </c>
      <c r="O445" s="20">
        <v>11600</v>
      </c>
      <c r="P445" s="21"/>
      <c r="Q445" s="109">
        <v>18680</v>
      </c>
      <c r="R445" s="108">
        <v>0</v>
      </c>
      <c r="S445" s="20">
        <v>13240</v>
      </c>
      <c r="T445" s="24">
        <v>0</v>
      </c>
      <c r="U445" s="19">
        <v>17240</v>
      </c>
      <c r="V445" s="19"/>
      <c r="W445" s="20">
        <v>7280</v>
      </c>
      <c r="X445" s="21">
        <v>0</v>
      </c>
      <c r="Y445" s="19">
        <v>7200</v>
      </c>
      <c r="Z445" s="19">
        <v>0</v>
      </c>
      <c r="AA445" s="21">
        <v>6200</v>
      </c>
      <c r="AB445" s="21">
        <v>0</v>
      </c>
      <c r="AC445" s="20">
        <v>17160</v>
      </c>
      <c r="AD445" s="21">
        <v>0</v>
      </c>
      <c r="AE445" s="19">
        <v>12000</v>
      </c>
      <c r="AF445" s="19">
        <v>0</v>
      </c>
      <c r="AG445" s="20">
        <v>14880</v>
      </c>
      <c r="AH445" s="21">
        <v>0</v>
      </c>
      <c r="AI445" s="21">
        <v>12040</v>
      </c>
      <c r="AJ445" s="21">
        <v>0</v>
      </c>
      <c r="AK445" s="20">
        <v>7320</v>
      </c>
      <c r="AL445" s="21">
        <v>0</v>
      </c>
      <c r="AM445" s="19">
        <v>1880</v>
      </c>
      <c r="AN445" s="19"/>
      <c r="AO445" s="19">
        <v>600</v>
      </c>
      <c r="AP445" s="19"/>
      <c r="AQ445" s="20">
        <v>720</v>
      </c>
      <c r="AR445" s="21">
        <v>0</v>
      </c>
      <c r="AS445" s="20">
        <v>320</v>
      </c>
      <c r="AT445" s="19"/>
      <c r="AU445" s="19">
        <v>400</v>
      </c>
      <c r="AV445" s="19">
        <v>0</v>
      </c>
      <c r="AW445" s="19">
        <v>1760</v>
      </c>
      <c r="AX445" s="19"/>
      <c r="AY445" s="19"/>
      <c r="AZ445" s="19"/>
      <c r="BA445" s="19">
        <v>0</v>
      </c>
      <c r="BB445" s="19">
        <v>0</v>
      </c>
      <c r="BC445" s="19"/>
      <c r="BD445" s="19"/>
      <c r="BE445" s="19"/>
      <c r="BF445" s="19"/>
      <c r="BG445" s="16">
        <f t="shared" si="24"/>
        <v>260660</v>
      </c>
      <c r="BH445" s="16">
        <f t="shared" si="24"/>
        <v>0</v>
      </c>
      <c r="BI445" s="133">
        <f t="shared" si="25"/>
        <v>260660</v>
      </c>
      <c r="BJ445" s="133">
        <f t="shared" si="26"/>
        <v>0</v>
      </c>
      <c r="BK445" s="105">
        <f t="shared" si="27"/>
        <v>6200</v>
      </c>
      <c r="BL445" s="106"/>
      <c r="BM445" s="105"/>
      <c r="BN445" s="106"/>
    </row>
    <row r="446" spans="1:66" x14ac:dyDescent="0.3">
      <c r="A446" s="26">
        <v>75.764699999999991</v>
      </c>
      <c r="B446" s="107" t="s">
        <v>1464</v>
      </c>
      <c r="C446" s="19"/>
      <c r="D446" s="19"/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19"/>
      <c r="P446" s="19"/>
      <c r="Q446" s="108">
        <v>0</v>
      </c>
      <c r="R446" s="108">
        <v>0</v>
      </c>
      <c r="S446" s="19">
        <v>0</v>
      </c>
      <c r="T446" s="19">
        <v>0</v>
      </c>
      <c r="U446" s="19"/>
      <c r="V446" s="19"/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>
        <v>0</v>
      </c>
      <c r="AE446" s="19">
        <v>0</v>
      </c>
      <c r="AF446" s="19">
        <v>0</v>
      </c>
      <c r="AG446" s="19">
        <v>0</v>
      </c>
      <c r="AH446" s="19">
        <v>0</v>
      </c>
      <c r="AI446" s="19">
        <v>0</v>
      </c>
      <c r="AJ446" s="19">
        <v>0</v>
      </c>
      <c r="AK446" s="19">
        <v>0</v>
      </c>
      <c r="AL446" s="19">
        <v>0</v>
      </c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>
        <v>2547614</v>
      </c>
      <c r="AY446" s="19"/>
      <c r="AZ446" s="19"/>
      <c r="BA446" s="19">
        <v>0</v>
      </c>
      <c r="BB446" s="19">
        <v>0</v>
      </c>
      <c r="BC446" s="19"/>
      <c r="BD446" s="19"/>
      <c r="BE446" s="19"/>
      <c r="BF446" s="19"/>
      <c r="BG446" s="16">
        <f t="shared" si="24"/>
        <v>0</v>
      </c>
      <c r="BH446" s="16">
        <f t="shared" si="24"/>
        <v>2547614</v>
      </c>
      <c r="BI446" s="133">
        <f t="shared" si="25"/>
        <v>0</v>
      </c>
      <c r="BJ446" s="133">
        <f t="shared" si="26"/>
        <v>2547614</v>
      </c>
      <c r="BK446" s="105">
        <f t="shared" si="27"/>
        <v>0</v>
      </c>
      <c r="BL446" s="106"/>
      <c r="BM446" s="105"/>
      <c r="BN446" s="106"/>
    </row>
    <row r="447" spans="1:66" x14ac:dyDescent="0.3">
      <c r="A447" s="26">
        <v>75.767699999999991</v>
      </c>
      <c r="B447" s="107" t="s">
        <v>1465</v>
      </c>
      <c r="C447" s="19"/>
      <c r="D447" s="19"/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/>
      <c r="P447" s="19"/>
      <c r="Q447" s="109">
        <v>8763</v>
      </c>
      <c r="R447" s="108">
        <v>0</v>
      </c>
      <c r="S447" s="19">
        <v>0</v>
      </c>
      <c r="T447" s="19">
        <v>0</v>
      </c>
      <c r="U447" s="19"/>
      <c r="V447" s="19"/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>
        <v>0</v>
      </c>
      <c r="AE447" s="19">
        <v>0</v>
      </c>
      <c r="AF447" s="19">
        <v>0</v>
      </c>
      <c r="AG447" s="19">
        <v>0</v>
      </c>
      <c r="AH447" s="19">
        <v>0</v>
      </c>
      <c r="AI447" s="19">
        <v>0</v>
      </c>
      <c r="AJ447" s="19">
        <v>0</v>
      </c>
      <c r="AK447" s="19">
        <v>0</v>
      </c>
      <c r="AL447" s="19">
        <v>0</v>
      </c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>
        <v>0</v>
      </c>
      <c r="BB447" s="19">
        <v>0</v>
      </c>
      <c r="BC447" s="19"/>
      <c r="BD447" s="19"/>
      <c r="BE447" s="19"/>
      <c r="BF447" s="19"/>
      <c r="BG447" s="16">
        <f t="shared" si="24"/>
        <v>8763</v>
      </c>
      <c r="BH447" s="16">
        <f t="shared" si="24"/>
        <v>0</v>
      </c>
      <c r="BI447" s="133">
        <f t="shared" si="25"/>
        <v>8763</v>
      </c>
      <c r="BJ447" s="133">
        <f t="shared" si="26"/>
        <v>0</v>
      </c>
      <c r="BK447" s="105">
        <f t="shared" si="27"/>
        <v>0</v>
      </c>
      <c r="BL447" s="106"/>
      <c r="BM447" s="105"/>
      <c r="BN447" s="106"/>
    </row>
    <row r="448" spans="1:66" x14ac:dyDescent="0.3">
      <c r="A448" s="26">
        <v>75.7697</v>
      </c>
      <c r="B448" s="107" t="s">
        <v>1466</v>
      </c>
      <c r="C448" s="19">
        <v>3885810.74</v>
      </c>
      <c r="D448" s="19">
        <v>0</v>
      </c>
      <c r="E448" s="20">
        <v>2815789.7199999997</v>
      </c>
      <c r="F448" s="21">
        <v>0</v>
      </c>
      <c r="G448" s="19">
        <v>338074</v>
      </c>
      <c r="H448" s="19">
        <v>0</v>
      </c>
      <c r="I448" s="19">
        <v>338074</v>
      </c>
      <c r="J448" s="19">
        <v>0</v>
      </c>
      <c r="K448" s="19">
        <v>59014.3</v>
      </c>
      <c r="L448" s="19">
        <v>0</v>
      </c>
      <c r="M448" s="20">
        <v>122576</v>
      </c>
      <c r="N448" s="21">
        <v>0</v>
      </c>
      <c r="O448" s="20">
        <v>285904.33</v>
      </c>
      <c r="P448" s="21"/>
      <c r="Q448" s="109">
        <v>554155.32000000007</v>
      </c>
      <c r="R448" s="108">
        <v>0</v>
      </c>
      <c r="S448" s="20">
        <v>1085387.32</v>
      </c>
      <c r="T448" s="24">
        <v>0</v>
      </c>
      <c r="U448" s="19">
        <v>691712</v>
      </c>
      <c r="V448" s="19"/>
      <c r="W448" s="20">
        <v>128874.57</v>
      </c>
      <c r="X448" s="21">
        <v>0</v>
      </c>
      <c r="Y448" s="19">
        <v>106605.69</v>
      </c>
      <c r="Z448" s="19">
        <v>0</v>
      </c>
      <c r="AA448" s="21">
        <v>75047.89</v>
      </c>
      <c r="AB448" s="21">
        <v>0</v>
      </c>
      <c r="AC448" s="20">
        <v>1131059.6300000001</v>
      </c>
      <c r="AD448" s="21">
        <v>0</v>
      </c>
      <c r="AE448" s="19">
        <v>91762.93</v>
      </c>
      <c r="AF448" s="19">
        <v>0</v>
      </c>
      <c r="AG448" s="20">
        <v>175908.44999999998</v>
      </c>
      <c r="AH448" s="21">
        <v>0</v>
      </c>
      <c r="AI448" s="21">
        <v>175706.90000000002</v>
      </c>
      <c r="AJ448" s="21">
        <v>0</v>
      </c>
      <c r="AK448" s="20">
        <v>125119.66999999998</v>
      </c>
      <c r="AL448" s="21">
        <v>0</v>
      </c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>
        <v>0</v>
      </c>
      <c r="BB448" s="19">
        <v>0</v>
      </c>
      <c r="BC448" s="19"/>
      <c r="BD448" s="19"/>
      <c r="BE448" s="19"/>
      <c r="BF448" s="19"/>
      <c r="BG448" s="16">
        <f t="shared" si="24"/>
        <v>12186583.460000001</v>
      </c>
      <c r="BH448" s="16">
        <f t="shared" si="24"/>
        <v>0</v>
      </c>
      <c r="BI448" s="133">
        <f t="shared" si="25"/>
        <v>12186583.460000001</v>
      </c>
      <c r="BJ448" s="133">
        <f t="shared" si="26"/>
        <v>0</v>
      </c>
      <c r="BK448" s="105">
        <f t="shared" si="27"/>
        <v>75047.89</v>
      </c>
      <c r="BL448" s="106"/>
      <c r="BM448" s="105"/>
      <c r="BN448" s="106"/>
    </row>
    <row r="449" spans="1:66" x14ac:dyDescent="0.3">
      <c r="A449" s="26">
        <v>75.770699999999991</v>
      </c>
      <c r="B449" s="107" t="s">
        <v>1467</v>
      </c>
      <c r="C449" s="19">
        <v>110300</v>
      </c>
      <c r="D449" s="19">
        <v>0</v>
      </c>
      <c r="E449" s="20">
        <v>62900</v>
      </c>
      <c r="F449" s="21">
        <v>0</v>
      </c>
      <c r="G449" s="19">
        <v>59000</v>
      </c>
      <c r="H449" s="19">
        <v>0</v>
      </c>
      <c r="I449" s="19">
        <v>59000</v>
      </c>
      <c r="J449" s="19">
        <v>0</v>
      </c>
      <c r="K449" s="19">
        <v>0</v>
      </c>
      <c r="L449" s="19">
        <v>0</v>
      </c>
      <c r="M449" s="20">
        <v>25900</v>
      </c>
      <c r="N449" s="21">
        <v>0</v>
      </c>
      <c r="O449" s="20">
        <v>42650</v>
      </c>
      <c r="P449" s="21"/>
      <c r="Q449" s="109">
        <v>42400</v>
      </c>
      <c r="R449" s="108">
        <v>0</v>
      </c>
      <c r="S449" s="20">
        <v>38900</v>
      </c>
      <c r="T449" s="24">
        <v>0</v>
      </c>
      <c r="U449" s="19">
        <v>52600</v>
      </c>
      <c r="V449" s="19"/>
      <c r="W449" s="20">
        <v>29600</v>
      </c>
      <c r="X449" s="21">
        <v>0</v>
      </c>
      <c r="Y449" s="19">
        <v>23500</v>
      </c>
      <c r="Z449" s="19">
        <v>0</v>
      </c>
      <c r="AA449" s="21">
        <v>21200</v>
      </c>
      <c r="AB449" s="21">
        <v>0</v>
      </c>
      <c r="AC449" s="20">
        <v>25200</v>
      </c>
      <c r="AD449" s="21">
        <v>0</v>
      </c>
      <c r="AE449" s="19">
        <v>18100</v>
      </c>
      <c r="AF449" s="19">
        <v>0</v>
      </c>
      <c r="AG449" s="20">
        <v>34900</v>
      </c>
      <c r="AH449" s="21">
        <v>0</v>
      </c>
      <c r="AI449" s="21">
        <v>20900</v>
      </c>
      <c r="AJ449" s="21">
        <v>0</v>
      </c>
      <c r="AK449" s="20">
        <v>43300</v>
      </c>
      <c r="AL449" s="21">
        <v>0</v>
      </c>
      <c r="AM449" s="19">
        <v>7200</v>
      </c>
      <c r="AN449" s="19"/>
      <c r="AO449" s="19">
        <v>3600</v>
      </c>
      <c r="AP449" s="19"/>
      <c r="AQ449" s="20">
        <v>3595</v>
      </c>
      <c r="AR449" s="21">
        <v>0</v>
      </c>
      <c r="AS449" s="19"/>
      <c r="AT449" s="19"/>
      <c r="AU449" s="19">
        <v>3600</v>
      </c>
      <c r="AV449" s="19">
        <v>0</v>
      </c>
      <c r="AW449" s="19">
        <v>14400</v>
      </c>
      <c r="AX449" s="19"/>
      <c r="AY449" s="19"/>
      <c r="AZ449" s="19"/>
      <c r="BA449" s="19">
        <v>0</v>
      </c>
      <c r="BB449" s="19">
        <v>0</v>
      </c>
      <c r="BC449" s="19"/>
      <c r="BD449" s="19"/>
      <c r="BE449" s="19"/>
      <c r="BF449" s="19"/>
      <c r="BG449" s="16">
        <f t="shared" si="24"/>
        <v>742745</v>
      </c>
      <c r="BH449" s="16">
        <f t="shared" si="24"/>
        <v>0</v>
      </c>
      <c r="BI449" s="133">
        <f t="shared" si="25"/>
        <v>742745</v>
      </c>
      <c r="BJ449" s="133">
        <f t="shared" si="26"/>
        <v>0</v>
      </c>
      <c r="BK449" s="105">
        <f t="shared" si="27"/>
        <v>21200</v>
      </c>
      <c r="BL449" s="106"/>
      <c r="BM449" s="105"/>
      <c r="BN449" s="106"/>
    </row>
    <row r="450" spans="1:66" x14ac:dyDescent="0.3">
      <c r="A450" s="26">
        <v>75.810699999999997</v>
      </c>
      <c r="B450" s="107" t="s">
        <v>1468</v>
      </c>
      <c r="C450" s="19">
        <v>92326</v>
      </c>
      <c r="D450" s="19">
        <v>0</v>
      </c>
      <c r="E450" s="20">
        <v>191494</v>
      </c>
      <c r="F450" s="21">
        <v>0</v>
      </c>
      <c r="G450" s="19">
        <v>94728</v>
      </c>
      <c r="H450" s="19">
        <v>0</v>
      </c>
      <c r="I450" s="19">
        <v>94728</v>
      </c>
      <c r="J450" s="19">
        <v>0</v>
      </c>
      <c r="K450" s="19">
        <v>44589</v>
      </c>
      <c r="L450" s="19">
        <v>0</v>
      </c>
      <c r="M450" s="20">
        <v>137308</v>
      </c>
      <c r="N450" s="21">
        <v>0</v>
      </c>
      <c r="O450" s="20">
        <v>96613</v>
      </c>
      <c r="P450" s="21"/>
      <c r="Q450" s="108">
        <v>0</v>
      </c>
      <c r="R450" s="108">
        <v>0</v>
      </c>
      <c r="S450" s="20">
        <v>176799</v>
      </c>
      <c r="T450" s="24">
        <v>0</v>
      </c>
      <c r="U450" s="19">
        <v>186713</v>
      </c>
      <c r="V450" s="19"/>
      <c r="W450" s="20">
        <v>249202</v>
      </c>
      <c r="X450" s="21">
        <v>0</v>
      </c>
      <c r="Y450" s="19">
        <v>102099</v>
      </c>
      <c r="Z450" s="19">
        <v>0</v>
      </c>
      <c r="AA450" s="21">
        <v>37514</v>
      </c>
      <c r="AB450" s="21">
        <v>0</v>
      </c>
      <c r="AC450" s="19">
        <v>0</v>
      </c>
      <c r="AD450" s="19">
        <v>0</v>
      </c>
      <c r="AE450" s="19">
        <v>0</v>
      </c>
      <c r="AF450" s="19">
        <v>0</v>
      </c>
      <c r="AG450" s="19">
        <v>0</v>
      </c>
      <c r="AH450" s="19">
        <v>0</v>
      </c>
      <c r="AI450" s="21">
        <v>202685</v>
      </c>
      <c r="AJ450" s="21">
        <v>0</v>
      </c>
      <c r="AK450" s="20">
        <v>98196</v>
      </c>
      <c r="AL450" s="21">
        <v>0</v>
      </c>
      <c r="AM450" s="19">
        <v>15988</v>
      </c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>
        <v>0</v>
      </c>
      <c r="BB450" s="19">
        <v>0</v>
      </c>
      <c r="BC450" s="19"/>
      <c r="BD450" s="19"/>
      <c r="BE450" s="19"/>
      <c r="BF450" s="19"/>
      <c r="BG450" s="16">
        <f t="shared" si="24"/>
        <v>1820982</v>
      </c>
      <c r="BH450" s="16">
        <f t="shared" si="24"/>
        <v>0</v>
      </c>
      <c r="BI450" s="133">
        <f t="shared" si="25"/>
        <v>1820982</v>
      </c>
      <c r="BJ450" s="133">
        <f t="shared" si="26"/>
        <v>0</v>
      </c>
      <c r="BK450" s="105">
        <f t="shared" si="27"/>
        <v>37514</v>
      </c>
      <c r="BL450" s="106"/>
      <c r="BM450" s="105"/>
      <c r="BN450" s="106"/>
    </row>
    <row r="451" spans="1:66" x14ac:dyDescent="0.3">
      <c r="A451" s="26">
        <v>75.813699999999997</v>
      </c>
      <c r="B451" s="107" t="s">
        <v>1469</v>
      </c>
      <c r="C451" s="19"/>
      <c r="D451" s="19"/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/>
      <c r="P451" s="19"/>
      <c r="Q451" s="108">
        <v>0</v>
      </c>
      <c r="R451" s="108">
        <v>0</v>
      </c>
      <c r="S451" s="19">
        <v>0</v>
      </c>
      <c r="T451" s="19">
        <v>0</v>
      </c>
      <c r="U451" s="19"/>
      <c r="V451" s="19"/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>
        <v>0</v>
      </c>
      <c r="AE451" s="19">
        <v>0</v>
      </c>
      <c r="AF451" s="19">
        <v>0</v>
      </c>
      <c r="AG451" s="19">
        <v>0</v>
      </c>
      <c r="AH451" s="19">
        <v>0</v>
      </c>
      <c r="AI451" s="19">
        <v>0</v>
      </c>
      <c r="AJ451" s="19">
        <v>0</v>
      </c>
      <c r="AK451" s="19">
        <v>0</v>
      </c>
      <c r="AL451" s="19">
        <v>0</v>
      </c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>
        <v>0</v>
      </c>
      <c r="BB451" s="19">
        <v>0</v>
      </c>
      <c r="BC451" s="19"/>
      <c r="BD451" s="19"/>
      <c r="BE451" s="19"/>
      <c r="BF451" s="19"/>
      <c r="BG451" s="16">
        <f t="shared" si="24"/>
        <v>0</v>
      </c>
      <c r="BH451" s="16">
        <f t="shared" si="24"/>
        <v>0</v>
      </c>
      <c r="BI451" s="133">
        <f t="shared" si="25"/>
        <v>0</v>
      </c>
      <c r="BJ451" s="133">
        <f t="shared" si="26"/>
        <v>0</v>
      </c>
      <c r="BK451" s="105">
        <f t="shared" si="27"/>
        <v>0</v>
      </c>
      <c r="BL451" s="106"/>
      <c r="BM451" s="105"/>
      <c r="BN451" s="106"/>
    </row>
    <row r="452" spans="1:66" ht="31.5" x14ac:dyDescent="0.3">
      <c r="A452" s="26">
        <v>75.830699999999993</v>
      </c>
      <c r="B452" s="107" t="s">
        <v>1470</v>
      </c>
      <c r="C452" s="19"/>
      <c r="D452" s="19"/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/>
      <c r="P452" s="19"/>
      <c r="Q452" s="109">
        <v>140664</v>
      </c>
      <c r="R452" s="108">
        <v>0</v>
      </c>
      <c r="S452" s="19">
        <v>0</v>
      </c>
      <c r="T452" s="19">
        <v>0</v>
      </c>
      <c r="U452" s="19"/>
      <c r="V452" s="19"/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20">
        <v>460387</v>
      </c>
      <c r="AD452" s="21">
        <v>0</v>
      </c>
      <c r="AE452" s="19">
        <v>144155</v>
      </c>
      <c r="AF452" s="19">
        <v>0</v>
      </c>
      <c r="AG452" s="20">
        <v>282033</v>
      </c>
      <c r="AH452" s="21">
        <v>0</v>
      </c>
      <c r="AI452" s="19">
        <v>0</v>
      </c>
      <c r="AJ452" s="19">
        <v>0</v>
      </c>
      <c r="AK452" s="19">
        <v>0</v>
      </c>
      <c r="AL452" s="19">
        <v>0</v>
      </c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>
        <v>862680796</v>
      </c>
      <c r="AZ452" s="19"/>
      <c r="BA452" s="19">
        <v>0</v>
      </c>
      <c r="BB452" s="19">
        <v>0</v>
      </c>
      <c r="BC452" s="19"/>
      <c r="BD452" s="19"/>
      <c r="BE452" s="19"/>
      <c r="BF452" s="19"/>
      <c r="BG452" s="16">
        <f t="shared" si="24"/>
        <v>863708035</v>
      </c>
      <c r="BH452" s="16">
        <f t="shared" si="24"/>
        <v>0</v>
      </c>
      <c r="BI452" s="133">
        <f t="shared" si="25"/>
        <v>863708035</v>
      </c>
      <c r="BJ452" s="133">
        <f t="shared" si="26"/>
        <v>0</v>
      </c>
      <c r="BK452" s="105">
        <f t="shared" si="27"/>
        <v>0</v>
      </c>
      <c r="BL452" s="106"/>
      <c r="BM452" s="105"/>
      <c r="BN452" s="106"/>
    </row>
    <row r="453" spans="1:66" x14ac:dyDescent="0.3">
      <c r="A453" s="26">
        <v>75.831699999999998</v>
      </c>
      <c r="B453" s="107" t="s">
        <v>1471</v>
      </c>
      <c r="C453" s="19">
        <v>7490103</v>
      </c>
      <c r="D453" s="19">
        <v>0</v>
      </c>
      <c r="E453" s="20">
        <v>8868166</v>
      </c>
      <c r="F453" s="21">
        <v>0</v>
      </c>
      <c r="G453" s="19">
        <v>8231350</v>
      </c>
      <c r="H453" s="19">
        <v>0</v>
      </c>
      <c r="I453" s="19">
        <v>8231350</v>
      </c>
      <c r="J453" s="19">
        <v>0</v>
      </c>
      <c r="K453" s="19">
        <v>3012597</v>
      </c>
      <c r="L453" s="19">
        <v>0</v>
      </c>
      <c r="M453" s="20">
        <v>7765006</v>
      </c>
      <c r="N453" s="21">
        <v>0</v>
      </c>
      <c r="O453" s="20">
        <v>6177342</v>
      </c>
      <c r="P453" s="21"/>
      <c r="Q453" s="109">
        <v>9191358</v>
      </c>
      <c r="R453" s="108">
        <v>0</v>
      </c>
      <c r="S453" s="20">
        <v>6559475</v>
      </c>
      <c r="T453" s="24">
        <v>0</v>
      </c>
      <c r="U453" s="19">
        <v>7455304</v>
      </c>
      <c r="V453" s="19"/>
      <c r="W453" s="20">
        <v>7213285</v>
      </c>
      <c r="X453" s="21">
        <v>0</v>
      </c>
      <c r="Y453" s="19">
        <v>4150641</v>
      </c>
      <c r="Z453" s="19">
        <v>0</v>
      </c>
      <c r="AA453" s="21">
        <v>3427221</v>
      </c>
      <c r="AB453" s="21">
        <v>0</v>
      </c>
      <c r="AC453" s="20">
        <v>11056057</v>
      </c>
      <c r="AD453" s="21">
        <v>0</v>
      </c>
      <c r="AE453" s="19">
        <v>7083639</v>
      </c>
      <c r="AF453" s="19">
        <v>0</v>
      </c>
      <c r="AG453" s="20">
        <v>9858286</v>
      </c>
      <c r="AH453" s="21">
        <v>0</v>
      </c>
      <c r="AI453" s="21">
        <v>7384416</v>
      </c>
      <c r="AJ453" s="21">
        <v>0</v>
      </c>
      <c r="AK453" s="25">
        <v>6387640</v>
      </c>
      <c r="AL453" s="21">
        <v>0</v>
      </c>
      <c r="AM453" s="19">
        <v>2573629</v>
      </c>
      <c r="AN453" s="19"/>
      <c r="AO453" s="19">
        <v>320248</v>
      </c>
      <c r="AP453" s="19"/>
      <c r="AQ453" s="20">
        <v>1024938</v>
      </c>
      <c r="AR453" s="21">
        <v>0</v>
      </c>
      <c r="AS453" s="20">
        <v>702685</v>
      </c>
      <c r="AT453" s="19"/>
      <c r="AU453" s="19">
        <v>511297</v>
      </c>
      <c r="AV453" s="19">
        <v>0</v>
      </c>
      <c r="AW453" s="19">
        <v>5030549</v>
      </c>
      <c r="AX453" s="19"/>
      <c r="AY453" s="19"/>
      <c r="AZ453" s="19"/>
      <c r="BA453" s="19">
        <v>0</v>
      </c>
      <c r="BB453" s="19">
        <v>0</v>
      </c>
      <c r="BC453" s="19"/>
      <c r="BD453" s="19"/>
      <c r="BE453" s="19"/>
      <c r="BF453" s="19"/>
      <c r="BG453" s="16">
        <f t="shared" si="24"/>
        <v>139706582</v>
      </c>
      <c r="BH453" s="16">
        <f t="shared" si="24"/>
        <v>0</v>
      </c>
      <c r="BI453" s="133">
        <f t="shared" si="25"/>
        <v>139706582</v>
      </c>
      <c r="BJ453" s="133">
        <f t="shared" si="26"/>
        <v>0</v>
      </c>
      <c r="BK453" s="105">
        <f t="shared" si="27"/>
        <v>3427221</v>
      </c>
      <c r="BL453" s="106"/>
      <c r="BM453" s="105"/>
      <c r="BN453" s="106"/>
    </row>
    <row r="454" spans="1:66" x14ac:dyDescent="0.3">
      <c r="A454" s="26">
        <v>75.832700000000003</v>
      </c>
      <c r="B454" s="107" t="s">
        <v>1471</v>
      </c>
      <c r="C454" s="19"/>
      <c r="D454" s="19"/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19"/>
      <c r="P454" s="19"/>
      <c r="Q454" s="108">
        <v>0</v>
      </c>
      <c r="R454" s="108">
        <v>0</v>
      </c>
      <c r="S454" s="19">
        <v>0</v>
      </c>
      <c r="T454" s="19">
        <v>0</v>
      </c>
      <c r="U454" s="19"/>
      <c r="V454" s="19"/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>
        <v>0</v>
      </c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>
        <v>0</v>
      </c>
      <c r="BB454" s="19">
        <v>0</v>
      </c>
      <c r="BC454" s="19"/>
      <c r="BD454" s="19"/>
      <c r="BE454" s="19"/>
      <c r="BF454" s="19"/>
      <c r="BG454" s="16">
        <f t="shared" ref="BG454:BH517" si="28">C454+E454+G454+I454+K454+M454+O454+Q454+S454+U454+W454+Y454+AA454+AC454+AE454+AG454+AI454+AK454+AM454+AO454+AQ454+AS454+AU454+AW454+AY454+BA454+BC454+BE454</f>
        <v>0</v>
      </c>
      <c r="BH454" s="16">
        <f t="shared" si="28"/>
        <v>0</v>
      </c>
      <c r="BI454" s="133">
        <f t="shared" ref="BI454:BI517" si="29">IF(BG454-BH454&gt;0,BG454-BH454,0)</f>
        <v>0</v>
      </c>
      <c r="BJ454" s="133">
        <f t="shared" ref="BJ454:BJ517" si="30">IF(BH454-BG454&gt;0,BH454-BG454,0)</f>
        <v>0</v>
      </c>
      <c r="BK454" s="105">
        <f t="shared" ref="BK454:BK517" si="31">AA454+AB454</f>
        <v>0</v>
      </c>
      <c r="BL454" s="106"/>
      <c r="BM454" s="105"/>
      <c r="BN454" s="106"/>
    </row>
    <row r="455" spans="1:66" x14ac:dyDescent="0.3">
      <c r="A455" s="26">
        <v>75.840699999999998</v>
      </c>
      <c r="B455" s="107" t="s">
        <v>1472</v>
      </c>
      <c r="C455" s="19"/>
      <c r="D455" s="19"/>
      <c r="E455" s="19">
        <v>0</v>
      </c>
      <c r="F455" s="19">
        <v>0</v>
      </c>
      <c r="G455" s="19">
        <v>0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19"/>
      <c r="P455" s="19"/>
      <c r="Q455" s="108">
        <v>0</v>
      </c>
      <c r="R455" s="108">
        <v>0</v>
      </c>
      <c r="S455" s="19">
        <v>0</v>
      </c>
      <c r="T455" s="19">
        <v>0</v>
      </c>
      <c r="U455" s="19"/>
      <c r="V455" s="19"/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>
        <v>0</v>
      </c>
      <c r="AE455" s="19">
        <v>0</v>
      </c>
      <c r="AF455" s="19">
        <v>0</v>
      </c>
      <c r="AG455" s="19">
        <v>0</v>
      </c>
      <c r="AH455" s="19">
        <v>0</v>
      </c>
      <c r="AI455" s="19">
        <v>0</v>
      </c>
      <c r="AJ455" s="19">
        <v>0</v>
      </c>
      <c r="AK455" s="19">
        <v>0</v>
      </c>
      <c r="AL455" s="19">
        <v>0</v>
      </c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>
        <v>96189651</v>
      </c>
      <c r="AZ455" s="19"/>
      <c r="BA455" s="19">
        <v>0</v>
      </c>
      <c r="BB455" s="19">
        <v>0</v>
      </c>
      <c r="BC455" s="19"/>
      <c r="BD455" s="19"/>
      <c r="BE455" s="19"/>
      <c r="BF455" s="19"/>
      <c r="BG455" s="16">
        <f t="shared" si="28"/>
        <v>96189651</v>
      </c>
      <c r="BH455" s="16">
        <f t="shared" si="28"/>
        <v>0</v>
      </c>
      <c r="BI455" s="133">
        <f t="shared" si="29"/>
        <v>96189651</v>
      </c>
      <c r="BJ455" s="133">
        <f t="shared" si="30"/>
        <v>0</v>
      </c>
      <c r="BK455" s="105">
        <f t="shared" si="31"/>
        <v>0</v>
      </c>
      <c r="BL455" s="106"/>
      <c r="BM455" s="105"/>
      <c r="BN455" s="106"/>
    </row>
    <row r="456" spans="1:66" x14ac:dyDescent="0.3">
      <c r="A456" s="26">
        <v>75.860699999999994</v>
      </c>
      <c r="B456" s="107" t="s">
        <v>1473</v>
      </c>
      <c r="C456" s="19">
        <v>0</v>
      </c>
      <c r="D456" s="19">
        <v>0</v>
      </c>
      <c r="E456" s="20">
        <v>143566</v>
      </c>
      <c r="F456" s="21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20">
        <v>295363</v>
      </c>
      <c r="N456" s="21">
        <v>0</v>
      </c>
      <c r="O456" s="19"/>
      <c r="P456" s="19"/>
      <c r="Q456" s="109">
        <v>352445</v>
      </c>
      <c r="R456" s="108">
        <v>0</v>
      </c>
      <c r="S456" s="20">
        <v>144720</v>
      </c>
      <c r="T456" s="24">
        <v>0</v>
      </c>
      <c r="U456" s="19">
        <v>327971</v>
      </c>
      <c r="V456" s="19"/>
      <c r="W456" s="20">
        <v>638224</v>
      </c>
      <c r="X456" s="21">
        <v>0</v>
      </c>
      <c r="Y456" s="19">
        <v>143600</v>
      </c>
      <c r="Z456" s="19">
        <v>0</v>
      </c>
      <c r="AA456" s="21">
        <v>155555</v>
      </c>
      <c r="AB456" s="21">
        <v>0</v>
      </c>
      <c r="AC456" s="20">
        <v>338313</v>
      </c>
      <c r="AD456" s="21">
        <v>0</v>
      </c>
      <c r="AE456" s="19">
        <v>175980</v>
      </c>
      <c r="AF456" s="19">
        <v>0</v>
      </c>
      <c r="AG456" s="20">
        <v>143098</v>
      </c>
      <c r="AH456" s="21">
        <v>0</v>
      </c>
      <c r="AI456" s="19">
        <v>0</v>
      </c>
      <c r="AJ456" s="19">
        <v>0</v>
      </c>
      <c r="AK456" s="20">
        <v>468399</v>
      </c>
      <c r="AL456" s="21">
        <v>0</v>
      </c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>
        <v>293060</v>
      </c>
      <c r="AX456" s="19"/>
      <c r="AY456" s="19"/>
      <c r="AZ456" s="19"/>
      <c r="BA456" s="19">
        <v>0</v>
      </c>
      <c r="BB456" s="19">
        <v>0</v>
      </c>
      <c r="BC456" s="19"/>
      <c r="BD456" s="19"/>
      <c r="BE456" s="19"/>
      <c r="BF456" s="19"/>
      <c r="BG456" s="16">
        <f t="shared" si="28"/>
        <v>3620294</v>
      </c>
      <c r="BH456" s="16">
        <f t="shared" si="28"/>
        <v>0</v>
      </c>
      <c r="BI456" s="133">
        <f t="shared" si="29"/>
        <v>3620294</v>
      </c>
      <c r="BJ456" s="133">
        <f t="shared" si="30"/>
        <v>0</v>
      </c>
      <c r="BK456" s="105">
        <f t="shared" si="31"/>
        <v>155555</v>
      </c>
      <c r="BL456" s="106"/>
      <c r="BM456" s="105"/>
      <c r="BN456" s="106"/>
    </row>
    <row r="457" spans="1:66" x14ac:dyDescent="0.3">
      <c r="A457" s="26">
        <v>75.861699999999999</v>
      </c>
      <c r="B457" s="107" t="s">
        <v>1473</v>
      </c>
      <c r="C457" s="19"/>
      <c r="D457" s="19"/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19"/>
      <c r="P457" s="19"/>
      <c r="Q457" s="108">
        <v>0</v>
      </c>
      <c r="R457" s="108">
        <v>0</v>
      </c>
      <c r="S457" s="19">
        <v>0</v>
      </c>
      <c r="T457" s="19">
        <v>0</v>
      </c>
      <c r="U457" s="19"/>
      <c r="V457" s="19"/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>
        <v>0</v>
      </c>
      <c r="AE457" s="19">
        <v>0</v>
      </c>
      <c r="AF457" s="19">
        <v>0</v>
      </c>
      <c r="AG457" s="19">
        <v>0</v>
      </c>
      <c r="AH457" s="19">
        <v>0</v>
      </c>
      <c r="AI457" s="21">
        <v>335817</v>
      </c>
      <c r="AJ457" s="21">
        <v>0</v>
      </c>
      <c r="AK457" s="19">
        <v>0</v>
      </c>
      <c r="AL457" s="19">
        <v>0</v>
      </c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>
        <v>0</v>
      </c>
      <c r="BB457" s="19">
        <v>0</v>
      </c>
      <c r="BC457" s="19"/>
      <c r="BD457" s="19"/>
      <c r="BE457" s="19"/>
      <c r="BF457" s="19"/>
      <c r="BG457" s="16">
        <f t="shared" si="28"/>
        <v>335817</v>
      </c>
      <c r="BH457" s="16">
        <f t="shared" si="28"/>
        <v>0</v>
      </c>
      <c r="BI457" s="133">
        <f t="shared" si="29"/>
        <v>335817</v>
      </c>
      <c r="BJ457" s="133">
        <f t="shared" si="30"/>
        <v>0</v>
      </c>
      <c r="BK457" s="105">
        <f t="shared" si="31"/>
        <v>0</v>
      </c>
      <c r="BL457" s="106"/>
      <c r="BM457" s="105"/>
      <c r="BN457" s="106"/>
    </row>
    <row r="458" spans="1:66" x14ac:dyDescent="0.3">
      <c r="A458" s="26">
        <v>75.870699999999999</v>
      </c>
      <c r="B458" s="107" t="s">
        <v>1474</v>
      </c>
      <c r="C458" s="19"/>
      <c r="D458" s="19"/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19"/>
      <c r="P458" s="19"/>
      <c r="Q458" s="108">
        <v>0</v>
      </c>
      <c r="R458" s="108">
        <v>0</v>
      </c>
      <c r="S458" s="19">
        <v>0</v>
      </c>
      <c r="T458" s="19">
        <v>0</v>
      </c>
      <c r="U458" s="19"/>
      <c r="V458" s="19"/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0</v>
      </c>
      <c r="AE458" s="19">
        <v>0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20">
        <v>31500</v>
      </c>
      <c r="AL458" s="21">
        <v>0</v>
      </c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>
        <v>0</v>
      </c>
      <c r="BB458" s="19">
        <v>0</v>
      </c>
      <c r="BC458" s="19"/>
      <c r="BD458" s="19"/>
      <c r="BE458" s="19"/>
      <c r="BF458" s="19"/>
      <c r="BG458" s="16">
        <f t="shared" si="28"/>
        <v>31500</v>
      </c>
      <c r="BH458" s="16">
        <f t="shared" si="28"/>
        <v>0</v>
      </c>
      <c r="BI458" s="133">
        <f t="shared" si="29"/>
        <v>31500</v>
      </c>
      <c r="BJ458" s="133">
        <f t="shared" si="30"/>
        <v>0</v>
      </c>
      <c r="BK458" s="105">
        <f t="shared" si="31"/>
        <v>0</v>
      </c>
      <c r="BL458" s="106"/>
      <c r="BM458" s="105"/>
      <c r="BN458" s="106"/>
    </row>
    <row r="459" spans="1:66" x14ac:dyDescent="0.3">
      <c r="A459" s="26">
        <v>75.88069999999999</v>
      </c>
      <c r="B459" s="107" t="s">
        <v>1475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20">
        <v>21000</v>
      </c>
      <c r="N459" s="21">
        <v>0</v>
      </c>
      <c r="O459" s="19"/>
      <c r="P459" s="19"/>
      <c r="Q459" s="109">
        <v>10500</v>
      </c>
      <c r="R459" s="108">
        <v>0</v>
      </c>
      <c r="S459" s="19">
        <v>0</v>
      </c>
      <c r="T459" s="19">
        <v>0</v>
      </c>
      <c r="U459" s="19">
        <v>21000</v>
      </c>
      <c r="V459" s="19"/>
      <c r="W459" s="20">
        <v>42000</v>
      </c>
      <c r="X459" s="21">
        <v>0</v>
      </c>
      <c r="Y459" s="19">
        <v>0</v>
      </c>
      <c r="Z459" s="19">
        <v>0</v>
      </c>
      <c r="AA459" s="21">
        <v>10500</v>
      </c>
      <c r="AB459" s="21">
        <v>0</v>
      </c>
      <c r="AC459" s="19">
        <v>0</v>
      </c>
      <c r="AD459" s="19">
        <v>0</v>
      </c>
      <c r="AE459" s="19">
        <v>0</v>
      </c>
      <c r="AF459" s="19">
        <v>0</v>
      </c>
      <c r="AG459" s="19">
        <v>0</v>
      </c>
      <c r="AH459" s="19">
        <v>0</v>
      </c>
      <c r="AI459" s="19">
        <v>0</v>
      </c>
      <c r="AJ459" s="19">
        <v>0</v>
      </c>
      <c r="AK459" s="19">
        <v>0</v>
      </c>
      <c r="AL459" s="19">
        <v>0</v>
      </c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>
        <v>0</v>
      </c>
      <c r="BB459" s="19">
        <v>0</v>
      </c>
      <c r="BC459" s="19"/>
      <c r="BD459" s="19"/>
      <c r="BE459" s="19"/>
      <c r="BF459" s="19"/>
      <c r="BG459" s="16">
        <f t="shared" si="28"/>
        <v>105000</v>
      </c>
      <c r="BH459" s="16">
        <f t="shared" si="28"/>
        <v>0</v>
      </c>
      <c r="BI459" s="133">
        <f t="shared" si="29"/>
        <v>105000</v>
      </c>
      <c r="BJ459" s="133">
        <f t="shared" si="30"/>
        <v>0</v>
      </c>
      <c r="BK459" s="105">
        <f t="shared" si="31"/>
        <v>10500</v>
      </c>
      <c r="BL459" s="106"/>
      <c r="BM459" s="105"/>
      <c r="BN459" s="106"/>
    </row>
    <row r="460" spans="1:66" ht="47.25" x14ac:dyDescent="0.3">
      <c r="A460" s="26">
        <v>75.883700000000005</v>
      </c>
      <c r="B460" s="107" t="s">
        <v>1476</v>
      </c>
      <c r="C460" s="19"/>
      <c r="D460" s="19"/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>
        <v>375840</v>
      </c>
      <c r="P460" s="21"/>
      <c r="Q460" s="109">
        <v>644904</v>
      </c>
      <c r="R460" s="108">
        <v>0</v>
      </c>
      <c r="S460" s="19">
        <v>0</v>
      </c>
      <c r="T460" s="19">
        <v>0</v>
      </c>
      <c r="U460" s="19"/>
      <c r="V460" s="19"/>
      <c r="W460" s="20">
        <v>394080</v>
      </c>
      <c r="X460" s="21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>
        <v>0</v>
      </c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>
        <v>0</v>
      </c>
      <c r="BB460" s="19">
        <v>0</v>
      </c>
      <c r="BC460" s="19"/>
      <c r="BD460" s="19"/>
      <c r="BE460" s="19"/>
      <c r="BF460" s="19"/>
      <c r="BG460" s="16">
        <f t="shared" si="28"/>
        <v>1414824</v>
      </c>
      <c r="BH460" s="16">
        <f t="shared" si="28"/>
        <v>0</v>
      </c>
      <c r="BI460" s="133">
        <f t="shared" si="29"/>
        <v>1414824</v>
      </c>
      <c r="BJ460" s="133">
        <f t="shared" si="30"/>
        <v>0</v>
      </c>
      <c r="BK460" s="105">
        <f t="shared" si="31"/>
        <v>0</v>
      </c>
      <c r="BL460" s="106"/>
      <c r="BM460" s="105"/>
      <c r="BN460" s="106"/>
    </row>
    <row r="461" spans="1:66" ht="31.5" x14ac:dyDescent="0.3">
      <c r="A461" s="26">
        <v>75.890699999999995</v>
      </c>
      <c r="B461" s="107" t="s">
        <v>1477</v>
      </c>
      <c r="C461" s="19"/>
      <c r="D461" s="19"/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20">
        <v>2205348</v>
      </c>
      <c r="N461" s="21">
        <v>0</v>
      </c>
      <c r="O461" s="19"/>
      <c r="P461" s="19"/>
      <c r="Q461" s="109">
        <v>94106</v>
      </c>
      <c r="R461" s="108">
        <v>0</v>
      </c>
      <c r="S461" s="19">
        <v>0</v>
      </c>
      <c r="T461" s="19">
        <v>0</v>
      </c>
      <c r="U461" s="19"/>
      <c r="V461" s="19"/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>
        <v>0</v>
      </c>
      <c r="AE461" s="19">
        <v>0</v>
      </c>
      <c r="AF461" s="19">
        <v>0</v>
      </c>
      <c r="AG461" s="19">
        <v>0</v>
      </c>
      <c r="AH461" s="19">
        <v>0</v>
      </c>
      <c r="AI461" s="19">
        <v>0</v>
      </c>
      <c r="AJ461" s="19">
        <v>0</v>
      </c>
      <c r="AK461" s="19">
        <v>0</v>
      </c>
      <c r="AL461" s="19">
        <v>0</v>
      </c>
      <c r="AM461" s="19">
        <v>1392277</v>
      </c>
      <c r="AN461" s="19"/>
      <c r="AO461" s="19"/>
      <c r="AP461" s="19"/>
      <c r="AQ461" s="20">
        <v>660959</v>
      </c>
      <c r="AR461" s="21">
        <v>0</v>
      </c>
      <c r="AS461" s="20">
        <v>298422</v>
      </c>
      <c r="AT461" s="19"/>
      <c r="AU461" s="19"/>
      <c r="AV461" s="19"/>
      <c r="AW461" s="19">
        <v>131780</v>
      </c>
      <c r="AX461" s="19"/>
      <c r="AY461" s="19"/>
      <c r="AZ461" s="19"/>
      <c r="BA461" s="19">
        <v>0</v>
      </c>
      <c r="BB461" s="19">
        <v>0</v>
      </c>
      <c r="BC461" s="19"/>
      <c r="BD461" s="19"/>
      <c r="BE461" s="19"/>
      <c r="BF461" s="19"/>
      <c r="BG461" s="16">
        <f t="shared" si="28"/>
        <v>4782892</v>
      </c>
      <c r="BH461" s="16">
        <f t="shared" si="28"/>
        <v>0</v>
      </c>
      <c r="BI461" s="133">
        <f t="shared" si="29"/>
        <v>4782892</v>
      </c>
      <c r="BJ461" s="133">
        <f t="shared" si="30"/>
        <v>0</v>
      </c>
      <c r="BK461" s="105">
        <f t="shared" si="31"/>
        <v>0</v>
      </c>
      <c r="BL461" s="106"/>
      <c r="BM461" s="105"/>
      <c r="BN461" s="106"/>
    </row>
    <row r="462" spans="1:66" x14ac:dyDescent="0.3">
      <c r="A462" s="26">
        <v>75.900700000000001</v>
      </c>
      <c r="B462" s="107" t="s">
        <v>1478</v>
      </c>
      <c r="C462" s="19"/>
      <c r="D462" s="19"/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/>
      <c r="P462" s="19"/>
      <c r="Q462" s="108">
        <v>0</v>
      </c>
      <c r="R462" s="108">
        <v>0</v>
      </c>
      <c r="S462" s="19">
        <v>0</v>
      </c>
      <c r="T462" s="19">
        <v>0</v>
      </c>
      <c r="U462" s="19"/>
      <c r="V462" s="19"/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>
        <v>0</v>
      </c>
      <c r="AE462" s="19">
        <v>0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>
        <v>0</v>
      </c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>
        <v>0</v>
      </c>
      <c r="BB462" s="19">
        <v>0</v>
      </c>
      <c r="BC462" s="19"/>
      <c r="BD462" s="19"/>
      <c r="BE462" s="19"/>
      <c r="BF462" s="19"/>
      <c r="BG462" s="16">
        <f t="shared" si="28"/>
        <v>0</v>
      </c>
      <c r="BH462" s="16">
        <f t="shared" si="28"/>
        <v>0</v>
      </c>
      <c r="BI462" s="133">
        <f t="shared" si="29"/>
        <v>0</v>
      </c>
      <c r="BJ462" s="133">
        <f t="shared" si="30"/>
        <v>0</v>
      </c>
      <c r="BK462" s="105">
        <f t="shared" si="31"/>
        <v>0</v>
      </c>
      <c r="BL462" s="106"/>
      <c r="BM462" s="105"/>
      <c r="BN462" s="106"/>
    </row>
    <row r="463" spans="1:66" x14ac:dyDescent="0.3">
      <c r="A463" s="26">
        <v>76.101699999999994</v>
      </c>
      <c r="B463" s="107" t="s">
        <v>1479</v>
      </c>
      <c r="C463" s="19">
        <v>811495</v>
      </c>
      <c r="D463" s="19">
        <v>0</v>
      </c>
      <c r="E463" s="20">
        <v>806292</v>
      </c>
      <c r="F463" s="21">
        <v>0</v>
      </c>
      <c r="G463" s="19">
        <v>681157</v>
      </c>
      <c r="H463" s="19">
        <v>0</v>
      </c>
      <c r="I463" s="19">
        <v>681157</v>
      </c>
      <c r="J463" s="19">
        <v>0</v>
      </c>
      <c r="K463" s="19">
        <v>118000</v>
      </c>
      <c r="L463" s="19">
        <v>0</v>
      </c>
      <c r="M463" s="19">
        <v>0</v>
      </c>
      <c r="N463" s="19">
        <v>0</v>
      </c>
      <c r="O463" s="20">
        <v>6604009</v>
      </c>
      <c r="P463" s="21"/>
      <c r="Q463" s="109">
        <v>328938</v>
      </c>
      <c r="R463" s="108">
        <v>0</v>
      </c>
      <c r="S463" s="20">
        <v>1574409</v>
      </c>
      <c r="T463" s="24">
        <v>0</v>
      </c>
      <c r="U463" s="19">
        <v>444490</v>
      </c>
      <c r="V463" s="19"/>
      <c r="W463" s="20">
        <v>219996</v>
      </c>
      <c r="X463" s="21">
        <v>0</v>
      </c>
      <c r="Y463" s="19">
        <v>216047</v>
      </c>
      <c r="Z463" s="19">
        <v>0</v>
      </c>
      <c r="AA463" s="21">
        <v>416733</v>
      </c>
      <c r="AB463" s="21">
        <v>0</v>
      </c>
      <c r="AC463" s="20">
        <v>681659</v>
      </c>
      <c r="AD463" s="21">
        <v>0</v>
      </c>
      <c r="AE463" s="19">
        <v>166077</v>
      </c>
      <c r="AF463" s="19">
        <v>0</v>
      </c>
      <c r="AG463" s="20">
        <v>316186</v>
      </c>
      <c r="AH463" s="21">
        <v>0</v>
      </c>
      <c r="AI463" s="21">
        <v>1264220</v>
      </c>
      <c r="AJ463" s="21">
        <v>0</v>
      </c>
      <c r="AK463" s="20">
        <v>188106</v>
      </c>
      <c r="AL463" s="21">
        <v>0</v>
      </c>
      <c r="AM463" s="19">
        <v>15000</v>
      </c>
      <c r="AN463" s="19"/>
      <c r="AO463" s="19"/>
      <c r="AP463" s="19"/>
      <c r="AQ463" s="19"/>
      <c r="AR463" s="19"/>
      <c r="AS463" s="19"/>
      <c r="AT463" s="19"/>
      <c r="AU463" s="19"/>
      <c r="AV463" s="19"/>
      <c r="AW463" s="19">
        <v>740594</v>
      </c>
      <c r="AX463" s="19"/>
      <c r="AY463" s="19"/>
      <c r="AZ463" s="19"/>
      <c r="BA463" s="19">
        <v>0</v>
      </c>
      <c r="BB463" s="19">
        <v>0</v>
      </c>
      <c r="BC463" s="19"/>
      <c r="BD463" s="19"/>
      <c r="BE463" s="19"/>
      <c r="BF463" s="19"/>
      <c r="BG463" s="16">
        <f t="shared" si="28"/>
        <v>16274565</v>
      </c>
      <c r="BH463" s="16">
        <f t="shared" si="28"/>
        <v>0</v>
      </c>
      <c r="BI463" s="132">
        <f t="shared" si="29"/>
        <v>16274565</v>
      </c>
      <c r="BJ463" s="132">
        <f t="shared" si="30"/>
        <v>0</v>
      </c>
      <c r="BK463" s="105">
        <f t="shared" si="31"/>
        <v>416733</v>
      </c>
      <c r="BL463" s="106"/>
      <c r="BM463" s="105"/>
      <c r="BN463" s="106"/>
    </row>
    <row r="464" spans="1:66" x14ac:dyDescent="0.3">
      <c r="A464" s="26">
        <v>76.102699999999999</v>
      </c>
      <c r="B464" s="107" t="s">
        <v>1480</v>
      </c>
      <c r="C464" s="19">
        <v>777056</v>
      </c>
      <c r="D464" s="19">
        <v>0</v>
      </c>
      <c r="E464" s="20">
        <v>829781</v>
      </c>
      <c r="F464" s="21">
        <v>0</v>
      </c>
      <c r="G464" s="19">
        <v>537996</v>
      </c>
      <c r="H464" s="19">
        <v>0</v>
      </c>
      <c r="I464" s="19">
        <v>537996</v>
      </c>
      <c r="J464" s="19">
        <v>0</v>
      </c>
      <c r="K464" s="19">
        <v>63083</v>
      </c>
      <c r="L464" s="19">
        <v>0</v>
      </c>
      <c r="M464" s="20">
        <v>556243</v>
      </c>
      <c r="N464" s="21">
        <v>0</v>
      </c>
      <c r="O464" s="20">
        <v>25741</v>
      </c>
      <c r="P464" s="21"/>
      <c r="Q464" s="109">
        <v>239244</v>
      </c>
      <c r="R464" s="108">
        <v>0</v>
      </c>
      <c r="S464" s="20">
        <v>109863</v>
      </c>
      <c r="T464" s="24">
        <v>0</v>
      </c>
      <c r="U464" s="19">
        <v>135794</v>
      </c>
      <c r="V464" s="19"/>
      <c r="W464" s="20">
        <v>297815</v>
      </c>
      <c r="X464" s="21">
        <v>0</v>
      </c>
      <c r="Y464" s="19">
        <v>117011</v>
      </c>
      <c r="Z464" s="19">
        <v>0</v>
      </c>
      <c r="AA464" s="21">
        <v>97147</v>
      </c>
      <c r="AB464" s="21">
        <v>0</v>
      </c>
      <c r="AC464" s="20">
        <v>491357</v>
      </c>
      <c r="AD464" s="21">
        <v>0</v>
      </c>
      <c r="AE464" s="19">
        <v>376746</v>
      </c>
      <c r="AF464" s="19">
        <v>0</v>
      </c>
      <c r="AG464" s="19">
        <v>0</v>
      </c>
      <c r="AH464" s="19">
        <v>0</v>
      </c>
      <c r="AI464" s="21">
        <v>235852</v>
      </c>
      <c r="AJ464" s="21">
        <v>0</v>
      </c>
      <c r="AK464" s="20">
        <v>49339</v>
      </c>
      <c r="AL464" s="21">
        <v>0</v>
      </c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>
        <v>344317</v>
      </c>
      <c r="AX464" s="19"/>
      <c r="AY464" s="19"/>
      <c r="AZ464" s="19"/>
      <c r="BA464" s="19">
        <v>0</v>
      </c>
      <c r="BB464" s="19">
        <v>0</v>
      </c>
      <c r="BC464" s="19"/>
      <c r="BD464" s="19"/>
      <c r="BE464" s="19"/>
      <c r="BF464" s="19"/>
      <c r="BG464" s="16">
        <f t="shared" si="28"/>
        <v>5822381</v>
      </c>
      <c r="BH464" s="16">
        <f t="shared" si="28"/>
        <v>0</v>
      </c>
      <c r="BI464" s="132">
        <f t="shared" si="29"/>
        <v>5822381</v>
      </c>
      <c r="BJ464" s="132">
        <f t="shared" si="30"/>
        <v>0</v>
      </c>
      <c r="BK464" s="105">
        <f t="shared" si="31"/>
        <v>97147</v>
      </c>
      <c r="BL464" s="106"/>
      <c r="BM464" s="105"/>
      <c r="BN464" s="106"/>
    </row>
    <row r="465" spans="1:66" ht="31.5" x14ac:dyDescent="0.3">
      <c r="A465" s="26">
        <v>76.108699999999999</v>
      </c>
      <c r="B465" s="107" t="s">
        <v>1481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20">
        <v>2970</v>
      </c>
      <c r="N465" s="21">
        <v>0</v>
      </c>
      <c r="O465" s="19"/>
      <c r="P465" s="19"/>
      <c r="Q465" s="108">
        <v>0</v>
      </c>
      <c r="R465" s="108">
        <v>0</v>
      </c>
      <c r="S465" s="20">
        <v>5220</v>
      </c>
      <c r="T465" s="24">
        <v>0</v>
      </c>
      <c r="U465" s="19"/>
      <c r="V465" s="19"/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0</v>
      </c>
      <c r="AJ465" s="19">
        <v>0</v>
      </c>
      <c r="AK465" s="19">
        <v>0</v>
      </c>
      <c r="AL465" s="19">
        <v>0</v>
      </c>
      <c r="AM465" s="19">
        <v>1620</v>
      </c>
      <c r="AN465" s="19"/>
      <c r="AO465" s="19"/>
      <c r="AP465" s="19"/>
      <c r="AQ465" s="19">
        <v>0</v>
      </c>
      <c r="AR465" s="19">
        <v>0</v>
      </c>
      <c r="AS465" s="19"/>
      <c r="AT465" s="19"/>
      <c r="AU465" s="19">
        <v>0</v>
      </c>
      <c r="AV465" s="19">
        <v>0</v>
      </c>
      <c r="AW465" s="19"/>
      <c r="AX465" s="19"/>
      <c r="AY465" s="19"/>
      <c r="AZ465" s="19"/>
      <c r="BA465" s="19">
        <v>0</v>
      </c>
      <c r="BB465" s="19">
        <v>0</v>
      </c>
      <c r="BC465" s="19"/>
      <c r="BD465" s="19"/>
      <c r="BE465" s="19"/>
      <c r="BF465" s="19"/>
      <c r="BG465" s="16">
        <f t="shared" si="28"/>
        <v>9810</v>
      </c>
      <c r="BH465" s="16">
        <f t="shared" si="28"/>
        <v>0</v>
      </c>
      <c r="BI465" s="132">
        <f t="shared" si="29"/>
        <v>9810</v>
      </c>
      <c r="BJ465" s="132">
        <f t="shared" si="30"/>
        <v>0</v>
      </c>
      <c r="BK465" s="105">
        <f t="shared" si="31"/>
        <v>0</v>
      </c>
      <c r="BL465" s="106"/>
      <c r="BM465" s="105"/>
      <c r="BN465" s="106"/>
    </row>
    <row r="466" spans="1:66" x14ac:dyDescent="0.3">
      <c r="A466" s="26">
        <v>76.110699999999994</v>
      </c>
      <c r="B466" s="107" t="s">
        <v>1482</v>
      </c>
      <c r="C466" s="19"/>
      <c r="D466" s="19"/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19"/>
      <c r="P466" s="19"/>
      <c r="Q466" s="108">
        <v>0</v>
      </c>
      <c r="R466" s="108">
        <v>0</v>
      </c>
      <c r="S466" s="19">
        <v>0</v>
      </c>
      <c r="T466" s="19">
        <v>0</v>
      </c>
      <c r="U466" s="19"/>
      <c r="V466" s="19"/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0</v>
      </c>
      <c r="AE466" s="19">
        <v>0</v>
      </c>
      <c r="AF466" s="19">
        <v>0</v>
      </c>
      <c r="AG466" s="19">
        <v>0</v>
      </c>
      <c r="AH466" s="19">
        <v>0</v>
      </c>
      <c r="AI466" s="19">
        <v>0</v>
      </c>
      <c r="AJ466" s="19">
        <v>0</v>
      </c>
      <c r="AK466" s="19">
        <v>0</v>
      </c>
      <c r="AL466" s="19">
        <v>0</v>
      </c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>
        <v>0</v>
      </c>
      <c r="BB466" s="19">
        <v>0</v>
      </c>
      <c r="BC466" s="19"/>
      <c r="BD466" s="19"/>
      <c r="BE466" s="19"/>
      <c r="BF466" s="19"/>
      <c r="BG466" s="16">
        <f t="shared" si="28"/>
        <v>0</v>
      </c>
      <c r="BH466" s="16">
        <f t="shared" si="28"/>
        <v>0</v>
      </c>
      <c r="BI466" s="16">
        <f t="shared" si="29"/>
        <v>0</v>
      </c>
      <c r="BJ466" s="16">
        <f t="shared" si="30"/>
        <v>0</v>
      </c>
      <c r="BK466" s="105">
        <f t="shared" si="31"/>
        <v>0</v>
      </c>
      <c r="BL466" s="106"/>
      <c r="BM466" s="105"/>
      <c r="BN466" s="106"/>
    </row>
    <row r="467" spans="1:66" x14ac:dyDescent="0.3">
      <c r="A467" s="26">
        <v>76.111699999999999</v>
      </c>
      <c r="B467" s="107" t="s">
        <v>1483</v>
      </c>
      <c r="C467" s="19"/>
      <c r="D467" s="19"/>
      <c r="E467" s="19">
        <v>0</v>
      </c>
      <c r="F467" s="19">
        <v>0</v>
      </c>
      <c r="G467" s="19">
        <v>0</v>
      </c>
      <c r="H467" s="19">
        <v>0</v>
      </c>
      <c r="I467" s="19">
        <v>0</v>
      </c>
      <c r="J467" s="19">
        <v>0</v>
      </c>
      <c r="K467" s="19">
        <v>20558</v>
      </c>
      <c r="L467" s="19">
        <v>0</v>
      </c>
      <c r="M467" s="19">
        <v>0</v>
      </c>
      <c r="N467" s="19">
        <v>0</v>
      </c>
      <c r="O467" s="19"/>
      <c r="P467" s="19"/>
      <c r="Q467" s="109">
        <v>830740</v>
      </c>
      <c r="R467" s="108">
        <v>0</v>
      </c>
      <c r="S467" s="20">
        <v>1864</v>
      </c>
      <c r="T467" s="24">
        <v>0</v>
      </c>
      <c r="U467" s="19"/>
      <c r="V467" s="19"/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0</v>
      </c>
      <c r="AE467" s="19">
        <v>0</v>
      </c>
      <c r="AF467" s="19">
        <v>0</v>
      </c>
      <c r="AG467" s="19">
        <v>0</v>
      </c>
      <c r="AH467" s="19">
        <v>0</v>
      </c>
      <c r="AI467" s="19">
        <v>0</v>
      </c>
      <c r="AJ467" s="19">
        <v>0</v>
      </c>
      <c r="AK467" s="19">
        <v>0</v>
      </c>
      <c r="AL467" s="19">
        <v>0</v>
      </c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>
        <v>0</v>
      </c>
      <c r="BB467" s="19">
        <v>0</v>
      </c>
      <c r="BC467" s="19"/>
      <c r="BD467" s="19"/>
      <c r="BE467" s="19"/>
      <c r="BF467" s="19"/>
      <c r="BG467" s="16">
        <f t="shared" si="28"/>
        <v>853162</v>
      </c>
      <c r="BH467" s="16">
        <f t="shared" si="28"/>
        <v>0</v>
      </c>
      <c r="BI467" s="132">
        <f t="shared" si="29"/>
        <v>853162</v>
      </c>
      <c r="BJ467" s="132">
        <f t="shared" si="30"/>
        <v>0</v>
      </c>
      <c r="BK467" s="105">
        <f t="shared" si="31"/>
        <v>0</v>
      </c>
      <c r="BL467" s="106"/>
      <c r="BM467" s="105"/>
      <c r="BN467" s="106"/>
    </row>
    <row r="468" spans="1:66" ht="31.5" x14ac:dyDescent="0.3">
      <c r="A468" s="26">
        <v>76.111800000000002</v>
      </c>
      <c r="B468" s="107" t="s">
        <v>1484</v>
      </c>
      <c r="C468" s="19"/>
      <c r="D468" s="19"/>
      <c r="E468" s="20">
        <v>2140633</v>
      </c>
      <c r="F468" s="21">
        <v>0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19"/>
      <c r="P468" s="19"/>
      <c r="Q468" s="108">
        <v>0</v>
      </c>
      <c r="R468" s="108">
        <v>0</v>
      </c>
      <c r="S468" s="20">
        <v>222025</v>
      </c>
      <c r="T468" s="24">
        <v>0</v>
      </c>
      <c r="U468" s="19"/>
      <c r="V468" s="19"/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>
        <v>0</v>
      </c>
      <c r="AE468" s="19">
        <v>0</v>
      </c>
      <c r="AF468" s="19">
        <v>0</v>
      </c>
      <c r="AG468" s="19">
        <v>0</v>
      </c>
      <c r="AH468" s="19">
        <v>0</v>
      </c>
      <c r="AI468" s="19">
        <v>0</v>
      </c>
      <c r="AJ468" s="19">
        <v>0</v>
      </c>
      <c r="AK468" s="19">
        <v>0</v>
      </c>
      <c r="AL468" s="19">
        <v>0</v>
      </c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>
        <v>0</v>
      </c>
      <c r="BB468" s="19">
        <v>0</v>
      </c>
      <c r="BC468" s="19"/>
      <c r="BD468" s="19"/>
      <c r="BE468" s="19"/>
      <c r="BF468" s="19"/>
      <c r="BG468" s="16">
        <f t="shared" si="28"/>
        <v>2362658</v>
      </c>
      <c r="BH468" s="16">
        <f t="shared" si="28"/>
        <v>0</v>
      </c>
      <c r="BI468" s="132">
        <f t="shared" si="29"/>
        <v>2362658</v>
      </c>
      <c r="BJ468" s="132">
        <f t="shared" si="30"/>
        <v>0</v>
      </c>
      <c r="BK468" s="105">
        <f t="shared" si="31"/>
        <v>0</v>
      </c>
      <c r="BL468" s="106"/>
      <c r="BM468" s="105"/>
      <c r="BN468" s="106"/>
    </row>
    <row r="469" spans="1:66" x14ac:dyDescent="0.3">
      <c r="A469" s="26">
        <v>76.1126</v>
      </c>
      <c r="B469" s="107" t="s">
        <v>1485</v>
      </c>
      <c r="C469" s="19"/>
      <c r="D469" s="19"/>
      <c r="E469" s="19">
        <v>0</v>
      </c>
      <c r="F469" s="19">
        <v>0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>
        <v>0</v>
      </c>
      <c r="N469" s="19">
        <v>0</v>
      </c>
      <c r="O469" s="19"/>
      <c r="P469" s="19"/>
      <c r="Q469" s="109">
        <v>28257</v>
      </c>
      <c r="R469" s="108">
        <v>0</v>
      </c>
      <c r="S469" s="19">
        <v>0</v>
      </c>
      <c r="T469" s="19">
        <v>0</v>
      </c>
      <c r="U469" s="19"/>
      <c r="V469" s="19"/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0</v>
      </c>
      <c r="AE469" s="19">
        <v>0</v>
      </c>
      <c r="AF469" s="19">
        <v>0</v>
      </c>
      <c r="AG469" s="19">
        <v>0</v>
      </c>
      <c r="AH469" s="19">
        <v>0</v>
      </c>
      <c r="AI469" s="19">
        <v>0</v>
      </c>
      <c r="AJ469" s="19">
        <v>0</v>
      </c>
      <c r="AK469" s="19">
        <v>0</v>
      </c>
      <c r="AL469" s="19">
        <v>0</v>
      </c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>
        <v>0</v>
      </c>
      <c r="BB469" s="19">
        <v>0</v>
      </c>
      <c r="BC469" s="19"/>
      <c r="BD469" s="19"/>
      <c r="BE469" s="19"/>
      <c r="BF469" s="19"/>
      <c r="BG469" s="16">
        <f t="shared" si="28"/>
        <v>28257</v>
      </c>
      <c r="BH469" s="16">
        <f t="shared" si="28"/>
        <v>0</v>
      </c>
      <c r="BI469" s="132">
        <f t="shared" si="29"/>
        <v>28257</v>
      </c>
      <c r="BJ469" s="132">
        <f t="shared" si="30"/>
        <v>0</v>
      </c>
      <c r="BK469" s="105">
        <f t="shared" si="31"/>
        <v>0</v>
      </c>
      <c r="BL469" s="106"/>
      <c r="BM469" s="105"/>
      <c r="BN469" s="106"/>
    </row>
    <row r="470" spans="1:66" x14ac:dyDescent="0.3">
      <c r="A470" s="26">
        <v>76.11269999999999</v>
      </c>
      <c r="B470" s="107" t="s">
        <v>1485</v>
      </c>
      <c r="C470" s="19">
        <v>507108</v>
      </c>
      <c r="D470" s="19">
        <v>0</v>
      </c>
      <c r="E470" s="20">
        <v>214560</v>
      </c>
      <c r="F470" s="21">
        <v>0</v>
      </c>
      <c r="G470" s="19">
        <v>386118</v>
      </c>
      <c r="H470" s="19">
        <v>0</v>
      </c>
      <c r="I470" s="19">
        <v>386118</v>
      </c>
      <c r="J470" s="19">
        <v>0</v>
      </c>
      <c r="K470" s="19">
        <v>98138</v>
      </c>
      <c r="L470" s="19">
        <v>0</v>
      </c>
      <c r="M470" s="20">
        <v>212433</v>
      </c>
      <c r="N470" s="21">
        <v>0</v>
      </c>
      <c r="O470" s="20">
        <v>123650</v>
      </c>
      <c r="P470" s="21"/>
      <c r="Q470" s="109">
        <v>671664</v>
      </c>
      <c r="R470" s="108">
        <v>0</v>
      </c>
      <c r="S470" s="20">
        <v>694541</v>
      </c>
      <c r="T470" s="24">
        <v>0</v>
      </c>
      <c r="U470" s="19">
        <v>203152</v>
      </c>
      <c r="V470" s="19"/>
      <c r="W470" s="20">
        <v>223254</v>
      </c>
      <c r="X470" s="21">
        <v>0</v>
      </c>
      <c r="Y470" s="19">
        <v>222761</v>
      </c>
      <c r="Z470" s="19">
        <v>0</v>
      </c>
      <c r="AA470" s="21">
        <v>221234</v>
      </c>
      <c r="AB470" s="21">
        <v>0</v>
      </c>
      <c r="AC470" s="20">
        <v>251910</v>
      </c>
      <c r="AD470" s="21">
        <v>0</v>
      </c>
      <c r="AE470" s="19">
        <v>205349</v>
      </c>
      <c r="AF470" s="19">
        <v>0</v>
      </c>
      <c r="AG470" s="20">
        <v>326898</v>
      </c>
      <c r="AH470" s="21">
        <v>0</v>
      </c>
      <c r="AI470" s="21">
        <v>218025</v>
      </c>
      <c r="AJ470" s="21">
        <v>0</v>
      </c>
      <c r="AK470" s="20">
        <v>211391</v>
      </c>
      <c r="AL470" s="21">
        <v>0</v>
      </c>
      <c r="AM470" s="19">
        <v>550243</v>
      </c>
      <c r="AN470" s="19"/>
      <c r="AO470" s="19">
        <v>157083</v>
      </c>
      <c r="AP470" s="19"/>
      <c r="AQ470" s="20">
        <v>90746</v>
      </c>
      <c r="AR470" s="21">
        <v>0</v>
      </c>
      <c r="AS470" s="20">
        <v>153934</v>
      </c>
      <c r="AT470" s="19"/>
      <c r="AU470" s="19">
        <v>56084</v>
      </c>
      <c r="AV470" s="19">
        <v>0</v>
      </c>
      <c r="AW470" s="19">
        <v>1903051</v>
      </c>
      <c r="AX470" s="19"/>
      <c r="AY470" s="19"/>
      <c r="AZ470" s="19"/>
      <c r="BA470" s="19">
        <v>0</v>
      </c>
      <c r="BB470" s="19">
        <v>0</v>
      </c>
      <c r="BC470" s="19"/>
      <c r="BD470" s="19"/>
      <c r="BE470" s="19"/>
      <c r="BF470" s="19"/>
      <c r="BG470" s="16">
        <f t="shared" si="28"/>
        <v>8289445</v>
      </c>
      <c r="BH470" s="16">
        <f t="shared" si="28"/>
        <v>0</v>
      </c>
      <c r="BI470" s="132">
        <f t="shared" si="29"/>
        <v>8289445</v>
      </c>
      <c r="BJ470" s="132">
        <f t="shared" si="30"/>
        <v>0</v>
      </c>
      <c r="BK470" s="105">
        <f t="shared" si="31"/>
        <v>221234</v>
      </c>
      <c r="BL470" s="106"/>
      <c r="BM470" s="105"/>
      <c r="BN470" s="106"/>
    </row>
    <row r="471" spans="1:66" x14ac:dyDescent="0.3">
      <c r="A471" s="26">
        <v>76.112799999999993</v>
      </c>
      <c r="B471" s="107" t="s">
        <v>1486</v>
      </c>
      <c r="C471" s="19"/>
      <c r="D471" s="19"/>
      <c r="E471" s="19">
        <v>0</v>
      </c>
      <c r="F471" s="19">
        <v>0</v>
      </c>
      <c r="G471" s="19">
        <v>0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19"/>
      <c r="P471" s="19"/>
      <c r="Q471" s="108">
        <v>0</v>
      </c>
      <c r="R471" s="108">
        <v>0</v>
      </c>
      <c r="S471" s="19">
        <v>0</v>
      </c>
      <c r="T471" s="19">
        <v>0</v>
      </c>
      <c r="U471" s="19"/>
      <c r="V471" s="19"/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20">
        <v>101263</v>
      </c>
      <c r="AD471" s="21">
        <v>0</v>
      </c>
      <c r="AE471" s="19">
        <v>0</v>
      </c>
      <c r="AF471" s="19">
        <v>0</v>
      </c>
      <c r="AG471" s="19">
        <v>0</v>
      </c>
      <c r="AH471" s="19">
        <v>0</v>
      </c>
      <c r="AI471" s="21">
        <v>1156071</v>
      </c>
      <c r="AJ471" s="21">
        <v>0</v>
      </c>
      <c r="AK471" s="20">
        <v>1027568</v>
      </c>
      <c r="AL471" s="21">
        <v>0</v>
      </c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>
        <v>0</v>
      </c>
      <c r="BB471" s="19">
        <v>0</v>
      </c>
      <c r="BC471" s="19"/>
      <c r="BD471" s="19"/>
      <c r="BE471" s="19"/>
      <c r="BF471" s="19"/>
      <c r="BG471" s="16">
        <f t="shared" si="28"/>
        <v>2284902</v>
      </c>
      <c r="BH471" s="16">
        <f t="shared" si="28"/>
        <v>0</v>
      </c>
      <c r="BI471" s="132">
        <f t="shared" si="29"/>
        <v>2284902</v>
      </c>
      <c r="BJ471" s="132">
        <f t="shared" si="30"/>
        <v>0</v>
      </c>
      <c r="BK471" s="105">
        <f t="shared" si="31"/>
        <v>0</v>
      </c>
      <c r="BL471" s="106"/>
      <c r="BM471" s="105"/>
      <c r="BN471" s="106"/>
    </row>
    <row r="472" spans="1:66" x14ac:dyDescent="0.3">
      <c r="A472" s="26">
        <v>76.113699999999994</v>
      </c>
      <c r="B472" s="107" t="s">
        <v>1487</v>
      </c>
      <c r="C472" s="19">
        <v>109633</v>
      </c>
      <c r="D472" s="19">
        <v>0</v>
      </c>
      <c r="E472" s="20">
        <v>23965</v>
      </c>
      <c r="F472" s="21">
        <v>0</v>
      </c>
      <c r="G472" s="19">
        <v>29555</v>
      </c>
      <c r="H472" s="19">
        <v>0</v>
      </c>
      <c r="I472" s="19">
        <v>29555</v>
      </c>
      <c r="J472" s="19">
        <v>0</v>
      </c>
      <c r="K472" s="19">
        <v>0</v>
      </c>
      <c r="L472" s="19">
        <v>0</v>
      </c>
      <c r="M472" s="20">
        <v>29007</v>
      </c>
      <c r="N472" s="21">
        <v>0</v>
      </c>
      <c r="O472" s="20">
        <v>16485</v>
      </c>
      <c r="P472" s="21"/>
      <c r="Q472" s="109">
        <v>86475</v>
      </c>
      <c r="R472" s="108">
        <v>0</v>
      </c>
      <c r="S472" s="20">
        <v>33045</v>
      </c>
      <c r="T472" s="24">
        <v>0</v>
      </c>
      <c r="U472" s="19">
        <v>68081</v>
      </c>
      <c r="V472" s="19"/>
      <c r="W472" s="20">
        <v>36210</v>
      </c>
      <c r="X472" s="21">
        <v>0</v>
      </c>
      <c r="Y472" s="19">
        <v>11438</v>
      </c>
      <c r="Z472" s="19">
        <v>0</v>
      </c>
      <c r="AA472" s="21">
        <v>11216</v>
      </c>
      <c r="AB472" s="21">
        <v>0</v>
      </c>
      <c r="AC472" s="20">
        <v>55037</v>
      </c>
      <c r="AD472" s="21">
        <v>0</v>
      </c>
      <c r="AE472" s="19">
        <v>23705</v>
      </c>
      <c r="AF472" s="19">
        <v>0</v>
      </c>
      <c r="AG472" s="20">
        <v>65887</v>
      </c>
      <c r="AH472" s="21">
        <v>0</v>
      </c>
      <c r="AI472" s="21">
        <v>47861</v>
      </c>
      <c r="AJ472" s="21">
        <v>0</v>
      </c>
      <c r="AK472" s="20">
        <v>27984</v>
      </c>
      <c r="AL472" s="21">
        <v>0</v>
      </c>
      <c r="AM472" s="19">
        <v>81448</v>
      </c>
      <c r="AN472" s="19"/>
      <c r="AO472" s="19">
        <v>60305</v>
      </c>
      <c r="AP472" s="19"/>
      <c r="AQ472" s="20">
        <v>75901</v>
      </c>
      <c r="AR472" s="21">
        <v>0</v>
      </c>
      <c r="AS472" s="20">
        <v>96452</v>
      </c>
      <c r="AT472" s="19"/>
      <c r="AU472" s="19">
        <v>71234</v>
      </c>
      <c r="AV472" s="19">
        <v>0</v>
      </c>
      <c r="AW472" s="19">
        <v>212449</v>
      </c>
      <c r="AX472" s="19"/>
      <c r="AY472" s="19"/>
      <c r="AZ472" s="19"/>
      <c r="BA472" s="19">
        <v>0</v>
      </c>
      <c r="BB472" s="19">
        <v>0</v>
      </c>
      <c r="BC472" s="19"/>
      <c r="BD472" s="19"/>
      <c r="BE472" s="19"/>
      <c r="BF472" s="19"/>
      <c r="BG472" s="16">
        <f t="shared" si="28"/>
        <v>1302928</v>
      </c>
      <c r="BH472" s="16">
        <f t="shared" si="28"/>
        <v>0</v>
      </c>
      <c r="BI472" s="132">
        <f t="shared" si="29"/>
        <v>1302928</v>
      </c>
      <c r="BJ472" s="132">
        <f t="shared" si="30"/>
        <v>0</v>
      </c>
      <c r="BK472" s="105">
        <f t="shared" si="31"/>
        <v>11216</v>
      </c>
      <c r="BL472" s="106"/>
      <c r="BM472" s="105"/>
      <c r="BN472" s="106"/>
    </row>
    <row r="473" spans="1:66" x14ac:dyDescent="0.3">
      <c r="A473" s="26">
        <v>76.114599999999996</v>
      </c>
      <c r="B473" s="107" t="s">
        <v>1488</v>
      </c>
      <c r="C473" s="19"/>
      <c r="D473" s="19"/>
      <c r="E473" s="19">
        <v>0</v>
      </c>
      <c r="F473" s="19">
        <v>0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19"/>
      <c r="P473" s="19"/>
      <c r="Q473" s="109">
        <v>17384</v>
      </c>
      <c r="R473" s="108">
        <v>0</v>
      </c>
      <c r="S473" s="19">
        <v>0</v>
      </c>
      <c r="T473" s="19">
        <v>0</v>
      </c>
      <c r="U473" s="19"/>
      <c r="V473" s="19"/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0</v>
      </c>
      <c r="AE473" s="19">
        <v>0</v>
      </c>
      <c r="AF473" s="19">
        <v>0</v>
      </c>
      <c r="AG473" s="19">
        <v>0</v>
      </c>
      <c r="AH473" s="19">
        <v>0</v>
      </c>
      <c r="AI473" s="19">
        <v>0</v>
      </c>
      <c r="AJ473" s="19">
        <v>0</v>
      </c>
      <c r="AK473" s="19">
        <v>0</v>
      </c>
      <c r="AL473" s="19">
        <v>0</v>
      </c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>
        <v>0</v>
      </c>
      <c r="BB473" s="19">
        <v>0</v>
      </c>
      <c r="BC473" s="19"/>
      <c r="BD473" s="19"/>
      <c r="BE473" s="19"/>
      <c r="BF473" s="19"/>
      <c r="BG473" s="16">
        <f t="shared" si="28"/>
        <v>17384</v>
      </c>
      <c r="BH473" s="16">
        <f t="shared" si="28"/>
        <v>0</v>
      </c>
      <c r="BI473" s="132">
        <f t="shared" si="29"/>
        <v>17384</v>
      </c>
      <c r="BJ473" s="132">
        <f t="shared" si="30"/>
        <v>0</v>
      </c>
      <c r="BK473" s="105">
        <f t="shared" si="31"/>
        <v>0</v>
      </c>
      <c r="BL473" s="106"/>
      <c r="BM473" s="105"/>
      <c r="BN473" s="106"/>
    </row>
    <row r="474" spans="1:66" x14ac:dyDescent="0.3">
      <c r="A474" s="26">
        <v>76.114699999999999</v>
      </c>
      <c r="B474" s="107" t="s">
        <v>1488</v>
      </c>
      <c r="C474" s="19">
        <v>372813</v>
      </c>
      <c r="D474" s="19">
        <v>0</v>
      </c>
      <c r="E474" s="20">
        <v>221481</v>
      </c>
      <c r="F474" s="21">
        <v>0</v>
      </c>
      <c r="G474" s="19">
        <v>187835</v>
      </c>
      <c r="H474" s="19">
        <v>0</v>
      </c>
      <c r="I474" s="19">
        <v>187835</v>
      </c>
      <c r="J474" s="19">
        <v>0</v>
      </c>
      <c r="K474" s="19">
        <v>93898</v>
      </c>
      <c r="L474" s="19">
        <v>0</v>
      </c>
      <c r="M474" s="20">
        <v>219082</v>
      </c>
      <c r="N474" s="21">
        <v>0</v>
      </c>
      <c r="O474" s="20">
        <v>99772</v>
      </c>
      <c r="P474" s="21"/>
      <c r="Q474" s="109">
        <v>263796</v>
      </c>
      <c r="R474" s="108">
        <v>0</v>
      </c>
      <c r="S474" s="20">
        <v>194713</v>
      </c>
      <c r="T474" s="24">
        <v>0</v>
      </c>
      <c r="U474" s="19">
        <v>120426</v>
      </c>
      <c r="V474" s="19"/>
      <c r="W474" s="20">
        <v>32930</v>
      </c>
      <c r="X474" s="21">
        <v>0</v>
      </c>
      <c r="Y474" s="19">
        <v>102446</v>
      </c>
      <c r="Z474" s="19">
        <v>0</v>
      </c>
      <c r="AA474" s="21">
        <v>60979</v>
      </c>
      <c r="AB474" s="21">
        <v>0</v>
      </c>
      <c r="AC474" s="20">
        <v>151701</v>
      </c>
      <c r="AD474" s="21">
        <v>0</v>
      </c>
      <c r="AE474" s="19">
        <v>127390</v>
      </c>
      <c r="AF474" s="19">
        <v>0</v>
      </c>
      <c r="AG474" s="20">
        <v>163879</v>
      </c>
      <c r="AH474" s="21">
        <v>0</v>
      </c>
      <c r="AI474" s="21">
        <v>135278</v>
      </c>
      <c r="AJ474" s="21">
        <v>0</v>
      </c>
      <c r="AK474" s="20">
        <v>112797</v>
      </c>
      <c r="AL474" s="21">
        <v>0</v>
      </c>
      <c r="AM474" s="19">
        <v>141565</v>
      </c>
      <c r="AN474" s="19"/>
      <c r="AO474" s="19">
        <v>39625</v>
      </c>
      <c r="AP474" s="19"/>
      <c r="AQ474" s="20">
        <v>64559</v>
      </c>
      <c r="AR474" s="21">
        <v>0</v>
      </c>
      <c r="AS474" s="20">
        <v>72197</v>
      </c>
      <c r="AT474" s="19"/>
      <c r="AU474" s="19">
        <v>66527</v>
      </c>
      <c r="AV474" s="19">
        <v>0</v>
      </c>
      <c r="AW474" s="19">
        <v>806553</v>
      </c>
      <c r="AX474" s="19"/>
      <c r="AY474" s="19"/>
      <c r="AZ474" s="19"/>
      <c r="BA474" s="19">
        <v>0</v>
      </c>
      <c r="BB474" s="19">
        <v>0</v>
      </c>
      <c r="BC474" s="19"/>
      <c r="BD474" s="19"/>
      <c r="BE474" s="19"/>
      <c r="BF474" s="19"/>
      <c r="BG474" s="16">
        <f t="shared" si="28"/>
        <v>4040077</v>
      </c>
      <c r="BH474" s="16">
        <f t="shared" si="28"/>
        <v>0</v>
      </c>
      <c r="BI474" s="132">
        <f t="shared" si="29"/>
        <v>4040077</v>
      </c>
      <c r="BJ474" s="132">
        <f t="shared" si="30"/>
        <v>0</v>
      </c>
      <c r="BK474" s="105">
        <f t="shared" si="31"/>
        <v>60979</v>
      </c>
      <c r="BL474" s="106"/>
      <c r="BM474" s="105"/>
      <c r="BN474" s="106"/>
    </row>
    <row r="475" spans="1:66" x14ac:dyDescent="0.3">
      <c r="A475" s="26">
        <v>76.115700000000004</v>
      </c>
      <c r="B475" s="107" t="s">
        <v>1489</v>
      </c>
      <c r="C475" s="19">
        <v>1865</v>
      </c>
      <c r="D475" s="19">
        <v>0</v>
      </c>
      <c r="E475" s="19">
        <v>0</v>
      </c>
      <c r="F475" s="19">
        <v>0</v>
      </c>
      <c r="G475" s="19">
        <v>0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19"/>
      <c r="P475" s="19"/>
      <c r="Q475" s="108">
        <v>0</v>
      </c>
      <c r="R475" s="108">
        <v>0</v>
      </c>
      <c r="S475" s="19">
        <v>0</v>
      </c>
      <c r="T475" s="19">
        <v>0</v>
      </c>
      <c r="U475" s="19"/>
      <c r="V475" s="19"/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0</v>
      </c>
      <c r="AE475" s="19">
        <v>0</v>
      </c>
      <c r="AF475" s="19">
        <v>0</v>
      </c>
      <c r="AG475" s="19">
        <v>0</v>
      </c>
      <c r="AH475" s="19">
        <v>0</v>
      </c>
      <c r="AI475" s="19">
        <v>0</v>
      </c>
      <c r="AJ475" s="19">
        <v>0</v>
      </c>
      <c r="AK475" s="19">
        <v>0</v>
      </c>
      <c r="AL475" s="19">
        <v>0</v>
      </c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>
        <v>0</v>
      </c>
      <c r="BB475" s="19">
        <v>0</v>
      </c>
      <c r="BC475" s="19"/>
      <c r="BD475" s="19"/>
      <c r="BE475" s="19"/>
      <c r="BF475" s="19"/>
      <c r="BG475" s="16">
        <f t="shared" si="28"/>
        <v>1865</v>
      </c>
      <c r="BH475" s="16">
        <f t="shared" si="28"/>
        <v>0</v>
      </c>
      <c r="BI475" s="132">
        <f t="shared" si="29"/>
        <v>1865</v>
      </c>
      <c r="BJ475" s="132">
        <f t="shared" si="30"/>
        <v>0</v>
      </c>
      <c r="BK475" s="105">
        <f t="shared" si="31"/>
        <v>0</v>
      </c>
      <c r="BL475" s="106"/>
      <c r="BM475" s="105"/>
      <c r="BN475" s="106"/>
    </row>
    <row r="476" spans="1:66" x14ac:dyDescent="0.3">
      <c r="A476" s="26">
        <v>76.116699999999994</v>
      </c>
      <c r="B476" s="107" t="s">
        <v>1490</v>
      </c>
      <c r="C476" s="19">
        <v>3828337</v>
      </c>
      <c r="D476" s="19">
        <v>0</v>
      </c>
      <c r="E476" s="20">
        <v>3062757</v>
      </c>
      <c r="F476" s="21">
        <v>0</v>
      </c>
      <c r="G476" s="19">
        <v>13702326.75</v>
      </c>
      <c r="H476" s="19">
        <v>0</v>
      </c>
      <c r="I476" s="19">
        <v>13702326.75</v>
      </c>
      <c r="J476" s="19">
        <v>0</v>
      </c>
      <c r="K476" s="19">
        <v>7275885</v>
      </c>
      <c r="L476" s="19">
        <v>0</v>
      </c>
      <c r="M476" s="19">
        <v>0</v>
      </c>
      <c r="N476" s="19">
        <v>0</v>
      </c>
      <c r="O476" s="20">
        <v>8893548</v>
      </c>
      <c r="P476" s="21"/>
      <c r="Q476" s="109">
        <v>18654647</v>
      </c>
      <c r="R476" s="108">
        <v>0</v>
      </c>
      <c r="S476" s="20">
        <v>6211557</v>
      </c>
      <c r="T476" s="24">
        <v>0</v>
      </c>
      <c r="U476" s="19">
        <v>12592849</v>
      </c>
      <c r="V476" s="19"/>
      <c r="W476" s="20">
        <v>9287370</v>
      </c>
      <c r="X476" s="21">
        <v>0</v>
      </c>
      <c r="Y476" s="19">
        <v>9150571</v>
      </c>
      <c r="Z476" s="19">
        <v>0</v>
      </c>
      <c r="AA476" s="21">
        <v>5388147</v>
      </c>
      <c r="AB476" s="21">
        <v>0</v>
      </c>
      <c r="AC476" s="20">
        <v>12371961</v>
      </c>
      <c r="AD476" s="21">
        <v>0</v>
      </c>
      <c r="AE476" s="19">
        <v>11486829.890000001</v>
      </c>
      <c r="AF476" s="19">
        <v>0</v>
      </c>
      <c r="AG476" s="20">
        <v>10496468</v>
      </c>
      <c r="AH476" s="21">
        <v>0</v>
      </c>
      <c r="AI476" s="21">
        <v>6624924.46</v>
      </c>
      <c r="AJ476" s="21">
        <v>0</v>
      </c>
      <c r="AK476" s="20">
        <v>9911578</v>
      </c>
      <c r="AL476" s="21">
        <v>0</v>
      </c>
      <c r="AM476" s="19"/>
      <c r="AN476" s="19"/>
      <c r="AO476" s="19"/>
      <c r="AP476" s="19"/>
      <c r="AQ476" s="19"/>
      <c r="AR476" s="19"/>
      <c r="AS476" s="19"/>
      <c r="AT476" s="19"/>
      <c r="AU476" s="19">
        <v>8954</v>
      </c>
      <c r="AV476" s="19">
        <v>0</v>
      </c>
      <c r="AW476" s="19">
        <v>318822</v>
      </c>
      <c r="AX476" s="19"/>
      <c r="AY476" s="19"/>
      <c r="AZ476" s="19"/>
      <c r="BA476" s="19">
        <v>0</v>
      </c>
      <c r="BB476" s="19">
        <v>0</v>
      </c>
      <c r="BC476" s="19"/>
      <c r="BD476" s="19"/>
      <c r="BE476" s="19"/>
      <c r="BF476" s="19"/>
      <c r="BG476" s="16">
        <f t="shared" si="28"/>
        <v>162969858.84999999</v>
      </c>
      <c r="BH476" s="16">
        <f t="shared" si="28"/>
        <v>0</v>
      </c>
      <c r="BI476" s="132">
        <f t="shared" si="29"/>
        <v>162969858.84999999</v>
      </c>
      <c r="BJ476" s="132">
        <f t="shared" si="30"/>
        <v>0</v>
      </c>
      <c r="BK476" s="105">
        <f t="shared" si="31"/>
        <v>5388147</v>
      </c>
      <c r="BL476" s="106"/>
      <c r="BM476" s="105"/>
      <c r="BN476" s="106"/>
    </row>
    <row r="477" spans="1:66" x14ac:dyDescent="0.3">
      <c r="A477" s="26">
        <v>76.117699999999999</v>
      </c>
      <c r="B477" s="107" t="s">
        <v>1491</v>
      </c>
      <c r="C477" s="19">
        <v>5500462</v>
      </c>
      <c r="D477" s="19">
        <v>0</v>
      </c>
      <c r="E477" s="19">
        <v>0</v>
      </c>
      <c r="F477" s="19">
        <v>0</v>
      </c>
      <c r="G477" s="19">
        <v>0</v>
      </c>
      <c r="H477" s="19">
        <v>0</v>
      </c>
      <c r="I477" s="19">
        <v>0</v>
      </c>
      <c r="J477" s="19">
        <v>0</v>
      </c>
      <c r="K477" s="19">
        <v>224374</v>
      </c>
      <c r="L477" s="19">
        <v>0</v>
      </c>
      <c r="M477" s="19">
        <v>0</v>
      </c>
      <c r="N477" s="19">
        <v>0</v>
      </c>
      <c r="O477" s="20">
        <v>337146</v>
      </c>
      <c r="P477" s="21"/>
      <c r="Q477" s="109">
        <v>2200</v>
      </c>
      <c r="R477" s="108">
        <v>0</v>
      </c>
      <c r="S477" s="19">
        <v>0</v>
      </c>
      <c r="T477" s="19">
        <v>0</v>
      </c>
      <c r="U477" s="19">
        <v>801381</v>
      </c>
      <c r="V477" s="19"/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20">
        <v>630000</v>
      </c>
      <c r="AD477" s="21">
        <v>0</v>
      </c>
      <c r="AE477" s="19">
        <v>0</v>
      </c>
      <c r="AF477" s="19">
        <v>0</v>
      </c>
      <c r="AG477" s="21">
        <v>2100</v>
      </c>
      <c r="AH477" s="21">
        <v>0</v>
      </c>
      <c r="AI477" s="19">
        <v>0</v>
      </c>
      <c r="AJ477" s="19">
        <v>0</v>
      </c>
      <c r="AK477" s="19">
        <v>0</v>
      </c>
      <c r="AL477" s="19">
        <v>0</v>
      </c>
      <c r="AM477" s="19">
        <v>309040</v>
      </c>
      <c r="AN477" s="19"/>
      <c r="AO477" s="19">
        <v>179192</v>
      </c>
      <c r="AP477" s="19"/>
      <c r="AQ477" s="20">
        <v>179192</v>
      </c>
      <c r="AR477" s="21">
        <v>0</v>
      </c>
      <c r="AS477" s="20">
        <v>174864</v>
      </c>
      <c r="AT477" s="19"/>
      <c r="AU477" s="19">
        <v>211361</v>
      </c>
      <c r="AV477" s="19">
        <v>0</v>
      </c>
      <c r="AW477" s="19">
        <v>713562</v>
      </c>
      <c r="AX477" s="19"/>
      <c r="AY477" s="19"/>
      <c r="AZ477" s="19"/>
      <c r="BA477" s="19">
        <v>0</v>
      </c>
      <c r="BB477" s="19">
        <v>0</v>
      </c>
      <c r="BC477" s="19"/>
      <c r="BD477" s="19"/>
      <c r="BE477" s="19"/>
      <c r="BF477" s="19"/>
      <c r="BG477" s="16">
        <f t="shared" si="28"/>
        <v>9264874</v>
      </c>
      <c r="BH477" s="16">
        <f t="shared" si="28"/>
        <v>0</v>
      </c>
      <c r="BI477" s="132">
        <f t="shared" si="29"/>
        <v>9264874</v>
      </c>
      <c r="BJ477" s="132">
        <f t="shared" si="30"/>
        <v>0</v>
      </c>
      <c r="BK477" s="105">
        <f t="shared" si="31"/>
        <v>0</v>
      </c>
      <c r="BL477" s="106"/>
      <c r="BM477" s="105"/>
      <c r="BN477" s="106"/>
    </row>
    <row r="478" spans="1:66" x14ac:dyDescent="0.3">
      <c r="A478" s="26">
        <v>76.12169999999999</v>
      </c>
      <c r="B478" s="107" t="s">
        <v>1492</v>
      </c>
      <c r="C478" s="19">
        <v>78320</v>
      </c>
      <c r="D478" s="19">
        <v>0</v>
      </c>
      <c r="E478" s="20">
        <v>75874</v>
      </c>
      <c r="F478" s="21">
        <v>0</v>
      </c>
      <c r="G478" s="19">
        <v>230750</v>
      </c>
      <c r="H478" s="19">
        <v>0</v>
      </c>
      <c r="I478" s="19">
        <v>230750</v>
      </c>
      <c r="J478" s="19">
        <v>0</v>
      </c>
      <c r="K478" s="19">
        <v>0</v>
      </c>
      <c r="L478" s="19">
        <v>0</v>
      </c>
      <c r="M478" s="20">
        <v>75737</v>
      </c>
      <c r="N478" s="21">
        <v>0</v>
      </c>
      <c r="O478" s="20">
        <v>98321</v>
      </c>
      <c r="P478" s="21"/>
      <c r="Q478" s="109">
        <v>26760</v>
      </c>
      <c r="R478" s="108">
        <v>0</v>
      </c>
      <c r="S478" s="20">
        <v>172740</v>
      </c>
      <c r="T478" s="24">
        <v>0</v>
      </c>
      <c r="U478" s="19">
        <v>85904</v>
      </c>
      <c r="V478" s="19"/>
      <c r="W478" s="20">
        <v>52966</v>
      </c>
      <c r="X478" s="21">
        <v>0</v>
      </c>
      <c r="Y478" s="19">
        <v>0</v>
      </c>
      <c r="Z478" s="19">
        <v>0</v>
      </c>
      <c r="AA478" s="21">
        <v>9440</v>
      </c>
      <c r="AB478" s="21">
        <v>0</v>
      </c>
      <c r="AC478" s="20">
        <v>1180</v>
      </c>
      <c r="AD478" s="21">
        <v>0</v>
      </c>
      <c r="AE478" s="19">
        <v>8260</v>
      </c>
      <c r="AF478" s="19">
        <v>0</v>
      </c>
      <c r="AG478" s="20">
        <v>123533</v>
      </c>
      <c r="AH478" s="21">
        <v>0</v>
      </c>
      <c r="AI478" s="21">
        <v>41300</v>
      </c>
      <c r="AJ478" s="21">
        <v>0</v>
      </c>
      <c r="AK478" s="20">
        <v>14160</v>
      </c>
      <c r="AL478" s="21">
        <v>0</v>
      </c>
      <c r="AM478" s="19">
        <v>9000</v>
      </c>
      <c r="AN478" s="19"/>
      <c r="AO478" s="19">
        <v>50340</v>
      </c>
      <c r="AP478" s="19"/>
      <c r="AQ478" s="20">
        <v>5546</v>
      </c>
      <c r="AR478" s="21">
        <v>0</v>
      </c>
      <c r="AS478" s="19"/>
      <c r="AT478" s="19"/>
      <c r="AU478" s="19">
        <v>15000</v>
      </c>
      <c r="AV478" s="19">
        <v>0</v>
      </c>
      <c r="AW478" s="19">
        <v>382332</v>
      </c>
      <c r="AX478" s="19"/>
      <c r="AY478" s="19"/>
      <c r="AZ478" s="19"/>
      <c r="BA478" s="19">
        <v>0</v>
      </c>
      <c r="BB478" s="19">
        <v>0</v>
      </c>
      <c r="BC478" s="19"/>
      <c r="BD478" s="19"/>
      <c r="BE478" s="19"/>
      <c r="BF478" s="19"/>
      <c r="BG478" s="16">
        <f t="shared" si="28"/>
        <v>1788213</v>
      </c>
      <c r="BH478" s="16">
        <f t="shared" si="28"/>
        <v>0</v>
      </c>
      <c r="BI478" s="132">
        <f t="shared" si="29"/>
        <v>1788213</v>
      </c>
      <c r="BJ478" s="132">
        <f t="shared" si="30"/>
        <v>0</v>
      </c>
      <c r="BK478" s="105">
        <f t="shared" si="31"/>
        <v>9440</v>
      </c>
      <c r="BL478" s="106"/>
      <c r="BM478" s="105"/>
      <c r="BN478" s="106"/>
    </row>
    <row r="479" spans="1:66" x14ac:dyDescent="0.3">
      <c r="A479" s="26">
        <v>76.122699999999995</v>
      </c>
      <c r="B479" s="107" t="s">
        <v>1493</v>
      </c>
      <c r="C479" s="19"/>
      <c r="D479" s="19"/>
      <c r="E479" s="19">
        <v>0</v>
      </c>
      <c r="F479" s="19">
        <v>0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19">
        <v>0</v>
      </c>
      <c r="O479" s="19"/>
      <c r="P479" s="19"/>
      <c r="Q479" s="108">
        <v>0</v>
      </c>
      <c r="R479" s="108">
        <v>0</v>
      </c>
      <c r="S479" s="19">
        <v>0</v>
      </c>
      <c r="T479" s="19">
        <v>0</v>
      </c>
      <c r="U479" s="19"/>
      <c r="V479" s="19"/>
      <c r="W479" s="19">
        <v>0</v>
      </c>
      <c r="X479" s="19">
        <v>0</v>
      </c>
      <c r="Y479" s="19">
        <v>14000</v>
      </c>
      <c r="Z479" s="19">
        <v>0</v>
      </c>
      <c r="AA479" s="19">
        <v>0</v>
      </c>
      <c r="AB479" s="19">
        <v>0</v>
      </c>
      <c r="AC479" s="19">
        <v>0</v>
      </c>
      <c r="AD479" s="19">
        <v>0</v>
      </c>
      <c r="AE479" s="19">
        <v>0</v>
      </c>
      <c r="AF479" s="19">
        <v>0</v>
      </c>
      <c r="AG479" s="19">
        <v>0</v>
      </c>
      <c r="AH479" s="19">
        <v>0</v>
      </c>
      <c r="AI479" s="19">
        <v>0</v>
      </c>
      <c r="AJ479" s="19">
        <v>0</v>
      </c>
      <c r="AK479" s="19">
        <v>0</v>
      </c>
      <c r="AL479" s="19">
        <v>0</v>
      </c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>
        <v>1095105</v>
      </c>
      <c r="AX479" s="19"/>
      <c r="AY479" s="19"/>
      <c r="AZ479" s="19"/>
      <c r="BA479" s="19">
        <v>0</v>
      </c>
      <c r="BB479" s="19">
        <v>0</v>
      </c>
      <c r="BC479" s="19"/>
      <c r="BD479" s="19"/>
      <c r="BE479" s="19"/>
      <c r="BF479" s="19"/>
      <c r="BG479" s="16">
        <f t="shared" si="28"/>
        <v>1109105</v>
      </c>
      <c r="BH479" s="16">
        <f t="shared" si="28"/>
        <v>0</v>
      </c>
      <c r="BI479" s="132">
        <f t="shared" si="29"/>
        <v>1109105</v>
      </c>
      <c r="BJ479" s="132">
        <f t="shared" si="30"/>
        <v>0</v>
      </c>
      <c r="BK479" s="105">
        <f t="shared" si="31"/>
        <v>0</v>
      </c>
      <c r="BL479" s="106"/>
      <c r="BM479" s="105"/>
      <c r="BN479" s="106"/>
    </row>
    <row r="480" spans="1:66" x14ac:dyDescent="0.3">
      <c r="A480" s="12">
        <v>76.123699999999999</v>
      </c>
      <c r="B480" s="107" t="s">
        <v>1494</v>
      </c>
      <c r="C480" s="19"/>
      <c r="D480" s="19"/>
      <c r="E480" s="19">
        <v>0</v>
      </c>
      <c r="F480" s="19">
        <v>0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/>
      <c r="P480" s="19"/>
      <c r="Q480" s="108">
        <v>0</v>
      </c>
      <c r="R480" s="108">
        <v>0</v>
      </c>
      <c r="S480" s="20">
        <v>32500</v>
      </c>
      <c r="T480" s="24">
        <v>0</v>
      </c>
      <c r="U480" s="19"/>
      <c r="V480" s="19"/>
      <c r="W480" s="20">
        <v>35400</v>
      </c>
      <c r="X480" s="21">
        <v>0</v>
      </c>
      <c r="Y480" s="19">
        <v>0</v>
      </c>
      <c r="Z480" s="19">
        <v>0</v>
      </c>
      <c r="AA480" s="21">
        <v>23000</v>
      </c>
      <c r="AB480" s="21">
        <v>0</v>
      </c>
      <c r="AC480" s="20">
        <v>3750</v>
      </c>
      <c r="AD480" s="21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>
        <v>2778982</v>
      </c>
      <c r="AX480" s="19"/>
      <c r="AY480" s="19"/>
      <c r="AZ480" s="19"/>
      <c r="BA480" s="19">
        <v>0</v>
      </c>
      <c r="BB480" s="19">
        <v>0</v>
      </c>
      <c r="BC480" s="19"/>
      <c r="BD480" s="19"/>
      <c r="BE480" s="19"/>
      <c r="BF480" s="19"/>
      <c r="BG480" s="16">
        <f t="shared" si="28"/>
        <v>2873632</v>
      </c>
      <c r="BH480" s="16">
        <f t="shared" si="28"/>
        <v>0</v>
      </c>
      <c r="BI480" s="132">
        <f t="shared" si="29"/>
        <v>2873632</v>
      </c>
      <c r="BJ480" s="132">
        <f t="shared" si="30"/>
        <v>0</v>
      </c>
      <c r="BK480" s="105">
        <f t="shared" si="31"/>
        <v>23000</v>
      </c>
      <c r="BL480" s="106"/>
      <c r="BM480" s="105"/>
      <c r="BN480" s="106"/>
    </row>
    <row r="481" spans="1:66" x14ac:dyDescent="0.3">
      <c r="A481" s="26">
        <v>76.125699999999995</v>
      </c>
      <c r="B481" s="107" t="s">
        <v>1495</v>
      </c>
      <c r="C481" s="19">
        <v>62210</v>
      </c>
      <c r="D481" s="19">
        <v>0</v>
      </c>
      <c r="E481" s="20">
        <v>51959</v>
      </c>
      <c r="F481" s="21">
        <v>0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20">
        <v>77162</v>
      </c>
      <c r="N481" s="21">
        <v>0</v>
      </c>
      <c r="O481" s="20">
        <v>72046</v>
      </c>
      <c r="P481" s="21"/>
      <c r="Q481" s="109">
        <v>34743</v>
      </c>
      <c r="R481" s="108">
        <v>0</v>
      </c>
      <c r="S481" s="19">
        <v>0</v>
      </c>
      <c r="T481" s="19">
        <v>0</v>
      </c>
      <c r="U481" s="19">
        <v>30000</v>
      </c>
      <c r="V481" s="19"/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>
        <v>0</v>
      </c>
      <c r="AE481" s="19">
        <v>165016</v>
      </c>
      <c r="AF481" s="19">
        <v>0</v>
      </c>
      <c r="AG481" s="20">
        <v>57256</v>
      </c>
      <c r="AH481" s="21">
        <v>0</v>
      </c>
      <c r="AI481" s="21">
        <v>13330</v>
      </c>
      <c r="AJ481" s="21">
        <v>0</v>
      </c>
      <c r="AK481" s="20">
        <v>16070</v>
      </c>
      <c r="AL481" s="21">
        <v>0</v>
      </c>
      <c r="AM481" s="19">
        <v>62285</v>
      </c>
      <c r="AN481" s="19"/>
      <c r="AO481" s="19">
        <v>18650</v>
      </c>
      <c r="AP481" s="19"/>
      <c r="AQ481" s="20">
        <v>128300</v>
      </c>
      <c r="AR481" s="21">
        <v>0</v>
      </c>
      <c r="AS481" s="20">
        <v>131396</v>
      </c>
      <c r="AT481" s="19"/>
      <c r="AU481" s="19"/>
      <c r="AV481" s="19"/>
      <c r="AW481" s="19">
        <v>539111</v>
      </c>
      <c r="AX481" s="19"/>
      <c r="AY481" s="19"/>
      <c r="AZ481" s="19"/>
      <c r="BA481" s="19">
        <v>0</v>
      </c>
      <c r="BB481" s="19">
        <v>0</v>
      </c>
      <c r="BC481" s="19"/>
      <c r="BD481" s="19"/>
      <c r="BE481" s="19"/>
      <c r="BF481" s="19"/>
      <c r="BG481" s="16">
        <f t="shared" si="28"/>
        <v>1459534</v>
      </c>
      <c r="BH481" s="16">
        <f t="shared" si="28"/>
        <v>0</v>
      </c>
      <c r="BI481" s="132">
        <f t="shared" si="29"/>
        <v>1459534</v>
      </c>
      <c r="BJ481" s="132">
        <f t="shared" si="30"/>
        <v>0</v>
      </c>
      <c r="BK481" s="105">
        <f t="shared" si="31"/>
        <v>0</v>
      </c>
      <c r="BL481" s="106"/>
      <c r="BM481" s="105"/>
      <c r="BN481" s="106"/>
    </row>
    <row r="482" spans="1:66" ht="31.5" x14ac:dyDescent="0.3">
      <c r="A482" s="26">
        <v>76.1267</v>
      </c>
      <c r="B482" s="107" t="s">
        <v>1496</v>
      </c>
      <c r="C482" s="19"/>
      <c r="D482" s="19"/>
      <c r="E482" s="19">
        <v>0</v>
      </c>
      <c r="F482" s="19">
        <v>0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/>
      <c r="P482" s="19"/>
      <c r="Q482" s="108">
        <v>0</v>
      </c>
      <c r="R482" s="108">
        <v>0</v>
      </c>
      <c r="S482" s="19">
        <v>0</v>
      </c>
      <c r="T482" s="19">
        <v>0</v>
      </c>
      <c r="U482" s="19"/>
      <c r="V482" s="19"/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>
        <v>0</v>
      </c>
      <c r="AE482" s="19">
        <v>0</v>
      </c>
      <c r="AF482" s="19">
        <v>0</v>
      </c>
      <c r="AG482" s="19">
        <v>0</v>
      </c>
      <c r="AH482" s="19">
        <v>0</v>
      </c>
      <c r="AI482" s="19">
        <v>0</v>
      </c>
      <c r="AJ482" s="19">
        <v>0</v>
      </c>
      <c r="AK482" s="19">
        <v>0</v>
      </c>
      <c r="AL482" s="19">
        <v>0</v>
      </c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>
        <v>0</v>
      </c>
      <c r="BB482" s="19">
        <v>0</v>
      </c>
      <c r="BC482" s="19"/>
      <c r="BD482" s="19"/>
      <c r="BE482" s="19"/>
      <c r="BF482" s="19"/>
      <c r="BG482" s="16">
        <f t="shared" si="28"/>
        <v>0</v>
      </c>
      <c r="BH482" s="16">
        <f t="shared" si="28"/>
        <v>0</v>
      </c>
      <c r="BI482" s="132">
        <f t="shared" si="29"/>
        <v>0</v>
      </c>
      <c r="BJ482" s="132">
        <f t="shared" si="30"/>
        <v>0</v>
      </c>
      <c r="BK482" s="105">
        <f t="shared" si="31"/>
        <v>0</v>
      </c>
      <c r="BL482" s="106"/>
      <c r="BM482" s="105"/>
      <c r="BN482" s="106"/>
    </row>
    <row r="483" spans="1:66" ht="31.5" x14ac:dyDescent="0.3">
      <c r="A483" s="26">
        <v>76.127600000000001</v>
      </c>
      <c r="B483" s="107" t="s">
        <v>1497</v>
      </c>
      <c r="C483" s="19"/>
      <c r="D483" s="19"/>
      <c r="E483" s="19">
        <v>0</v>
      </c>
      <c r="F483" s="19">
        <v>0</v>
      </c>
      <c r="G483" s="19">
        <v>0</v>
      </c>
      <c r="H483" s="19">
        <v>0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19"/>
      <c r="P483" s="19"/>
      <c r="Q483" s="109">
        <v>5427984</v>
      </c>
      <c r="R483" s="108">
        <v>0</v>
      </c>
      <c r="S483" s="19">
        <v>0</v>
      </c>
      <c r="T483" s="19">
        <v>0</v>
      </c>
      <c r="U483" s="19"/>
      <c r="V483" s="19"/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0</v>
      </c>
      <c r="AE483" s="19">
        <v>0</v>
      </c>
      <c r="AF483" s="19">
        <v>0</v>
      </c>
      <c r="AG483" s="19">
        <v>0</v>
      </c>
      <c r="AH483" s="19">
        <v>0</v>
      </c>
      <c r="AI483" s="19">
        <v>0</v>
      </c>
      <c r="AJ483" s="19">
        <v>0</v>
      </c>
      <c r="AK483" s="19">
        <v>0</v>
      </c>
      <c r="AL483" s="19">
        <v>0</v>
      </c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>
        <v>0</v>
      </c>
      <c r="BB483" s="19">
        <v>0</v>
      </c>
      <c r="BC483" s="19"/>
      <c r="BD483" s="19"/>
      <c r="BE483" s="19"/>
      <c r="BF483" s="19"/>
      <c r="BG483" s="16">
        <f t="shared" si="28"/>
        <v>5427984</v>
      </c>
      <c r="BH483" s="16">
        <f t="shared" si="28"/>
        <v>0</v>
      </c>
      <c r="BI483" s="132">
        <f t="shared" si="29"/>
        <v>5427984</v>
      </c>
      <c r="BJ483" s="132">
        <f t="shared" si="30"/>
        <v>0</v>
      </c>
      <c r="BK483" s="105">
        <f t="shared" si="31"/>
        <v>0</v>
      </c>
      <c r="BL483" s="106"/>
      <c r="BM483" s="105"/>
      <c r="BN483" s="106"/>
    </row>
    <row r="484" spans="1:66" ht="31.5" x14ac:dyDescent="0.3">
      <c r="A484" s="26">
        <v>76.12769999999999</v>
      </c>
      <c r="B484" s="107" t="s">
        <v>1497</v>
      </c>
      <c r="C484" s="19"/>
      <c r="D484" s="19"/>
      <c r="E484" s="19">
        <v>0</v>
      </c>
      <c r="F484" s="19">
        <v>0</v>
      </c>
      <c r="G484" s="19">
        <v>0</v>
      </c>
      <c r="H484" s="19">
        <v>0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19"/>
      <c r="P484" s="19"/>
      <c r="Q484" s="108">
        <v>0</v>
      </c>
      <c r="R484" s="108">
        <v>0</v>
      </c>
      <c r="S484" s="19">
        <v>0</v>
      </c>
      <c r="T484" s="19">
        <v>0</v>
      </c>
      <c r="U484" s="19"/>
      <c r="V484" s="19"/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 s="19">
        <v>0</v>
      </c>
      <c r="AF484" s="19">
        <v>0</v>
      </c>
      <c r="AG484" s="19">
        <v>0</v>
      </c>
      <c r="AH484" s="19">
        <v>0</v>
      </c>
      <c r="AI484" s="19">
        <v>0</v>
      </c>
      <c r="AJ484" s="19">
        <v>0</v>
      </c>
      <c r="AK484" s="19">
        <v>0</v>
      </c>
      <c r="AL484" s="19">
        <v>0</v>
      </c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>
        <v>0</v>
      </c>
      <c r="BB484" s="19">
        <v>0</v>
      </c>
      <c r="BC484" s="19"/>
      <c r="BD484" s="19"/>
      <c r="BE484" s="19"/>
      <c r="BF484" s="19"/>
      <c r="BG484" s="16">
        <f t="shared" si="28"/>
        <v>0</v>
      </c>
      <c r="BH484" s="16">
        <f t="shared" si="28"/>
        <v>0</v>
      </c>
      <c r="BI484" s="132">
        <f t="shared" si="29"/>
        <v>0</v>
      </c>
      <c r="BJ484" s="132">
        <f t="shared" si="30"/>
        <v>0</v>
      </c>
      <c r="BK484" s="105">
        <f t="shared" si="31"/>
        <v>0</v>
      </c>
      <c r="BL484" s="106"/>
      <c r="BM484" s="105"/>
      <c r="BN484" s="106"/>
    </row>
    <row r="485" spans="1:66" ht="47.25" x14ac:dyDescent="0.3">
      <c r="A485" s="26">
        <v>76.128699999999995</v>
      </c>
      <c r="B485" s="107" t="s">
        <v>1498</v>
      </c>
      <c r="C485" s="19"/>
      <c r="D485" s="19"/>
      <c r="E485" s="19">
        <v>0</v>
      </c>
      <c r="F485" s="19">
        <v>0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>
        <v>477643</v>
      </c>
      <c r="P485" s="21"/>
      <c r="Q485" s="108">
        <v>0</v>
      </c>
      <c r="R485" s="108">
        <v>0</v>
      </c>
      <c r="S485" s="19">
        <v>0</v>
      </c>
      <c r="T485" s="19">
        <v>0</v>
      </c>
      <c r="U485" s="19"/>
      <c r="V485" s="19"/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0</v>
      </c>
      <c r="AE485" s="19">
        <v>0</v>
      </c>
      <c r="AF485" s="19">
        <v>0</v>
      </c>
      <c r="AG485" s="19">
        <v>0</v>
      </c>
      <c r="AH485" s="19">
        <v>0</v>
      </c>
      <c r="AI485" s="19">
        <v>0</v>
      </c>
      <c r="AJ485" s="19">
        <v>0</v>
      </c>
      <c r="AK485" s="19">
        <v>0</v>
      </c>
      <c r="AL485" s="19">
        <v>0</v>
      </c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>
        <v>0</v>
      </c>
      <c r="BB485" s="19">
        <v>0</v>
      </c>
      <c r="BC485" s="19"/>
      <c r="BD485" s="19"/>
      <c r="BE485" s="19"/>
      <c r="BF485" s="19"/>
      <c r="BG485" s="16">
        <f t="shared" si="28"/>
        <v>477643</v>
      </c>
      <c r="BH485" s="16">
        <f t="shared" si="28"/>
        <v>0</v>
      </c>
      <c r="BI485" s="132">
        <f t="shared" si="29"/>
        <v>477643</v>
      </c>
      <c r="BJ485" s="132">
        <f t="shared" si="30"/>
        <v>0</v>
      </c>
      <c r="BK485" s="105">
        <f t="shared" si="31"/>
        <v>0</v>
      </c>
      <c r="BL485" s="106"/>
      <c r="BM485" s="105"/>
      <c r="BN485" s="106"/>
    </row>
    <row r="486" spans="1:66" ht="31.5" x14ac:dyDescent="0.3">
      <c r="A486" s="26">
        <v>76.1297</v>
      </c>
      <c r="B486" s="107" t="s">
        <v>1499</v>
      </c>
      <c r="C486" s="19">
        <v>49490367.240000002</v>
      </c>
      <c r="D486" s="19">
        <v>0</v>
      </c>
      <c r="E486" s="20">
        <v>35446412.060000002</v>
      </c>
      <c r="F486" s="21">
        <v>0</v>
      </c>
      <c r="G486" s="19">
        <v>13532418.780000001</v>
      </c>
      <c r="H486" s="19">
        <v>0</v>
      </c>
      <c r="I486" s="19">
        <v>13532418.780000001</v>
      </c>
      <c r="J486" s="19">
        <v>0</v>
      </c>
      <c r="K486" s="19">
        <v>4232287</v>
      </c>
      <c r="L486" s="19">
        <v>0</v>
      </c>
      <c r="M486" s="20">
        <v>29398159</v>
      </c>
      <c r="N486" s="21">
        <v>0</v>
      </c>
      <c r="O486" s="20">
        <v>14237452</v>
      </c>
      <c r="P486" s="21"/>
      <c r="Q486" s="109">
        <v>45964735</v>
      </c>
      <c r="R486" s="108">
        <v>0</v>
      </c>
      <c r="S486" s="20">
        <v>15408315</v>
      </c>
      <c r="T486" s="24">
        <v>0</v>
      </c>
      <c r="U486" s="19">
        <v>11191509</v>
      </c>
      <c r="V486" s="19"/>
      <c r="W486" s="20">
        <v>6316023</v>
      </c>
      <c r="X486" s="21">
        <v>0</v>
      </c>
      <c r="Y486" s="19">
        <v>1973218</v>
      </c>
      <c r="Z486" s="19">
        <v>0</v>
      </c>
      <c r="AA486" s="21">
        <v>5804166</v>
      </c>
      <c r="AB486" s="21">
        <v>0</v>
      </c>
      <c r="AC486" s="20">
        <v>9133133</v>
      </c>
      <c r="AD486" s="21">
        <v>0</v>
      </c>
      <c r="AE486" s="19">
        <v>9366332</v>
      </c>
      <c r="AF486" s="19">
        <v>0</v>
      </c>
      <c r="AG486" s="20">
        <v>8430450</v>
      </c>
      <c r="AH486" s="21">
        <v>0</v>
      </c>
      <c r="AI486" s="21">
        <v>10061730</v>
      </c>
      <c r="AJ486" s="21">
        <v>0</v>
      </c>
      <c r="AK486" s="20">
        <v>5679581</v>
      </c>
      <c r="AL486" s="21">
        <v>0</v>
      </c>
      <c r="AM486" s="19">
        <v>4981147</v>
      </c>
      <c r="AN486" s="19"/>
      <c r="AO486" s="19">
        <v>980748</v>
      </c>
      <c r="AP486" s="19"/>
      <c r="AQ486" s="20">
        <v>1946007</v>
      </c>
      <c r="AR486" s="21">
        <v>0</v>
      </c>
      <c r="AS486" s="20">
        <v>4990575</v>
      </c>
      <c r="AT486" s="19"/>
      <c r="AU486" s="19">
        <v>2563937</v>
      </c>
      <c r="AV486" s="19">
        <v>0</v>
      </c>
      <c r="AW486" s="19">
        <v>21541164</v>
      </c>
      <c r="AX486" s="19"/>
      <c r="AY486" s="19"/>
      <c r="AZ486" s="19"/>
      <c r="BA486" s="19">
        <v>0</v>
      </c>
      <c r="BB486" s="19">
        <v>0</v>
      </c>
      <c r="BC486" s="19"/>
      <c r="BD486" s="19"/>
      <c r="BE486" s="19"/>
      <c r="BF486" s="19"/>
      <c r="BG486" s="16">
        <f t="shared" si="28"/>
        <v>326202284.86000001</v>
      </c>
      <c r="BH486" s="16">
        <f t="shared" si="28"/>
        <v>0</v>
      </c>
      <c r="BI486" s="132">
        <f t="shared" si="29"/>
        <v>326202284.86000001</v>
      </c>
      <c r="BJ486" s="132">
        <f t="shared" si="30"/>
        <v>0</v>
      </c>
      <c r="BK486" s="105">
        <f t="shared" si="31"/>
        <v>5804166</v>
      </c>
      <c r="BL486" s="106"/>
      <c r="BM486" s="105"/>
      <c r="BN486" s="106"/>
    </row>
    <row r="487" spans="1:66" ht="31.5" x14ac:dyDescent="0.3">
      <c r="A487" s="26">
        <v>76.129800000000003</v>
      </c>
      <c r="B487" s="107" t="s">
        <v>1500</v>
      </c>
      <c r="C487" s="19">
        <v>808248</v>
      </c>
      <c r="D487" s="19">
        <v>0</v>
      </c>
      <c r="E487" s="19">
        <v>0</v>
      </c>
      <c r="F487" s="19">
        <v>0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25">
        <v>466189</v>
      </c>
      <c r="N487" s="21">
        <v>0</v>
      </c>
      <c r="O487" s="19"/>
      <c r="P487" s="19"/>
      <c r="Q487" s="108">
        <v>0</v>
      </c>
      <c r="R487" s="108">
        <v>0</v>
      </c>
      <c r="S487" s="19">
        <v>0</v>
      </c>
      <c r="T487" s="19">
        <v>0</v>
      </c>
      <c r="U487" s="19"/>
      <c r="V487" s="19"/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0</v>
      </c>
      <c r="AE487" s="19">
        <v>0</v>
      </c>
      <c r="AF487" s="19">
        <v>0</v>
      </c>
      <c r="AG487" s="19">
        <v>0</v>
      </c>
      <c r="AH487" s="19">
        <v>0</v>
      </c>
      <c r="AI487" s="19">
        <v>0</v>
      </c>
      <c r="AJ487" s="19">
        <v>0</v>
      </c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>
        <v>0</v>
      </c>
      <c r="BB487" s="19">
        <v>0</v>
      </c>
      <c r="BC487" s="19"/>
      <c r="BD487" s="19"/>
      <c r="BE487" s="19"/>
      <c r="BF487" s="19"/>
      <c r="BG487" s="16">
        <f t="shared" si="28"/>
        <v>1274437</v>
      </c>
      <c r="BH487" s="16">
        <f t="shared" si="28"/>
        <v>0</v>
      </c>
      <c r="BI487" s="132">
        <f t="shared" si="29"/>
        <v>1274437</v>
      </c>
      <c r="BJ487" s="132">
        <f t="shared" si="30"/>
        <v>0</v>
      </c>
      <c r="BK487" s="105">
        <f t="shared" si="31"/>
        <v>0</v>
      </c>
      <c r="BL487" s="106"/>
      <c r="BM487" s="105"/>
      <c r="BN487" s="106"/>
    </row>
    <row r="488" spans="1:66" x14ac:dyDescent="0.3">
      <c r="A488" s="26">
        <v>76.13069999999999</v>
      </c>
      <c r="B488" s="107" t="s">
        <v>1501</v>
      </c>
      <c r="C488" s="19"/>
      <c r="D488" s="19"/>
      <c r="E488" s="19">
        <v>0</v>
      </c>
      <c r="F488" s="19">
        <v>0</v>
      </c>
      <c r="G488" s="19">
        <v>8667695</v>
      </c>
      <c r="H488" s="19">
        <v>0</v>
      </c>
      <c r="I488" s="19">
        <v>8667695</v>
      </c>
      <c r="J488" s="19">
        <v>0</v>
      </c>
      <c r="K488" s="19">
        <v>3129961</v>
      </c>
      <c r="L488" s="19">
        <v>0</v>
      </c>
      <c r="M488" s="20">
        <v>7589607</v>
      </c>
      <c r="N488" s="21">
        <v>0</v>
      </c>
      <c r="O488" s="19"/>
      <c r="P488" s="19"/>
      <c r="Q488" s="108">
        <v>0</v>
      </c>
      <c r="R488" s="108">
        <v>0</v>
      </c>
      <c r="S488" s="20">
        <v>6016109</v>
      </c>
      <c r="T488" s="24">
        <v>0</v>
      </c>
      <c r="U488" s="19">
        <v>10228223</v>
      </c>
      <c r="V488" s="19"/>
      <c r="W488" s="20">
        <v>3086798</v>
      </c>
      <c r="X488" s="21">
        <v>0</v>
      </c>
      <c r="Y488" s="19">
        <v>4001849</v>
      </c>
      <c r="Z488" s="19">
        <v>0</v>
      </c>
      <c r="AA488" s="21">
        <v>3518345</v>
      </c>
      <c r="AB488" s="21">
        <v>0</v>
      </c>
      <c r="AC488" s="20">
        <v>1577375</v>
      </c>
      <c r="AD488" s="21">
        <v>0</v>
      </c>
      <c r="AE488" s="19">
        <v>5410487</v>
      </c>
      <c r="AF488" s="19">
        <v>0</v>
      </c>
      <c r="AG488" s="20">
        <v>5786583</v>
      </c>
      <c r="AH488" s="21">
        <v>0</v>
      </c>
      <c r="AI488" s="21">
        <v>1454640</v>
      </c>
      <c r="AJ488" s="21">
        <v>0</v>
      </c>
      <c r="AK488" s="20">
        <v>3793329</v>
      </c>
      <c r="AL488" s="21">
        <v>0</v>
      </c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>
        <v>0</v>
      </c>
      <c r="BB488" s="19">
        <v>0</v>
      </c>
      <c r="BC488" s="19"/>
      <c r="BD488" s="19"/>
      <c r="BE488" s="19"/>
      <c r="BF488" s="19"/>
      <c r="BG488" s="16">
        <f t="shared" si="28"/>
        <v>72928696</v>
      </c>
      <c r="BH488" s="16">
        <f t="shared" si="28"/>
        <v>0</v>
      </c>
      <c r="BI488" s="132">
        <f t="shared" si="29"/>
        <v>72928696</v>
      </c>
      <c r="BJ488" s="132">
        <f t="shared" si="30"/>
        <v>0</v>
      </c>
      <c r="BK488" s="105">
        <f t="shared" si="31"/>
        <v>3518345</v>
      </c>
      <c r="BL488" s="106"/>
      <c r="BM488" s="105"/>
      <c r="BN488" s="106"/>
    </row>
    <row r="489" spans="1:66" x14ac:dyDescent="0.3">
      <c r="A489" s="26">
        <v>76.131699999999995</v>
      </c>
      <c r="B489" s="107" t="s">
        <v>1502</v>
      </c>
      <c r="C489" s="19"/>
      <c r="D489" s="19"/>
      <c r="E489" s="19">
        <v>0</v>
      </c>
      <c r="F489" s="19">
        <v>0</v>
      </c>
      <c r="G489" s="19">
        <v>0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/>
      <c r="P489" s="19"/>
      <c r="Q489" s="108">
        <v>0</v>
      </c>
      <c r="R489" s="108">
        <v>0</v>
      </c>
      <c r="S489" s="19">
        <v>0</v>
      </c>
      <c r="T489" s="19">
        <v>0</v>
      </c>
      <c r="U489" s="19"/>
      <c r="V489" s="19"/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0</v>
      </c>
      <c r="AE489" s="19">
        <v>0</v>
      </c>
      <c r="AF489" s="19">
        <v>0</v>
      </c>
      <c r="AG489" s="19">
        <v>0</v>
      </c>
      <c r="AH489" s="19">
        <v>0</v>
      </c>
      <c r="AI489" s="19">
        <v>0</v>
      </c>
      <c r="AJ489" s="19">
        <v>0</v>
      </c>
      <c r="AK489" s="19">
        <v>0</v>
      </c>
      <c r="AL489" s="19">
        <v>0</v>
      </c>
      <c r="AM489" s="19"/>
      <c r="AN489" s="19"/>
      <c r="AO489" s="19"/>
      <c r="AP489" s="19"/>
      <c r="AQ489" s="19"/>
      <c r="AR489" s="19"/>
      <c r="AS489" s="20">
        <v>146371</v>
      </c>
      <c r="AT489" s="19"/>
      <c r="AU489" s="19"/>
      <c r="AV489" s="19"/>
      <c r="AW489" s="19"/>
      <c r="AX489" s="19"/>
      <c r="AY489" s="19"/>
      <c r="AZ489" s="19"/>
      <c r="BA489" s="19">
        <v>0</v>
      </c>
      <c r="BB489" s="19">
        <v>0</v>
      </c>
      <c r="BC489" s="19"/>
      <c r="BD489" s="19"/>
      <c r="BE489" s="19"/>
      <c r="BF489" s="19"/>
      <c r="BG489" s="16">
        <f t="shared" si="28"/>
        <v>146371</v>
      </c>
      <c r="BH489" s="16">
        <f t="shared" si="28"/>
        <v>0</v>
      </c>
      <c r="BI489" s="132">
        <f t="shared" si="29"/>
        <v>146371</v>
      </c>
      <c r="BJ489" s="132">
        <f t="shared" si="30"/>
        <v>0</v>
      </c>
      <c r="BK489" s="105">
        <f t="shared" si="31"/>
        <v>0</v>
      </c>
      <c r="BL489" s="106"/>
      <c r="BM489" s="105"/>
      <c r="BN489" s="106"/>
    </row>
    <row r="490" spans="1:66" x14ac:dyDescent="0.3">
      <c r="A490" s="26">
        <v>76.1327</v>
      </c>
      <c r="B490" s="107" t="s">
        <v>1503</v>
      </c>
      <c r="C490" s="19"/>
      <c r="D490" s="19"/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19"/>
      <c r="P490" s="19"/>
      <c r="Q490" s="108">
        <v>0</v>
      </c>
      <c r="R490" s="108">
        <v>0</v>
      </c>
      <c r="S490" s="20">
        <v>6000</v>
      </c>
      <c r="T490" s="24">
        <v>0</v>
      </c>
      <c r="U490" s="19">
        <v>6750</v>
      </c>
      <c r="V490" s="19"/>
      <c r="W490" s="20">
        <v>12000</v>
      </c>
      <c r="X490" s="21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21">
        <v>1500</v>
      </c>
      <c r="AJ490" s="21">
        <v>0</v>
      </c>
      <c r="AK490" s="19">
        <v>0</v>
      </c>
      <c r="AL490" s="19">
        <v>0</v>
      </c>
      <c r="AM490" s="19"/>
      <c r="AN490" s="19"/>
      <c r="AO490" s="19">
        <v>6000</v>
      </c>
      <c r="AP490" s="19"/>
      <c r="AQ490" s="20">
        <v>18000</v>
      </c>
      <c r="AR490" s="21">
        <v>0</v>
      </c>
      <c r="AS490" s="19"/>
      <c r="AT490" s="19"/>
      <c r="AU490" s="19">
        <v>17880</v>
      </c>
      <c r="AV490" s="19">
        <v>0</v>
      </c>
      <c r="AW490" s="19"/>
      <c r="AX490" s="19"/>
      <c r="AY490" s="19"/>
      <c r="AZ490" s="19"/>
      <c r="BA490" s="19">
        <v>0</v>
      </c>
      <c r="BB490" s="19">
        <v>0</v>
      </c>
      <c r="BC490" s="19"/>
      <c r="BD490" s="19"/>
      <c r="BE490" s="19"/>
      <c r="BF490" s="19"/>
      <c r="BG490" s="16">
        <f t="shared" si="28"/>
        <v>68130</v>
      </c>
      <c r="BH490" s="16">
        <f t="shared" si="28"/>
        <v>0</v>
      </c>
      <c r="BI490" s="132">
        <f t="shared" si="29"/>
        <v>68130</v>
      </c>
      <c r="BJ490" s="132">
        <f t="shared" si="30"/>
        <v>0</v>
      </c>
      <c r="BK490" s="105">
        <f t="shared" si="31"/>
        <v>0</v>
      </c>
      <c r="BL490" s="106"/>
      <c r="BM490" s="105"/>
      <c r="BN490" s="106"/>
    </row>
    <row r="491" spans="1:66" x14ac:dyDescent="0.3">
      <c r="A491" s="26">
        <v>76.133700000000005</v>
      </c>
      <c r="B491" s="107" t="s">
        <v>1504</v>
      </c>
      <c r="C491" s="19">
        <v>198082</v>
      </c>
      <c r="D491" s="19">
        <v>0</v>
      </c>
      <c r="E491" s="20">
        <v>70944</v>
      </c>
      <c r="F491" s="21">
        <v>0</v>
      </c>
      <c r="G491" s="19">
        <v>4129113</v>
      </c>
      <c r="H491" s="19">
        <v>0</v>
      </c>
      <c r="I491" s="19">
        <v>4129113</v>
      </c>
      <c r="J491" s="19">
        <v>0</v>
      </c>
      <c r="K491" s="19">
        <v>544348</v>
      </c>
      <c r="L491" s="19">
        <v>0</v>
      </c>
      <c r="M491" s="20">
        <v>3644826</v>
      </c>
      <c r="N491" s="21">
        <v>0</v>
      </c>
      <c r="O491" s="20">
        <v>2378633</v>
      </c>
      <c r="P491" s="21"/>
      <c r="Q491" s="109">
        <v>5713818</v>
      </c>
      <c r="R491" s="108">
        <v>0</v>
      </c>
      <c r="S491" s="20">
        <v>1323925</v>
      </c>
      <c r="T491" s="24">
        <v>0</v>
      </c>
      <c r="U491" s="19">
        <v>1869884</v>
      </c>
      <c r="V491" s="19"/>
      <c r="W491" s="20">
        <v>1423768</v>
      </c>
      <c r="X491" s="21">
        <v>0</v>
      </c>
      <c r="Y491" s="19">
        <v>1292030</v>
      </c>
      <c r="Z491" s="19">
        <v>0</v>
      </c>
      <c r="AA491" s="21">
        <v>771730</v>
      </c>
      <c r="AB491" s="21">
        <v>0</v>
      </c>
      <c r="AC491" s="20">
        <v>1730175</v>
      </c>
      <c r="AD491" s="21">
        <v>0</v>
      </c>
      <c r="AE491" s="19">
        <v>2207711</v>
      </c>
      <c r="AF491" s="19">
        <v>0</v>
      </c>
      <c r="AG491" s="20">
        <v>1901057</v>
      </c>
      <c r="AH491" s="21">
        <v>0</v>
      </c>
      <c r="AI491" s="21">
        <v>1878570</v>
      </c>
      <c r="AJ491" s="21">
        <v>0</v>
      </c>
      <c r="AK491" s="20">
        <v>2240429</v>
      </c>
      <c r="AL491" s="21">
        <v>0</v>
      </c>
      <c r="AM491" s="19">
        <v>455988</v>
      </c>
      <c r="AN491" s="19"/>
      <c r="AO491" s="19">
        <v>43362</v>
      </c>
      <c r="AP491" s="19"/>
      <c r="AQ491" s="20">
        <v>346885</v>
      </c>
      <c r="AR491" s="21">
        <v>0</v>
      </c>
      <c r="AS491" s="20">
        <v>374525</v>
      </c>
      <c r="AT491" s="19"/>
      <c r="AU491" s="19">
        <v>96235</v>
      </c>
      <c r="AV491" s="19">
        <v>0</v>
      </c>
      <c r="AW491" s="19">
        <v>2118619</v>
      </c>
      <c r="AX491" s="19"/>
      <c r="AY491" s="19"/>
      <c r="AZ491" s="19"/>
      <c r="BA491" s="19">
        <v>0</v>
      </c>
      <c r="BB491" s="19">
        <v>0</v>
      </c>
      <c r="BC491" s="19"/>
      <c r="BD491" s="19"/>
      <c r="BE491" s="19"/>
      <c r="BF491" s="19"/>
      <c r="BG491" s="16">
        <f t="shared" si="28"/>
        <v>40883770</v>
      </c>
      <c r="BH491" s="16">
        <f t="shared" si="28"/>
        <v>0</v>
      </c>
      <c r="BI491" s="132">
        <f t="shared" si="29"/>
        <v>40883770</v>
      </c>
      <c r="BJ491" s="132">
        <f t="shared" si="30"/>
        <v>0</v>
      </c>
      <c r="BK491" s="105">
        <f t="shared" si="31"/>
        <v>771730</v>
      </c>
      <c r="BL491" s="106"/>
      <c r="BM491" s="105"/>
      <c r="BN491" s="106"/>
    </row>
    <row r="492" spans="1:66" x14ac:dyDescent="0.3">
      <c r="A492" s="26">
        <v>76.134699999999995</v>
      </c>
      <c r="B492" s="107" t="s">
        <v>1505</v>
      </c>
      <c r="C492" s="19"/>
      <c r="D492" s="19"/>
      <c r="E492" s="19">
        <v>0</v>
      </c>
      <c r="F492" s="19">
        <v>0</v>
      </c>
      <c r="G492" s="19">
        <v>0</v>
      </c>
      <c r="H492" s="19">
        <v>0</v>
      </c>
      <c r="I492" s="19">
        <v>0</v>
      </c>
      <c r="J492" s="19">
        <v>0</v>
      </c>
      <c r="K492" s="19">
        <v>459183</v>
      </c>
      <c r="L492" s="19">
        <v>0</v>
      </c>
      <c r="M492" s="20">
        <v>840222</v>
      </c>
      <c r="N492" s="21">
        <v>0</v>
      </c>
      <c r="O492" s="19"/>
      <c r="P492" s="19"/>
      <c r="Q492" s="108">
        <v>0</v>
      </c>
      <c r="R492" s="108">
        <v>0</v>
      </c>
      <c r="S492" s="19">
        <v>0</v>
      </c>
      <c r="T492" s="19">
        <v>0</v>
      </c>
      <c r="U492" s="19"/>
      <c r="V492" s="19"/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0</v>
      </c>
      <c r="AE492" s="19">
        <v>0</v>
      </c>
      <c r="AF492" s="19">
        <v>0</v>
      </c>
      <c r="AG492" s="19">
        <v>0</v>
      </c>
      <c r="AH492" s="19">
        <v>0</v>
      </c>
      <c r="AI492" s="19">
        <v>0</v>
      </c>
      <c r="AJ492" s="19">
        <v>0</v>
      </c>
      <c r="AK492" s="19">
        <v>0</v>
      </c>
      <c r="AL492" s="19">
        <v>0</v>
      </c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>
        <v>0</v>
      </c>
      <c r="BB492" s="19">
        <v>0</v>
      </c>
      <c r="BC492" s="19"/>
      <c r="BD492" s="19"/>
      <c r="BE492" s="19"/>
      <c r="BF492" s="19"/>
      <c r="BG492" s="16">
        <f t="shared" si="28"/>
        <v>1299405</v>
      </c>
      <c r="BH492" s="16">
        <f t="shared" si="28"/>
        <v>0</v>
      </c>
      <c r="BI492" s="132">
        <f t="shared" si="29"/>
        <v>1299405</v>
      </c>
      <c r="BJ492" s="132">
        <f t="shared" si="30"/>
        <v>0</v>
      </c>
      <c r="BK492" s="105">
        <f t="shared" si="31"/>
        <v>0</v>
      </c>
      <c r="BL492" s="106"/>
      <c r="BM492" s="105"/>
      <c r="BN492" s="106"/>
    </row>
    <row r="493" spans="1:66" x14ac:dyDescent="0.3">
      <c r="A493" s="26">
        <v>76.13669999999999</v>
      </c>
      <c r="B493" s="107" t="s">
        <v>1506</v>
      </c>
      <c r="C493" s="19">
        <v>1091383</v>
      </c>
      <c r="D493" s="19">
        <v>0</v>
      </c>
      <c r="E493" s="20">
        <v>1181189</v>
      </c>
      <c r="F493" s="21">
        <v>0</v>
      </c>
      <c r="G493" s="19">
        <v>981066</v>
      </c>
      <c r="H493" s="19">
        <v>0</v>
      </c>
      <c r="I493" s="19">
        <v>981066</v>
      </c>
      <c r="J493" s="19">
        <v>0</v>
      </c>
      <c r="K493" s="19">
        <v>146949</v>
      </c>
      <c r="L493" s="19">
        <v>0</v>
      </c>
      <c r="M493" s="20">
        <v>192412</v>
      </c>
      <c r="N493" s="21">
        <v>0</v>
      </c>
      <c r="O493" s="20">
        <v>349563</v>
      </c>
      <c r="P493" s="21"/>
      <c r="Q493" s="109">
        <v>7634</v>
      </c>
      <c r="R493" s="108">
        <v>0</v>
      </c>
      <c r="S493" s="20">
        <v>51602</v>
      </c>
      <c r="T493" s="24">
        <v>0</v>
      </c>
      <c r="U493" s="19">
        <v>666677</v>
      </c>
      <c r="V493" s="19"/>
      <c r="W493" s="20">
        <v>218909</v>
      </c>
      <c r="X493" s="21">
        <v>0</v>
      </c>
      <c r="Y493" s="19">
        <v>346699</v>
      </c>
      <c r="Z493" s="19">
        <v>0</v>
      </c>
      <c r="AA493" s="21">
        <v>147861</v>
      </c>
      <c r="AB493" s="21">
        <v>0</v>
      </c>
      <c r="AC493" s="20">
        <v>821053</v>
      </c>
      <c r="AD493" s="21">
        <v>0</v>
      </c>
      <c r="AE493" s="19">
        <v>625815</v>
      </c>
      <c r="AF493" s="19">
        <v>0</v>
      </c>
      <c r="AG493" s="20">
        <v>738106</v>
      </c>
      <c r="AH493" s="21">
        <v>0</v>
      </c>
      <c r="AI493" s="21">
        <v>867528</v>
      </c>
      <c r="AJ493" s="21">
        <v>0</v>
      </c>
      <c r="AK493" s="20">
        <v>68539</v>
      </c>
      <c r="AL493" s="21">
        <v>0</v>
      </c>
      <c r="AM493" s="19">
        <v>62500</v>
      </c>
      <c r="AN493" s="19"/>
      <c r="AO493" s="19">
        <v>103226</v>
      </c>
      <c r="AP493" s="19"/>
      <c r="AQ493" s="19"/>
      <c r="AR493" s="19"/>
      <c r="AS493" s="19"/>
      <c r="AT493" s="19"/>
      <c r="AU493" s="19"/>
      <c r="AV493" s="19"/>
      <c r="AW493" s="19">
        <v>1573417</v>
      </c>
      <c r="AX493" s="19"/>
      <c r="AY493" s="19"/>
      <c r="AZ493" s="19"/>
      <c r="BA493" s="19">
        <v>0</v>
      </c>
      <c r="BB493" s="19">
        <v>0</v>
      </c>
      <c r="BC493" s="19"/>
      <c r="BD493" s="19"/>
      <c r="BE493" s="19"/>
      <c r="BF493" s="19"/>
      <c r="BG493" s="16">
        <f t="shared" si="28"/>
        <v>11223194</v>
      </c>
      <c r="BH493" s="16">
        <f t="shared" si="28"/>
        <v>0</v>
      </c>
      <c r="BI493" s="132">
        <f t="shared" si="29"/>
        <v>11223194</v>
      </c>
      <c r="BJ493" s="132">
        <f t="shared" si="30"/>
        <v>0</v>
      </c>
      <c r="BK493" s="105">
        <f t="shared" si="31"/>
        <v>147861</v>
      </c>
      <c r="BL493" s="106"/>
      <c r="BM493" s="105"/>
      <c r="BN493" s="106"/>
    </row>
    <row r="494" spans="1:66" x14ac:dyDescent="0.3">
      <c r="A494" s="26">
        <v>76.137699999999995</v>
      </c>
      <c r="B494" s="107" t="s">
        <v>1507</v>
      </c>
      <c r="C494" s="19">
        <v>7264749</v>
      </c>
      <c r="D494" s="19">
        <v>0</v>
      </c>
      <c r="E494" s="20">
        <v>6353986</v>
      </c>
      <c r="F494" s="21">
        <v>0</v>
      </c>
      <c r="G494" s="19">
        <v>8270998</v>
      </c>
      <c r="H494" s="19">
        <v>0</v>
      </c>
      <c r="I494" s="19">
        <v>8270998</v>
      </c>
      <c r="J494" s="19">
        <v>0</v>
      </c>
      <c r="K494" s="19">
        <v>2216418</v>
      </c>
      <c r="L494" s="19">
        <v>0</v>
      </c>
      <c r="M494" s="20">
        <v>7573070</v>
      </c>
      <c r="N494" s="21">
        <v>0</v>
      </c>
      <c r="O494" s="20">
        <v>4468093</v>
      </c>
      <c r="P494" s="21"/>
      <c r="Q494" s="109">
        <v>16397707</v>
      </c>
      <c r="R494" s="108">
        <v>0</v>
      </c>
      <c r="S494" s="20">
        <v>3302505</v>
      </c>
      <c r="T494" s="24">
        <v>0</v>
      </c>
      <c r="U494" s="19">
        <v>3594127</v>
      </c>
      <c r="V494" s="19"/>
      <c r="W494" s="20">
        <v>2048484</v>
      </c>
      <c r="X494" s="21">
        <v>0</v>
      </c>
      <c r="Y494" s="19">
        <v>2017414</v>
      </c>
      <c r="Z494" s="19">
        <v>0</v>
      </c>
      <c r="AA494" s="21">
        <v>1789493</v>
      </c>
      <c r="AB494" s="21">
        <v>0</v>
      </c>
      <c r="AC494" s="20">
        <v>2392662</v>
      </c>
      <c r="AD494" s="21">
        <v>0</v>
      </c>
      <c r="AE494" s="19">
        <v>3462279</v>
      </c>
      <c r="AF494" s="19">
        <v>0</v>
      </c>
      <c r="AG494" s="20">
        <v>4385307</v>
      </c>
      <c r="AH494" s="21">
        <v>0</v>
      </c>
      <c r="AI494" s="21">
        <v>2181900</v>
      </c>
      <c r="AJ494" s="21">
        <v>0</v>
      </c>
      <c r="AK494" s="20">
        <v>3230020</v>
      </c>
      <c r="AL494" s="21">
        <v>0</v>
      </c>
      <c r="AM494" s="19">
        <v>3893742</v>
      </c>
      <c r="AN494" s="19"/>
      <c r="AO494" s="19">
        <v>1277951</v>
      </c>
      <c r="AP494" s="19"/>
      <c r="AQ494" s="20">
        <v>2207678</v>
      </c>
      <c r="AR494" s="21">
        <v>0</v>
      </c>
      <c r="AS494" s="20">
        <v>2324700</v>
      </c>
      <c r="AT494" s="19"/>
      <c r="AU494" s="19">
        <v>2292162</v>
      </c>
      <c r="AV494" s="19">
        <v>0</v>
      </c>
      <c r="AW494" s="19">
        <v>11158104</v>
      </c>
      <c r="AX494" s="19"/>
      <c r="AY494" s="19"/>
      <c r="AZ494" s="19"/>
      <c r="BA494" s="19">
        <v>0</v>
      </c>
      <c r="BB494" s="19">
        <v>0</v>
      </c>
      <c r="BC494" s="19"/>
      <c r="BD494" s="19"/>
      <c r="BE494" s="19"/>
      <c r="BF494" s="19"/>
      <c r="BG494" s="16">
        <f t="shared" si="28"/>
        <v>112374547</v>
      </c>
      <c r="BH494" s="16">
        <f t="shared" si="28"/>
        <v>0</v>
      </c>
      <c r="BI494" s="132">
        <f t="shared" si="29"/>
        <v>112374547</v>
      </c>
      <c r="BJ494" s="132">
        <f t="shared" si="30"/>
        <v>0</v>
      </c>
      <c r="BK494" s="105">
        <f t="shared" si="31"/>
        <v>1789493</v>
      </c>
      <c r="BL494" s="106"/>
      <c r="BM494" s="105"/>
      <c r="BN494" s="106"/>
    </row>
    <row r="495" spans="1:66" x14ac:dyDescent="0.3">
      <c r="A495" s="26">
        <v>76.1387</v>
      </c>
      <c r="B495" s="107" t="s">
        <v>1508</v>
      </c>
      <c r="C495" s="19">
        <v>115515</v>
      </c>
      <c r="D495" s="19">
        <v>0</v>
      </c>
      <c r="E495" s="20">
        <v>74856</v>
      </c>
      <c r="F495" s="21">
        <v>0</v>
      </c>
      <c r="G495" s="19">
        <v>117953</v>
      </c>
      <c r="H495" s="19">
        <v>0</v>
      </c>
      <c r="I495" s="19">
        <v>117953</v>
      </c>
      <c r="J495" s="19">
        <v>0</v>
      </c>
      <c r="K495" s="19">
        <v>5808</v>
      </c>
      <c r="L495" s="19">
        <v>0</v>
      </c>
      <c r="M495" s="20">
        <v>101300</v>
      </c>
      <c r="N495" s="21">
        <v>0</v>
      </c>
      <c r="O495" s="20">
        <v>5697</v>
      </c>
      <c r="P495" s="21"/>
      <c r="Q495" s="109">
        <v>41156</v>
      </c>
      <c r="R495" s="108">
        <v>0</v>
      </c>
      <c r="S495" s="20">
        <v>36089</v>
      </c>
      <c r="T495" s="24">
        <v>0</v>
      </c>
      <c r="U495" s="19">
        <v>65278</v>
      </c>
      <c r="V495" s="19"/>
      <c r="W495" s="20">
        <v>7731</v>
      </c>
      <c r="X495" s="21">
        <v>0</v>
      </c>
      <c r="Y495" s="19">
        <v>0</v>
      </c>
      <c r="Z495" s="19">
        <v>0</v>
      </c>
      <c r="AA495" s="21">
        <v>67374</v>
      </c>
      <c r="AB495" s="21">
        <v>0</v>
      </c>
      <c r="AC495" s="20">
        <v>92618</v>
      </c>
      <c r="AD495" s="21">
        <v>0</v>
      </c>
      <c r="AE495" s="19">
        <v>25499</v>
      </c>
      <c r="AF495" s="19">
        <v>0</v>
      </c>
      <c r="AG495" s="20">
        <v>131242</v>
      </c>
      <c r="AH495" s="21">
        <v>0</v>
      </c>
      <c r="AI495" s="21">
        <v>39026</v>
      </c>
      <c r="AJ495" s="21">
        <v>0</v>
      </c>
      <c r="AK495" s="20">
        <v>38024</v>
      </c>
      <c r="AL495" s="21">
        <v>0</v>
      </c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>
        <v>0</v>
      </c>
      <c r="BB495" s="19">
        <v>0</v>
      </c>
      <c r="BC495" s="19"/>
      <c r="BD495" s="19"/>
      <c r="BE495" s="19"/>
      <c r="BF495" s="19"/>
      <c r="BG495" s="16">
        <f t="shared" si="28"/>
        <v>1083119</v>
      </c>
      <c r="BH495" s="16">
        <f t="shared" si="28"/>
        <v>0</v>
      </c>
      <c r="BI495" s="132">
        <f t="shared" si="29"/>
        <v>1083119</v>
      </c>
      <c r="BJ495" s="132">
        <f t="shared" si="30"/>
        <v>0</v>
      </c>
      <c r="BK495" s="105">
        <f t="shared" si="31"/>
        <v>67374</v>
      </c>
      <c r="BL495" s="106"/>
      <c r="BM495" s="105"/>
      <c r="BN495" s="106"/>
    </row>
    <row r="496" spans="1:66" x14ac:dyDescent="0.3">
      <c r="A496" s="26">
        <v>76.150700000000001</v>
      </c>
      <c r="B496" s="107" t="s">
        <v>1509</v>
      </c>
      <c r="C496" s="19"/>
      <c r="D496" s="19"/>
      <c r="E496" s="20">
        <v>800</v>
      </c>
      <c r="F496" s="21">
        <v>0</v>
      </c>
      <c r="G496" s="19">
        <v>8614</v>
      </c>
      <c r="H496" s="19">
        <v>0</v>
      </c>
      <c r="I496" s="19">
        <v>8614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19"/>
      <c r="P496" s="19"/>
      <c r="Q496" s="108">
        <v>0</v>
      </c>
      <c r="R496" s="108">
        <v>0</v>
      </c>
      <c r="S496" s="19">
        <v>0</v>
      </c>
      <c r="T496" s="19">
        <v>0</v>
      </c>
      <c r="U496" s="19"/>
      <c r="V496" s="19"/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0</v>
      </c>
      <c r="AE496" s="19">
        <v>0</v>
      </c>
      <c r="AF496" s="19">
        <v>0</v>
      </c>
      <c r="AG496" s="19">
        <v>0</v>
      </c>
      <c r="AH496" s="19">
        <v>0</v>
      </c>
      <c r="AI496" s="19">
        <v>0</v>
      </c>
      <c r="AJ496" s="19">
        <v>0</v>
      </c>
      <c r="AK496" s="19">
        <v>0</v>
      </c>
      <c r="AL496" s="19">
        <v>0</v>
      </c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>
        <v>0</v>
      </c>
      <c r="BB496" s="19">
        <v>0</v>
      </c>
      <c r="BC496" s="19"/>
      <c r="BD496" s="19"/>
      <c r="BE496" s="19"/>
      <c r="BF496" s="19"/>
      <c r="BG496" s="16">
        <f t="shared" si="28"/>
        <v>18028</v>
      </c>
      <c r="BH496" s="16">
        <f t="shared" si="28"/>
        <v>0</v>
      </c>
      <c r="BI496" s="132">
        <f t="shared" si="29"/>
        <v>18028</v>
      </c>
      <c r="BJ496" s="132">
        <f t="shared" si="30"/>
        <v>0</v>
      </c>
      <c r="BK496" s="105">
        <f t="shared" si="31"/>
        <v>0</v>
      </c>
      <c r="BL496" s="106"/>
      <c r="BM496" s="105"/>
      <c r="BN496" s="106"/>
    </row>
    <row r="497" spans="1:66" x14ac:dyDescent="0.3">
      <c r="A497" s="26">
        <v>76.151699999999991</v>
      </c>
      <c r="B497" s="107" t="s">
        <v>1510</v>
      </c>
      <c r="C497" s="19"/>
      <c r="D497" s="19"/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19"/>
      <c r="P497" s="19"/>
      <c r="Q497" s="108">
        <v>0</v>
      </c>
      <c r="R497" s="108">
        <v>0</v>
      </c>
      <c r="S497" s="19">
        <v>0</v>
      </c>
      <c r="T497" s="19">
        <v>0</v>
      </c>
      <c r="U497" s="19"/>
      <c r="V497" s="19"/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0</v>
      </c>
      <c r="AE497" s="19">
        <v>0</v>
      </c>
      <c r="AF497" s="19">
        <v>0</v>
      </c>
      <c r="AG497" s="19">
        <v>0</v>
      </c>
      <c r="AH497" s="19">
        <v>0</v>
      </c>
      <c r="AI497" s="21">
        <v>164365</v>
      </c>
      <c r="AJ497" s="21">
        <v>0</v>
      </c>
      <c r="AK497" s="19">
        <v>0</v>
      </c>
      <c r="AL497" s="19">
        <v>0</v>
      </c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>
        <v>9722548</v>
      </c>
      <c r="AX497" s="19"/>
      <c r="AY497" s="19"/>
      <c r="AZ497" s="19"/>
      <c r="BA497" s="19">
        <v>0</v>
      </c>
      <c r="BB497" s="19">
        <v>0</v>
      </c>
      <c r="BC497" s="19"/>
      <c r="BD497" s="19"/>
      <c r="BE497" s="19"/>
      <c r="BF497" s="19"/>
      <c r="BG497" s="16">
        <f t="shared" si="28"/>
        <v>9886913</v>
      </c>
      <c r="BH497" s="16">
        <f t="shared" si="28"/>
        <v>0</v>
      </c>
      <c r="BI497" s="132">
        <f t="shared" si="29"/>
        <v>9886913</v>
      </c>
      <c r="BJ497" s="132">
        <f t="shared" si="30"/>
        <v>0</v>
      </c>
      <c r="BK497" s="105">
        <f t="shared" si="31"/>
        <v>0</v>
      </c>
      <c r="BL497" s="106"/>
      <c r="BM497" s="105"/>
      <c r="BN497" s="106"/>
    </row>
    <row r="498" spans="1:66" x14ac:dyDescent="0.3">
      <c r="A498" s="26">
        <v>76.152699999999996</v>
      </c>
      <c r="B498" s="107" t="s">
        <v>1511</v>
      </c>
      <c r="C498" s="19">
        <v>6950</v>
      </c>
      <c r="D498" s="19">
        <v>0</v>
      </c>
      <c r="E498" s="19">
        <v>0</v>
      </c>
      <c r="F498" s="19">
        <v>0</v>
      </c>
      <c r="G498" s="19">
        <v>0</v>
      </c>
      <c r="H498" s="19">
        <v>0</v>
      </c>
      <c r="I498" s="19">
        <v>0</v>
      </c>
      <c r="J498" s="19">
        <v>0</v>
      </c>
      <c r="K498" s="19">
        <v>0</v>
      </c>
      <c r="L498" s="19">
        <v>0</v>
      </c>
      <c r="M498" s="19">
        <v>0</v>
      </c>
      <c r="N498" s="19">
        <v>0</v>
      </c>
      <c r="O498" s="20">
        <v>2100</v>
      </c>
      <c r="P498" s="21"/>
      <c r="Q498" s="109">
        <v>8900</v>
      </c>
      <c r="R498" s="108">
        <v>0</v>
      </c>
      <c r="S498" s="19">
        <v>0</v>
      </c>
      <c r="T498" s="19">
        <v>0</v>
      </c>
      <c r="U498" s="19">
        <v>8885</v>
      </c>
      <c r="V498" s="19"/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0</v>
      </c>
      <c r="AE498" s="19">
        <v>2040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20">
        <v>2899</v>
      </c>
      <c r="AL498" s="21">
        <v>0</v>
      </c>
      <c r="AM498" s="19"/>
      <c r="AN498" s="19"/>
      <c r="AO498" s="19">
        <v>7039</v>
      </c>
      <c r="AP498" s="19"/>
      <c r="AQ498" s="20">
        <v>9260</v>
      </c>
      <c r="AR498" s="21">
        <v>0</v>
      </c>
      <c r="AS498" s="20">
        <v>3916</v>
      </c>
      <c r="AT498" s="19"/>
      <c r="AU498" s="19">
        <v>4851</v>
      </c>
      <c r="AV498" s="19">
        <v>0</v>
      </c>
      <c r="AW498" s="19">
        <v>26894</v>
      </c>
      <c r="AX498" s="19"/>
      <c r="AY498" s="19"/>
      <c r="AZ498" s="19"/>
      <c r="BA498" s="19">
        <v>0</v>
      </c>
      <c r="BB498" s="19">
        <v>0</v>
      </c>
      <c r="BC498" s="19"/>
      <c r="BD498" s="19"/>
      <c r="BE498" s="19"/>
      <c r="BF498" s="19"/>
      <c r="BG498" s="16">
        <f t="shared" si="28"/>
        <v>83734</v>
      </c>
      <c r="BH498" s="16">
        <f t="shared" si="28"/>
        <v>0</v>
      </c>
      <c r="BI498" s="132">
        <f t="shared" si="29"/>
        <v>83734</v>
      </c>
      <c r="BJ498" s="132">
        <f t="shared" si="30"/>
        <v>0</v>
      </c>
      <c r="BK498" s="105">
        <f t="shared" si="31"/>
        <v>0</v>
      </c>
      <c r="BL498" s="106"/>
      <c r="BM498" s="105"/>
      <c r="BN498" s="106"/>
    </row>
    <row r="499" spans="1:66" x14ac:dyDescent="0.3">
      <c r="A499" s="26">
        <v>76.153700000000001</v>
      </c>
      <c r="B499" s="107" t="s">
        <v>1512</v>
      </c>
      <c r="C499" s="19">
        <v>1865291</v>
      </c>
      <c r="D499" s="19">
        <v>0</v>
      </c>
      <c r="E499" s="20">
        <v>689432</v>
      </c>
      <c r="F499" s="21">
        <v>0</v>
      </c>
      <c r="G499" s="19">
        <v>537131</v>
      </c>
      <c r="H499" s="19">
        <v>0</v>
      </c>
      <c r="I499" s="19">
        <v>537131</v>
      </c>
      <c r="J499" s="19">
        <v>0</v>
      </c>
      <c r="K499" s="19">
        <v>123684</v>
      </c>
      <c r="L499" s="19">
        <v>0</v>
      </c>
      <c r="M499" s="20">
        <v>410561</v>
      </c>
      <c r="N499" s="21">
        <v>0</v>
      </c>
      <c r="O499" s="20">
        <v>473277</v>
      </c>
      <c r="P499" s="21"/>
      <c r="Q499" s="109">
        <v>520735</v>
      </c>
      <c r="R499" s="108">
        <v>0</v>
      </c>
      <c r="S499" s="20">
        <v>952456</v>
      </c>
      <c r="T499" s="24">
        <v>0</v>
      </c>
      <c r="U499" s="19">
        <v>262734</v>
      </c>
      <c r="V499" s="19"/>
      <c r="W499" s="20">
        <v>316214</v>
      </c>
      <c r="X499" s="21">
        <v>0</v>
      </c>
      <c r="Y499" s="19">
        <v>140785</v>
      </c>
      <c r="Z499" s="19">
        <v>0</v>
      </c>
      <c r="AA499" s="21">
        <v>169046</v>
      </c>
      <c r="AB499" s="21">
        <v>0</v>
      </c>
      <c r="AC499" s="20">
        <v>833873</v>
      </c>
      <c r="AD499" s="21">
        <v>0</v>
      </c>
      <c r="AE499" s="19">
        <v>202556</v>
      </c>
      <c r="AF499" s="19">
        <v>0</v>
      </c>
      <c r="AG499" s="20">
        <v>231010</v>
      </c>
      <c r="AH499" s="21">
        <v>0</v>
      </c>
      <c r="AI499" s="21">
        <v>288449</v>
      </c>
      <c r="AJ499" s="21">
        <v>0</v>
      </c>
      <c r="AK499" s="20">
        <v>204064</v>
      </c>
      <c r="AL499" s="21">
        <v>0</v>
      </c>
      <c r="AM499" s="19">
        <v>546332</v>
      </c>
      <c r="AN499" s="19"/>
      <c r="AO499" s="19">
        <v>80698</v>
      </c>
      <c r="AP499" s="19"/>
      <c r="AQ499" s="20">
        <v>94125</v>
      </c>
      <c r="AR499" s="21">
        <v>0</v>
      </c>
      <c r="AS499" s="20">
        <v>88637</v>
      </c>
      <c r="AT499" s="19"/>
      <c r="AU499" s="19">
        <v>94755</v>
      </c>
      <c r="AV499" s="19">
        <v>0</v>
      </c>
      <c r="AW499" s="19">
        <v>834327</v>
      </c>
      <c r="AX499" s="19"/>
      <c r="AY499" s="19"/>
      <c r="AZ499" s="19"/>
      <c r="BA499" s="19">
        <v>0</v>
      </c>
      <c r="BB499" s="19">
        <v>0</v>
      </c>
      <c r="BC499" s="19"/>
      <c r="BD499" s="19"/>
      <c r="BE499" s="19"/>
      <c r="BF499" s="19"/>
      <c r="BG499" s="16">
        <f t="shared" si="28"/>
        <v>10497303</v>
      </c>
      <c r="BH499" s="16">
        <f t="shared" si="28"/>
        <v>0</v>
      </c>
      <c r="BI499" s="132">
        <f t="shared" si="29"/>
        <v>10497303</v>
      </c>
      <c r="BJ499" s="132">
        <f t="shared" si="30"/>
        <v>0</v>
      </c>
      <c r="BK499" s="105">
        <f t="shared" si="31"/>
        <v>169046</v>
      </c>
      <c r="BL499" s="106"/>
      <c r="BM499" s="105"/>
      <c r="BN499" s="106"/>
    </row>
    <row r="500" spans="1:66" x14ac:dyDescent="0.3">
      <c r="A500" s="26">
        <v>76.153800000000004</v>
      </c>
      <c r="B500" s="107" t="s">
        <v>1513</v>
      </c>
      <c r="C500" s="19"/>
      <c r="D500" s="19"/>
      <c r="E500" s="20">
        <v>695416</v>
      </c>
      <c r="F500" s="21">
        <v>0</v>
      </c>
      <c r="G500" s="19">
        <v>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/>
      <c r="P500" s="19"/>
      <c r="Q500" s="108">
        <v>0</v>
      </c>
      <c r="R500" s="108">
        <v>0</v>
      </c>
      <c r="S500" s="19">
        <v>0</v>
      </c>
      <c r="T500" s="19">
        <v>0</v>
      </c>
      <c r="U500" s="19"/>
      <c r="V500" s="19"/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0</v>
      </c>
      <c r="AE500" s="19">
        <v>0</v>
      </c>
      <c r="AF500" s="19">
        <v>0</v>
      </c>
      <c r="AG500" s="19">
        <v>0</v>
      </c>
      <c r="AH500" s="19">
        <v>0</v>
      </c>
      <c r="AI500" s="19">
        <v>0</v>
      </c>
      <c r="AJ500" s="19">
        <v>0</v>
      </c>
      <c r="AK500" s="19">
        <v>0</v>
      </c>
      <c r="AL500" s="19">
        <v>0</v>
      </c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>
        <v>0</v>
      </c>
      <c r="BB500" s="19">
        <v>0</v>
      </c>
      <c r="BC500" s="19"/>
      <c r="BD500" s="19"/>
      <c r="BE500" s="19"/>
      <c r="BF500" s="19"/>
      <c r="BG500" s="16">
        <f t="shared" si="28"/>
        <v>695416</v>
      </c>
      <c r="BH500" s="16">
        <f t="shared" si="28"/>
        <v>0</v>
      </c>
      <c r="BI500" s="132">
        <f t="shared" si="29"/>
        <v>695416</v>
      </c>
      <c r="BJ500" s="132">
        <f t="shared" si="30"/>
        <v>0</v>
      </c>
      <c r="BK500" s="105">
        <f t="shared" si="31"/>
        <v>0</v>
      </c>
      <c r="BL500" s="106"/>
      <c r="BM500" s="105"/>
      <c r="BN500" s="106"/>
    </row>
    <row r="501" spans="1:66" x14ac:dyDescent="0.3">
      <c r="A501" s="26">
        <v>76.154700000000005</v>
      </c>
      <c r="B501" s="107" t="s">
        <v>1514</v>
      </c>
      <c r="C501" s="19"/>
      <c r="D501" s="19"/>
      <c r="E501" s="19">
        <v>0</v>
      </c>
      <c r="F501" s="19">
        <v>0</v>
      </c>
      <c r="G501" s="19">
        <v>0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19"/>
      <c r="P501" s="19"/>
      <c r="Q501" s="108">
        <v>0</v>
      </c>
      <c r="R501" s="108">
        <v>0</v>
      </c>
      <c r="S501" s="19">
        <v>0</v>
      </c>
      <c r="T501" s="19">
        <v>0</v>
      </c>
      <c r="U501" s="19"/>
      <c r="V501" s="19"/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0</v>
      </c>
      <c r="AE501" s="19">
        <v>0</v>
      </c>
      <c r="AF501" s="19">
        <v>0</v>
      </c>
      <c r="AG501" s="19">
        <v>0</v>
      </c>
      <c r="AH501" s="19">
        <v>0</v>
      </c>
      <c r="AI501" s="19">
        <v>0</v>
      </c>
      <c r="AJ501" s="19">
        <v>0</v>
      </c>
      <c r="AK501" s="19">
        <v>0</v>
      </c>
      <c r="AL501" s="19">
        <v>0</v>
      </c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>
        <v>0</v>
      </c>
      <c r="BB501" s="19">
        <v>0</v>
      </c>
      <c r="BC501" s="19"/>
      <c r="BD501" s="19"/>
      <c r="BE501" s="19"/>
      <c r="BF501" s="19"/>
      <c r="BG501" s="16">
        <f t="shared" si="28"/>
        <v>0</v>
      </c>
      <c r="BH501" s="16">
        <f t="shared" si="28"/>
        <v>0</v>
      </c>
      <c r="BI501" s="132">
        <f t="shared" si="29"/>
        <v>0</v>
      </c>
      <c r="BJ501" s="132">
        <f t="shared" si="30"/>
        <v>0</v>
      </c>
      <c r="BK501" s="105">
        <f t="shared" si="31"/>
        <v>0</v>
      </c>
      <c r="BL501" s="106"/>
      <c r="BM501" s="105"/>
      <c r="BN501" s="106"/>
    </row>
    <row r="502" spans="1:66" x14ac:dyDescent="0.3">
      <c r="A502" s="26">
        <v>76.155699999999996</v>
      </c>
      <c r="B502" s="107" t="s">
        <v>1515</v>
      </c>
      <c r="C502" s="19">
        <v>276082</v>
      </c>
      <c r="D502" s="19">
        <v>0</v>
      </c>
      <c r="E502" s="20">
        <v>71390</v>
      </c>
      <c r="F502" s="21">
        <v>0</v>
      </c>
      <c r="G502" s="19">
        <v>0</v>
      </c>
      <c r="H502" s="19">
        <v>0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19"/>
      <c r="P502" s="19"/>
      <c r="Q502" s="108">
        <v>0</v>
      </c>
      <c r="R502" s="108">
        <v>0</v>
      </c>
      <c r="S502" s="19">
        <v>0</v>
      </c>
      <c r="T502" s="19">
        <v>0</v>
      </c>
      <c r="U502" s="19">
        <v>8282</v>
      </c>
      <c r="V502" s="19"/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0</v>
      </c>
      <c r="AE502" s="19">
        <v>0</v>
      </c>
      <c r="AF502" s="19">
        <v>0</v>
      </c>
      <c r="AG502" s="20">
        <v>69685</v>
      </c>
      <c r="AH502" s="21">
        <v>0</v>
      </c>
      <c r="AI502" s="19">
        <v>0</v>
      </c>
      <c r="AJ502" s="19">
        <v>0</v>
      </c>
      <c r="AK502" s="19">
        <v>0</v>
      </c>
      <c r="AL502" s="19">
        <v>0</v>
      </c>
      <c r="AM502" s="19"/>
      <c r="AN502" s="19"/>
      <c r="AO502" s="19">
        <v>430753</v>
      </c>
      <c r="AP502" s="19"/>
      <c r="AQ502" s="19"/>
      <c r="AR502" s="19"/>
      <c r="AS502" s="19"/>
      <c r="AT502" s="19"/>
      <c r="AU502" s="19"/>
      <c r="AV502" s="19"/>
      <c r="AW502" s="19">
        <v>347868</v>
      </c>
      <c r="AX502" s="19"/>
      <c r="AY502" s="19"/>
      <c r="AZ502" s="19"/>
      <c r="BA502" s="19">
        <v>0</v>
      </c>
      <c r="BB502" s="19">
        <v>0</v>
      </c>
      <c r="BC502" s="19"/>
      <c r="BD502" s="19"/>
      <c r="BE502" s="19"/>
      <c r="BF502" s="19"/>
      <c r="BG502" s="16">
        <f t="shared" si="28"/>
        <v>1204060</v>
      </c>
      <c r="BH502" s="16">
        <f t="shared" si="28"/>
        <v>0</v>
      </c>
      <c r="BI502" s="132">
        <f t="shared" si="29"/>
        <v>1204060</v>
      </c>
      <c r="BJ502" s="132">
        <f t="shared" si="30"/>
        <v>0</v>
      </c>
      <c r="BK502" s="105">
        <f t="shared" si="31"/>
        <v>0</v>
      </c>
      <c r="BL502" s="106"/>
      <c r="BM502" s="105"/>
      <c r="BN502" s="106"/>
    </row>
    <row r="503" spans="1:66" x14ac:dyDescent="0.3">
      <c r="A503" s="26">
        <v>76.156700000000001</v>
      </c>
      <c r="B503" s="107" t="s">
        <v>1516</v>
      </c>
      <c r="C503" s="19">
        <v>509405</v>
      </c>
      <c r="D503" s="19">
        <v>0</v>
      </c>
      <c r="E503" s="19">
        <v>0</v>
      </c>
      <c r="F503" s="19">
        <v>0</v>
      </c>
      <c r="G503" s="19">
        <v>6110</v>
      </c>
      <c r="H503" s="19">
        <v>0</v>
      </c>
      <c r="I503" s="19">
        <v>6110</v>
      </c>
      <c r="J503" s="19">
        <v>0</v>
      </c>
      <c r="K503" s="19">
        <v>0</v>
      </c>
      <c r="L503" s="19">
        <v>0</v>
      </c>
      <c r="M503" s="20">
        <v>28344</v>
      </c>
      <c r="N503" s="21">
        <v>0</v>
      </c>
      <c r="O503" s="20">
        <v>5875</v>
      </c>
      <c r="P503" s="21"/>
      <c r="Q503" s="109">
        <v>62637</v>
      </c>
      <c r="R503" s="108">
        <v>0</v>
      </c>
      <c r="S503" s="19">
        <v>0</v>
      </c>
      <c r="T503" s="19">
        <v>0</v>
      </c>
      <c r="U503" s="19">
        <v>144658</v>
      </c>
      <c r="V503" s="19"/>
      <c r="W503" s="20">
        <v>1020</v>
      </c>
      <c r="X503" s="21">
        <v>0</v>
      </c>
      <c r="Y503" s="19">
        <v>52530</v>
      </c>
      <c r="Z503" s="19">
        <v>0</v>
      </c>
      <c r="AA503" s="21">
        <v>8348</v>
      </c>
      <c r="AB503" s="21">
        <v>0</v>
      </c>
      <c r="AC503" s="20">
        <v>38713</v>
      </c>
      <c r="AD503" s="21">
        <v>0</v>
      </c>
      <c r="AE503" s="19">
        <v>30071</v>
      </c>
      <c r="AF503" s="19">
        <v>0</v>
      </c>
      <c r="AG503" s="20">
        <v>182419</v>
      </c>
      <c r="AH503" s="21">
        <v>0</v>
      </c>
      <c r="AI503" s="21">
        <v>44779</v>
      </c>
      <c r="AJ503" s="21">
        <v>0</v>
      </c>
      <c r="AK503" s="20">
        <v>24517</v>
      </c>
      <c r="AL503" s="21">
        <v>0</v>
      </c>
      <c r="AM503" s="19">
        <v>101063</v>
      </c>
      <c r="AN503" s="19"/>
      <c r="AO503" s="19">
        <v>60912</v>
      </c>
      <c r="AP503" s="19"/>
      <c r="AQ503" s="20">
        <v>50770</v>
      </c>
      <c r="AR503" s="21">
        <v>0</v>
      </c>
      <c r="AS503" s="20">
        <v>63029</v>
      </c>
      <c r="AT503" s="19"/>
      <c r="AU503" s="19">
        <v>1150</v>
      </c>
      <c r="AV503" s="19">
        <v>0</v>
      </c>
      <c r="AW503" s="19">
        <v>51618</v>
      </c>
      <c r="AX503" s="19"/>
      <c r="AY503" s="19"/>
      <c r="AZ503" s="19"/>
      <c r="BA503" s="19">
        <v>0</v>
      </c>
      <c r="BB503" s="19">
        <v>0</v>
      </c>
      <c r="BC503" s="19"/>
      <c r="BD503" s="19"/>
      <c r="BE503" s="19"/>
      <c r="BF503" s="19"/>
      <c r="BG503" s="16">
        <f t="shared" si="28"/>
        <v>1474078</v>
      </c>
      <c r="BH503" s="16">
        <f t="shared" si="28"/>
        <v>0</v>
      </c>
      <c r="BI503" s="132">
        <f t="shared" si="29"/>
        <v>1474078</v>
      </c>
      <c r="BJ503" s="132">
        <f t="shared" si="30"/>
        <v>0</v>
      </c>
      <c r="BK503" s="105">
        <f t="shared" si="31"/>
        <v>8348</v>
      </c>
      <c r="BL503" s="106"/>
      <c r="BM503" s="105"/>
      <c r="BN503" s="106"/>
    </row>
    <row r="504" spans="1:66" x14ac:dyDescent="0.3">
      <c r="A504" s="134">
        <v>76.157700000000006</v>
      </c>
      <c r="B504" s="107" t="s">
        <v>1517</v>
      </c>
      <c r="C504" s="19"/>
      <c r="D504" s="19"/>
      <c r="E504" s="19">
        <v>0</v>
      </c>
      <c r="F504" s="19">
        <v>0</v>
      </c>
      <c r="G504" s="19">
        <v>0</v>
      </c>
      <c r="H504" s="19">
        <v>0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19"/>
      <c r="P504" s="19"/>
      <c r="Q504" s="108">
        <v>0</v>
      </c>
      <c r="R504" s="108">
        <v>0</v>
      </c>
      <c r="S504" s="19">
        <v>0</v>
      </c>
      <c r="T504" s="19">
        <v>0</v>
      </c>
      <c r="U504" s="19"/>
      <c r="V504" s="19"/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0</v>
      </c>
      <c r="AE504" s="19">
        <v>0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>
        <v>0</v>
      </c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>
        <v>1900000</v>
      </c>
      <c r="AX504" s="19"/>
      <c r="AY504" s="19"/>
      <c r="AZ504" s="19"/>
      <c r="BA504" s="19">
        <v>0</v>
      </c>
      <c r="BB504" s="19">
        <v>0</v>
      </c>
      <c r="BC504" s="19"/>
      <c r="BD504" s="19"/>
      <c r="BE504" s="19"/>
      <c r="BF504" s="19"/>
      <c r="BG504" s="16">
        <f t="shared" si="28"/>
        <v>1900000</v>
      </c>
      <c r="BH504" s="16">
        <f t="shared" si="28"/>
        <v>0</v>
      </c>
      <c r="BI504" s="132">
        <f t="shared" si="29"/>
        <v>1900000</v>
      </c>
      <c r="BJ504" s="132">
        <f t="shared" si="30"/>
        <v>0</v>
      </c>
      <c r="BK504" s="105">
        <f t="shared" si="31"/>
        <v>0</v>
      </c>
      <c r="BL504" s="106"/>
      <c r="BM504" s="105"/>
      <c r="BN504" s="106"/>
    </row>
    <row r="505" spans="1:66" x14ac:dyDescent="0.3">
      <c r="A505" s="134">
        <v>76.158699999999996</v>
      </c>
      <c r="B505" s="107" t="s">
        <v>1518</v>
      </c>
      <c r="C505" s="19">
        <v>785405.02000000014</v>
      </c>
      <c r="D505" s="19">
        <v>0</v>
      </c>
      <c r="E505" s="20">
        <v>4493954.3500000006</v>
      </c>
      <c r="F505" s="21">
        <v>0</v>
      </c>
      <c r="G505" s="19">
        <v>1087195</v>
      </c>
      <c r="H505" s="19">
        <v>0</v>
      </c>
      <c r="I505" s="19">
        <v>1087195</v>
      </c>
      <c r="J505" s="19">
        <v>0</v>
      </c>
      <c r="K505" s="19">
        <v>81082.48</v>
      </c>
      <c r="L505" s="19">
        <v>0</v>
      </c>
      <c r="M505" s="20">
        <v>422990</v>
      </c>
      <c r="N505" s="21">
        <v>0</v>
      </c>
      <c r="O505" s="20">
        <v>320300.19999999995</v>
      </c>
      <c r="P505" s="21"/>
      <c r="Q505" s="109">
        <v>835315.71999999986</v>
      </c>
      <c r="R505" s="108">
        <v>0</v>
      </c>
      <c r="S505" s="20">
        <v>977034.07</v>
      </c>
      <c r="T505" s="24">
        <v>0</v>
      </c>
      <c r="U505" s="19">
        <v>280832</v>
      </c>
      <c r="V505" s="19"/>
      <c r="W505" s="20">
        <v>163732.78999999998</v>
      </c>
      <c r="X505" s="21">
        <v>0</v>
      </c>
      <c r="Y505" s="19">
        <v>129138.56999999999</v>
      </c>
      <c r="Z505" s="19">
        <v>0</v>
      </c>
      <c r="AA505" s="21">
        <v>232530.43</v>
      </c>
      <c r="AB505" s="21">
        <v>0</v>
      </c>
      <c r="AC505" s="20">
        <v>657847.68999999994</v>
      </c>
      <c r="AD505" s="21">
        <v>0</v>
      </c>
      <c r="AE505" s="19">
        <v>344210.88</v>
      </c>
      <c r="AF505" s="19">
        <v>0</v>
      </c>
      <c r="AG505" s="20">
        <v>195332.93999999997</v>
      </c>
      <c r="AH505" s="21">
        <v>0</v>
      </c>
      <c r="AI505" s="21">
        <v>220117.37</v>
      </c>
      <c r="AJ505" s="21">
        <v>0</v>
      </c>
      <c r="AK505" s="20">
        <v>285428.49</v>
      </c>
      <c r="AL505" s="21">
        <v>0</v>
      </c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>
        <v>40907</v>
      </c>
      <c r="AX505" s="19"/>
      <c r="AY505" s="19"/>
      <c r="AZ505" s="19"/>
      <c r="BA505" s="19">
        <v>0</v>
      </c>
      <c r="BB505" s="19">
        <v>0</v>
      </c>
      <c r="BC505" s="19"/>
      <c r="BD505" s="19"/>
      <c r="BE505" s="19"/>
      <c r="BF505" s="19"/>
      <c r="BG505" s="16">
        <f t="shared" si="28"/>
        <v>12640550</v>
      </c>
      <c r="BH505" s="16">
        <f t="shared" si="28"/>
        <v>0</v>
      </c>
      <c r="BI505" s="132">
        <f t="shared" si="29"/>
        <v>12640550</v>
      </c>
      <c r="BJ505" s="132">
        <f t="shared" si="30"/>
        <v>0</v>
      </c>
      <c r="BK505" s="105">
        <f t="shared" si="31"/>
        <v>232530.43</v>
      </c>
      <c r="BL505" s="106"/>
      <c r="BM505" s="105"/>
      <c r="BN505" s="106"/>
    </row>
    <row r="506" spans="1:66" ht="47.25" x14ac:dyDescent="0.3">
      <c r="A506" s="26">
        <v>76.159700000000001</v>
      </c>
      <c r="B506" s="107" t="s">
        <v>1519</v>
      </c>
      <c r="C506" s="19"/>
      <c r="D506" s="19"/>
      <c r="E506" s="19">
        <v>0</v>
      </c>
      <c r="F506" s="19">
        <v>0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19"/>
      <c r="P506" s="19"/>
      <c r="Q506" s="108">
        <v>0</v>
      </c>
      <c r="R506" s="108">
        <v>0</v>
      </c>
      <c r="S506" s="19">
        <v>0</v>
      </c>
      <c r="T506" s="19">
        <v>0</v>
      </c>
      <c r="U506" s="19"/>
      <c r="V506" s="19"/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>
        <v>2036258</v>
      </c>
      <c r="AZ506" s="19"/>
      <c r="BA506" s="19">
        <v>0</v>
      </c>
      <c r="BB506" s="19">
        <v>0</v>
      </c>
      <c r="BC506" s="19"/>
      <c r="BD506" s="19"/>
      <c r="BE506" s="19"/>
      <c r="BF506" s="19"/>
      <c r="BG506" s="16">
        <f t="shared" si="28"/>
        <v>2036258</v>
      </c>
      <c r="BH506" s="16">
        <f t="shared" si="28"/>
        <v>0</v>
      </c>
      <c r="BI506" s="132">
        <f t="shared" si="29"/>
        <v>2036258</v>
      </c>
      <c r="BJ506" s="132">
        <f t="shared" si="30"/>
        <v>0</v>
      </c>
      <c r="BK506" s="105">
        <f t="shared" si="31"/>
        <v>0</v>
      </c>
      <c r="BL506" s="106"/>
      <c r="BM506" s="105"/>
      <c r="BN506" s="106"/>
    </row>
    <row r="507" spans="1:66" x14ac:dyDescent="0.3">
      <c r="A507" s="26">
        <v>76.160699999999991</v>
      </c>
      <c r="B507" s="107" t="s">
        <v>1520</v>
      </c>
      <c r="C507" s="19">
        <v>1490</v>
      </c>
      <c r="D507" s="19">
        <v>0</v>
      </c>
      <c r="E507" s="20">
        <v>0</v>
      </c>
      <c r="F507" s="21">
        <v>600546</v>
      </c>
      <c r="G507" s="19">
        <v>21805</v>
      </c>
      <c r="H507" s="19">
        <v>0</v>
      </c>
      <c r="I507" s="19">
        <v>21805</v>
      </c>
      <c r="J507" s="19">
        <v>0</v>
      </c>
      <c r="K507" s="19">
        <v>500</v>
      </c>
      <c r="L507" s="19">
        <v>0</v>
      </c>
      <c r="M507" s="19">
        <v>0</v>
      </c>
      <c r="N507" s="19">
        <v>0</v>
      </c>
      <c r="O507" s="19"/>
      <c r="P507" s="19"/>
      <c r="Q507" s="108">
        <v>0</v>
      </c>
      <c r="R507" s="108">
        <v>0</v>
      </c>
      <c r="S507" s="20">
        <v>160384</v>
      </c>
      <c r="T507" s="24">
        <v>0</v>
      </c>
      <c r="U507" s="19">
        <v>23220</v>
      </c>
      <c r="V507" s="19"/>
      <c r="W507" s="20">
        <v>35280</v>
      </c>
      <c r="X507" s="21">
        <v>0</v>
      </c>
      <c r="Y507" s="19">
        <v>0</v>
      </c>
      <c r="Z507" s="19">
        <v>0</v>
      </c>
      <c r="AA507" s="21">
        <v>1560</v>
      </c>
      <c r="AB507" s="21">
        <v>0</v>
      </c>
      <c r="AC507" s="19">
        <v>0</v>
      </c>
      <c r="AD507" s="19">
        <v>0</v>
      </c>
      <c r="AE507" s="19">
        <v>0</v>
      </c>
      <c r="AF507" s="19">
        <v>0</v>
      </c>
      <c r="AG507" s="20">
        <v>16460</v>
      </c>
      <c r="AH507" s="21">
        <v>0</v>
      </c>
      <c r="AI507" s="19">
        <v>0</v>
      </c>
      <c r="AJ507" s="19">
        <v>0</v>
      </c>
      <c r="AK507" s="19">
        <v>0</v>
      </c>
      <c r="AL507" s="19">
        <v>0</v>
      </c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>
        <v>957</v>
      </c>
      <c r="AX507" s="19"/>
      <c r="AY507" s="19"/>
      <c r="AZ507" s="19"/>
      <c r="BA507" s="19">
        <v>0</v>
      </c>
      <c r="BB507" s="19">
        <v>0</v>
      </c>
      <c r="BC507" s="19"/>
      <c r="BD507" s="19"/>
      <c r="BE507" s="19"/>
      <c r="BF507" s="19"/>
      <c r="BG507" s="16">
        <f t="shared" si="28"/>
        <v>283461</v>
      </c>
      <c r="BH507" s="16">
        <f t="shared" si="28"/>
        <v>600546</v>
      </c>
      <c r="BI507" s="132">
        <f t="shared" si="29"/>
        <v>0</v>
      </c>
      <c r="BJ507" s="132">
        <f t="shared" si="30"/>
        <v>317085</v>
      </c>
      <c r="BK507" s="105">
        <f t="shared" si="31"/>
        <v>1560</v>
      </c>
      <c r="BL507" s="106"/>
      <c r="BM507" s="105"/>
      <c r="BN507" s="106"/>
    </row>
    <row r="508" spans="1:66" x14ac:dyDescent="0.3">
      <c r="A508" s="26">
        <v>76.162700000000001</v>
      </c>
      <c r="B508" s="107" t="s">
        <v>1521</v>
      </c>
      <c r="C508" s="19"/>
      <c r="D508" s="19"/>
      <c r="E508" s="19">
        <v>0</v>
      </c>
      <c r="F508" s="19">
        <v>0</v>
      </c>
      <c r="G508" s="19">
        <v>0</v>
      </c>
      <c r="H508" s="19">
        <v>0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19"/>
      <c r="P508" s="19"/>
      <c r="Q508" s="108">
        <v>0</v>
      </c>
      <c r="R508" s="108">
        <v>0</v>
      </c>
      <c r="S508" s="19">
        <v>0</v>
      </c>
      <c r="T508" s="19">
        <v>0</v>
      </c>
      <c r="U508" s="19"/>
      <c r="V508" s="19"/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>
        <v>0</v>
      </c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>
        <v>0</v>
      </c>
      <c r="BB508" s="19">
        <v>0</v>
      </c>
      <c r="BC508" s="19"/>
      <c r="BD508" s="19"/>
      <c r="BE508" s="19"/>
      <c r="BF508" s="19"/>
      <c r="BG508" s="16">
        <f t="shared" si="28"/>
        <v>0</v>
      </c>
      <c r="BH508" s="16">
        <f t="shared" si="28"/>
        <v>0</v>
      </c>
      <c r="BI508" s="132">
        <f t="shared" si="29"/>
        <v>0</v>
      </c>
      <c r="BJ508" s="132">
        <f t="shared" si="30"/>
        <v>0</v>
      </c>
      <c r="BK508" s="105">
        <f t="shared" si="31"/>
        <v>0</v>
      </c>
      <c r="BL508" s="106"/>
      <c r="BM508" s="105"/>
      <c r="BN508" s="106"/>
    </row>
    <row r="509" spans="1:66" x14ac:dyDescent="0.3">
      <c r="A509" s="26">
        <v>76.164699999999996</v>
      </c>
      <c r="B509" s="107" t="s">
        <v>1522</v>
      </c>
      <c r="C509" s="19"/>
      <c r="D509" s="19"/>
      <c r="E509" s="19">
        <v>0</v>
      </c>
      <c r="F509" s="19">
        <v>0</v>
      </c>
      <c r="G509" s="19">
        <v>0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19"/>
      <c r="P509" s="19"/>
      <c r="Q509" s="108">
        <v>0</v>
      </c>
      <c r="R509" s="108">
        <v>0</v>
      </c>
      <c r="S509" s="19">
        <v>0</v>
      </c>
      <c r="T509" s="19">
        <v>0</v>
      </c>
      <c r="U509" s="19"/>
      <c r="V509" s="19"/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E509" s="19">
        <v>0</v>
      </c>
      <c r="AF509" s="19">
        <v>0</v>
      </c>
      <c r="AG509" s="19">
        <v>0</v>
      </c>
      <c r="AH509" s="19">
        <v>0</v>
      </c>
      <c r="AI509" s="19">
        <v>0</v>
      </c>
      <c r="AJ509" s="19">
        <v>0</v>
      </c>
      <c r="AK509" s="19">
        <v>0</v>
      </c>
      <c r="AL509" s="19">
        <v>0</v>
      </c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>
        <v>0</v>
      </c>
      <c r="BB509" s="19">
        <v>0</v>
      </c>
      <c r="BC509" s="19"/>
      <c r="BD509" s="19"/>
      <c r="BE509" s="19"/>
      <c r="BF509" s="19"/>
      <c r="BG509" s="16">
        <f t="shared" si="28"/>
        <v>0</v>
      </c>
      <c r="BH509" s="16">
        <f t="shared" si="28"/>
        <v>0</v>
      </c>
      <c r="BI509" s="132">
        <f t="shared" si="29"/>
        <v>0</v>
      </c>
      <c r="BJ509" s="132">
        <f t="shared" si="30"/>
        <v>0</v>
      </c>
      <c r="BK509" s="105">
        <f t="shared" si="31"/>
        <v>0</v>
      </c>
      <c r="BL509" s="106"/>
      <c r="BM509" s="105"/>
      <c r="BN509" s="106"/>
    </row>
    <row r="510" spans="1:66" ht="31.5" x14ac:dyDescent="0.3">
      <c r="A510" s="26">
        <v>76.165700000000001</v>
      </c>
      <c r="B510" s="107" t="s">
        <v>1523</v>
      </c>
      <c r="C510" s="19"/>
      <c r="D510" s="19"/>
      <c r="E510" s="19">
        <v>0</v>
      </c>
      <c r="F510" s="19">
        <v>0</v>
      </c>
      <c r="G510" s="19">
        <v>0</v>
      </c>
      <c r="H510" s="19">
        <v>0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19"/>
      <c r="P510" s="19"/>
      <c r="Q510" s="108">
        <v>0</v>
      </c>
      <c r="R510" s="108">
        <v>0</v>
      </c>
      <c r="S510" s="19">
        <v>0</v>
      </c>
      <c r="T510" s="19">
        <v>0</v>
      </c>
      <c r="U510" s="19">
        <v>33686996</v>
      </c>
      <c r="V510" s="19"/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>
        <v>0</v>
      </c>
      <c r="BB510" s="19">
        <v>0</v>
      </c>
      <c r="BC510" s="19"/>
      <c r="BD510" s="19"/>
      <c r="BE510" s="19"/>
      <c r="BF510" s="19"/>
      <c r="BG510" s="16">
        <f t="shared" si="28"/>
        <v>33686996</v>
      </c>
      <c r="BH510" s="16">
        <f t="shared" si="28"/>
        <v>0</v>
      </c>
      <c r="BI510" s="16">
        <f t="shared" si="29"/>
        <v>33686996</v>
      </c>
      <c r="BJ510" s="16">
        <f t="shared" si="30"/>
        <v>0</v>
      </c>
      <c r="BK510" s="105">
        <f t="shared" si="31"/>
        <v>0</v>
      </c>
      <c r="BL510" s="106"/>
      <c r="BM510" s="105"/>
      <c r="BN510" s="106"/>
    </row>
    <row r="511" spans="1:66" ht="31.5" x14ac:dyDescent="0.3">
      <c r="A511" s="26">
        <v>76.170699999999997</v>
      </c>
      <c r="B511" s="107" t="s">
        <v>1524</v>
      </c>
      <c r="C511" s="19"/>
      <c r="D511" s="19"/>
      <c r="E511" s="19">
        <v>0</v>
      </c>
      <c r="F511" s="19">
        <v>0</v>
      </c>
      <c r="G511" s="19">
        <v>0</v>
      </c>
      <c r="H511" s="19">
        <v>0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19"/>
      <c r="P511" s="19"/>
      <c r="Q511" s="108">
        <v>0</v>
      </c>
      <c r="R511" s="108">
        <v>0</v>
      </c>
      <c r="S511" s="19">
        <v>0</v>
      </c>
      <c r="T511" s="19">
        <v>0</v>
      </c>
      <c r="U511" s="19"/>
      <c r="V511" s="19"/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0</v>
      </c>
      <c r="AE511" s="19">
        <v>0</v>
      </c>
      <c r="AF511" s="19">
        <v>0</v>
      </c>
      <c r="AG511" s="19">
        <v>0</v>
      </c>
      <c r="AH511" s="19">
        <v>0</v>
      </c>
      <c r="AI511" s="19">
        <v>0</v>
      </c>
      <c r="AJ511" s="19">
        <v>0</v>
      </c>
      <c r="AK511" s="19">
        <v>0</v>
      </c>
      <c r="AL511" s="19">
        <v>0</v>
      </c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>
        <v>586688</v>
      </c>
      <c r="AX511" s="19"/>
      <c r="AY511" s="19"/>
      <c r="AZ511" s="19"/>
      <c r="BA511" s="19">
        <v>0</v>
      </c>
      <c r="BB511" s="19">
        <v>0</v>
      </c>
      <c r="BC511" s="19"/>
      <c r="BD511" s="19"/>
      <c r="BE511" s="19"/>
      <c r="BF511" s="19"/>
      <c r="BG511" s="16">
        <f t="shared" si="28"/>
        <v>586688</v>
      </c>
      <c r="BH511" s="16">
        <f t="shared" si="28"/>
        <v>0</v>
      </c>
      <c r="BI511" s="132">
        <f t="shared" si="29"/>
        <v>586688</v>
      </c>
      <c r="BJ511" s="132">
        <f t="shared" si="30"/>
        <v>0</v>
      </c>
      <c r="BK511" s="105">
        <f t="shared" si="31"/>
        <v>0</v>
      </c>
      <c r="BL511" s="106"/>
      <c r="BM511" s="105"/>
      <c r="BN511" s="106"/>
    </row>
    <row r="512" spans="1:66" x14ac:dyDescent="0.3">
      <c r="A512" s="26">
        <v>76.171700000000001</v>
      </c>
      <c r="B512" s="107" t="s">
        <v>1525</v>
      </c>
      <c r="C512" s="19"/>
      <c r="D512" s="19"/>
      <c r="E512" s="19">
        <v>0</v>
      </c>
      <c r="F512" s="19">
        <v>0</v>
      </c>
      <c r="G512" s="19">
        <v>0</v>
      </c>
      <c r="H512" s="19">
        <v>0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19"/>
      <c r="P512" s="19"/>
      <c r="Q512" s="108">
        <v>0</v>
      </c>
      <c r="R512" s="108">
        <v>0</v>
      </c>
      <c r="S512" s="19">
        <v>0</v>
      </c>
      <c r="T512" s="19">
        <v>0</v>
      </c>
      <c r="U512" s="19"/>
      <c r="V512" s="19"/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>
        <v>0</v>
      </c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>
        <v>0</v>
      </c>
      <c r="BB512" s="19">
        <v>0</v>
      </c>
      <c r="BC512" s="19"/>
      <c r="BD512" s="19"/>
      <c r="BE512" s="19"/>
      <c r="BF512" s="19"/>
      <c r="BG512" s="16">
        <f t="shared" si="28"/>
        <v>0</v>
      </c>
      <c r="BH512" s="16">
        <f t="shared" si="28"/>
        <v>0</v>
      </c>
      <c r="BI512" s="132">
        <f t="shared" si="29"/>
        <v>0</v>
      </c>
      <c r="BJ512" s="132">
        <f t="shared" si="30"/>
        <v>0</v>
      </c>
      <c r="BK512" s="105">
        <f t="shared" si="31"/>
        <v>0</v>
      </c>
      <c r="BL512" s="106"/>
      <c r="BM512" s="105"/>
      <c r="BN512" s="106"/>
    </row>
    <row r="513" spans="1:66" x14ac:dyDescent="0.3">
      <c r="A513" s="26">
        <v>76.173699999999997</v>
      </c>
      <c r="B513" s="107" t="s">
        <v>1526</v>
      </c>
      <c r="C513" s="19"/>
      <c r="D513" s="19"/>
      <c r="E513" s="20">
        <v>768180</v>
      </c>
      <c r="F513" s="21">
        <v>0</v>
      </c>
      <c r="G513" s="19">
        <v>600664</v>
      </c>
      <c r="H513" s="19">
        <v>0</v>
      </c>
      <c r="I513" s="19">
        <v>600664</v>
      </c>
      <c r="J513" s="19">
        <v>0</v>
      </c>
      <c r="K513" s="19">
        <v>0</v>
      </c>
      <c r="L513" s="19">
        <v>0</v>
      </c>
      <c r="M513" s="19" t="s">
        <v>73</v>
      </c>
      <c r="N513" s="19" t="s">
        <v>73</v>
      </c>
      <c r="O513" s="19"/>
      <c r="P513" s="19"/>
      <c r="Q513" s="109">
        <v>920160</v>
      </c>
      <c r="R513" s="108">
        <v>0</v>
      </c>
      <c r="S513" s="19">
        <v>0</v>
      </c>
      <c r="T513" s="19">
        <v>0</v>
      </c>
      <c r="U513" s="19"/>
      <c r="V513" s="19"/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20">
        <v>1041166</v>
      </c>
      <c r="AD513" s="21">
        <v>0</v>
      </c>
      <c r="AE513" s="19">
        <v>0</v>
      </c>
      <c r="AF513" s="19">
        <v>0</v>
      </c>
      <c r="AG513" s="19">
        <v>0</v>
      </c>
      <c r="AH513" s="19">
        <v>0</v>
      </c>
      <c r="AI513" s="19">
        <v>0</v>
      </c>
      <c r="AJ513" s="19">
        <v>0</v>
      </c>
      <c r="AK513" s="20">
        <v>713310</v>
      </c>
      <c r="AL513" s="21">
        <v>0</v>
      </c>
      <c r="AM513" s="19">
        <v>658440</v>
      </c>
      <c r="AN513" s="19"/>
      <c r="AO513" s="19">
        <v>613030</v>
      </c>
      <c r="AP513" s="19"/>
      <c r="AQ513" s="20">
        <v>620770</v>
      </c>
      <c r="AR513" s="21">
        <v>0</v>
      </c>
      <c r="AS513" s="19"/>
      <c r="AT513" s="19"/>
      <c r="AU513" s="19">
        <v>774788</v>
      </c>
      <c r="AV513" s="19">
        <v>0</v>
      </c>
      <c r="AW513" s="19"/>
      <c r="AX513" s="19"/>
      <c r="AY513" s="19"/>
      <c r="AZ513" s="19"/>
      <c r="BA513" s="19">
        <v>0</v>
      </c>
      <c r="BB513" s="19">
        <v>0</v>
      </c>
      <c r="BC513" s="19"/>
      <c r="BD513" s="19"/>
      <c r="BE513" s="19"/>
      <c r="BF513" s="19"/>
      <c r="BG513" s="16">
        <f t="shared" si="28"/>
        <v>7311172</v>
      </c>
      <c r="BH513" s="16">
        <f t="shared" si="28"/>
        <v>0</v>
      </c>
      <c r="BI513" s="132">
        <f t="shared" si="29"/>
        <v>7311172</v>
      </c>
      <c r="BJ513" s="132">
        <f t="shared" si="30"/>
        <v>0</v>
      </c>
      <c r="BK513" s="105">
        <f t="shared" si="31"/>
        <v>0</v>
      </c>
      <c r="BL513" s="106"/>
      <c r="BM513" s="105"/>
      <c r="BN513" s="106"/>
    </row>
    <row r="514" spans="1:66" x14ac:dyDescent="0.3">
      <c r="A514" s="26">
        <v>76.190699999999993</v>
      </c>
      <c r="B514" s="107" t="s">
        <v>1527</v>
      </c>
      <c r="C514" s="19">
        <v>517294</v>
      </c>
      <c r="D514" s="19">
        <v>0</v>
      </c>
      <c r="E514" s="20">
        <v>316135</v>
      </c>
      <c r="F514" s="21">
        <v>0</v>
      </c>
      <c r="G514" s="19">
        <v>159807</v>
      </c>
      <c r="H514" s="19">
        <v>0</v>
      </c>
      <c r="I514" s="19">
        <v>159807</v>
      </c>
      <c r="J514" s="19">
        <v>0</v>
      </c>
      <c r="K514" s="19">
        <v>7959</v>
      </c>
      <c r="L514" s="19">
        <v>0</v>
      </c>
      <c r="M514" s="20">
        <v>302499</v>
      </c>
      <c r="N514" s="21">
        <v>0</v>
      </c>
      <c r="O514" s="25">
        <v>90372</v>
      </c>
      <c r="P514" s="21"/>
      <c r="Q514" s="109">
        <v>189793</v>
      </c>
      <c r="R514" s="108">
        <v>0</v>
      </c>
      <c r="S514" s="20">
        <v>675318</v>
      </c>
      <c r="T514" s="24">
        <v>0</v>
      </c>
      <c r="U514" s="19">
        <v>231160</v>
      </c>
      <c r="V514" s="19"/>
      <c r="W514" s="20">
        <v>77737.600000000006</v>
      </c>
      <c r="X514" s="21">
        <v>0</v>
      </c>
      <c r="Y514" s="19">
        <v>143841</v>
      </c>
      <c r="Z514" s="19">
        <v>0</v>
      </c>
      <c r="AA514" s="21">
        <v>68193</v>
      </c>
      <c r="AB514" s="21">
        <v>0</v>
      </c>
      <c r="AC514" s="20">
        <v>241968</v>
      </c>
      <c r="AD514" s="21">
        <v>0</v>
      </c>
      <c r="AE514" s="19">
        <v>229231</v>
      </c>
      <c r="AF514" s="19">
        <v>0</v>
      </c>
      <c r="AG514" s="20">
        <v>134130</v>
      </c>
      <c r="AH514" s="21">
        <v>0</v>
      </c>
      <c r="AI514" s="21">
        <v>189830</v>
      </c>
      <c r="AJ514" s="21">
        <v>0</v>
      </c>
      <c r="AK514" s="20">
        <v>161980</v>
      </c>
      <c r="AL514" s="21">
        <v>0</v>
      </c>
      <c r="AM514" s="19">
        <v>329990</v>
      </c>
      <c r="AN514" s="19"/>
      <c r="AO514" s="19">
        <v>186888</v>
      </c>
      <c r="AP514" s="19"/>
      <c r="AQ514" s="20">
        <v>223065</v>
      </c>
      <c r="AR514" s="21">
        <v>0</v>
      </c>
      <c r="AS514" s="20">
        <v>240077</v>
      </c>
      <c r="AT514" s="19"/>
      <c r="AU514" s="19">
        <v>269171</v>
      </c>
      <c r="AV514" s="19">
        <v>0</v>
      </c>
      <c r="AW514" s="19">
        <v>3333662</v>
      </c>
      <c r="AX514" s="19"/>
      <c r="AY514" s="19"/>
      <c r="AZ514" s="19"/>
      <c r="BA514" s="19">
        <v>0</v>
      </c>
      <c r="BB514" s="19">
        <v>0</v>
      </c>
      <c r="BC514" s="19"/>
      <c r="BD514" s="19"/>
      <c r="BE514" s="19"/>
      <c r="BF514" s="19"/>
      <c r="BG514" s="16">
        <f t="shared" si="28"/>
        <v>8479907.5999999996</v>
      </c>
      <c r="BH514" s="16">
        <f t="shared" si="28"/>
        <v>0</v>
      </c>
      <c r="BI514" s="132">
        <f t="shared" si="29"/>
        <v>8479907.5999999996</v>
      </c>
      <c r="BJ514" s="132">
        <f t="shared" si="30"/>
        <v>0</v>
      </c>
      <c r="BK514" s="105">
        <f t="shared" si="31"/>
        <v>68193</v>
      </c>
      <c r="BL514" s="106"/>
      <c r="BM514" s="105"/>
      <c r="BN514" s="106"/>
    </row>
    <row r="515" spans="1:66" x14ac:dyDescent="0.3">
      <c r="A515" s="26">
        <v>76.191699999999997</v>
      </c>
      <c r="B515" s="107" t="s">
        <v>1528</v>
      </c>
      <c r="C515" s="19"/>
      <c r="D515" s="19"/>
      <c r="E515" s="19">
        <v>0</v>
      </c>
      <c r="F515" s="19">
        <v>0</v>
      </c>
      <c r="G515" s="19">
        <v>0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>
        <v>0</v>
      </c>
      <c r="N515" s="19">
        <v>0</v>
      </c>
      <c r="O515" s="19"/>
      <c r="P515" s="19"/>
      <c r="Q515" s="108">
        <v>0</v>
      </c>
      <c r="R515" s="108">
        <v>0</v>
      </c>
      <c r="S515" s="19">
        <v>0</v>
      </c>
      <c r="T515" s="19">
        <v>0</v>
      </c>
      <c r="U515" s="19"/>
      <c r="V515" s="19"/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0</v>
      </c>
      <c r="AE515" s="19">
        <v>0</v>
      </c>
      <c r="AF515" s="19">
        <v>0</v>
      </c>
      <c r="AG515" s="19">
        <v>0</v>
      </c>
      <c r="AH515" s="19">
        <v>0</v>
      </c>
      <c r="AI515" s="19">
        <v>0</v>
      </c>
      <c r="AJ515" s="19">
        <v>0</v>
      </c>
      <c r="AK515" s="19">
        <v>0</v>
      </c>
      <c r="AL515" s="19">
        <v>0</v>
      </c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>
        <v>18106631.780000001</v>
      </c>
      <c r="AX515" s="19"/>
      <c r="AY515" s="19"/>
      <c r="AZ515" s="19"/>
      <c r="BA515" s="19">
        <v>0</v>
      </c>
      <c r="BB515" s="19">
        <v>0</v>
      </c>
      <c r="BC515" s="19"/>
      <c r="BD515" s="19"/>
      <c r="BE515" s="19"/>
      <c r="BF515" s="19"/>
      <c r="BG515" s="16">
        <f t="shared" si="28"/>
        <v>18106631.780000001</v>
      </c>
      <c r="BH515" s="16">
        <f t="shared" si="28"/>
        <v>0</v>
      </c>
      <c r="BI515" s="132">
        <f t="shared" si="29"/>
        <v>18106631.780000001</v>
      </c>
      <c r="BJ515" s="132">
        <f t="shared" si="30"/>
        <v>0</v>
      </c>
      <c r="BK515" s="105">
        <f t="shared" si="31"/>
        <v>0</v>
      </c>
      <c r="BL515" s="106"/>
      <c r="BM515" s="105"/>
      <c r="BN515" s="106"/>
    </row>
    <row r="516" spans="1:66" x14ac:dyDescent="0.3">
      <c r="A516" s="26">
        <v>76.192700000000002</v>
      </c>
      <c r="B516" s="107" t="s">
        <v>1529</v>
      </c>
      <c r="C516" s="19"/>
      <c r="D516" s="19"/>
      <c r="E516" s="19">
        <v>0</v>
      </c>
      <c r="F516" s="19">
        <v>0</v>
      </c>
      <c r="G516" s="19">
        <v>0</v>
      </c>
      <c r="H516" s="19">
        <v>0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19"/>
      <c r="P516" s="19"/>
      <c r="Q516" s="108">
        <v>0</v>
      </c>
      <c r="R516" s="108">
        <v>0</v>
      </c>
      <c r="S516" s="19">
        <v>0</v>
      </c>
      <c r="T516" s="19">
        <v>0</v>
      </c>
      <c r="U516" s="19"/>
      <c r="V516" s="19"/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>
        <v>0</v>
      </c>
      <c r="AE516" s="19">
        <v>0</v>
      </c>
      <c r="AF516" s="19">
        <v>0</v>
      </c>
      <c r="AG516" s="19">
        <v>0</v>
      </c>
      <c r="AH516" s="19">
        <v>0</v>
      </c>
      <c r="AI516" s="19">
        <v>0</v>
      </c>
      <c r="AJ516" s="19">
        <v>0</v>
      </c>
      <c r="AK516" s="19">
        <v>0</v>
      </c>
      <c r="AL516" s="19">
        <v>0</v>
      </c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>
        <v>0</v>
      </c>
      <c r="BB516" s="19">
        <v>0</v>
      </c>
      <c r="BC516" s="19"/>
      <c r="BD516" s="19"/>
      <c r="BE516" s="19"/>
      <c r="BF516" s="19"/>
      <c r="BG516" s="16">
        <f t="shared" si="28"/>
        <v>0</v>
      </c>
      <c r="BH516" s="16">
        <f t="shared" si="28"/>
        <v>0</v>
      </c>
      <c r="BI516" s="16">
        <f t="shared" si="29"/>
        <v>0</v>
      </c>
      <c r="BJ516" s="16">
        <f t="shared" si="30"/>
        <v>0</v>
      </c>
      <c r="BK516" s="105">
        <f t="shared" si="31"/>
        <v>0</v>
      </c>
      <c r="BL516" s="106"/>
      <c r="BM516" s="105"/>
      <c r="BN516" s="106"/>
    </row>
    <row r="517" spans="1:66" ht="31.5" x14ac:dyDescent="0.3">
      <c r="A517" s="26">
        <v>76.195700000000002</v>
      </c>
      <c r="B517" s="107" t="s">
        <v>1530</v>
      </c>
      <c r="C517" s="19"/>
      <c r="D517" s="19"/>
      <c r="E517" s="19">
        <v>0</v>
      </c>
      <c r="F517" s="19">
        <v>0</v>
      </c>
      <c r="G517" s="19">
        <v>0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19"/>
      <c r="P517" s="19"/>
      <c r="Q517" s="108">
        <v>0</v>
      </c>
      <c r="R517" s="108">
        <v>0</v>
      </c>
      <c r="S517" s="19">
        <v>0</v>
      </c>
      <c r="T517" s="19">
        <v>0</v>
      </c>
      <c r="U517" s="19"/>
      <c r="V517" s="19"/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0</v>
      </c>
      <c r="AE517" s="19">
        <v>0</v>
      </c>
      <c r="AF517" s="19">
        <v>0</v>
      </c>
      <c r="AG517" s="19">
        <v>0</v>
      </c>
      <c r="AH517" s="19">
        <v>0</v>
      </c>
      <c r="AI517" s="19">
        <v>0</v>
      </c>
      <c r="AJ517" s="19">
        <v>0</v>
      </c>
      <c r="AK517" s="19">
        <v>0</v>
      </c>
      <c r="AL517" s="19">
        <v>0</v>
      </c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>
        <v>0</v>
      </c>
      <c r="BB517" s="19">
        <v>0</v>
      </c>
      <c r="BC517" s="19"/>
      <c r="BD517" s="19"/>
      <c r="BE517" s="19"/>
      <c r="BF517" s="19"/>
      <c r="BG517" s="16">
        <f t="shared" si="28"/>
        <v>0</v>
      </c>
      <c r="BH517" s="16">
        <f t="shared" si="28"/>
        <v>0</v>
      </c>
      <c r="BI517" s="132">
        <f t="shared" si="29"/>
        <v>0</v>
      </c>
      <c r="BJ517" s="132">
        <f t="shared" si="30"/>
        <v>0</v>
      </c>
      <c r="BK517" s="105">
        <f t="shared" si="31"/>
        <v>0</v>
      </c>
      <c r="BL517" s="106"/>
      <c r="BM517" s="105"/>
      <c r="BN517" s="106"/>
    </row>
    <row r="518" spans="1:66" ht="31.5" x14ac:dyDescent="0.3">
      <c r="A518" s="26">
        <v>76.196700000000007</v>
      </c>
      <c r="B518" s="107" t="s">
        <v>1531</v>
      </c>
      <c r="C518" s="19"/>
      <c r="D518" s="19"/>
      <c r="E518" s="19">
        <v>0</v>
      </c>
      <c r="F518" s="19">
        <v>0</v>
      </c>
      <c r="G518" s="19">
        <v>0</v>
      </c>
      <c r="H518" s="19">
        <v>0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19"/>
      <c r="P518" s="19"/>
      <c r="Q518" s="108">
        <v>0</v>
      </c>
      <c r="R518" s="108">
        <v>0</v>
      </c>
      <c r="S518" s="19">
        <v>0</v>
      </c>
      <c r="T518" s="19">
        <v>0</v>
      </c>
      <c r="U518" s="19"/>
      <c r="V518" s="19"/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>
        <v>0</v>
      </c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>
        <v>82578</v>
      </c>
      <c r="AX518" s="19"/>
      <c r="AY518" s="19">
        <v>1396350</v>
      </c>
      <c r="AZ518" s="19"/>
      <c r="BA518" s="19">
        <v>0</v>
      </c>
      <c r="BB518" s="19">
        <v>0</v>
      </c>
      <c r="BC518" s="19"/>
      <c r="BD518" s="19"/>
      <c r="BE518" s="19"/>
      <c r="BF518" s="19"/>
      <c r="BG518" s="16">
        <f t="shared" ref="BG518:BH581" si="32">C518+E518+G518+I518+K518+M518+O518+Q518+S518+U518+W518+Y518+AA518+AC518+AE518+AG518+AI518+AK518+AM518+AO518+AQ518+AS518+AU518+AW518+AY518+BA518+BC518+BE518</f>
        <v>1478928</v>
      </c>
      <c r="BH518" s="16">
        <f t="shared" si="32"/>
        <v>0</v>
      </c>
      <c r="BI518" s="132">
        <f t="shared" ref="BI518:BI581" si="33">IF(BG518-BH518&gt;0,BG518-BH518,0)</f>
        <v>1478928</v>
      </c>
      <c r="BJ518" s="132">
        <f t="shared" ref="BJ518:BJ581" si="34">IF(BH518-BG518&gt;0,BH518-BG518,0)</f>
        <v>0</v>
      </c>
      <c r="BK518" s="105">
        <f t="shared" ref="BK518:BK581" si="35">AA518+AB518</f>
        <v>0</v>
      </c>
      <c r="BL518" s="106"/>
      <c r="BM518" s="105"/>
      <c r="BN518" s="106"/>
    </row>
    <row r="519" spans="1:66" ht="31.5" x14ac:dyDescent="0.3">
      <c r="A519" s="26">
        <v>76.197699999999998</v>
      </c>
      <c r="B519" s="107" t="s">
        <v>1532</v>
      </c>
      <c r="C519" s="19"/>
      <c r="D519" s="19"/>
      <c r="E519" s="19">
        <v>0</v>
      </c>
      <c r="F519" s="19">
        <v>0</v>
      </c>
      <c r="G519" s="19">
        <v>0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 t="s">
        <v>73</v>
      </c>
      <c r="N519" s="19" t="s">
        <v>73</v>
      </c>
      <c r="O519" s="19"/>
      <c r="P519" s="19"/>
      <c r="Q519" s="108">
        <v>0</v>
      </c>
      <c r="R519" s="108">
        <v>0</v>
      </c>
      <c r="S519" s="19">
        <v>0</v>
      </c>
      <c r="T519" s="19">
        <v>0</v>
      </c>
      <c r="U519" s="19"/>
      <c r="V519" s="19"/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0</v>
      </c>
      <c r="AE519" s="19"/>
      <c r="AF519" s="19"/>
      <c r="AG519" s="19">
        <v>0</v>
      </c>
      <c r="AH519" s="19">
        <v>0</v>
      </c>
      <c r="AI519" s="21">
        <v>13575011</v>
      </c>
      <c r="AJ519" s="21">
        <v>0</v>
      </c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>
        <v>0</v>
      </c>
      <c r="BB519" s="19">
        <v>0</v>
      </c>
      <c r="BC519" s="19"/>
      <c r="BD519" s="19"/>
      <c r="BE519" s="19"/>
      <c r="BF519" s="19"/>
      <c r="BG519" s="16">
        <f t="shared" si="32"/>
        <v>13575011</v>
      </c>
      <c r="BH519" s="16">
        <f t="shared" si="32"/>
        <v>0</v>
      </c>
      <c r="BI519" s="16">
        <f t="shared" si="33"/>
        <v>13575011</v>
      </c>
      <c r="BJ519" s="16">
        <f t="shared" si="34"/>
        <v>0</v>
      </c>
      <c r="BK519" s="105">
        <f t="shared" si="35"/>
        <v>0</v>
      </c>
      <c r="BL519" s="106"/>
      <c r="BM519" s="105"/>
      <c r="BN519" s="106"/>
    </row>
    <row r="520" spans="1:66" x14ac:dyDescent="0.3">
      <c r="A520" s="26">
        <v>76.201700000000002</v>
      </c>
      <c r="B520" s="107" t="s">
        <v>1533</v>
      </c>
      <c r="C520" s="19"/>
      <c r="D520" s="19"/>
      <c r="E520" s="19">
        <v>0</v>
      </c>
      <c r="F520" s="19">
        <v>0</v>
      </c>
      <c r="G520" s="19">
        <v>0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19"/>
      <c r="P520" s="19"/>
      <c r="Q520" s="108">
        <v>0</v>
      </c>
      <c r="R520" s="108">
        <v>0</v>
      </c>
      <c r="S520" s="19">
        <v>0</v>
      </c>
      <c r="T520" s="19">
        <v>0</v>
      </c>
      <c r="U520" s="19"/>
      <c r="V520" s="19"/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20">
        <v>8750</v>
      </c>
      <c r="AD520" s="21">
        <v>0</v>
      </c>
      <c r="AE520" s="19">
        <v>0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>
        <v>0</v>
      </c>
      <c r="AL520" s="19">
        <v>0</v>
      </c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>
        <v>0</v>
      </c>
      <c r="BB520" s="19">
        <v>0</v>
      </c>
      <c r="BC520" s="19"/>
      <c r="BD520" s="19"/>
      <c r="BE520" s="19"/>
      <c r="BF520" s="19"/>
      <c r="BG520" s="16">
        <f t="shared" si="32"/>
        <v>8750</v>
      </c>
      <c r="BH520" s="16">
        <f t="shared" si="32"/>
        <v>0</v>
      </c>
      <c r="BI520" s="132">
        <f t="shared" si="33"/>
        <v>8750</v>
      </c>
      <c r="BJ520" s="132">
        <f t="shared" si="34"/>
        <v>0</v>
      </c>
      <c r="BK520" s="105">
        <f t="shared" si="35"/>
        <v>0</v>
      </c>
      <c r="BL520" s="106"/>
      <c r="BM520" s="105"/>
      <c r="BN520" s="106"/>
    </row>
    <row r="521" spans="1:66" x14ac:dyDescent="0.3">
      <c r="A521" s="26">
        <v>76.210699999999989</v>
      </c>
      <c r="B521" s="107" t="s">
        <v>1534</v>
      </c>
      <c r="C521" s="19"/>
      <c r="D521" s="19"/>
      <c r="E521" s="19">
        <v>0</v>
      </c>
      <c r="F521" s="19">
        <v>0</v>
      </c>
      <c r="G521" s="19">
        <v>0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/>
      <c r="P521" s="19"/>
      <c r="Q521" s="108">
        <v>0</v>
      </c>
      <c r="R521" s="108">
        <v>0</v>
      </c>
      <c r="S521" s="19">
        <v>0</v>
      </c>
      <c r="T521" s="19">
        <v>0</v>
      </c>
      <c r="U521" s="19"/>
      <c r="V521" s="19"/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E521" s="19">
        <v>0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>
        <v>0</v>
      </c>
      <c r="AL521" s="19">
        <v>0</v>
      </c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>
        <v>0</v>
      </c>
      <c r="BB521" s="19">
        <v>0</v>
      </c>
      <c r="BC521" s="19"/>
      <c r="BD521" s="19"/>
      <c r="BE521" s="19"/>
      <c r="BF521" s="19"/>
      <c r="BG521" s="16">
        <f t="shared" si="32"/>
        <v>0</v>
      </c>
      <c r="BH521" s="16">
        <f t="shared" si="32"/>
        <v>0</v>
      </c>
      <c r="BI521" s="132">
        <f t="shared" si="33"/>
        <v>0</v>
      </c>
      <c r="BJ521" s="132">
        <f t="shared" si="34"/>
        <v>0</v>
      </c>
      <c r="BK521" s="105">
        <f t="shared" si="35"/>
        <v>0</v>
      </c>
      <c r="BL521" s="106"/>
      <c r="BM521" s="105"/>
      <c r="BN521" s="106"/>
    </row>
    <row r="522" spans="1:66" x14ac:dyDescent="0.3">
      <c r="A522" s="134">
        <v>76.220699999999994</v>
      </c>
      <c r="B522" s="107" t="s">
        <v>1535</v>
      </c>
      <c r="C522" s="19"/>
      <c r="D522" s="19"/>
      <c r="E522" s="19">
        <v>0</v>
      </c>
      <c r="F522" s="19">
        <v>0</v>
      </c>
      <c r="G522" s="19">
        <v>0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/>
      <c r="P522" s="19"/>
      <c r="Q522" s="108">
        <v>0</v>
      </c>
      <c r="R522" s="108">
        <v>0</v>
      </c>
      <c r="S522" s="19">
        <v>0</v>
      </c>
      <c r="T522" s="19">
        <v>0</v>
      </c>
      <c r="U522" s="19"/>
      <c r="V522" s="19"/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>
        <v>0</v>
      </c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>
        <v>0</v>
      </c>
      <c r="BB522" s="19">
        <v>0</v>
      </c>
      <c r="BC522" s="19"/>
      <c r="BD522" s="19"/>
      <c r="BE522" s="19"/>
      <c r="BF522" s="19"/>
      <c r="BG522" s="16">
        <f t="shared" si="32"/>
        <v>0</v>
      </c>
      <c r="BH522" s="16">
        <f t="shared" si="32"/>
        <v>0</v>
      </c>
      <c r="BI522" s="132">
        <f t="shared" si="33"/>
        <v>0</v>
      </c>
      <c r="BJ522" s="132">
        <f t="shared" si="34"/>
        <v>0</v>
      </c>
      <c r="BK522" s="105">
        <f t="shared" si="35"/>
        <v>0</v>
      </c>
      <c r="BL522" s="106"/>
      <c r="BM522" s="105"/>
      <c r="BN522" s="106"/>
    </row>
    <row r="523" spans="1:66" x14ac:dyDescent="0.3">
      <c r="A523" s="26">
        <v>76.24069999999999</v>
      </c>
      <c r="B523" s="107" t="s">
        <v>1536</v>
      </c>
      <c r="C523" s="19">
        <v>1032561</v>
      </c>
      <c r="D523" s="19">
        <v>0</v>
      </c>
      <c r="E523" s="19">
        <v>0</v>
      </c>
      <c r="F523" s="19">
        <v>0</v>
      </c>
      <c r="G523" s="19">
        <v>0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20">
        <v>259325</v>
      </c>
      <c r="N523" s="21">
        <v>0</v>
      </c>
      <c r="O523" s="19"/>
      <c r="P523" s="19"/>
      <c r="Q523" s="109">
        <v>571795</v>
      </c>
      <c r="R523" s="108">
        <v>0</v>
      </c>
      <c r="S523" s="19">
        <v>0</v>
      </c>
      <c r="T523" s="19">
        <v>0</v>
      </c>
      <c r="U523" s="19"/>
      <c r="V523" s="19"/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E523" s="19">
        <v>219057</v>
      </c>
      <c r="AF523" s="19">
        <v>0</v>
      </c>
      <c r="AG523" s="19">
        <v>0</v>
      </c>
      <c r="AH523" s="19">
        <v>0</v>
      </c>
      <c r="AI523" s="21">
        <v>410663</v>
      </c>
      <c r="AJ523" s="21">
        <v>0</v>
      </c>
      <c r="AK523" s="19">
        <v>0</v>
      </c>
      <c r="AL523" s="19">
        <v>0</v>
      </c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>
        <v>0</v>
      </c>
      <c r="BB523" s="19">
        <v>0</v>
      </c>
      <c r="BC523" s="19"/>
      <c r="BD523" s="19"/>
      <c r="BE523" s="19"/>
      <c r="BF523" s="19"/>
      <c r="BG523" s="16">
        <f t="shared" si="32"/>
        <v>2493401</v>
      </c>
      <c r="BH523" s="16">
        <f t="shared" si="32"/>
        <v>0</v>
      </c>
      <c r="BI523" s="132">
        <f t="shared" si="33"/>
        <v>2493401</v>
      </c>
      <c r="BJ523" s="132">
        <f t="shared" si="34"/>
        <v>0</v>
      </c>
      <c r="BK523" s="105">
        <f t="shared" si="35"/>
        <v>0</v>
      </c>
      <c r="BL523" s="106"/>
      <c r="BM523" s="105"/>
      <c r="BN523" s="106"/>
    </row>
    <row r="524" spans="1:66" x14ac:dyDescent="0.3">
      <c r="A524" s="26">
        <v>76.250699999999995</v>
      </c>
      <c r="B524" s="107" t="s">
        <v>1537</v>
      </c>
      <c r="C524" s="19"/>
      <c r="D524" s="19"/>
      <c r="E524" s="19">
        <v>0</v>
      </c>
      <c r="F524" s="19">
        <v>0</v>
      </c>
      <c r="G524" s="19">
        <v>0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19"/>
      <c r="P524" s="19"/>
      <c r="Q524" s="108">
        <v>0</v>
      </c>
      <c r="R524" s="108">
        <v>0</v>
      </c>
      <c r="S524" s="19">
        <v>0</v>
      </c>
      <c r="T524" s="19">
        <v>0</v>
      </c>
      <c r="U524" s="19"/>
      <c r="V524" s="19"/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>
        <v>0</v>
      </c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>
        <v>0</v>
      </c>
      <c r="BB524" s="19">
        <v>0</v>
      </c>
      <c r="BC524" s="19"/>
      <c r="BD524" s="19"/>
      <c r="BE524" s="19"/>
      <c r="BF524" s="19"/>
      <c r="BG524" s="16">
        <f t="shared" si="32"/>
        <v>0</v>
      </c>
      <c r="BH524" s="16">
        <f t="shared" si="32"/>
        <v>0</v>
      </c>
      <c r="BI524" s="132">
        <f t="shared" si="33"/>
        <v>0</v>
      </c>
      <c r="BJ524" s="132">
        <f t="shared" si="34"/>
        <v>0</v>
      </c>
      <c r="BK524" s="105">
        <f t="shared" si="35"/>
        <v>0</v>
      </c>
      <c r="BL524" s="106"/>
      <c r="BM524" s="105"/>
      <c r="BN524" s="106"/>
    </row>
    <row r="525" spans="1:66" x14ac:dyDescent="0.3">
      <c r="A525" s="26">
        <v>76.2607</v>
      </c>
      <c r="B525" s="107" t="s">
        <v>1538</v>
      </c>
      <c r="C525" s="19"/>
      <c r="D525" s="19"/>
      <c r="E525" s="19">
        <v>0</v>
      </c>
      <c r="F525" s="19">
        <v>0</v>
      </c>
      <c r="G525" s="19">
        <v>0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/>
      <c r="P525" s="19"/>
      <c r="Q525" s="108">
        <v>0</v>
      </c>
      <c r="R525" s="108">
        <v>0</v>
      </c>
      <c r="S525" s="19">
        <v>0</v>
      </c>
      <c r="T525" s="19">
        <v>0</v>
      </c>
      <c r="U525" s="19"/>
      <c r="V525" s="19"/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0</v>
      </c>
      <c r="AE525" s="19">
        <v>0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>
        <v>0</v>
      </c>
      <c r="AL525" s="19">
        <v>0</v>
      </c>
      <c r="AM525" s="19">
        <v>1132649</v>
      </c>
      <c r="AN525" s="19"/>
      <c r="AO525" s="19"/>
      <c r="AP525" s="19"/>
      <c r="AQ525" s="20">
        <v>285188</v>
      </c>
      <c r="AR525" s="21">
        <v>0</v>
      </c>
      <c r="AS525" s="20">
        <v>250498</v>
      </c>
      <c r="AT525" s="19"/>
      <c r="AU525" s="19">
        <v>684251</v>
      </c>
      <c r="AV525" s="19">
        <v>0</v>
      </c>
      <c r="AW525" s="19">
        <v>7560557</v>
      </c>
      <c r="AX525" s="19"/>
      <c r="AY525" s="19"/>
      <c r="AZ525" s="19"/>
      <c r="BA525" s="19">
        <v>0</v>
      </c>
      <c r="BB525" s="19">
        <v>0</v>
      </c>
      <c r="BC525" s="19"/>
      <c r="BD525" s="19"/>
      <c r="BE525" s="19"/>
      <c r="BF525" s="19"/>
      <c r="BG525" s="16">
        <f t="shared" si="32"/>
        <v>9913143</v>
      </c>
      <c r="BH525" s="16">
        <f t="shared" si="32"/>
        <v>0</v>
      </c>
      <c r="BI525" s="132">
        <f t="shared" si="33"/>
        <v>9913143</v>
      </c>
      <c r="BJ525" s="132">
        <f t="shared" si="34"/>
        <v>0</v>
      </c>
      <c r="BK525" s="105">
        <f t="shared" si="35"/>
        <v>0</v>
      </c>
      <c r="BL525" s="106"/>
      <c r="BM525" s="105"/>
      <c r="BN525" s="106"/>
    </row>
    <row r="526" spans="1:66" x14ac:dyDescent="0.3">
      <c r="A526" s="26">
        <v>76.270700000000005</v>
      </c>
      <c r="B526" s="107" t="s">
        <v>1539</v>
      </c>
      <c r="C526" s="19"/>
      <c r="D526" s="19"/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/>
      <c r="P526" s="19"/>
      <c r="Q526" s="108">
        <v>0</v>
      </c>
      <c r="R526" s="108">
        <v>0</v>
      </c>
      <c r="S526" s="19">
        <v>0</v>
      </c>
      <c r="T526" s="19">
        <v>0</v>
      </c>
      <c r="U526" s="19"/>
      <c r="V526" s="19"/>
      <c r="W526" s="19">
        <v>0</v>
      </c>
      <c r="X526" s="19">
        <v>0</v>
      </c>
      <c r="Y526" s="19">
        <v>0</v>
      </c>
      <c r="Z526" s="19">
        <v>0</v>
      </c>
      <c r="AA526" s="21">
        <v>3775</v>
      </c>
      <c r="AB526" s="21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>
        <v>0</v>
      </c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>
        <v>0</v>
      </c>
      <c r="BB526" s="19">
        <v>0</v>
      </c>
      <c r="BC526" s="19"/>
      <c r="BD526" s="19"/>
      <c r="BE526" s="19"/>
      <c r="BF526" s="19"/>
      <c r="BG526" s="16">
        <f t="shared" si="32"/>
        <v>3775</v>
      </c>
      <c r="BH526" s="16">
        <f t="shared" si="32"/>
        <v>0</v>
      </c>
      <c r="BI526" s="132">
        <f t="shared" si="33"/>
        <v>3775</v>
      </c>
      <c r="BJ526" s="132">
        <f t="shared" si="34"/>
        <v>0</v>
      </c>
      <c r="BK526" s="105">
        <f t="shared" si="35"/>
        <v>3775</v>
      </c>
      <c r="BL526" s="106"/>
      <c r="BM526" s="105"/>
      <c r="BN526" s="106"/>
    </row>
    <row r="527" spans="1:66" x14ac:dyDescent="0.3">
      <c r="A527" s="26">
        <v>76.281700000000001</v>
      </c>
      <c r="B527" s="107" t="s">
        <v>1540</v>
      </c>
      <c r="C527" s="19"/>
      <c r="D527" s="19"/>
      <c r="E527" s="19">
        <v>0</v>
      </c>
      <c r="F527" s="19">
        <v>0</v>
      </c>
      <c r="G527" s="19">
        <v>0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19"/>
      <c r="P527" s="19"/>
      <c r="Q527" s="108">
        <v>0</v>
      </c>
      <c r="R527" s="108">
        <v>0</v>
      </c>
      <c r="S527" s="19">
        <v>0</v>
      </c>
      <c r="T527" s="19">
        <v>0</v>
      </c>
      <c r="U527" s="19"/>
      <c r="V527" s="19"/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0</v>
      </c>
      <c r="AE527" s="19">
        <v>0</v>
      </c>
      <c r="AF527" s="19">
        <v>0</v>
      </c>
      <c r="AG527" s="19">
        <v>0</v>
      </c>
      <c r="AH527" s="19">
        <v>0</v>
      </c>
      <c r="AI527" s="19">
        <v>0</v>
      </c>
      <c r="AJ527" s="19">
        <v>0</v>
      </c>
      <c r="AK527" s="19">
        <v>0</v>
      </c>
      <c r="AL527" s="19">
        <v>0</v>
      </c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>
        <v>0</v>
      </c>
      <c r="BB527" s="19">
        <v>0</v>
      </c>
      <c r="BC527" s="19"/>
      <c r="BD527" s="19"/>
      <c r="BE527" s="19"/>
      <c r="BF527" s="19"/>
      <c r="BG527" s="16">
        <f t="shared" si="32"/>
        <v>0</v>
      </c>
      <c r="BH527" s="16">
        <f t="shared" si="32"/>
        <v>0</v>
      </c>
      <c r="BI527" s="16">
        <f t="shared" si="33"/>
        <v>0</v>
      </c>
      <c r="BJ527" s="16">
        <f t="shared" si="34"/>
        <v>0</v>
      </c>
      <c r="BK527" s="105">
        <f t="shared" si="35"/>
        <v>0</v>
      </c>
      <c r="BL527" s="106"/>
      <c r="BM527" s="105"/>
      <c r="BN527" s="106"/>
    </row>
    <row r="528" spans="1:66" ht="31.5" x14ac:dyDescent="0.3">
      <c r="A528" s="26">
        <v>76.282700000000006</v>
      </c>
      <c r="B528" s="107" t="s">
        <v>1541</v>
      </c>
      <c r="C528" s="19"/>
      <c r="D528" s="19"/>
      <c r="E528" s="19">
        <v>0</v>
      </c>
      <c r="F528" s="19">
        <v>0</v>
      </c>
      <c r="G528" s="19">
        <v>0</v>
      </c>
      <c r="H528" s="19">
        <v>0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19"/>
      <c r="P528" s="19"/>
      <c r="Q528" s="108">
        <v>0</v>
      </c>
      <c r="R528" s="108">
        <v>0</v>
      </c>
      <c r="S528" s="19">
        <v>0</v>
      </c>
      <c r="T528" s="19">
        <v>0</v>
      </c>
      <c r="U528" s="19"/>
      <c r="V528" s="19"/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>
        <v>0</v>
      </c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>
        <v>0</v>
      </c>
      <c r="BB528" s="19">
        <v>0</v>
      </c>
      <c r="BC528" s="19"/>
      <c r="BD528" s="19"/>
      <c r="BE528" s="19"/>
      <c r="BF528" s="19"/>
      <c r="BG528" s="16">
        <f t="shared" si="32"/>
        <v>0</v>
      </c>
      <c r="BH528" s="16">
        <f t="shared" si="32"/>
        <v>0</v>
      </c>
      <c r="BI528" s="16">
        <f t="shared" si="33"/>
        <v>0</v>
      </c>
      <c r="BJ528" s="16">
        <f t="shared" si="34"/>
        <v>0</v>
      </c>
      <c r="BK528" s="105">
        <f t="shared" si="35"/>
        <v>0</v>
      </c>
      <c r="BL528" s="106"/>
      <c r="BM528" s="105"/>
      <c r="BN528" s="106"/>
    </row>
    <row r="529" spans="1:66" x14ac:dyDescent="0.3">
      <c r="A529" s="26">
        <v>76.762699999999995</v>
      </c>
      <c r="B529" s="107" t="s">
        <v>1542</v>
      </c>
      <c r="C529" s="19"/>
      <c r="D529" s="19"/>
      <c r="E529" s="19">
        <v>0</v>
      </c>
      <c r="F529" s="19">
        <v>0</v>
      </c>
      <c r="G529" s="19">
        <v>0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19"/>
      <c r="P529" s="19"/>
      <c r="Q529" s="108">
        <v>0</v>
      </c>
      <c r="R529" s="108">
        <v>0</v>
      </c>
      <c r="S529" s="19">
        <v>0</v>
      </c>
      <c r="T529" s="19">
        <v>0</v>
      </c>
      <c r="U529" s="19"/>
      <c r="V529" s="19"/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0</v>
      </c>
      <c r="AE529" s="19">
        <v>0</v>
      </c>
      <c r="AF529" s="19">
        <v>0</v>
      </c>
      <c r="AG529" s="19">
        <v>0</v>
      </c>
      <c r="AH529" s="19">
        <v>0</v>
      </c>
      <c r="AI529" s="19">
        <v>0</v>
      </c>
      <c r="AJ529" s="19">
        <v>0</v>
      </c>
      <c r="AK529" s="19">
        <v>0</v>
      </c>
      <c r="AL529" s="19">
        <v>0</v>
      </c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>
        <v>0</v>
      </c>
      <c r="BB529" s="19">
        <v>0</v>
      </c>
      <c r="BC529" s="19"/>
      <c r="BD529" s="19"/>
      <c r="BE529" s="19"/>
      <c r="BF529" s="19"/>
      <c r="BG529" s="16">
        <f t="shared" si="32"/>
        <v>0</v>
      </c>
      <c r="BH529" s="16">
        <f t="shared" si="32"/>
        <v>0</v>
      </c>
      <c r="BI529" s="132">
        <f t="shared" si="33"/>
        <v>0</v>
      </c>
      <c r="BJ529" s="132">
        <f t="shared" si="34"/>
        <v>0</v>
      </c>
      <c r="BK529" s="105">
        <f t="shared" si="35"/>
        <v>0</v>
      </c>
      <c r="BL529" s="106"/>
      <c r="BM529" s="105"/>
      <c r="BN529" s="106"/>
    </row>
    <row r="530" spans="1:66" x14ac:dyDescent="0.3">
      <c r="A530" s="136">
        <v>77.110600000000005</v>
      </c>
      <c r="B530" s="107" t="s">
        <v>1543</v>
      </c>
      <c r="C530" s="19"/>
      <c r="D530" s="19"/>
      <c r="E530" s="19">
        <v>0</v>
      </c>
      <c r="F530" s="19">
        <v>0</v>
      </c>
      <c r="G530" s="19">
        <v>0</v>
      </c>
      <c r="H530" s="19">
        <v>0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19"/>
      <c r="P530" s="19"/>
      <c r="Q530" s="108">
        <v>0</v>
      </c>
      <c r="R530" s="108">
        <v>0</v>
      </c>
      <c r="S530" s="19">
        <v>0</v>
      </c>
      <c r="T530" s="19">
        <v>0</v>
      </c>
      <c r="U530" s="19"/>
      <c r="V530" s="19"/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0</v>
      </c>
      <c r="AE530" s="19">
        <v>0</v>
      </c>
      <c r="AF530" s="19">
        <v>0</v>
      </c>
      <c r="AG530" s="19">
        <v>0</v>
      </c>
      <c r="AH530" s="19">
        <v>0</v>
      </c>
      <c r="AI530" s="19">
        <v>0</v>
      </c>
      <c r="AJ530" s="19">
        <v>0</v>
      </c>
      <c r="AK530" s="19">
        <v>0</v>
      </c>
      <c r="AL530" s="19">
        <v>0</v>
      </c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>
        <v>0</v>
      </c>
      <c r="BB530" s="19">
        <v>0</v>
      </c>
      <c r="BC530" s="19"/>
      <c r="BD530" s="19"/>
      <c r="BE530" s="19"/>
      <c r="BF530" s="19"/>
      <c r="BG530" s="16">
        <f t="shared" si="32"/>
        <v>0</v>
      </c>
      <c r="BH530" s="16">
        <f t="shared" si="32"/>
        <v>0</v>
      </c>
      <c r="BI530" s="89">
        <f t="shared" si="33"/>
        <v>0</v>
      </c>
      <c r="BJ530" s="89">
        <f t="shared" si="34"/>
        <v>0</v>
      </c>
      <c r="BK530" s="105">
        <f t="shared" si="35"/>
        <v>0</v>
      </c>
      <c r="BL530" s="106"/>
      <c r="BM530" s="105"/>
      <c r="BN530" s="106"/>
    </row>
    <row r="531" spans="1:66" x14ac:dyDescent="0.3">
      <c r="A531" s="111">
        <v>77.110699999999994</v>
      </c>
      <c r="B531" s="107" t="s">
        <v>1543</v>
      </c>
      <c r="C531" s="19"/>
      <c r="D531" s="19"/>
      <c r="E531" s="19">
        <v>0</v>
      </c>
      <c r="F531" s="19">
        <v>0</v>
      </c>
      <c r="G531" s="19">
        <v>0</v>
      </c>
      <c r="H531" s="19">
        <v>0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19"/>
      <c r="P531" s="19"/>
      <c r="Q531" s="108">
        <v>0</v>
      </c>
      <c r="R531" s="108">
        <v>0</v>
      </c>
      <c r="S531" s="19">
        <v>0</v>
      </c>
      <c r="T531" s="19">
        <v>0</v>
      </c>
      <c r="U531" s="19"/>
      <c r="V531" s="19"/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19">
        <v>0</v>
      </c>
      <c r="AC531" s="19">
        <v>0</v>
      </c>
      <c r="AD531" s="19">
        <v>0</v>
      </c>
      <c r="AE531" s="19">
        <v>0</v>
      </c>
      <c r="AF531" s="19">
        <v>0</v>
      </c>
      <c r="AG531" s="19">
        <v>0</v>
      </c>
      <c r="AH531" s="19">
        <v>0</v>
      </c>
      <c r="AI531" s="19">
        <v>0</v>
      </c>
      <c r="AJ531" s="19">
        <v>0</v>
      </c>
      <c r="AK531" s="19">
        <v>0</v>
      </c>
      <c r="AL531" s="19">
        <v>0</v>
      </c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>
        <v>131743</v>
      </c>
      <c r="AX531" s="19"/>
      <c r="AY531" s="19"/>
      <c r="AZ531" s="19"/>
      <c r="BA531" s="19">
        <v>0</v>
      </c>
      <c r="BB531" s="19">
        <v>0</v>
      </c>
      <c r="BC531" s="19"/>
      <c r="BD531" s="19"/>
      <c r="BE531" s="19"/>
      <c r="BF531" s="19"/>
      <c r="BG531" s="16">
        <f t="shared" si="32"/>
        <v>131743</v>
      </c>
      <c r="BH531" s="16">
        <f t="shared" si="32"/>
        <v>0</v>
      </c>
      <c r="BI531" s="89">
        <f t="shared" si="33"/>
        <v>131743</v>
      </c>
      <c r="BJ531" s="89">
        <f t="shared" si="34"/>
        <v>0</v>
      </c>
      <c r="BK531" s="105">
        <f t="shared" si="35"/>
        <v>0</v>
      </c>
      <c r="BL531" s="106"/>
      <c r="BM531" s="105"/>
      <c r="BN531" s="106"/>
    </row>
    <row r="532" spans="1:66" x14ac:dyDescent="0.3">
      <c r="A532" s="136">
        <v>77.120599999999996</v>
      </c>
      <c r="B532" s="107" t="s">
        <v>1544</v>
      </c>
      <c r="C532" s="19"/>
      <c r="D532" s="19"/>
      <c r="E532" s="19">
        <v>0</v>
      </c>
      <c r="F532" s="19">
        <v>0</v>
      </c>
      <c r="G532" s="19">
        <v>0</v>
      </c>
      <c r="H532" s="19">
        <v>0</v>
      </c>
      <c r="I532" s="19">
        <v>0</v>
      </c>
      <c r="J532" s="19">
        <v>0</v>
      </c>
      <c r="K532" s="19">
        <v>0</v>
      </c>
      <c r="L532" s="19">
        <v>0</v>
      </c>
      <c r="M532" s="20">
        <v>8363.5300000000007</v>
      </c>
      <c r="N532" s="21">
        <v>0</v>
      </c>
      <c r="O532" s="19"/>
      <c r="P532" s="19"/>
      <c r="Q532" s="109">
        <v>168798</v>
      </c>
      <c r="R532" s="108">
        <v>0</v>
      </c>
      <c r="S532" s="19">
        <v>0</v>
      </c>
      <c r="T532" s="19">
        <v>0</v>
      </c>
      <c r="U532" s="19"/>
      <c r="V532" s="19"/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19">
        <v>0</v>
      </c>
      <c r="AH532" s="19">
        <v>0</v>
      </c>
      <c r="AI532" s="19">
        <v>0</v>
      </c>
      <c r="AJ532" s="19">
        <v>0</v>
      </c>
      <c r="AK532" s="19">
        <v>0</v>
      </c>
      <c r="AL532" s="19">
        <v>0</v>
      </c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>
        <v>0</v>
      </c>
      <c r="BB532" s="19">
        <v>0</v>
      </c>
      <c r="BC532" s="19"/>
      <c r="BD532" s="19"/>
      <c r="BE532" s="19"/>
      <c r="BF532" s="19"/>
      <c r="BG532" s="16">
        <f t="shared" si="32"/>
        <v>177161.53</v>
      </c>
      <c r="BH532" s="16">
        <f t="shared" si="32"/>
        <v>0</v>
      </c>
      <c r="BI532" s="89">
        <f t="shared" si="33"/>
        <v>177161.53</v>
      </c>
      <c r="BJ532" s="89">
        <f t="shared" si="34"/>
        <v>0</v>
      </c>
      <c r="BK532" s="105">
        <f t="shared" si="35"/>
        <v>0</v>
      </c>
      <c r="BL532" s="106"/>
      <c r="BM532" s="105"/>
      <c r="BN532" s="106"/>
    </row>
    <row r="533" spans="1:66" x14ac:dyDescent="0.3">
      <c r="A533" s="111">
        <v>77.120699999999999</v>
      </c>
      <c r="B533" s="107" t="s">
        <v>1544</v>
      </c>
      <c r="C533" s="19">
        <v>5173944.6500000004</v>
      </c>
      <c r="D533" s="19">
        <v>0</v>
      </c>
      <c r="E533" s="20">
        <v>3374994</v>
      </c>
      <c r="F533" s="21">
        <v>0</v>
      </c>
      <c r="G533" s="19">
        <v>1037397</v>
      </c>
      <c r="H533" s="19">
        <v>0</v>
      </c>
      <c r="I533" s="19">
        <v>1037397</v>
      </c>
      <c r="J533" s="19">
        <v>0</v>
      </c>
      <c r="K533" s="19">
        <v>513955</v>
      </c>
      <c r="L533" s="19">
        <v>0</v>
      </c>
      <c r="M533" s="20">
        <v>2507833.83</v>
      </c>
      <c r="N533" s="21">
        <v>0</v>
      </c>
      <c r="O533" s="20">
        <v>246534</v>
      </c>
      <c r="P533" s="21"/>
      <c r="Q533" s="109">
        <v>1922366.37</v>
      </c>
      <c r="R533" s="108">
        <v>0</v>
      </c>
      <c r="S533" s="20">
        <v>1092471.27</v>
      </c>
      <c r="T533" s="24">
        <v>0</v>
      </c>
      <c r="U533" s="19">
        <v>1094246.9099999999</v>
      </c>
      <c r="V533" s="19"/>
      <c r="W533" s="20">
        <v>780160</v>
      </c>
      <c r="X533" s="21">
        <v>0</v>
      </c>
      <c r="Y533" s="19">
        <v>344334</v>
      </c>
      <c r="Z533" s="19">
        <v>0</v>
      </c>
      <c r="AA533" s="21">
        <v>1454339</v>
      </c>
      <c r="AB533" s="21">
        <v>0</v>
      </c>
      <c r="AC533" s="20">
        <v>3969629</v>
      </c>
      <c r="AD533" s="21">
        <v>0</v>
      </c>
      <c r="AE533" s="19">
        <v>1227768</v>
      </c>
      <c r="AF533" s="19">
        <v>0</v>
      </c>
      <c r="AG533" s="20">
        <v>2243058</v>
      </c>
      <c r="AH533" s="21">
        <v>0</v>
      </c>
      <c r="AI533" s="21">
        <v>2127903</v>
      </c>
      <c r="AJ533" s="21">
        <v>0</v>
      </c>
      <c r="AK533" s="20">
        <v>1823819</v>
      </c>
      <c r="AL533" s="21">
        <v>0</v>
      </c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>
        <v>130088</v>
      </c>
      <c r="AX533" s="19"/>
      <c r="AY533" s="19"/>
      <c r="AZ533" s="19"/>
      <c r="BA533" s="19">
        <v>0</v>
      </c>
      <c r="BB533" s="19">
        <v>0</v>
      </c>
      <c r="BC533" s="19"/>
      <c r="BD533" s="19"/>
      <c r="BE533" s="19"/>
      <c r="BF533" s="19"/>
      <c r="BG533" s="16">
        <f t="shared" si="32"/>
        <v>32102238.030000001</v>
      </c>
      <c r="BH533" s="16">
        <f t="shared" si="32"/>
        <v>0</v>
      </c>
      <c r="BI533" s="89">
        <f t="shared" si="33"/>
        <v>32102238.030000001</v>
      </c>
      <c r="BJ533" s="89">
        <f t="shared" si="34"/>
        <v>0</v>
      </c>
      <c r="BK533" s="105">
        <f t="shared" si="35"/>
        <v>1454339</v>
      </c>
      <c r="BL533" s="106"/>
      <c r="BM533" s="105"/>
      <c r="BN533" s="106"/>
    </row>
    <row r="534" spans="1:66" x14ac:dyDescent="0.3">
      <c r="A534" s="136">
        <v>77.130600000000001</v>
      </c>
      <c r="B534" s="107" t="s">
        <v>1545</v>
      </c>
      <c r="C534" s="19"/>
      <c r="D534" s="19"/>
      <c r="E534" s="19">
        <v>0</v>
      </c>
      <c r="F534" s="19">
        <v>0</v>
      </c>
      <c r="G534" s="19">
        <v>0</v>
      </c>
      <c r="H534" s="19">
        <v>0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/>
      <c r="P534" s="19"/>
      <c r="Q534" s="109">
        <v>40839.5</v>
      </c>
      <c r="R534" s="108">
        <v>0</v>
      </c>
      <c r="S534" s="19">
        <v>0</v>
      </c>
      <c r="T534" s="19">
        <v>0</v>
      </c>
      <c r="U534" s="19"/>
      <c r="V534" s="19"/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>
        <v>0</v>
      </c>
      <c r="AE534" s="19">
        <v>0</v>
      </c>
      <c r="AF534" s="19">
        <v>0</v>
      </c>
      <c r="AG534" s="19">
        <v>0</v>
      </c>
      <c r="AH534" s="19">
        <v>0</v>
      </c>
      <c r="AI534" s="19">
        <v>0</v>
      </c>
      <c r="AJ534" s="19">
        <v>0</v>
      </c>
      <c r="AK534" s="19">
        <v>0</v>
      </c>
      <c r="AL534" s="19">
        <v>0</v>
      </c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>
        <v>0</v>
      </c>
      <c r="BB534" s="19">
        <v>0</v>
      </c>
      <c r="BC534" s="19"/>
      <c r="BD534" s="19"/>
      <c r="BE534" s="19"/>
      <c r="BF534" s="19"/>
      <c r="BG534" s="16">
        <f t="shared" si="32"/>
        <v>40839.5</v>
      </c>
      <c r="BH534" s="16">
        <f t="shared" si="32"/>
        <v>0</v>
      </c>
      <c r="BI534" s="89">
        <f t="shared" si="33"/>
        <v>40839.5</v>
      </c>
      <c r="BJ534" s="89">
        <f t="shared" si="34"/>
        <v>0</v>
      </c>
      <c r="BK534" s="105">
        <f t="shared" si="35"/>
        <v>0</v>
      </c>
      <c r="BL534" s="106"/>
      <c r="BM534" s="105"/>
      <c r="BN534" s="106"/>
    </row>
    <row r="535" spans="1:66" x14ac:dyDescent="0.3">
      <c r="A535" s="111">
        <v>77.13069999999999</v>
      </c>
      <c r="B535" s="107" t="s">
        <v>1546</v>
      </c>
      <c r="C535" s="19">
        <v>399258</v>
      </c>
      <c r="D535" s="19">
        <v>0</v>
      </c>
      <c r="E535" s="20">
        <v>10468</v>
      </c>
      <c r="F535" s="21">
        <v>0</v>
      </c>
      <c r="G535" s="19">
        <v>78827</v>
      </c>
      <c r="H535" s="19">
        <v>0</v>
      </c>
      <c r="I535" s="19">
        <v>78827</v>
      </c>
      <c r="J535" s="19">
        <v>0</v>
      </c>
      <c r="K535" s="19">
        <v>37479</v>
      </c>
      <c r="L535" s="19">
        <v>0</v>
      </c>
      <c r="M535" s="20">
        <v>107543.75</v>
      </c>
      <c r="N535" s="21">
        <v>0</v>
      </c>
      <c r="O535" s="19"/>
      <c r="P535" s="19"/>
      <c r="Q535" s="109">
        <v>347828</v>
      </c>
      <c r="R535" s="108">
        <v>0</v>
      </c>
      <c r="S535" s="20">
        <v>57927</v>
      </c>
      <c r="T535" s="24">
        <v>0</v>
      </c>
      <c r="U535" s="19">
        <v>20424</v>
      </c>
      <c r="V535" s="19"/>
      <c r="W535" s="20">
        <v>24136</v>
      </c>
      <c r="X535" s="21">
        <v>0</v>
      </c>
      <c r="Y535" s="19">
        <v>16261</v>
      </c>
      <c r="Z535" s="19">
        <v>0</v>
      </c>
      <c r="AA535" s="21">
        <v>38766</v>
      </c>
      <c r="AB535" s="21">
        <v>0</v>
      </c>
      <c r="AC535" s="20">
        <v>33508.07</v>
      </c>
      <c r="AD535" s="21">
        <v>0</v>
      </c>
      <c r="AE535" s="19">
        <v>0</v>
      </c>
      <c r="AF535" s="19">
        <v>0</v>
      </c>
      <c r="AG535" s="19">
        <v>0</v>
      </c>
      <c r="AH535" s="19">
        <v>0</v>
      </c>
      <c r="AI535" s="21">
        <v>81357</v>
      </c>
      <c r="AJ535" s="21">
        <v>0</v>
      </c>
      <c r="AK535" s="19">
        <v>0</v>
      </c>
      <c r="AL535" s="19">
        <v>0</v>
      </c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>
        <v>0</v>
      </c>
      <c r="BB535" s="19">
        <v>0</v>
      </c>
      <c r="BC535" s="19"/>
      <c r="BD535" s="19"/>
      <c r="BE535" s="19"/>
      <c r="BF535" s="19"/>
      <c r="BG535" s="16">
        <f t="shared" si="32"/>
        <v>1332609.82</v>
      </c>
      <c r="BH535" s="16">
        <f t="shared" si="32"/>
        <v>0</v>
      </c>
      <c r="BI535" s="89">
        <f t="shared" si="33"/>
        <v>1332609.82</v>
      </c>
      <c r="BJ535" s="89">
        <f t="shared" si="34"/>
        <v>0</v>
      </c>
      <c r="BK535" s="105">
        <f t="shared" si="35"/>
        <v>38766</v>
      </c>
      <c r="BL535" s="106"/>
      <c r="BM535" s="105"/>
      <c r="BN535" s="106"/>
    </row>
    <row r="536" spans="1:66" x14ac:dyDescent="0.3">
      <c r="A536" s="111">
        <v>77.140600000000006</v>
      </c>
      <c r="B536" s="107" t="s">
        <v>1547</v>
      </c>
      <c r="C536" s="19"/>
      <c r="D536" s="19"/>
      <c r="E536" s="19">
        <v>0</v>
      </c>
      <c r="F536" s="19">
        <v>0</v>
      </c>
      <c r="G536" s="19">
        <v>0</v>
      </c>
      <c r="H536" s="19">
        <v>0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19"/>
      <c r="P536" s="19"/>
      <c r="Q536" s="109">
        <v>7380</v>
      </c>
      <c r="R536" s="108">
        <v>0</v>
      </c>
      <c r="S536" s="19">
        <v>0</v>
      </c>
      <c r="T536" s="19">
        <v>0</v>
      </c>
      <c r="U536" s="19"/>
      <c r="V536" s="19"/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0</v>
      </c>
      <c r="AD536" s="19">
        <v>0</v>
      </c>
      <c r="AE536" s="19">
        <v>0</v>
      </c>
      <c r="AF536" s="19">
        <v>0</v>
      </c>
      <c r="AG536" s="19">
        <v>0</v>
      </c>
      <c r="AH536" s="19">
        <v>0</v>
      </c>
      <c r="AI536" s="19">
        <v>0</v>
      </c>
      <c r="AJ536" s="19">
        <v>0</v>
      </c>
      <c r="AK536" s="19">
        <v>0</v>
      </c>
      <c r="AL536" s="19">
        <v>0</v>
      </c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>
        <v>0</v>
      </c>
      <c r="BB536" s="19">
        <v>0</v>
      </c>
      <c r="BC536" s="19"/>
      <c r="BD536" s="19"/>
      <c r="BE536" s="19"/>
      <c r="BF536" s="19"/>
      <c r="BG536" s="16">
        <f t="shared" si="32"/>
        <v>7380</v>
      </c>
      <c r="BH536" s="16">
        <f t="shared" si="32"/>
        <v>0</v>
      </c>
      <c r="BI536" s="89">
        <f t="shared" si="33"/>
        <v>7380</v>
      </c>
      <c r="BJ536" s="89">
        <f t="shared" si="34"/>
        <v>0</v>
      </c>
      <c r="BK536" s="105">
        <f t="shared" si="35"/>
        <v>0</v>
      </c>
      <c r="BL536" s="106"/>
      <c r="BM536" s="105"/>
      <c r="BN536" s="106"/>
    </row>
    <row r="537" spans="1:66" x14ac:dyDescent="0.3">
      <c r="A537" s="111">
        <v>77.140699999999995</v>
      </c>
      <c r="B537" s="107" t="s">
        <v>1547</v>
      </c>
      <c r="C537" s="19">
        <v>84557</v>
      </c>
      <c r="D537" s="19">
        <v>0</v>
      </c>
      <c r="E537" s="20">
        <v>50936</v>
      </c>
      <c r="F537" s="21">
        <v>0</v>
      </c>
      <c r="G537" s="19">
        <v>434</v>
      </c>
      <c r="H537" s="19">
        <v>0</v>
      </c>
      <c r="I537" s="19">
        <v>434</v>
      </c>
      <c r="J537" s="19">
        <v>0</v>
      </c>
      <c r="K537" s="19">
        <v>14156</v>
      </c>
      <c r="L537" s="19">
        <v>0</v>
      </c>
      <c r="M537" s="20">
        <v>27590.85</v>
      </c>
      <c r="N537" s="21">
        <v>0</v>
      </c>
      <c r="O537" s="19"/>
      <c r="P537" s="19"/>
      <c r="Q537" s="109">
        <v>131935</v>
      </c>
      <c r="R537" s="108">
        <v>0</v>
      </c>
      <c r="S537" s="20">
        <v>11873</v>
      </c>
      <c r="T537" s="24">
        <v>0</v>
      </c>
      <c r="U537" s="19">
        <v>8308</v>
      </c>
      <c r="V537" s="19"/>
      <c r="W537" s="19">
        <v>0</v>
      </c>
      <c r="X537" s="19">
        <v>0</v>
      </c>
      <c r="Y537" s="19">
        <v>0</v>
      </c>
      <c r="Z537" s="19">
        <v>0</v>
      </c>
      <c r="AA537" s="21">
        <v>17333</v>
      </c>
      <c r="AB537" s="21">
        <v>0</v>
      </c>
      <c r="AC537" s="19">
        <v>0</v>
      </c>
      <c r="AD537" s="19">
        <v>0</v>
      </c>
      <c r="AE537" s="19">
        <v>0</v>
      </c>
      <c r="AF537" s="19">
        <v>0</v>
      </c>
      <c r="AG537" s="21">
        <v>36422</v>
      </c>
      <c r="AH537" s="21">
        <v>0</v>
      </c>
      <c r="AI537" s="21">
        <v>24618</v>
      </c>
      <c r="AJ537" s="21">
        <v>0</v>
      </c>
      <c r="AK537" s="19">
        <v>0</v>
      </c>
      <c r="AL537" s="19">
        <v>0</v>
      </c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>
        <v>0</v>
      </c>
      <c r="BB537" s="19">
        <v>0</v>
      </c>
      <c r="BC537" s="19"/>
      <c r="BD537" s="19"/>
      <c r="BE537" s="19"/>
      <c r="BF537" s="19"/>
      <c r="BG537" s="16">
        <f t="shared" si="32"/>
        <v>408596.85</v>
      </c>
      <c r="BH537" s="16">
        <f t="shared" si="32"/>
        <v>0</v>
      </c>
      <c r="BI537" s="89">
        <f t="shared" si="33"/>
        <v>408596.85</v>
      </c>
      <c r="BJ537" s="89">
        <f t="shared" si="34"/>
        <v>0</v>
      </c>
      <c r="BK537" s="105">
        <f t="shared" si="35"/>
        <v>17333</v>
      </c>
      <c r="BL537" s="106"/>
      <c r="BM537" s="105"/>
      <c r="BN537" s="106"/>
    </row>
    <row r="538" spans="1:66" x14ac:dyDescent="0.3">
      <c r="A538" s="111">
        <v>77.150400000000005</v>
      </c>
      <c r="B538" s="107" t="s">
        <v>1548</v>
      </c>
      <c r="C538" s="19"/>
      <c r="D538" s="19"/>
      <c r="E538" s="19">
        <v>0</v>
      </c>
      <c r="F538" s="19">
        <v>0</v>
      </c>
      <c r="G538" s="19">
        <v>0</v>
      </c>
      <c r="H538" s="19">
        <v>0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/>
      <c r="P538" s="19"/>
      <c r="Q538" s="108">
        <v>0</v>
      </c>
      <c r="R538" s="108">
        <v>0</v>
      </c>
      <c r="S538" s="19">
        <v>0</v>
      </c>
      <c r="T538" s="19">
        <v>0</v>
      </c>
      <c r="U538" s="19"/>
      <c r="V538" s="19"/>
      <c r="W538" s="19">
        <v>0</v>
      </c>
      <c r="X538" s="19">
        <v>0</v>
      </c>
      <c r="Y538" s="19">
        <v>0</v>
      </c>
      <c r="Z538" s="19">
        <v>0</v>
      </c>
      <c r="AA538" s="19">
        <v>0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19">
        <v>0</v>
      </c>
      <c r="AH538" s="19">
        <v>0</v>
      </c>
      <c r="AI538" s="19">
        <v>0</v>
      </c>
      <c r="AJ538" s="19">
        <v>0</v>
      </c>
      <c r="AK538" s="19">
        <v>0</v>
      </c>
      <c r="AL538" s="19">
        <v>0</v>
      </c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>
        <v>0</v>
      </c>
      <c r="BB538" s="19">
        <v>0</v>
      </c>
      <c r="BC538" s="19"/>
      <c r="BD538" s="19"/>
      <c r="BE538" s="19"/>
      <c r="BF538" s="19"/>
      <c r="BG538" s="16">
        <f t="shared" si="32"/>
        <v>0</v>
      </c>
      <c r="BH538" s="16">
        <f t="shared" si="32"/>
        <v>0</v>
      </c>
      <c r="BI538" s="89">
        <f t="shared" si="33"/>
        <v>0</v>
      </c>
      <c r="BJ538" s="89">
        <f t="shared" si="34"/>
        <v>0</v>
      </c>
      <c r="BK538" s="105">
        <f t="shared" si="35"/>
        <v>0</v>
      </c>
      <c r="BL538" s="106"/>
      <c r="BM538" s="105"/>
      <c r="BN538" s="106"/>
    </row>
    <row r="539" spans="1:66" x14ac:dyDescent="0.3">
      <c r="A539" s="111">
        <v>77.150599999999997</v>
      </c>
      <c r="B539" s="107" t="s">
        <v>1549</v>
      </c>
      <c r="C539" s="19"/>
      <c r="D539" s="19"/>
      <c r="E539" s="19">
        <v>0</v>
      </c>
      <c r="F539" s="19">
        <v>0</v>
      </c>
      <c r="G539" s="19">
        <v>0</v>
      </c>
      <c r="H539" s="19">
        <v>0</v>
      </c>
      <c r="I539" s="19">
        <v>0</v>
      </c>
      <c r="J539" s="19">
        <v>0</v>
      </c>
      <c r="K539" s="19">
        <v>0</v>
      </c>
      <c r="L539" s="19">
        <v>0</v>
      </c>
      <c r="M539" s="20">
        <v>1129085.73</v>
      </c>
      <c r="N539" s="21">
        <v>0</v>
      </c>
      <c r="O539" s="19"/>
      <c r="P539" s="19"/>
      <c r="Q539" s="109">
        <v>594817</v>
      </c>
      <c r="R539" s="108">
        <v>0</v>
      </c>
      <c r="S539" s="19">
        <v>0</v>
      </c>
      <c r="T539" s="19">
        <v>0</v>
      </c>
      <c r="U539" s="19"/>
      <c r="V539" s="19"/>
      <c r="W539" s="19">
        <v>0</v>
      </c>
      <c r="X539" s="19">
        <v>0</v>
      </c>
      <c r="Y539" s="19">
        <v>0</v>
      </c>
      <c r="Z539" s="19">
        <v>0</v>
      </c>
      <c r="AA539" s="19">
        <v>0</v>
      </c>
      <c r="AB539" s="19">
        <v>0</v>
      </c>
      <c r="AC539" s="19">
        <v>0</v>
      </c>
      <c r="AD539" s="19">
        <v>0</v>
      </c>
      <c r="AE539" s="19">
        <v>0</v>
      </c>
      <c r="AF539" s="19">
        <v>0</v>
      </c>
      <c r="AG539" s="19">
        <v>0</v>
      </c>
      <c r="AH539" s="19">
        <v>0</v>
      </c>
      <c r="AI539" s="19">
        <v>0</v>
      </c>
      <c r="AJ539" s="19">
        <v>0</v>
      </c>
      <c r="AK539" s="19">
        <v>0</v>
      </c>
      <c r="AL539" s="19">
        <v>0</v>
      </c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>
        <v>0</v>
      </c>
      <c r="BB539" s="19">
        <v>0</v>
      </c>
      <c r="BC539" s="19"/>
      <c r="BD539" s="19"/>
      <c r="BE539" s="19"/>
      <c r="BF539" s="19"/>
      <c r="BG539" s="16">
        <f t="shared" si="32"/>
        <v>1723902.73</v>
      </c>
      <c r="BH539" s="16">
        <f t="shared" si="32"/>
        <v>0</v>
      </c>
      <c r="BI539" s="89">
        <f t="shared" si="33"/>
        <v>1723902.73</v>
      </c>
      <c r="BJ539" s="89">
        <f t="shared" si="34"/>
        <v>0</v>
      </c>
      <c r="BK539" s="105">
        <f t="shared" si="35"/>
        <v>0</v>
      </c>
      <c r="BL539" s="106"/>
      <c r="BM539" s="105"/>
      <c r="BN539" s="106"/>
    </row>
    <row r="540" spans="1:66" x14ac:dyDescent="0.3">
      <c r="A540" s="111">
        <v>77.150700000000001</v>
      </c>
      <c r="B540" s="107" t="s">
        <v>1549</v>
      </c>
      <c r="C540" s="19">
        <v>17958029.77</v>
      </c>
      <c r="D540" s="19">
        <v>0</v>
      </c>
      <c r="E540" s="25">
        <v>22317167</v>
      </c>
      <c r="F540" s="21">
        <v>0</v>
      </c>
      <c r="G540" s="19">
        <v>33257789.780000001</v>
      </c>
      <c r="H540" s="19">
        <v>0</v>
      </c>
      <c r="I540" s="19">
        <v>33257789.780000001</v>
      </c>
      <c r="J540" s="19">
        <v>0</v>
      </c>
      <c r="K540" s="19">
        <v>13624598.35</v>
      </c>
      <c r="L540" s="19">
        <v>0</v>
      </c>
      <c r="M540" s="25">
        <v>29805782.880000003</v>
      </c>
      <c r="N540" s="21">
        <v>0</v>
      </c>
      <c r="O540" s="20">
        <v>20316522.34</v>
      </c>
      <c r="P540" s="21"/>
      <c r="Q540" s="109">
        <v>16848145.899999999</v>
      </c>
      <c r="R540" s="108">
        <v>0</v>
      </c>
      <c r="S540" s="20">
        <v>22752066.09</v>
      </c>
      <c r="T540" s="24">
        <v>0</v>
      </c>
      <c r="U540" s="19">
        <v>44668886.659999996</v>
      </c>
      <c r="V540" s="19"/>
      <c r="W540" s="20">
        <v>21767719</v>
      </c>
      <c r="X540" s="21">
        <v>0</v>
      </c>
      <c r="Y540" s="19">
        <v>21380572</v>
      </c>
      <c r="Z540" s="19">
        <v>0</v>
      </c>
      <c r="AA540" s="21">
        <v>19351675.609999999</v>
      </c>
      <c r="AB540" s="21">
        <v>0</v>
      </c>
      <c r="AC540" s="20">
        <v>22119877.82</v>
      </c>
      <c r="AD540" s="21">
        <v>0</v>
      </c>
      <c r="AE540" s="19">
        <v>11964797</v>
      </c>
      <c r="AF540" s="19">
        <v>0</v>
      </c>
      <c r="AG540" s="20">
        <v>30985763.75</v>
      </c>
      <c r="AH540" s="21">
        <v>0</v>
      </c>
      <c r="AI540" s="21">
        <v>28284184</v>
      </c>
      <c r="AJ540" s="21">
        <v>0</v>
      </c>
      <c r="AK540" s="20">
        <v>20123230.34</v>
      </c>
      <c r="AL540" s="21">
        <v>0</v>
      </c>
      <c r="AM540" s="19">
        <v>252783.32</v>
      </c>
      <c r="AN540" s="19"/>
      <c r="AO540" s="19">
        <v>93958</v>
      </c>
      <c r="AP540" s="19"/>
      <c r="AQ540" s="20">
        <v>13344.699999999999</v>
      </c>
      <c r="AR540" s="21">
        <v>0</v>
      </c>
      <c r="AS540" s="20">
        <v>13903.6</v>
      </c>
      <c r="AT540" s="19"/>
      <c r="AU540" s="19">
        <v>84544</v>
      </c>
      <c r="AV540" s="19">
        <v>0</v>
      </c>
      <c r="AW540" s="19">
        <v>2977980</v>
      </c>
      <c r="AX540" s="19"/>
      <c r="AY540" s="19"/>
      <c r="AZ540" s="19"/>
      <c r="BA540" s="19">
        <v>0</v>
      </c>
      <c r="BB540" s="19">
        <v>0</v>
      </c>
      <c r="BC540" s="19"/>
      <c r="BD540" s="19"/>
      <c r="BE540" s="19"/>
      <c r="BF540" s="19"/>
      <c r="BG540" s="16">
        <f t="shared" si="32"/>
        <v>434221111.69</v>
      </c>
      <c r="BH540" s="16">
        <f t="shared" si="32"/>
        <v>0</v>
      </c>
      <c r="BI540" s="89">
        <f t="shared" si="33"/>
        <v>434221111.69</v>
      </c>
      <c r="BJ540" s="89">
        <f t="shared" si="34"/>
        <v>0</v>
      </c>
      <c r="BK540" s="105">
        <f t="shared" si="35"/>
        <v>19351675.609999999</v>
      </c>
      <c r="BL540" s="106"/>
      <c r="BM540" s="105"/>
      <c r="BN540" s="106"/>
    </row>
    <row r="541" spans="1:66" ht="31.5" x14ac:dyDescent="0.3">
      <c r="A541" s="111" t="s">
        <v>1550</v>
      </c>
      <c r="B541" s="107" t="s">
        <v>1549</v>
      </c>
      <c r="C541" s="22"/>
      <c r="D541" s="22"/>
      <c r="E541" s="19">
        <v>0</v>
      </c>
      <c r="F541" s="19">
        <v>0</v>
      </c>
      <c r="G541" s="19"/>
      <c r="H541" s="19"/>
      <c r="I541" s="19">
        <v>0</v>
      </c>
      <c r="J541" s="19">
        <v>0</v>
      </c>
      <c r="K541" s="19"/>
      <c r="L541" s="19"/>
      <c r="M541" s="19"/>
      <c r="N541" s="19"/>
      <c r="O541" s="19"/>
      <c r="P541" s="19"/>
      <c r="Q541" s="108"/>
      <c r="R541" s="108"/>
      <c r="S541" s="19"/>
      <c r="T541" s="19"/>
      <c r="U541" s="19"/>
      <c r="V541" s="19"/>
      <c r="W541" s="19"/>
      <c r="X541" s="19"/>
      <c r="Y541" s="19"/>
      <c r="Z541" s="19"/>
      <c r="AA541" s="19">
        <v>0</v>
      </c>
      <c r="AB541" s="19">
        <v>0</v>
      </c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6">
        <f t="shared" si="32"/>
        <v>0</v>
      </c>
      <c r="BH541" s="16">
        <f t="shared" si="32"/>
        <v>0</v>
      </c>
      <c r="BI541" s="89">
        <f t="shared" si="33"/>
        <v>0</v>
      </c>
      <c r="BJ541" s="89">
        <f t="shared" si="34"/>
        <v>0</v>
      </c>
      <c r="BK541" s="105">
        <f t="shared" si="35"/>
        <v>0</v>
      </c>
      <c r="BL541" s="106"/>
      <c r="BM541" s="105"/>
      <c r="BN541" s="106"/>
    </row>
    <row r="542" spans="1:66" ht="31.5" x14ac:dyDescent="0.3">
      <c r="A542" s="111" t="s">
        <v>1551</v>
      </c>
      <c r="B542" s="107" t="s">
        <v>1549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  <c r="H542" s="19">
        <v>0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19"/>
      <c r="P542" s="19"/>
      <c r="Q542" s="108">
        <v>0</v>
      </c>
      <c r="R542" s="108">
        <v>0</v>
      </c>
      <c r="S542" s="19">
        <v>0</v>
      </c>
      <c r="T542" s="19">
        <v>0</v>
      </c>
      <c r="U542" s="19"/>
      <c r="V542" s="19"/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>
        <v>0</v>
      </c>
      <c r="AE542" s="19">
        <v>2910888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>
        <v>0</v>
      </c>
      <c r="BB542" s="19">
        <v>0</v>
      </c>
      <c r="BC542" s="19"/>
      <c r="BD542" s="19"/>
      <c r="BE542" s="19"/>
      <c r="BF542" s="19"/>
      <c r="BG542" s="16">
        <f t="shared" si="32"/>
        <v>2910888</v>
      </c>
      <c r="BH542" s="16">
        <f t="shared" si="32"/>
        <v>0</v>
      </c>
      <c r="BI542" s="89">
        <f t="shared" si="33"/>
        <v>2910888</v>
      </c>
      <c r="BJ542" s="89">
        <f t="shared" si="34"/>
        <v>0</v>
      </c>
      <c r="BK542" s="105">
        <f t="shared" si="35"/>
        <v>0</v>
      </c>
      <c r="BL542" s="106"/>
      <c r="BM542" s="105"/>
      <c r="BN542" s="106"/>
    </row>
    <row r="543" spans="1:66" ht="31.5" x14ac:dyDescent="0.3">
      <c r="A543" s="111">
        <v>77.150800000000004</v>
      </c>
      <c r="B543" s="107" t="s">
        <v>1552</v>
      </c>
      <c r="C543" s="19">
        <v>7131417</v>
      </c>
      <c r="D543" s="19">
        <v>0</v>
      </c>
      <c r="E543" s="20">
        <v>3157472</v>
      </c>
      <c r="F543" s="21">
        <v>0</v>
      </c>
      <c r="G543" s="19">
        <v>0</v>
      </c>
      <c r="H543" s="19">
        <v>0</v>
      </c>
      <c r="I543" s="19">
        <v>0</v>
      </c>
      <c r="J543" s="19">
        <v>0</v>
      </c>
      <c r="K543" s="19">
        <v>91478</v>
      </c>
      <c r="L543" s="19">
        <v>0</v>
      </c>
      <c r="M543" s="19"/>
      <c r="N543" s="19"/>
      <c r="O543" s="20">
        <v>87723</v>
      </c>
      <c r="P543" s="21"/>
      <c r="Q543" s="109">
        <v>570504</v>
      </c>
      <c r="R543" s="108">
        <v>0</v>
      </c>
      <c r="S543" s="20">
        <v>935174</v>
      </c>
      <c r="T543" s="24">
        <v>0</v>
      </c>
      <c r="U543" s="19">
        <v>437950.19</v>
      </c>
      <c r="V543" s="19"/>
      <c r="W543" s="19">
        <v>0</v>
      </c>
      <c r="X543" s="19">
        <v>0</v>
      </c>
      <c r="Y543" s="19">
        <v>0</v>
      </c>
      <c r="Z543" s="19">
        <v>0</v>
      </c>
      <c r="AA543" s="19">
        <v>0</v>
      </c>
      <c r="AB543" s="19">
        <v>0</v>
      </c>
      <c r="AC543" s="20">
        <v>1448687</v>
      </c>
      <c r="AD543" s="21">
        <v>0</v>
      </c>
      <c r="AE543" s="19">
        <v>0</v>
      </c>
      <c r="AF543" s="19">
        <v>0</v>
      </c>
      <c r="AG543" s="19">
        <v>0</v>
      </c>
      <c r="AH543" s="19">
        <v>0</v>
      </c>
      <c r="AI543" s="21">
        <v>751759</v>
      </c>
      <c r="AJ543" s="21">
        <v>0</v>
      </c>
      <c r="AK543" s="20">
        <v>749712</v>
      </c>
      <c r="AL543" s="21">
        <v>0</v>
      </c>
      <c r="AM543" s="19"/>
      <c r="AN543" s="19"/>
      <c r="AO543" s="19">
        <v>30884.65</v>
      </c>
      <c r="AP543" s="19"/>
      <c r="AQ543" s="20">
        <v>17660.47</v>
      </c>
      <c r="AR543" s="21">
        <v>0</v>
      </c>
      <c r="AS543" s="19"/>
      <c r="AT543" s="19"/>
      <c r="AU543" s="19">
        <v>61231</v>
      </c>
      <c r="AV543" s="19">
        <v>0</v>
      </c>
      <c r="AW543" s="19"/>
      <c r="AX543" s="19"/>
      <c r="AY543" s="19"/>
      <c r="AZ543" s="19"/>
      <c r="BA543" s="19">
        <v>0</v>
      </c>
      <c r="BB543" s="19">
        <v>0</v>
      </c>
      <c r="BC543" s="19"/>
      <c r="BD543" s="19"/>
      <c r="BE543" s="19"/>
      <c r="BF543" s="19"/>
      <c r="BG543" s="16">
        <f t="shared" si="32"/>
        <v>15471652.310000001</v>
      </c>
      <c r="BH543" s="16">
        <f t="shared" si="32"/>
        <v>0</v>
      </c>
      <c r="BI543" s="89">
        <f t="shared" si="33"/>
        <v>15471652.310000001</v>
      </c>
      <c r="BJ543" s="89">
        <f t="shared" si="34"/>
        <v>0</v>
      </c>
      <c r="BK543" s="105">
        <f t="shared" si="35"/>
        <v>0</v>
      </c>
      <c r="BL543" s="106"/>
      <c r="BM543" s="105"/>
      <c r="BN543" s="106"/>
    </row>
    <row r="544" spans="1:66" ht="31.5" x14ac:dyDescent="0.3">
      <c r="A544" s="111">
        <v>77.150800000000004</v>
      </c>
      <c r="B544" s="107" t="s">
        <v>1553</v>
      </c>
      <c r="C544" s="19"/>
      <c r="D544" s="19"/>
      <c r="E544" s="19">
        <v>0</v>
      </c>
      <c r="F544" s="19">
        <v>0</v>
      </c>
      <c r="G544" s="19">
        <v>0</v>
      </c>
      <c r="H544" s="19">
        <v>0</v>
      </c>
      <c r="I544" s="19">
        <v>0</v>
      </c>
      <c r="J544" s="19">
        <v>0</v>
      </c>
      <c r="K544" s="19">
        <v>0</v>
      </c>
      <c r="L544" s="19">
        <v>0</v>
      </c>
      <c r="M544" s="20">
        <v>520782.77908800001</v>
      </c>
      <c r="N544" s="21">
        <v>0</v>
      </c>
      <c r="O544" s="19"/>
      <c r="P544" s="19"/>
      <c r="Q544" s="108">
        <v>0</v>
      </c>
      <c r="R544" s="108">
        <v>0</v>
      </c>
      <c r="S544" s="19">
        <v>0</v>
      </c>
      <c r="T544" s="19">
        <v>0</v>
      </c>
      <c r="U544" s="19"/>
      <c r="V544" s="19"/>
      <c r="W544" s="19">
        <v>0</v>
      </c>
      <c r="X544" s="19">
        <v>0</v>
      </c>
      <c r="Y544" s="19">
        <v>0</v>
      </c>
      <c r="Z544" s="19">
        <v>0</v>
      </c>
      <c r="AA544" s="19">
        <v>0</v>
      </c>
      <c r="AB544" s="19">
        <v>0</v>
      </c>
      <c r="AC544" s="19">
        <v>0</v>
      </c>
      <c r="AD544" s="19">
        <v>0</v>
      </c>
      <c r="AE544" s="19">
        <v>0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>
        <v>0</v>
      </c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>
        <v>66513</v>
      </c>
      <c r="AX544" s="19"/>
      <c r="AY544" s="19"/>
      <c r="AZ544" s="19"/>
      <c r="BA544" s="19">
        <v>0</v>
      </c>
      <c r="BB544" s="19">
        <v>0</v>
      </c>
      <c r="BC544" s="19"/>
      <c r="BD544" s="19"/>
      <c r="BE544" s="19"/>
      <c r="BF544" s="19"/>
      <c r="BG544" s="16">
        <f t="shared" si="32"/>
        <v>587295.77908800007</v>
      </c>
      <c r="BH544" s="16">
        <f t="shared" si="32"/>
        <v>0</v>
      </c>
      <c r="BI544" s="89">
        <f t="shared" si="33"/>
        <v>587295.77908800007</v>
      </c>
      <c r="BJ544" s="89">
        <f t="shared" si="34"/>
        <v>0</v>
      </c>
      <c r="BK544" s="105">
        <f t="shared" si="35"/>
        <v>0</v>
      </c>
      <c r="BL544" s="106"/>
      <c r="BM544" s="105"/>
      <c r="BN544" s="106"/>
    </row>
    <row r="545" spans="1:66" x14ac:dyDescent="0.3">
      <c r="A545" s="137">
        <v>77.151699999999991</v>
      </c>
      <c r="B545" s="107" t="s">
        <v>1554</v>
      </c>
      <c r="C545" s="19"/>
      <c r="D545" s="19"/>
      <c r="E545" s="19">
        <v>0</v>
      </c>
      <c r="F545" s="19">
        <v>0</v>
      </c>
      <c r="G545" s="19">
        <v>0</v>
      </c>
      <c r="H545" s="19">
        <v>0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19"/>
      <c r="P545" s="19"/>
      <c r="Q545" s="108">
        <v>0</v>
      </c>
      <c r="R545" s="108">
        <v>0</v>
      </c>
      <c r="S545" s="19">
        <v>0</v>
      </c>
      <c r="T545" s="19">
        <v>0</v>
      </c>
      <c r="U545" s="19"/>
      <c r="V545" s="19"/>
      <c r="W545" s="19">
        <v>0</v>
      </c>
      <c r="X545" s="19">
        <v>0</v>
      </c>
      <c r="Y545" s="19">
        <v>0</v>
      </c>
      <c r="Z545" s="19">
        <v>0</v>
      </c>
      <c r="AA545" s="19">
        <v>0</v>
      </c>
      <c r="AB545" s="19">
        <v>0</v>
      </c>
      <c r="AC545" s="19">
        <v>0</v>
      </c>
      <c r="AD545" s="19">
        <v>0</v>
      </c>
      <c r="AE545" s="19">
        <v>0</v>
      </c>
      <c r="AF545" s="19">
        <v>0</v>
      </c>
      <c r="AG545" s="19">
        <v>0</v>
      </c>
      <c r="AH545" s="19">
        <v>0</v>
      </c>
      <c r="AI545" s="19">
        <v>0</v>
      </c>
      <c r="AJ545" s="19">
        <v>0</v>
      </c>
      <c r="AK545" s="19">
        <v>0</v>
      </c>
      <c r="AL545" s="19">
        <v>0</v>
      </c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>
        <v>0</v>
      </c>
      <c r="BB545" s="19">
        <v>0</v>
      </c>
      <c r="BC545" s="19"/>
      <c r="BD545" s="19"/>
      <c r="BE545" s="19"/>
      <c r="BF545" s="19"/>
      <c r="BG545" s="16">
        <f t="shared" si="32"/>
        <v>0</v>
      </c>
      <c r="BH545" s="16">
        <f t="shared" si="32"/>
        <v>0</v>
      </c>
      <c r="BI545" s="89">
        <f t="shared" si="33"/>
        <v>0</v>
      </c>
      <c r="BJ545" s="89">
        <f t="shared" si="34"/>
        <v>0</v>
      </c>
      <c r="BK545" s="105">
        <f t="shared" si="35"/>
        <v>0</v>
      </c>
      <c r="BL545" s="106"/>
      <c r="BM545" s="105"/>
      <c r="BN545" s="106"/>
    </row>
    <row r="546" spans="1:66" x14ac:dyDescent="0.3">
      <c r="A546" s="111">
        <v>77.160600000000002</v>
      </c>
      <c r="B546" s="107" t="s">
        <v>1555</v>
      </c>
      <c r="C546" s="19"/>
      <c r="D546" s="19"/>
      <c r="E546" s="19">
        <v>0</v>
      </c>
      <c r="F546" s="19">
        <v>0</v>
      </c>
      <c r="G546" s="19">
        <v>0</v>
      </c>
      <c r="H546" s="19">
        <v>0</v>
      </c>
      <c r="I546" s="19">
        <v>0</v>
      </c>
      <c r="J546" s="19">
        <v>0</v>
      </c>
      <c r="K546" s="19">
        <v>0</v>
      </c>
      <c r="L546" s="19">
        <v>0</v>
      </c>
      <c r="M546" s="20">
        <v>38813.17</v>
      </c>
      <c r="N546" s="21">
        <v>0</v>
      </c>
      <c r="O546" s="19"/>
      <c r="P546" s="19"/>
      <c r="Q546" s="109">
        <v>274534.8</v>
      </c>
      <c r="R546" s="108">
        <v>0</v>
      </c>
      <c r="S546" s="19">
        <v>0</v>
      </c>
      <c r="T546" s="19">
        <v>0</v>
      </c>
      <c r="U546" s="19"/>
      <c r="V546" s="19"/>
      <c r="W546" s="19">
        <v>0</v>
      </c>
      <c r="X546" s="19">
        <v>0</v>
      </c>
      <c r="Y546" s="19">
        <v>0</v>
      </c>
      <c r="Z546" s="19">
        <v>0</v>
      </c>
      <c r="AA546" s="19">
        <v>0</v>
      </c>
      <c r="AB546" s="19">
        <v>0</v>
      </c>
      <c r="AC546" s="20">
        <v>81172510.420000002</v>
      </c>
      <c r="AD546" s="21">
        <v>0</v>
      </c>
      <c r="AE546" s="19">
        <v>0</v>
      </c>
      <c r="AF546" s="19">
        <v>0</v>
      </c>
      <c r="AG546" s="19">
        <v>0</v>
      </c>
      <c r="AH546" s="19">
        <v>0</v>
      </c>
      <c r="AI546" s="19">
        <v>0</v>
      </c>
      <c r="AJ546" s="19">
        <v>0</v>
      </c>
      <c r="AK546" s="19">
        <v>0</v>
      </c>
      <c r="AL546" s="19">
        <v>0</v>
      </c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>
        <v>0</v>
      </c>
      <c r="BB546" s="19">
        <v>0</v>
      </c>
      <c r="BC546" s="19"/>
      <c r="BD546" s="19"/>
      <c r="BE546" s="19"/>
      <c r="BF546" s="19"/>
      <c r="BG546" s="16">
        <f t="shared" si="32"/>
        <v>81485858.390000001</v>
      </c>
      <c r="BH546" s="16">
        <f t="shared" si="32"/>
        <v>0</v>
      </c>
      <c r="BI546" s="89">
        <f t="shared" si="33"/>
        <v>81485858.390000001</v>
      </c>
      <c r="BJ546" s="89">
        <f t="shared" si="34"/>
        <v>0</v>
      </c>
      <c r="BK546" s="105">
        <f t="shared" si="35"/>
        <v>0</v>
      </c>
      <c r="BL546" s="106"/>
      <c r="BM546" s="105"/>
      <c r="BN546" s="106"/>
    </row>
    <row r="547" spans="1:66" x14ac:dyDescent="0.3">
      <c r="A547" s="111">
        <v>77.160699999999991</v>
      </c>
      <c r="B547" s="107" t="s">
        <v>1555</v>
      </c>
      <c r="C547" s="19">
        <v>66990732.5</v>
      </c>
      <c r="D547" s="19">
        <v>0</v>
      </c>
      <c r="E547" s="20">
        <v>57402811</v>
      </c>
      <c r="F547" s="21">
        <v>0</v>
      </c>
      <c r="G547" s="19">
        <v>113884956</v>
      </c>
      <c r="H547" s="19">
        <v>0</v>
      </c>
      <c r="I547" s="19">
        <v>113884956</v>
      </c>
      <c r="J547" s="19">
        <v>0</v>
      </c>
      <c r="K547" s="19">
        <v>38004523.240000002</v>
      </c>
      <c r="L547" s="19">
        <v>0</v>
      </c>
      <c r="M547" s="25">
        <v>95447826.909999996</v>
      </c>
      <c r="N547" s="21">
        <v>0</v>
      </c>
      <c r="O547" s="20">
        <v>54385864.049999997</v>
      </c>
      <c r="P547" s="21"/>
      <c r="Q547" s="109">
        <v>86718226.400000006</v>
      </c>
      <c r="R547" s="108">
        <v>0</v>
      </c>
      <c r="S547" s="20">
        <v>59809894.859999999</v>
      </c>
      <c r="T547" s="24">
        <v>0</v>
      </c>
      <c r="U547" s="19">
        <v>79724305.569999993</v>
      </c>
      <c r="V547" s="19"/>
      <c r="W547" s="20">
        <v>83887738</v>
      </c>
      <c r="X547" s="21">
        <v>0</v>
      </c>
      <c r="Y547" s="19">
        <v>35989092.509999998</v>
      </c>
      <c r="Z547" s="19">
        <v>0</v>
      </c>
      <c r="AA547" s="21">
        <v>43236457.25</v>
      </c>
      <c r="AB547" s="21">
        <v>0</v>
      </c>
      <c r="AC547" s="19">
        <v>0</v>
      </c>
      <c r="AD547" s="19">
        <v>0</v>
      </c>
      <c r="AE547" s="19">
        <v>56170883</v>
      </c>
      <c r="AF547" s="19">
        <v>0</v>
      </c>
      <c r="AG547" s="20">
        <v>93043912.730000004</v>
      </c>
      <c r="AH547" s="21">
        <v>0</v>
      </c>
      <c r="AI547" s="21">
        <v>75637064.709999993</v>
      </c>
      <c r="AJ547" s="21">
        <v>0</v>
      </c>
      <c r="AK547" s="20">
        <v>58318299.659999996</v>
      </c>
      <c r="AL547" s="21">
        <v>0</v>
      </c>
      <c r="AM547" s="19"/>
      <c r="AN547" s="19"/>
      <c r="AO547" s="19">
        <v>76</v>
      </c>
      <c r="AP547" s="19"/>
      <c r="AQ547" s="19"/>
      <c r="AR547" s="19"/>
      <c r="AS547" s="19"/>
      <c r="AT547" s="19"/>
      <c r="AU547" s="19"/>
      <c r="AV547" s="19"/>
      <c r="AW547" s="19">
        <v>25872</v>
      </c>
      <c r="AX547" s="19"/>
      <c r="AY547" s="19"/>
      <c r="AZ547" s="19"/>
      <c r="BA547" s="19">
        <v>0</v>
      </c>
      <c r="BB547" s="19">
        <v>0</v>
      </c>
      <c r="BC547" s="19"/>
      <c r="BD547" s="19"/>
      <c r="BE547" s="19"/>
      <c r="BF547" s="19"/>
      <c r="BG547" s="16">
        <f t="shared" si="32"/>
        <v>1212563492.3900001</v>
      </c>
      <c r="BH547" s="16">
        <f t="shared" si="32"/>
        <v>0</v>
      </c>
      <c r="BI547" s="89">
        <f t="shared" si="33"/>
        <v>1212563492.3900001</v>
      </c>
      <c r="BJ547" s="89">
        <f t="shared" si="34"/>
        <v>0</v>
      </c>
      <c r="BK547" s="105">
        <f t="shared" si="35"/>
        <v>43236457.25</v>
      </c>
      <c r="BL547" s="106"/>
      <c r="BM547" s="105"/>
      <c r="BN547" s="106"/>
    </row>
    <row r="548" spans="1:66" ht="31.5" x14ac:dyDescent="0.3">
      <c r="A548" s="111" t="s">
        <v>1556</v>
      </c>
      <c r="B548" s="107" t="s">
        <v>1555</v>
      </c>
      <c r="C548" s="19"/>
      <c r="D548" s="19"/>
      <c r="E548" s="19">
        <v>0</v>
      </c>
      <c r="F548" s="19">
        <v>0</v>
      </c>
      <c r="G548" s="19">
        <v>0</v>
      </c>
      <c r="H548" s="19">
        <v>0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19"/>
      <c r="P548" s="19"/>
      <c r="Q548" s="108">
        <v>0</v>
      </c>
      <c r="R548" s="108">
        <v>0</v>
      </c>
      <c r="S548" s="19">
        <v>0</v>
      </c>
      <c r="T548" s="19">
        <v>0</v>
      </c>
      <c r="U548" s="19"/>
      <c r="V548" s="19"/>
      <c r="W548" s="19">
        <v>0</v>
      </c>
      <c r="X548" s="19">
        <v>0</v>
      </c>
      <c r="Y548" s="19">
        <v>0</v>
      </c>
      <c r="Z548" s="19">
        <v>0</v>
      </c>
      <c r="AA548" s="19">
        <v>0</v>
      </c>
      <c r="AB548" s="19">
        <v>0</v>
      </c>
      <c r="AC548" s="19">
        <v>0</v>
      </c>
      <c r="AD548" s="19">
        <v>0</v>
      </c>
      <c r="AE548" s="19">
        <v>0</v>
      </c>
      <c r="AF548" s="19">
        <v>0</v>
      </c>
      <c r="AG548" s="19">
        <v>0</v>
      </c>
      <c r="AH548" s="19">
        <v>0</v>
      </c>
      <c r="AI548" s="19">
        <v>0</v>
      </c>
      <c r="AJ548" s="19">
        <v>0</v>
      </c>
      <c r="AK548" s="19">
        <v>0</v>
      </c>
      <c r="AL548" s="19">
        <v>0</v>
      </c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>
        <v>0</v>
      </c>
      <c r="BB548" s="19">
        <v>0</v>
      </c>
      <c r="BC548" s="19"/>
      <c r="BD548" s="19"/>
      <c r="BE548" s="19"/>
      <c r="BF548" s="19"/>
      <c r="BG548" s="16">
        <f t="shared" si="32"/>
        <v>0</v>
      </c>
      <c r="BH548" s="16">
        <f t="shared" si="32"/>
        <v>0</v>
      </c>
      <c r="BI548" s="89">
        <f t="shared" si="33"/>
        <v>0</v>
      </c>
      <c r="BJ548" s="89">
        <f t="shared" si="34"/>
        <v>0</v>
      </c>
      <c r="BK548" s="105">
        <f t="shared" si="35"/>
        <v>0</v>
      </c>
      <c r="BL548" s="106"/>
      <c r="BM548" s="105"/>
      <c r="BN548" s="106"/>
    </row>
    <row r="549" spans="1:66" ht="31.5" x14ac:dyDescent="0.3">
      <c r="A549" s="111" t="s">
        <v>1557</v>
      </c>
      <c r="B549" s="107" t="s">
        <v>1555</v>
      </c>
      <c r="C549" s="19">
        <v>0</v>
      </c>
      <c r="D549" s="19">
        <v>0</v>
      </c>
      <c r="E549" s="19">
        <v>0</v>
      </c>
      <c r="F549" s="19">
        <v>0</v>
      </c>
      <c r="G549" s="19">
        <v>0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19"/>
      <c r="P549" s="19"/>
      <c r="Q549" s="108">
        <v>0</v>
      </c>
      <c r="R549" s="108">
        <v>0</v>
      </c>
      <c r="S549" s="19">
        <v>0</v>
      </c>
      <c r="T549" s="19">
        <v>0</v>
      </c>
      <c r="U549" s="19"/>
      <c r="V549" s="19"/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0</v>
      </c>
      <c r="AE549" s="19">
        <v>14112524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0</v>
      </c>
      <c r="AL549" s="19">
        <v>0</v>
      </c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>
        <v>0</v>
      </c>
      <c r="BB549" s="19">
        <v>0</v>
      </c>
      <c r="BC549" s="19"/>
      <c r="BD549" s="19"/>
      <c r="BE549" s="19"/>
      <c r="BF549" s="19"/>
      <c r="BG549" s="16">
        <f t="shared" si="32"/>
        <v>14112524</v>
      </c>
      <c r="BH549" s="16">
        <f t="shared" si="32"/>
        <v>0</v>
      </c>
      <c r="BI549" s="89">
        <f t="shared" si="33"/>
        <v>14112524</v>
      </c>
      <c r="BJ549" s="89">
        <f t="shared" si="34"/>
        <v>0</v>
      </c>
      <c r="BK549" s="105">
        <f t="shared" si="35"/>
        <v>0</v>
      </c>
      <c r="BL549" s="106"/>
      <c r="BM549" s="105"/>
      <c r="BN549" s="106"/>
    </row>
    <row r="550" spans="1:66" ht="31.5" x14ac:dyDescent="0.3">
      <c r="A550" s="111">
        <v>77.160799999999995</v>
      </c>
      <c r="B550" s="107" t="s">
        <v>1558</v>
      </c>
      <c r="C550" s="19">
        <v>41515448</v>
      </c>
      <c r="D550" s="19">
        <v>0</v>
      </c>
      <c r="E550" s="20">
        <v>40791325</v>
      </c>
      <c r="F550" s="21">
        <v>0</v>
      </c>
      <c r="G550" s="19">
        <v>0</v>
      </c>
      <c r="H550" s="19">
        <v>0</v>
      </c>
      <c r="I550" s="19">
        <v>0</v>
      </c>
      <c r="J550" s="19">
        <v>0</v>
      </c>
      <c r="K550" s="19">
        <v>504501</v>
      </c>
      <c r="L550" s="19">
        <v>0</v>
      </c>
      <c r="M550" s="20">
        <v>1940578.9</v>
      </c>
      <c r="N550" s="21">
        <v>0</v>
      </c>
      <c r="O550" s="20">
        <v>1581856</v>
      </c>
      <c r="P550" s="21"/>
      <c r="Q550" s="109">
        <v>3660556</v>
      </c>
      <c r="R550" s="108">
        <v>0</v>
      </c>
      <c r="S550" s="20">
        <v>3077243</v>
      </c>
      <c r="T550" s="24">
        <v>0</v>
      </c>
      <c r="U550" s="19">
        <v>1198459</v>
      </c>
      <c r="V550" s="19"/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20">
        <v>4191927</v>
      </c>
      <c r="AD550" s="21">
        <v>0</v>
      </c>
      <c r="AE550" s="19">
        <v>0</v>
      </c>
      <c r="AF550" s="19">
        <v>0</v>
      </c>
      <c r="AG550" s="19">
        <v>0</v>
      </c>
      <c r="AH550" s="19">
        <v>0</v>
      </c>
      <c r="AI550" s="21">
        <v>1687230</v>
      </c>
      <c r="AJ550" s="21">
        <v>0</v>
      </c>
      <c r="AK550" s="20">
        <v>1848555</v>
      </c>
      <c r="AL550" s="21">
        <v>0</v>
      </c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>
        <v>0</v>
      </c>
      <c r="BB550" s="19">
        <v>0</v>
      </c>
      <c r="BC550" s="19"/>
      <c r="BD550" s="19"/>
      <c r="BE550" s="19"/>
      <c r="BF550" s="19"/>
      <c r="BG550" s="16">
        <f t="shared" si="32"/>
        <v>101997678.90000001</v>
      </c>
      <c r="BH550" s="16">
        <f t="shared" si="32"/>
        <v>0</v>
      </c>
      <c r="BI550" s="89">
        <f t="shared" si="33"/>
        <v>101997678.90000001</v>
      </c>
      <c r="BJ550" s="89">
        <f t="shared" si="34"/>
        <v>0</v>
      </c>
      <c r="BK550" s="105">
        <f t="shared" si="35"/>
        <v>0</v>
      </c>
      <c r="BL550" s="106"/>
      <c r="BM550" s="105"/>
      <c r="BN550" s="106"/>
    </row>
    <row r="551" spans="1:66" ht="31.5" x14ac:dyDescent="0.3">
      <c r="A551" s="111">
        <v>77.160899999999998</v>
      </c>
      <c r="B551" s="107" t="s">
        <v>1559</v>
      </c>
      <c r="C551" s="19"/>
      <c r="D551" s="19"/>
      <c r="E551" s="20">
        <v>9444713</v>
      </c>
      <c r="F551" s="21">
        <v>0</v>
      </c>
      <c r="G551" s="19">
        <v>0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19"/>
      <c r="P551" s="19"/>
      <c r="Q551" s="108">
        <v>0</v>
      </c>
      <c r="R551" s="108">
        <v>0</v>
      </c>
      <c r="S551" s="19">
        <v>0</v>
      </c>
      <c r="T551" s="19">
        <v>0</v>
      </c>
      <c r="U551" s="19"/>
      <c r="V551" s="19"/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>
        <v>0</v>
      </c>
      <c r="AE551" s="19">
        <v>0</v>
      </c>
      <c r="AF551" s="19">
        <v>0</v>
      </c>
      <c r="AG551" s="19">
        <v>0</v>
      </c>
      <c r="AH551" s="19">
        <v>0</v>
      </c>
      <c r="AI551" s="19">
        <v>0</v>
      </c>
      <c r="AJ551" s="19">
        <v>0</v>
      </c>
      <c r="AK551" s="19">
        <v>0</v>
      </c>
      <c r="AL551" s="19">
        <v>0</v>
      </c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>
        <v>0</v>
      </c>
      <c r="BB551" s="19">
        <v>0</v>
      </c>
      <c r="BC551" s="19"/>
      <c r="BD551" s="19"/>
      <c r="BE551" s="19"/>
      <c r="BF551" s="19"/>
      <c r="BG551" s="16">
        <f t="shared" si="32"/>
        <v>9444713</v>
      </c>
      <c r="BH551" s="16">
        <f t="shared" si="32"/>
        <v>0</v>
      </c>
      <c r="BI551" s="89">
        <f t="shared" si="33"/>
        <v>9444713</v>
      </c>
      <c r="BJ551" s="89">
        <f t="shared" si="34"/>
        <v>0</v>
      </c>
      <c r="BK551" s="105">
        <f t="shared" si="35"/>
        <v>0</v>
      </c>
      <c r="BL551" s="106"/>
      <c r="BM551" s="105"/>
      <c r="BN551" s="106"/>
    </row>
    <row r="552" spans="1:66" ht="31.5" x14ac:dyDescent="0.3">
      <c r="A552" s="137">
        <v>77.161699999999996</v>
      </c>
      <c r="B552" s="107" t="s">
        <v>1560</v>
      </c>
      <c r="C552" s="19"/>
      <c r="D552" s="19"/>
      <c r="E552" s="19">
        <v>0</v>
      </c>
      <c r="F552" s="19">
        <v>0</v>
      </c>
      <c r="G552" s="19">
        <v>0</v>
      </c>
      <c r="H552" s="19">
        <v>0</v>
      </c>
      <c r="I552" s="19">
        <v>0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19"/>
      <c r="P552" s="19"/>
      <c r="Q552" s="108">
        <v>0</v>
      </c>
      <c r="R552" s="108">
        <v>0</v>
      </c>
      <c r="S552" s="19">
        <v>0</v>
      </c>
      <c r="T552" s="19">
        <v>0</v>
      </c>
      <c r="U552" s="19"/>
      <c r="V552" s="19"/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0</v>
      </c>
      <c r="AE552" s="19">
        <v>0</v>
      </c>
      <c r="AF552" s="19">
        <v>0</v>
      </c>
      <c r="AG552" s="19">
        <v>0</v>
      </c>
      <c r="AH552" s="19">
        <v>0</v>
      </c>
      <c r="AI552" s="19">
        <v>0</v>
      </c>
      <c r="AJ552" s="19">
        <v>0</v>
      </c>
      <c r="AK552" s="19">
        <v>0</v>
      </c>
      <c r="AL552" s="19">
        <v>0</v>
      </c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>
        <v>0</v>
      </c>
      <c r="BB552" s="19">
        <v>0</v>
      </c>
      <c r="BC552" s="19"/>
      <c r="BD552" s="19"/>
      <c r="BE552" s="19"/>
      <c r="BF552" s="19"/>
      <c r="BG552" s="16">
        <f t="shared" si="32"/>
        <v>0</v>
      </c>
      <c r="BH552" s="16">
        <f t="shared" si="32"/>
        <v>0</v>
      </c>
      <c r="BI552" s="89">
        <f t="shared" si="33"/>
        <v>0</v>
      </c>
      <c r="BJ552" s="89">
        <f t="shared" si="34"/>
        <v>0</v>
      </c>
      <c r="BK552" s="105">
        <f t="shared" si="35"/>
        <v>0</v>
      </c>
      <c r="BL552" s="106"/>
      <c r="BM552" s="105"/>
      <c r="BN552" s="106"/>
    </row>
    <row r="553" spans="1:66" x14ac:dyDescent="0.3">
      <c r="A553" s="111">
        <v>77.170699999999997</v>
      </c>
      <c r="B553" s="107" t="s">
        <v>1561</v>
      </c>
      <c r="C553" s="19">
        <v>183484</v>
      </c>
      <c r="D553" s="19">
        <v>0</v>
      </c>
      <c r="E553" s="20">
        <v>490106</v>
      </c>
      <c r="F553" s="21">
        <v>0</v>
      </c>
      <c r="G553" s="19">
        <v>557551</v>
      </c>
      <c r="H553" s="19">
        <v>0</v>
      </c>
      <c r="I553" s="19">
        <v>557551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19"/>
      <c r="Q553" s="109">
        <v>506765</v>
      </c>
      <c r="R553" s="108">
        <v>0</v>
      </c>
      <c r="S553" s="19">
        <v>0</v>
      </c>
      <c r="T553" s="19">
        <v>0</v>
      </c>
      <c r="U553" s="19"/>
      <c r="V553" s="19"/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19">
        <v>0</v>
      </c>
      <c r="AH553" s="19">
        <v>0</v>
      </c>
      <c r="AI553" s="19">
        <v>0</v>
      </c>
      <c r="AJ553" s="19">
        <v>0</v>
      </c>
      <c r="AK553" s="19">
        <v>0</v>
      </c>
      <c r="AL553" s="19">
        <v>0</v>
      </c>
      <c r="AM553" s="19">
        <v>585450</v>
      </c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>
        <v>0</v>
      </c>
      <c r="BB553" s="19">
        <v>0</v>
      </c>
      <c r="BC553" s="19"/>
      <c r="BD553" s="19"/>
      <c r="BE553" s="19"/>
      <c r="BF553" s="19"/>
      <c r="BG553" s="16">
        <f t="shared" si="32"/>
        <v>2880907</v>
      </c>
      <c r="BH553" s="16">
        <f t="shared" si="32"/>
        <v>0</v>
      </c>
      <c r="BI553" s="89">
        <f t="shared" si="33"/>
        <v>2880907</v>
      </c>
      <c r="BJ553" s="89">
        <f t="shared" si="34"/>
        <v>0</v>
      </c>
      <c r="BK553" s="105">
        <f t="shared" si="35"/>
        <v>0</v>
      </c>
      <c r="BL553" s="106"/>
      <c r="BM553" s="105"/>
      <c r="BN553" s="106"/>
    </row>
    <row r="554" spans="1:66" x14ac:dyDescent="0.3">
      <c r="A554" s="111">
        <v>77.180700000000002</v>
      </c>
      <c r="B554" s="107" t="s">
        <v>1562</v>
      </c>
      <c r="C554" s="19">
        <v>1005082</v>
      </c>
      <c r="D554" s="19">
        <v>0</v>
      </c>
      <c r="E554" s="20">
        <v>880073</v>
      </c>
      <c r="F554" s="21">
        <v>0</v>
      </c>
      <c r="G554" s="19">
        <v>373469.7</v>
      </c>
      <c r="H554" s="19">
        <v>0</v>
      </c>
      <c r="I554" s="19">
        <v>373469.7</v>
      </c>
      <c r="J554" s="19">
        <v>0</v>
      </c>
      <c r="K554" s="19">
        <v>188730.58</v>
      </c>
      <c r="L554" s="19">
        <v>0</v>
      </c>
      <c r="M554" s="25">
        <v>1503942.73</v>
      </c>
      <c r="N554" s="21">
        <v>0</v>
      </c>
      <c r="O554" s="20">
        <v>5836083.3799999999</v>
      </c>
      <c r="P554" s="21"/>
      <c r="Q554" s="109">
        <v>926184.5</v>
      </c>
      <c r="R554" s="108">
        <v>0</v>
      </c>
      <c r="S554" s="20">
        <v>1556156.22</v>
      </c>
      <c r="T554" s="24">
        <v>0</v>
      </c>
      <c r="U554" s="19">
        <v>1688467.23</v>
      </c>
      <c r="V554" s="19"/>
      <c r="W554" s="20">
        <v>609350</v>
      </c>
      <c r="X554" s="21">
        <v>0</v>
      </c>
      <c r="Y554" s="19">
        <v>699308</v>
      </c>
      <c r="Z554" s="19">
        <v>0</v>
      </c>
      <c r="AA554" s="21">
        <v>838201</v>
      </c>
      <c r="AB554" s="21">
        <v>0</v>
      </c>
      <c r="AC554" s="20">
        <v>1808479.1</v>
      </c>
      <c r="AD554" s="21">
        <v>0</v>
      </c>
      <c r="AE554" s="19">
        <v>1780077</v>
      </c>
      <c r="AF554" s="19">
        <v>0</v>
      </c>
      <c r="AG554" s="20">
        <v>1689509</v>
      </c>
      <c r="AH554" s="21">
        <v>0</v>
      </c>
      <c r="AI554" s="21">
        <v>1068021</v>
      </c>
      <c r="AJ554" s="21">
        <v>0</v>
      </c>
      <c r="AK554" s="20">
        <v>846331</v>
      </c>
      <c r="AL554" s="21">
        <v>0</v>
      </c>
      <c r="AM554" s="19">
        <v>126653</v>
      </c>
      <c r="AN554" s="19"/>
      <c r="AO554" s="19">
        <v>27615.360000000001</v>
      </c>
      <c r="AP554" s="19"/>
      <c r="AQ554" s="20">
        <v>20777.29</v>
      </c>
      <c r="AR554" s="21">
        <v>0</v>
      </c>
      <c r="AS554" s="20">
        <v>33759</v>
      </c>
      <c r="AT554" s="19"/>
      <c r="AU554" s="19">
        <v>251253</v>
      </c>
      <c r="AV554" s="19">
        <v>0</v>
      </c>
      <c r="AW554" s="19">
        <v>719122</v>
      </c>
      <c r="AX554" s="19"/>
      <c r="AY554" s="19"/>
      <c r="AZ554" s="19"/>
      <c r="BA554" s="19">
        <v>0</v>
      </c>
      <c r="BB554" s="19">
        <v>0</v>
      </c>
      <c r="BC554" s="19"/>
      <c r="BD554" s="19"/>
      <c r="BE554" s="19"/>
      <c r="BF554" s="19"/>
      <c r="BG554" s="16">
        <f t="shared" si="32"/>
        <v>24850114.789999999</v>
      </c>
      <c r="BH554" s="16">
        <f t="shared" si="32"/>
        <v>0</v>
      </c>
      <c r="BI554" s="89">
        <f t="shared" si="33"/>
        <v>24850114.789999999</v>
      </c>
      <c r="BJ554" s="89">
        <f t="shared" si="34"/>
        <v>0</v>
      </c>
      <c r="BK554" s="105">
        <f t="shared" si="35"/>
        <v>838201</v>
      </c>
      <c r="BL554" s="106"/>
      <c r="BM554" s="105"/>
      <c r="BN554" s="106"/>
    </row>
    <row r="555" spans="1:66" ht="31.5" x14ac:dyDescent="0.3">
      <c r="A555" s="111">
        <v>77.180800000000005</v>
      </c>
      <c r="B555" s="107" t="s">
        <v>1563</v>
      </c>
      <c r="C555" s="19">
        <v>22731</v>
      </c>
      <c r="D555" s="19">
        <v>0</v>
      </c>
      <c r="E555" s="20">
        <v>26118</v>
      </c>
      <c r="F555" s="21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3342</v>
      </c>
      <c r="L555" s="19">
        <v>0</v>
      </c>
      <c r="M555" s="19">
        <v>0</v>
      </c>
      <c r="N555" s="19">
        <v>0</v>
      </c>
      <c r="O555" s="20">
        <v>13404</v>
      </c>
      <c r="P555" s="21"/>
      <c r="Q555" s="109">
        <v>21348</v>
      </c>
      <c r="R555" s="108">
        <v>0</v>
      </c>
      <c r="S555" s="20">
        <v>16730</v>
      </c>
      <c r="T555" s="24">
        <v>0</v>
      </c>
      <c r="U555" s="19">
        <v>17533</v>
      </c>
      <c r="V555" s="19"/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20">
        <v>10053</v>
      </c>
      <c r="AD555" s="21">
        <v>0</v>
      </c>
      <c r="AE555" s="19">
        <v>0</v>
      </c>
      <c r="AF555" s="19">
        <v>0</v>
      </c>
      <c r="AG555" s="19">
        <v>0</v>
      </c>
      <c r="AH555" s="19">
        <v>0</v>
      </c>
      <c r="AI555" s="19">
        <v>0</v>
      </c>
      <c r="AJ555" s="19">
        <v>0</v>
      </c>
      <c r="AK555" s="19">
        <v>0</v>
      </c>
      <c r="AL555" s="19">
        <v>0</v>
      </c>
      <c r="AM555" s="19"/>
      <c r="AN555" s="19"/>
      <c r="AO555" s="19">
        <v>723</v>
      </c>
      <c r="AP555" s="19"/>
      <c r="AQ555" s="20">
        <v>376.66</v>
      </c>
      <c r="AR555" s="21">
        <v>0</v>
      </c>
      <c r="AS555" s="19"/>
      <c r="AT555" s="19"/>
      <c r="AU555" s="19"/>
      <c r="AV555" s="19"/>
      <c r="AW555" s="19">
        <v>12892</v>
      </c>
      <c r="AX555" s="19"/>
      <c r="AY555" s="19"/>
      <c r="AZ555" s="19"/>
      <c r="BA555" s="19">
        <v>0</v>
      </c>
      <c r="BB555" s="19">
        <v>0</v>
      </c>
      <c r="BC555" s="19"/>
      <c r="BD555" s="19"/>
      <c r="BE555" s="19"/>
      <c r="BF555" s="19"/>
      <c r="BG555" s="16">
        <f t="shared" si="32"/>
        <v>145250.66</v>
      </c>
      <c r="BH555" s="16">
        <f t="shared" si="32"/>
        <v>0</v>
      </c>
      <c r="BI555" s="89">
        <f t="shared" si="33"/>
        <v>145250.66</v>
      </c>
      <c r="BJ555" s="89">
        <f t="shared" si="34"/>
        <v>0</v>
      </c>
      <c r="BK555" s="105">
        <f t="shared" si="35"/>
        <v>0</v>
      </c>
      <c r="BL555" s="106"/>
      <c r="BM555" s="105"/>
      <c r="BN555" s="106"/>
    </row>
    <row r="556" spans="1:66" x14ac:dyDescent="0.3">
      <c r="A556" s="111">
        <v>77.190699999999993</v>
      </c>
      <c r="B556" s="107" t="s">
        <v>1564</v>
      </c>
      <c r="C556" s="19">
        <v>269374.65000000002</v>
      </c>
      <c r="D556" s="19">
        <v>0</v>
      </c>
      <c r="E556" s="20">
        <v>273745</v>
      </c>
      <c r="F556" s="21">
        <v>0</v>
      </c>
      <c r="G556" s="19">
        <v>1233837.81</v>
      </c>
      <c r="H556" s="19">
        <v>0</v>
      </c>
      <c r="I556" s="19">
        <v>1233837.81</v>
      </c>
      <c r="J556" s="19">
        <v>0</v>
      </c>
      <c r="K556" s="19">
        <v>26777.1</v>
      </c>
      <c r="L556" s="19">
        <v>0</v>
      </c>
      <c r="M556" s="25">
        <v>167260.85939999999</v>
      </c>
      <c r="N556" s="21">
        <v>0</v>
      </c>
      <c r="O556" s="20">
        <v>81289</v>
      </c>
      <c r="P556" s="21"/>
      <c r="Q556" s="109">
        <v>189416</v>
      </c>
      <c r="R556" s="108">
        <v>0</v>
      </c>
      <c r="S556" s="20">
        <v>25122.51</v>
      </c>
      <c r="T556" s="24">
        <v>0</v>
      </c>
      <c r="U556" s="19">
        <v>35508.47</v>
      </c>
      <c r="V556" s="19"/>
      <c r="W556" s="20">
        <v>222011</v>
      </c>
      <c r="X556" s="21">
        <v>0</v>
      </c>
      <c r="Y556" s="19">
        <v>12533</v>
      </c>
      <c r="Z556" s="19">
        <v>0</v>
      </c>
      <c r="AA556" s="21">
        <v>33618</v>
      </c>
      <c r="AB556" s="21">
        <v>0</v>
      </c>
      <c r="AC556" s="20">
        <v>2302655</v>
      </c>
      <c r="AD556" s="21">
        <v>0</v>
      </c>
      <c r="AE556" s="19">
        <v>130116</v>
      </c>
      <c r="AF556" s="19">
        <v>0</v>
      </c>
      <c r="AG556" s="20">
        <v>54023</v>
      </c>
      <c r="AH556" s="21">
        <v>0</v>
      </c>
      <c r="AI556" s="21">
        <v>51964</v>
      </c>
      <c r="AJ556" s="21">
        <v>0</v>
      </c>
      <c r="AK556" s="20">
        <v>353622</v>
      </c>
      <c r="AL556" s="21">
        <v>0</v>
      </c>
      <c r="AM556" s="19">
        <v>1855509</v>
      </c>
      <c r="AN556" s="19"/>
      <c r="AO556" s="19">
        <v>20772</v>
      </c>
      <c r="AP556" s="19"/>
      <c r="AQ556" s="20">
        <v>5747.79</v>
      </c>
      <c r="AR556" s="21">
        <v>0</v>
      </c>
      <c r="AS556" s="20">
        <v>66502</v>
      </c>
      <c r="AT556" s="19"/>
      <c r="AU556" s="19">
        <v>30000</v>
      </c>
      <c r="AV556" s="19">
        <v>0</v>
      </c>
      <c r="AW556" s="19">
        <v>265624</v>
      </c>
      <c r="AX556" s="19"/>
      <c r="AY556" s="19"/>
      <c r="AZ556" s="19"/>
      <c r="BA556" s="19">
        <v>0</v>
      </c>
      <c r="BB556" s="19">
        <v>0</v>
      </c>
      <c r="BC556" s="19"/>
      <c r="BD556" s="19"/>
      <c r="BE556" s="19"/>
      <c r="BF556" s="19"/>
      <c r="BG556" s="16">
        <f t="shared" si="32"/>
        <v>8940865.9993999992</v>
      </c>
      <c r="BH556" s="16">
        <f t="shared" si="32"/>
        <v>0</v>
      </c>
      <c r="BI556" s="89">
        <f t="shared" si="33"/>
        <v>8940865.9993999992</v>
      </c>
      <c r="BJ556" s="89">
        <f t="shared" si="34"/>
        <v>0</v>
      </c>
      <c r="BK556" s="105">
        <f t="shared" si="35"/>
        <v>33618</v>
      </c>
      <c r="BL556" s="106"/>
      <c r="BM556" s="105"/>
      <c r="BN556" s="106"/>
    </row>
    <row r="557" spans="1:66" ht="31.5" x14ac:dyDescent="0.3">
      <c r="A557" s="111">
        <v>77.190799999999996</v>
      </c>
      <c r="B557" s="107" t="s">
        <v>1565</v>
      </c>
      <c r="C557" s="19">
        <v>16775</v>
      </c>
      <c r="D557" s="19">
        <v>0</v>
      </c>
      <c r="E557" s="20">
        <v>165680</v>
      </c>
      <c r="F557" s="21">
        <v>0</v>
      </c>
      <c r="G557" s="19">
        <v>24167</v>
      </c>
      <c r="H557" s="19">
        <v>0</v>
      </c>
      <c r="I557" s="19">
        <v>24167</v>
      </c>
      <c r="J557" s="19">
        <v>0</v>
      </c>
      <c r="K557" s="19">
        <v>6066</v>
      </c>
      <c r="L557" s="19">
        <v>0</v>
      </c>
      <c r="M557" s="19">
        <v>0</v>
      </c>
      <c r="N557" s="19">
        <v>0</v>
      </c>
      <c r="O557" s="20">
        <v>39730</v>
      </c>
      <c r="P557" s="21"/>
      <c r="Q557" s="109">
        <v>171498</v>
      </c>
      <c r="R557" s="108">
        <v>0</v>
      </c>
      <c r="S557" s="20">
        <v>235466.7</v>
      </c>
      <c r="T557" s="24">
        <v>0</v>
      </c>
      <c r="U557" s="19">
        <v>11756</v>
      </c>
      <c r="V557" s="19"/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20">
        <v>1125235</v>
      </c>
      <c r="AD557" s="21">
        <v>0</v>
      </c>
      <c r="AE557" s="19">
        <v>0</v>
      </c>
      <c r="AF557" s="19">
        <v>0</v>
      </c>
      <c r="AG557" s="19">
        <v>0</v>
      </c>
      <c r="AH557" s="19">
        <v>0</v>
      </c>
      <c r="AI557" s="21">
        <v>93078</v>
      </c>
      <c r="AJ557" s="21">
        <v>0</v>
      </c>
      <c r="AK557" s="20">
        <v>34177</v>
      </c>
      <c r="AL557" s="21">
        <v>0</v>
      </c>
      <c r="AM557" s="19"/>
      <c r="AN557" s="19"/>
      <c r="AO557" s="19"/>
      <c r="AP557" s="19"/>
      <c r="AQ557" s="19"/>
      <c r="AR557" s="19"/>
      <c r="AS557" s="19"/>
      <c r="AT557" s="19"/>
      <c r="AU557" s="19">
        <v>18455</v>
      </c>
      <c r="AV557" s="19">
        <v>0</v>
      </c>
      <c r="AW557" s="19">
        <v>1251</v>
      </c>
      <c r="AX557" s="19"/>
      <c r="AY557" s="19"/>
      <c r="AZ557" s="19"/>
      <c r="BA557" s="19">
        <v>0</v>
      </c>
      <c r="BB557" s="19">
        <v>0</v>
      </c>
      <c r="BC557" s="19"/>
      <c r="BD557" s="19"/>
      <c r="BE557" s="19"/>
      <c r="BF557" s="19"/>
      <c r="BG557" s="16">
        <f t="shared" si="32"/>
        <v>1967501.7</v>
      </c>
      <c r="BH557" s="16">
        <f t="shared" si="32"/>
        <v>0</v>
      </c>
      <c r="BI557" s="89">
        <f t="shared" si="33"/>
        <v>1967501.7</v>
      </c>
      <c r="BJ557" s="89">
        <f t="shared" si="34"/>
        <v>0</v>
      </c>
      <c r="BK557" s="105">
        <f t="shared" si="35"/>
        <v>0</v>
      </c>
      <c r="BL557" s="106"/>
      <c r="BM557" s="105"/>
      <c r="BN557" s="106"/>
    </row>
    <row r="558" spans="1:66" x14ac:dyDescent="0.3">
      <c r="A558" s="111">
        <v>77.191699999999997</v>
      </c>
      <c r="B558" s="107" t="s">
        <v>1566</v>
      </c>
      <c r="C558" s="19"/>
      <c r="D558" s="19"/>
      <c r="E558" s="19">
        <v>0</v>
      </c>
      <c r="F558" s="19">
        <v>0</v>
      </c>
      <c r="G558" s="19">
        <v>0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/>
      <c r="P558" s="19"/>
      <c r="Q558" s="108">
        <v>0</v>
      </c>
      <c r="R558" s="108">
        <v>0</v>
      </c>
      <c r="S558" s="19">
        <v>0</v>
      </c>
      <c r="T558" s="19">
        <v>0</v>
      </c>
      <c r="U558" s="19"/>
      <c r="V558" s="19"/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>
        <v>0</v>
      </c>
      <c r="AE558" s="19">
        <v>0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>
        <v>0</v>
      </c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>
        <v>48746313</v>
      </c>
      <c r="AX558" s="19"/>
      <c r="AY558" s="19"/>
      <c r="AZ558" s="19"/>
      <c r="BA558" s="19">
        <v>0</v>
      </c>
      <c r="BB558" s="19">
        <v>0</v>
      </c>
      <c r="BC558" s="19"/>
      <c r="BD558" s="19"/>
      <c r="BE558" s="19"/>
      <c r="BF558" s="19"/>
      <c r="BG558" s="16">
        <f t="shared" si="32"/>
        <v>48746313</v>
      </c>
      <c r="BH558" s="16">
        <f t="shared" si="32"/>
        <v>0</v>
      </c>
      <c r="BI558" s="89">
        <f t="shared" si="33"/>
        <v>48746313</v>
      </c>
      <c r="BJ558" s="89">
        <f t="shared" si="34"/>
        <v>0</v>
      </c>
      <c r="BK558" s="105">
        <f t="shared" si="35"/>
        <v>0</v>
      </c>
      <c r="BL558" s="106"/>
      <c r="BM558" s="105"/>
      <c r="BN558" s="106"/>
    </row>
    <row r="559" spans="1:66" ht="31.5" x14ac:dyDescent="0.3">
      <c r="A559" s="111">
        <v>77.191800000000001</v>
      </c>
      <c r="B559" s="107" t="s">
        <v>1567</v>
      </c>
      <c r="C559" s="19">
        <v>4858292</v>
      </c>
      <c r="D559" s="19">
        <v>0</v>
      </c>
      <c r="E559" s="20">
        <v>1684293.6</v>
      </c>
      <c r="F559" s="21">
        <v>0</v>
      </c>
      <c r="G559" s="19">
        <v>0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/>
      <c r="P559" s="19"/>
      <c r="Q559" s="109">
        <v>67078</v>
      </c>
      <c r="R559" s="108">
        <v>0</v>
      </c>
      <c r="S559" s="19">
        <v>0</v>
      </c>
      <c r="T559" s="19">
        <v>0</v>
      </c>
      <c r="U559" s="19">
        <v>108467.2</v>
      </c>
      <c r="V559" s="19"/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>
        <v>0</v>
      </c>
      <c r="AE559" s="19">
        <v>0</v>
      </c>
      <c r="AF559" s="19">
        <v>0</v>
      </c>
      <c r="AG559" s="19">
        <v>0</v>
      </c>
      <c r="AH559" s="19">
        <v>0</v>
      </c>
      <c r="AI559" s="19">
        <v>0</v>
      </c>
      <c r="AJ559" s="19">
        <v>0</v>
      </c>
      <c r="AK559" s="20">
        <v>53914</v>
      </c>
      <c r="AL559" s="21">
        <v>0</v>
      </c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>
        <v>0</v>
      </c>
      <c r="BB559" s="19">
        <v>0</v>
      </c>
      <c r="BC559" s="19"/>
      <c r="BD559" s="19"/>
      <c r="BE559" s="19"/>
      <c r="BF559" s="19"/>
      <c r="BG559" s="16">
        <f t="shared" si="32"/>
        <v>6772044.7999999998</v>
      </c>
      <c r="BH559" s="16">
        <f t="shared" si="32"/>
        <v>0</v>
      </c>
      <c r="BI559" s="89">
        <f t="shared" si="33"/>
        <v>6772044.7999999998</v>
      </c>
      <c r="BJ559" s="89">
        <f t="shared" si="34"/>
        <v>0</v>
      </c>
      <c r="BK559" s="105">
        <f t="shared" si="35"/>
        <v>0</v>
      </c>
      <c r="BL559" s="106"/>
      <c r="BM559" s="105"/>
      <c r="BN559" s="106"/>
    </row>
    <row r="560" spans="1:66" x14ac:dyDescent="0.3">
      <c r="A560" s="26">
        <v>77.550600000000003</v>
      </c>
      <c r="B560" s="107" t="s">
        <v>1568</v>
      </c>
      <c r="C560" s="19"/>
      <c r="D560" s="19"/>
      <c r="E560" s="19">
        <v>0</v>
      </c>
      <c r="F560" s="19">
        <v>0</v>
      </c>
      <c r="G560" s="19">
        <v>0</v>
      </c>
      <c r="H560" s="19">
        <v>0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19"/>
      <c r="P560" s="19"/>
      <c r="Q560" s="108">
        <v>0</v>
      </c>
      <c r="R560" s="108">
        <v>0</v>
      </c>
      <c r="S560" s="19">
        <v>0</v>
      </c>
      <c r="T560" s="19">
        <v>0</v>
      </c>
      <c r="U560" s="19"/>
      <c r="V560" s="19"/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>
        <v>0</v>
      </c>
      <c r="AE560" s="19">
        <v>0</v>
      </c>
      <c r="AF560" s="19">
        <v>0</v>
      </c>
      <c r="AG560" s="19">
        <v>0</v>
      </c>
      <c r="AH560" s="19">
        <v>0</v>
      </c>
      <c r="AI560" s="19">
        <v>0</v>
      </c>
      <c r="AJ560" s="19">
        <v>0</v>
      </c>
      <c r="AK560" s="19">
        <v>0</v>
      </c>
      <c r="AL560" s="19">
        <v>0</v>
      </c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>
        <v>0</v>
      </c>
      <c r="BB560" s="19">
        <v>0</v>
      </c>
      <c r="BC560" s="19"/>
      <c r="BD560" s="19"/>
      <c r="BE560" s="19"/>
      <c r="BF560" s="19"/>
      <c r="BG560" s="16">
        <f t="shared" si="32"/>
        <v>0</v>
      </c>
      <c r="BH560" s="16">
        <f t="shared" si="32"/>
        <v>0</v>
      </c>
      <c r="BI560" s="132">
        <f t="shared" si="33"/>
        <v>0</v>
      </c>
      <c r="BJ560" s="132">
        <f t="shared" si="34"/>
        <v>0</v>
      </c>
      <c r="BK560" s="105">
        <f t="shared" si="35"/>
        <v>0</v>
      </c>
      <c r="BL560" s="106"/>
      <c r="BM560" s="105"/>
      <c r="BN560" s="106"/>
    </row>
    <row r="561" spans="1:66" x14ac:dyDescent="0.3">
      <c r="A561" s="26">
        <v>77.550699999999992</v>
      </c>
      <c r="B561" s="107" t="s">
        <v>1568</v>
      </c>
      <c r="C561" s="19">
        <v>11909</v>
      </c>
      <c r="D561" s="19">
        <v>0</v>
      </c>
      <c r="E561" s="20">
        <v>10268</v>
      </c>
      <c r="F561" s="21">
        <v>0</v>
      </c>
      <c r="G561" s="19">
        <v>0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20">
        <v>10285182.15</v>
      </c>
      <c r="N561" s="21">
        <v>0</v>
      </c>
      <c r="O561" s="20">
        <v>2668899</v>
      </c>
      <c r="P561" s="21"/>
      <c r="Q561" s="108">
        <v>0</v>
      </c>
      <c r="R561" s="108">
        <v>0</v>
      </c>
      <c r="S561" s="19">
        <v>0</v>
      </c>
      <c r="T561" s="19">
        <v>0</v>
      </c>
      <c r="U561" s="19">
        <v>84585</v>
      </c>
      <c r="V561" s="19"/>
      <c r="W561" s="19">
        <v>0</v>
      </c>
      <c r="X561" s="19">
        <v>0</v>
      </c>
      <c r="Y561" s="19">
        <v>49838</v>
      </c>
      <c r="Z561" s="19">
        <v>0</v>
      </c>
      <c r="AA561" s="21">
        <v>305</v>
      </c>
      <c r="AB561" s="21">
        <v>0</v>
      </c>
      <c r="AC561" s="19">
        <v>0</v>
      </c>
      <c r="AD561" s="19">
        <v>0</v>
      </c>
      <c r="AE561" s="19">
        <v>0</v>
      </c>
      <c r="AF561" s="19">
        <v>0</v>
      </c>
      <c r="AG561" s="19">
        <v>0</v>
      </c>
      <c r="AH561" s="19">
        <v>0</v>
      </c>
      <c r="AI561" s="21">
        <v>978761.86999999988</v>
      </c>
      <c r="AJ561" s="21">
        <v>0</v>
      </c>
      <c r="AK561" s="19">
        <v>0</v>
      </c>
      <c r="AL561" s="19">
        <v>0</v>
      </c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>
        <v>0</v>
      </c>
      <c r="BB561" s="19">
        <v>0</v>
      </c>
      <c r="BC561" s="19"/>
      <c r="BD561" s="19"/>
      <c r="BE561" s="19"/>
      <c r="BF561" s="19"/>
      <c r="BG561" s="16">
        <f t="shared" si="32"/>
        <v>14089748.02</v>
      </c>
      <c r="BH561" s="16">
        <f t="shared" si="32"/>
        <v>0</v>
      </c>
      <c r="BI561" s="132">
        <f t="shared" si="33"/>
        <v>14089748.02</v>
      </c>
      <c r="BJ561" s="132">
        <f t="shared" si="34"/>
        <v>0</v>
      </c>
      <c r="BK561" s="105">
        <f t="shared" si="35"/>
        <v>305</v>
      </c>
      <c r="BL561" s="106"/>
      <c r="BM561" s="105"/>
      <c r="BN561" s="106"/>
    </row>
    <row r="562" spans="1:66" x14ac:dyDescent="0.3">
      <c r="A562" s="26">
        <v>77.550799999999995</v>
      </c>
      <c r="B562" s="107" t="s">
        <v>1569</v>
      </c>
      <c r="C562" s="19"/>
      <c r="D562" s="19"/>
      <c r="E562" s="19">
        <v>0</v>
      </c>
      <c r="F562" s="19">
        <v>0</v>
      </c>
      <c r="G562" s="19">
        <v>0</v>
      </c>
      <c r="H562" s="19">
        <v>0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19"/>
      <c r="P562" s="19"/>
      <c r="Q562" s="108">
        <v>0</v>
      </c>
      <c r="R562" s="108">
        <v>0</v>
      </c>
      <c r="S562" s="19">
        <v>0</v>
      </c>
      <c r="T562" s="19">
        <v>0</v>
      </c>
      <c r="U562" s="19"/>
      <c r="V562" s="19"/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>
        <v>0</v>
      </c>
      <c r="AE562" s="19">
        <v>0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0</v>
      </c>
      <c r="AL562" s="19">
        <v>0</v>
      </c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>
        <v>0</v>
      </c>
      <c r="BB562" s="19">
        <v>0</v>
      </c>
      <c r="BC562" s="19"/>
      <c r="BD562" s="19"/>
      <c r="BE562" s="19"/>
      <c r="BF562" s="19"/>
      <c r="BG562" s="16">
        <f t="shared" si="32"/>
        <v>0</v>
      </c>
      <c r="BH562" s="16">
        <f t="shared" si="32"/>
        <v>0</v>
      </c>
      <c r="BI562" s="132">
        <f t="shared" si="33"/>
        <v>0</v>
      </c>
      <c r="BJ562" s="132">
        <f t="shared" si="34"/>
        <v>0</v>
      </c>
      <c r="BK562" s="105">
        <f t="shared" si="35"/>
        <v>0</v>
      </c>
      <c r="BL562" s="106"/>
      <c r="BM562" s="105"/>
      <c r="BN562" s="106"/>
    </row>
    <row r="563" spans="1:66" x14ac:dyDescent="0.3">
      <c r="A563" s="26">
        <v>77.610699999999994</v>
      </c>
      <c r="B563" s="107" t="s">
        <v>1570</v>
      </c>
      <c r="C563" s="19">
        <v>38985.199999999997</v>
      </c>
      <c r="D563" s="19">
        <v>0</v>
      </c>
      <c r="E563" s="20">
        <v>0.04</v>
      </c>
      <c r="F563" s="21">
        <v>0</v>
      </c>
      <c r="G563" s="19">
        <v>0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20">
        <v>54405.31</v>
      </c>
      <c r="N563" s="21">
        <v>0</v>
      </c>
      <c r="O563" s="19"/>
      <c r="P563" s="19"/>
      <c r="Q563" s="109">
        <v>57791.44</v>
      </c>
      <c r="R563" s="108">
        <v>0</v>
      </c>
      <c r="S563" s="20">
        <v>8766.69</v>
      </c>
      <c r="T563" s="24">
        <v>0</v>
      </c>
      <c r="U563" s="19"/>
      <c r="V563" s="19"/>
      <c r="W563" s="20">
        <v>27253.21</v>
      </c>
      <c r="X563" s="21">
        <v>0</v>
      </c>
      <c r="Y563" s="19">
        <v>0</v>
      </c>
      <c r="Z563" s="19">
        <v>0</v>
      </c>
      <c r="AA563" s="21">
        <v>25448.319999999996</v>
      </c>
      <c r="AB563" s="21">
        <v>0</v>
      </c>
      <c r="AC563" s="19">
        <v>0</v>
      </c>
      <c r="AD563" s="19">
        <v>0</v>
      </c>
      <c r="AE563" s="19">
        <v>0</v>
      </c>
      <c r="AF563" s="19">
        <v>0</v>
      </c>
      <c r="AG563" s="19">
        <v>0</v>
      </c>
      <c r="AH563" s="19">
        <v>0</v>
      </c>
      <c r="AI563" s="21">
        <v>0.01</v>
      </c>
      <c r="AJ563" s="21">
        <v>0</v>
      </c>
      <c r="AK563" s="19">
        <v>0</v>
      </c>
      <c r="AL563" s="19">
        <v>0</v>
      </c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>
        <v>0</v>
      </c>
      <c r="BB563" s="19">
        <v>0</v>
      </c>
      <c r="BC563" s="19"/>
      <c r="BD563" s="19"/>
      <c r="BE563" s="19"/>
      <c r="BF563" s="19"/>
      <c r="BG563" s="16">
        <f t="shared" si="32"/>
        <v>212650.22</v>
      </c>
      <c r="BH563" s="16">
        <f t="shared" si="32"/>
        <v>0</v>
      </c>
      <c r="BI563" s="132">
        <f t="shared" si="33"/>
        <v>212650.22</v>
      </c>
      <c r="BJ563" s="132">
        <f t="shared" si="34"/>
        <v>0</v>
      </c>
      <c r="BK563" s="105">
        <f t="shared" si="35"/>
        <v>25448.319999999996</v>
      </c>
      <c r="BL563" s="106"/>
      <c r="BM563" s="105"/>
      <c r="BN563" s="106"/>
    </row>
    <row r="564" spans="1:66" x14ac:dyDescent="0.3">
      <c r="A564" s="26">
        <v>77.710699999999989</v>
      </c>
      <c r="B564" s="107" t="s">
        <v>1571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19">
        <v>0</v>
      </c>
      <c r="N564" s="19">
        <v>0</v>
      </c>
      <c r="O564" s="19"/>
      <c r="P564" s="19"/>
      <c r="Q564" s="108">
        <v>0</v>
      </c>
      <c r="R564" s="108">
        <v>0</v>
      </c>
      <c r="S564" s="20">
        <v>1335.97</v>
      </c>
      <c r="T564" s="24">
        <v>0</v>
      </c>
      <c r="U564" s="19"/>
      <c r="V564" s="19"/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>
        <v>0</v>
      </c>
      <c r="AE564" s="19">
        <v>0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>
        <v>0</v>
      </c>
      <c r="AM564" s="19">
        <v>12380.68</v>
      </c>
      <c r="AN564" s="19"/>
      <c r="AO564" s="19"/>
      <c r="AP564" s="19"/>
      <c r="AQ564" s="20">
        <v>2989.74</v>
      </c>
      <c r="AR564" s="21">
        <v>0</v>
      </c>
      <c r="AS564" s="19"/>
      <c r="AT564" s="19"/>
      <c r="AU564" s="19">
        <v>5595</v>
      </c>
      <c r="AV564" s="19">
        <v>0</v>
      </c>
      <c r="AW564" s="19"/>
      <c r="AX564" s="19"/>
      <c r="AY564" s="19"/>
      <c r="AZ564" s="19"/>
      <c r="BA564" s="19">
        <v>0</v>
      </c>
      <c r="BB564" s="19">
        <v>0</v>
      </c>
      <c r="BC564" s="19"/>
      <c r="BD564" s="19"/>
      <c r="BE564" s="19"/>
      <c r="BF564" s="19"/>
      <c r="BG564" s="16">
        <f t="shared" si="32"/>
        <v>22301.39</v>
      </c>
      <c r="BH564" s="16">
        <f t="shared" si="32"/>
        <v>0</v>
      </c>
      <c r="BI564" s="132">
        <f t="shared" si="33"/>
        <v>22301.39</v>
      </c>
      <c r="BJ564" s="132">
        <f t="shared" si="34"/>
        <v>0</v>
      </c>
      <c r="BK564" s="105">
        <f t="shared" si="35"/>
        <v>0</v>
      </c>
      <c r="BL564" s="106"/>
      <c r="BM564" s="105"/>
      <c r="BN564" s="106"/>
    </row>
    <row r="565" spans="1:66" x14ac:dyDescent="0.3">
      <c r="A565" s="26">
        <v>77.711699999999993</v>
      </c>
      <c r="B565" s="107" t="s">
        <v>1572</v>
      </c>
      <c r="C565" s="19">
        <v>900812.26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19">
        <v>0</v>
      </c>
      <c r="N565" s="19">
        <v>0</v>
      </c>
      <c r="O565" s="19"/>
      <c r="P565" s="19"/>
      <c r="Q565" s="108">
        <v>0</v>
      </c>
      <c r="R565" s="108">
        <v>0</v>
      </c>
      <c r="S565" s="19">
        <v>0</v>
      </c>
      <c r="T565" s="19">
        <v>0</v>
      </c>
      <c r="U565" s="19"/>
      <c r="V565" s="19"/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20">
        <v>34701</v>
      </c>
      <c r="AD565" s="21">
        <v>0</v>
      </c>
      <c r="AE565" s="19">
        <v>0</v>
      </c>
      <c r="AF565" s="19">
        <v>0</v>
      </c>
      <c r="AG565" s="20">
        <v>4949213.62</v>
      </c>
      <c r="AH565" s="21">
        <v>0</v>
      </c>
      <c r="AI565" s="19">
        <v>0</v>
      </c>
      <c r="AJ565" s="19">
        <v>0</v>
      </c>
      <c r="AK565" s="19">
        <v>0</v>
      </c>
      <c r="AL565" s="19">
        <v>0</v>
      </c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>
        <v>0</v>
      </c>
      <c r="BB565" s="19">
        <v>0</v>
      </c>
      <c r="BC565" s="19"/>
      <c r="BD565" s="19"/>
      <c r="BE565" s="19"/>
      <c r="BF565" s="19"/>
      <c r="BG565" s="16">
        <f t="shared" si="32"/>
        <v>5884726.8799999999</v>
      </c>
      <c r="BH565" s="16">
        <f t="shared" si="32"/>
        <v>0</v>
      </c>
      <c r="BI565" s="132">
        <f t="shared" si="33"/>
        <v>5884726.8799999999</v>
      </c>
      <c r="BJ565" s="132">
        <f t="shared" si="34"/>
        <v>0</v>
      </c>
      <c r="BK565" s="105">
        <f t="shared" si="35"/>
        <v>0</v>
      </c>
      <c r="BL565" s="106"/>
      <c r="BM565" s="105"/>
      <c r="BN565" s="106"/>
    </row>
    <row r="566" spans="1:66" x14ac:dyDescent="0.3">
      <c r="A566" s="26">
        <v>77.717699999999994</v>
      </c>
      <c r="B566" s="107" t="s">
        <v>1572</v>
      </c>
      <c r="C566" s="19"/>
      <c r="D566" s="19"/>
      <c r="E566" s="19">
        <v>0</v>
      </c>
      <c r="F566" s="19">
        <v>0</v>
      </c>
      <c r="G566" s="19">
        <v>0</v>
      </c>
      <c r="H566" s="19">
        <v>0</v>
      </c>
      <c r="I566" s="19">
        <v>0</v>
      </c>
      <c r="J566" s="19">
        <v>0</v>
      </c>
      <c r="K566" s="19">
        <v>0</v>
      </c>
      <c r="L566" s="19">
        <v>0</v>
      </c>
      <c r="M566" s="19">
        <v>0</v>
      </c>
      <c r="N566" s="19">
        <v>0</v>
      </c>
      <c r="O566" s="19"/>
      <c r="P566" s="19"/>
      <c r="Q566" s="108">
        <v>0</v>
      </c>
      <c r="R566" s="108">
        <v>0</v>
      </c>
      <c r="S566" s="19">
        <v>0</v>
      </c>
      <c r="T566" s="19">
        <v>0</v>
      </c>
      <c r="U566" s="19"/>
      <c r="V566" s="19"/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0</v>
      </c>
      <c r="AE566" s="19">
        <v>0</v>
      </c>
      <c r="AF566" s="19">
        <v>0</v>
      </c>
      <c r="AG566" s="19">
        <v>0</v>
      </c>
      <c r="AH566" s="19">
        <v>0</v>
      </c>
      <c r="AI566" s="19">
        <v>0</v>
      </c>
      <c r="AJ566" s="19">
        <v>0</v>
      </c>
      <c r="AK566" s="19">
        <v>0</v>
      </c>
      <c r="AL566" s="19">
        <v>0</v>
      </c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>
        <v>0</v>
      </c>
      <c r="BB566" s="19">
        <v>0</v>
      </c>
      <c r="BC566" s="19"/>
      <c r="BD566" s="19"/>
      <c r="BE566" s="19"/>
      <c r="BF566" s="19"/>
      <c r="BG566" s="16">
        <f t="shared" si="32"/>
        <v>0</v>
      </c>
      <c r="BH566" s="16">
        <f t="shared" si="32"/>
        <v>0</v>
      </c>
      <c r="BI566" s="132">
        <f t="shared" si="33"/>
        <v>0</v>
      </c>
      <c r="BJ566" s="132">
        <f t="shared" si="34"/>
        <v>0</v>
      </c>
      <c r="BK566" s="105">
        <f t="shared" si="35"/>
        <v>0</v>
      </c>
      <c r="BL566" s="106"/>
      <c r="BM566" s="105"/>
      <c r="BN566" s="106"/>
    </row>
    <row r="567" spans="1:66" ht="31.5" x14ac:dyDescent="0.3">
      <c r="A567" s="26">
        <v>77.730699999999999</v>
      </c>
      <c r="B567" s="107" t="s">
        <v>1573</v>
      </c>
      <c r="C567" s="19"/>
      <c r="D567" s="19"/>
      <c r="E567" s="20">
        <v>634194.43999999994</v>
      </c>
      <c r="F567" s="21">
        <v>0</v>
      </c>
      <c r="G567" s="19">
        <v>0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19"/>
      <c r="P567" s="19"/>
      <c r="Q567" s="108">
        <v>0</v>
      </c>
      <c r="R567" s="108">
        <v>0</v>
      </c>
      <c r="S567" s="19">
        <v>0</v>
      </c>
      <c r="T567" s="19">
        <v>0</v>
      </c>
      <c r="U567" s="19"/>
      <c r="V567" s="19"/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>
        <v>0</v>
      </c>
      <c r="AE567" s="19">
        <v>0</v>
      </c>
      <c r="AF567" s="19">
        <v>0</v>
      </c>
      <c r="AG567" s="19">
        <v>0</v>
      </c>
      <c r="AH567" s="19">
        <v>0</v>
      </c>
      <c r="AI567" s="19">
        <v>0</v>
      </c>
      <c r="AJ567" s="19">
        <v>0</v>
      </c>
      <c r="AK567" s="19">
        <v>0</v>
      </c>
      <c r="AL567" s="19">
        <v>0</v>
      </c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>
        <v>0</v>
      </c>
      <c r="BB567" s="19">
        <v>0</v>
      </c>
      <c r="BC567" s="19"/>
      <c r="BD567" s="19"/>
      <c r="BE567" s="19"/>
      <c r="BF567" s="19"/>
      <c r="BG567" s="16">
        <f t="shared" si="32"/>
        <v>634194.43999999994</v>
      </c>
      <c r="BH567" s="16">
        <f t="shared" si="32"/>
        <v>0</v>
      </c>
      <c r="BI567" s="132">
        <f t="shared" si="33"/>
        <v>634194.43999999994</v>
      </c>
      <c r="BJ567" s="132">
        <f t="shared" si="34"/>
        <v>0</v>
      </c>
      <c r="BK567" s="105">
        <f t="shared" si="35"/>
        <v>0</v>
      </c>
      <c r="BL567" s="106"/>
      <c r="BM567" s="105"/>
      <c r="BN567" s="106"/>
    </row>
    <row r="568" spans="1:66" ht="31.5" x14ac:dyDescent="0.3">
      <c r="A568" s="26">
        <v>77.731699999999989</v>
      </c>
      <c r="B568" s="107" t="s">
        <v>1574</v>
      </c>
      <c r="C568" s="19"/>
      <c r="D568" s="19"/>
      <c r="E568" s="19">
        <v>0</v>
      </c>
      <c r="F568" s="19">
        <v>0</v>
      </c>
      <c r="G568" s="19">
        <v>0</v>
      </c>
      <c r="H568" s="19">
        <v>0</v>
      </c>
      <c r="I568" s="19">
        <v>0</v>
      </c>
      <c r="J568" s="19">
        <v>0</v>
      </c>
      <c r="K568" s="19">
        <v>0</v>
      </c>
      <c r="L568" s="19">
        <v>0</v>
      </c>
      <c r="M568" s="19">
        <v>0</v>
      </c>
      <c r="N568" s="19">
        <v>0</v>
      </c>
      <c r="O568" s="19"/>
      <c r="P568" s="19"/>
      <c r="Q568" s="109">
        <v>333297</v>
      </c>
      <c r="R568" s="108">
        <v>0</v>
      </c>
      <c r="S568" s="19">
        <v>0</v>
      </c>
      <c r="T568" s="19">
        <v>0</v>
      </c>
      <c r="U568" s="19"/>
      <c r="V568" s="19"/>
      <c r="W568" s="20">
        <v>641999.94999999995</v>
      </c>
      <c r="X568" s="21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0</v>
      </c>
      <c r="AE568" s="19">
        <v>0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>
        <v>0</v>
      </c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>
        <v>0</v>
      </c>
      <c r="BB568" s="19">
        <v>0</v>
      </c>
      <c r="BC568" s="19"/>
      <c r="BD568" s="19"/>
      <c r="BE568" s="19"/>
      <c r="BF568" s="19"/>
      <c r="BG568" s="16">
        <f t="shared" si="32"/>
        <v>975296.95</v>
      </c>
      <c r="BH568" s="16">
        <f t="shared" si="32"/>
        <v>0</v>
      </c>
      <c r="BI568" s="132">
        <f t="shared" si="33"/>
        <v>975296.95</v>
      </c>
      <c r="BJ568" s="132">
        <f t="shared" si="34"/>
        <v>0</v>
      </c>
      <c r="BK568" s="105">
        <f t="shared" si="35"/>
        <v>0</v>
      </c>
      <c r="BL568" s="106"/>
      <c r="BM568" s="105"/>
      <c r="BN568" s="106"/>
    </row>
    <row r="569" spans="1:66" x14ac:dyDescent="0.3">
      <c r="A569" s="26">
        <v>77.732699999999994</v>
      </c>
      <c r="B569" s="107" t="s">
        <v>1575</v>
      </c>
      <c r="C569" s="19"/>
      <c r="D569" s="19"/>
      <c r="E569" s="19">
        <v>0</v>
      </c>
      <c r="F569" s="19">
        <v>0</v>
      </c>
      <c r="G569" s="19">
        <v>0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/>
      <c r="P569" s="19"/>
      <c r="Q569" s="108">
        <v>0</v>
      </c>
      <c r="R569" s="108">
        <v>0</v>
      </c>
      <c r="S569" s="19">
        <v>0</v>
      </c>
      <c r="T569" s="19">
        <v>0</v>
      </c>
      <c r="U569" s="19"/>
      <c r="V569" s="19"/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0</v>
      </c>
      <c r="AE569" s="19">
        <v>0</v>
      </c>
      <c r="AF569" s="19">
        <v>0</v>
      </c>
      <c r="AG569" s="19">
        <v>0</v>
      </c>
      <c r="AH569" s="19">
        <v>0</v>
      </c>
      <c r="AI569" s="19">
        <v>0</v>
      </c>
      <c r="AJ569" s="19">
        <v>0</v>
      </c>
      <c r="AK569" s="19">
        <v>0</v>
      </c>
      <c r="AL569" s="19">
        <v>0</v>
      </c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>
        <v>0</v>
      </c>
      <c r="BB569" s="19">
        <v>0</v>
      </c>
      <c r="BC569" s="19"/>
      <c r="BD569" s="19"/>
      <c r="BE569" s="19"/>
      <c r="BF569" s="19"/>
      <c r="BG569" s="16">
        <f t="shared" si="32"/>
        <v>0</v>
      </c>
      <c r="BH569" s="16">
        <f t="shared" si="32"/>
        <v>0</v>
      </c>
      <c r="BI569" s="132">
        <f t="shared" si="33"/>
        <v>0</v>
      </c>
      <c r="BJ569" s="132">
        <f t="shared" si="34"/>
        <v>0</v>
      </c>
      <c r="BK569" s="105">
        <f t="shared" si="35"/>
        <v>0</v>
      </c>
      <c r="BL569" s="106"/>
      <c r="BM569" s="105"/>
      <c r="BN569" s="106"/>
    </row>
    <row r="570" spans="1:66" ht="31.5" x14ac:dyDescent="0.3">
      <c r="A570" s="26">
        <v>77.733699999999999</v>
      </c>
      <c r="B570" s="107" t="s">
        <v>1576</v>
      </c>
      <c r="C570" s="19"/>
      <c r="D570" s="19"/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19">
        <v>0</v>
      </c>
      <c r="N570" s="19">
        <v>0</v>
      </c>
      <c r="O570" s="19"/>
      <c r="P570" s="19"/>
      <c r="Q570" s="108">
        <v>0</v>
      </c>
      <c r="R570" s="108">
        <v>0</v>
      </c>
      <c r="S570" s="19">
        <v>0</v>
      </c>
      <c r="T570" s="19">
        <v>0</v>
      </c>
      <c r="U570" s="19"/>
      <c r="V570" s="19"/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>
        <v>0</v>
      </c>
      <c r="AE570" s="19">
        <v>0</v>
      </c>
      <c r="AF570" s="19">
        <v>0</v>
      </c>
      <c r="AG570" s="19">
        <v>0</v>
      </c>
      <c r="AH570" s="19">
        <v>0</v>
      </c>
      <c r="AI570" s="19">
        <v>0</v>
      </c>
      <c r="AJ570" s="19">
        <v>0</v>
      </c>
      <c r="AK570" s="19">
        <v>0</v>
      </c>
      <c r="AL570" s="19">
        <v>0</v>
      </c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>
        <v>0</v>
      </c>
      <c r="BB570" s="19">
        <v>0</v>
      </c>
      <c r="BC570" s="19"/>
      <c r="BD570" s="19"/>
      <c r="BE570" s="19"/>
      <c r="BF570" s="19"/>
      <c r="BG570" s="16">
        <f t="shared" si="32"/>
        <v>0</v>
      </c>
      <c r="BH570" s="16">
        <f t="shared" si="32"/>
        <v>0</v>
      </c>
      <c r="BI570" s="132">
        <f t="shared" si="33"/>
        <v>0</v>
      </c>
      <c r="BJ570" s="132">
        <f t="shared" si="34"/>
        <v>0</v>
      </c>
      <c r="BK570" s="105">
        <f t="shared" si="35"/>
        <v>0</v>
      </c>
      <c r="BL570" s="106"/>
      <c r="BM570" s="105"/>
      <c r="BN570" s="106"/>
    </row>
    <row r="571" spans="1:66" ht="31.5" x14ac:dyDescent="0.3">
      <c r="A571" s="26">
        <v>78.500699999999995</v>
      </c>
      <c r="B571" s="107" t="s">
        <v>1577</v>
      </c>
      <c r="C571" s="19"/>
      <c r="D571" s="19"/>
      <c r="E571" s="19">
        <v>0</v>
      </c>
      <c r="F571" s="19">
        <v>0</v>
      </c>
      <c r="G571" s="19">
        <v>0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19"/>
      <c r="P571" s="19"/>
      <c r="Q571" s="108">
        <v>0</v>
      </c>
      <c r="R571" s="108">
        <v>0</v>
      </c>
      <c r="S571" s="19">
        <v>0</v>
      </c>
      <c r="T571" s="19">
        <v>0</v>
      </c>
      <c r="U571" s="19"/>
      <c r="V571" s="19"/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>
        <v>0</v>
      </c>
      <c r="AE571" s="19">
        <v>0</v>
      </c>
      <c r="AF571" s="19">
        <v>0</v>
      </c>
      <c r="AG571" s="19">
        <v>0</v>
      </c>
      <c r="AH571" s="19">
        <v>0</v>
      </c>
      <c r="AI571" s="19">
        <v>0</v>
      </c>
      <c r="AJ571" s="19">
        <v>0</v>
      </c>
      <c r="AK571" s="19">
        <v>0</v>
      </c>
      <c r="AL571" s="19">
        <v>0</v>
      </c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>
        <v>265578155</v>
      </c>
      <c r="AZ571" s="19"/>
      <c r="BA571" s="19">
        <v>0</v>
      </c>
      <c r="BB571" s="19">
        <v>0</v>
      </c>
      <c r="BC571" s="19"/>
      <c r="BD571" s="19"/>
      <c r="BE571" s="19"/>
      <c r="BF571" s="19"/>
      <c r="BG571" s="16">
        <f t="shared" si="32"/>
        <v>265578155</v>
      </c>
      <c r="BH571" s="16">
        <f t="shared" si="32"/>
        <v>0</v>
      </c>
      <c r="BI571" s="138">
        <f t="shared" si="33"/>
        <v>265578155</v>
      </c>
      <c r="BJ571" s="138">
        <f t="shared" si="34"/>
        <v>0</v>
      </c>
      <c r="BK571" s="105">
        <f t="shared" si="35"/>
        <v>0</v>
      </c>
      <c r="BL571" s="106"/>
      <c r="BM571" s="105"/>
      <c r="BN571" s="106"/>
    </row>
    <row r="572" spans="1:66" ht="31.5" x14ac:dyDescent="0.3">
      <c r="A572" s="26">
        <v>78.509699999999995</v>
      </c>
      <c r="B572" s="107" t="s">
        <v>1578</v>
      </c>
      <c r="C572" s="19"/>
      <c r="D572" s="19"/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19"/>
      <c r="P572" s="19"/>
      <c r="Q572" s="108">
        <v>0</v>
      </c>
      <c r="R572" s="108">
        <v>0</v>
      </c>
      <c r="S572" s="19">
        <v>0</v>
      </c>
      <c r="T572" s="19">
        <v>0</v>
      </c>
      <c r="U572" s="19"/>
      <c r="V572" s="19"/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>
        <v>0</v>
      </c>
      <c r="BB572" s="19">
        <v>0</v>
      </c>
      <c r="BC572" s="19"/>
      <c r="BD572" s="19"/>
      <c r="BE572" s="19"/>
      <c r="BF572" s="19"/>
      <c r="BG572" s="16">
        <f t="shared" si="32"/>
        <v>0</v>
      </c>
      <c r="BH572" s="16">
        <f t="shared" si="32"/>
        <v>0</v>
      </c>
      <c r="BI572" s="138">
        <f t="shared" si="33"/>
        <v>0</v>
      </c>
      <c r="BJ572" s="138">
        <f t="shared" si="34"/>
        <v>0</v>
      </c>
      <c r="BK572" s="105">
        <f t="shared" si="35"/>
        <v>0</v>
      </c>
      <c r="BL572" s="106"/>
      <c r="BM572" s="105"/>
      <c r="BN572" s="106"/>
    </row>
    <row r="573" spans="1:66" x14ac:dyDescent="0.3">
      <c r="A573" s="26">
        <v>78.5107</v>
      </c>
      <c r="B573" s="107" t="s">
        <v>1579</v>
      </c>
      <c r="C573" s="19"/>
      <c r="D573" s="19"/>
      <c r="E573" s="19">
        <v>0</v>
      </c>
      <c r="F573" s="19">
        <v>0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19"/>
      <c r="P573" s="19"/>
      <c r="Q573" s="108">
        <v>0</v>
      </c>
      <c r="R573" s="108">
        <v>0</v>
      </c>
      <c r="S573" s="19">
        <v>0</v>
      </c>
      <c r="T573" s="19">
        <v>0</v>
      </c>
      <c r="U573" s="19"/>
      <c r="V573" s="19"/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0</v>
      </c>
      <c r="AE573" s="19">
        <v>0</v>
      </c>
      <c r="AF573" s="19">
        <v>0</v>
      </c>
      <c r="AG573" s="19">
        <v>0</v>
      </c>
      <c r="AH573" s="19">
        <v>0</v>
      </c>
      <c r="AI573" s="19">
        <v>0</v>
      </c>
      <c r="AJ573" s="19">
        <v>0</v>
      </c>
      <c r="AK573" s="19">
        <v>0</v>
      </c>
      <c r="AL573" s="19">
        <v>0</v>
      </c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>
        <v>0</v>
      </c>
      <c r="BB573" s="19">
        <v>0</v>
      </c>
      <c r="BC573" s="19"/>
      <c r="BD573" s="19"/>
      <c r="BE573" s="19"/>
      <c r="BF573" s="19"/>
      <c r="BG573" s="16">
        <f t="shared" si="32"/>
        <v>0</v>
      </c>
      <c r="BH573" s="16">
        <f t="shared" si="32"/>
        <v>0</v>
      </c>
      <c r="BI573" s="138">
        <f t="shared" si="33"/>
        <v>0</v>
      </c>
      <c r="BJ573" s="138">
        <f t="shared" si="34"/>
        <v>0</v>
      </c>
      <c r="BK573" s="105">
        <f t="shared" si="35"/>
        <v>0</v>
      </c>
      <c r="BL573" s="106"/>
      <c r="BM573" s="105"/>
      <c r="BN573" s="106"/>
    </row>
    <row r="574" spans="1:66" ht="31.5" x14ac:dyDescent="0.3">
      <c r="A574" s="26">
        <v>78.511700000000005</v>
      </c>
      <c r="B574" s="107" t="s">
        <v>1580</v>
      </c>
      <c r="C574" s="19"/>
      <c r="D574" s="19"/>
      <c r="E574" s="19">
        <v>0</v>
      </c>
      <c r="F574" s="19">
        <v>0</v>
      </c>
      <c r="G574" s="19">
        <v>0</v>
      </c>
      <c r="H574" s="19">
        <v>0</v>
      </c>
      <c r="I574" s="19">
        <v>0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19"/>
      <c r="P574" s="19"/>
      <c r="Q574" s="108">
        <v>0</v>
      </c>
      <c r="R574" s="108">
        <v>0</v>
      </c>
      <c r="S574" s="19">
        <v>0</v>
      </c>
      <c r="T574" s="19">
        <v>0</v>
      </c>
      <c r="U574" s="19"/>
      <c r="V574" s="19"/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0</v>
      </c>
      <c r="AE574" s="19">
        <v>0</v>
      </c>
      <c r="AF574" s="19">
        <v>0</v>
      </c>
      <c r="AG574" s="19">
        <v>0</v>
      </c>
      <c r="AH574" s="19">
        <v>0</v>
      </c>
      <c r="AI574" s="19">
        <v>0</v>
      </c>
      <c r="AJ574" s="19">
        <v>0</v>
      </c>
      <c r="AK574" s="19">
        <v>0</v>
      </c>
      <c r="AL574" s="19">
        <v>0</v>
      </c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>
        <v>41546772</v>
      </c>
      <c r="AZ574" s="19"/>
      <c r="BA574" s="19">
        <v>0</v>
      </c>
      <c r="BB574" s="19">
        <v>0</v>
      </c>
      <c r="BC574" s="19"/>
      <c r="BD574" s="19"/>
      <c r="BE574" s="19"/>
      <c r="BF574" s="19"/>
      <c r="BG574" s="16">
        <f t="shared" si="32"/>
        <v>41546772</v>
      </c>
      <c r="BH574" s="16">
        <f t="shared" si="32"/>
        <v>0</v>
      </c>
      <c r="BI574" s="138">
        <f t="shared" si="33"/>
        <v>41546772</v>
      </c>
      <c r="BJ574" s="138">
        <f t="shared" si="34"/>
        <v>0</v>
      </c>
      <c r="BK574" s="105">
        <f t="shared" si="35"/>
        <v>0</v>
      </c>
      <c r="BL574" s="106"/>
      <c r="BM574" s="105"/>
      <c r="BN574" s="106"/>
    </row>
    <row r="575" spans="1:66" ht="31.5" x14ac:dyDescent="0.3">
      <c r="A575" s="26">
        <v>78.512699999999995</v>
      </c>
      <c r="B575" s="107" t="s">
        <v>1581</v>
      </c>
      <c r="C575" s="19"/>
      <c r="D575" s="19"/>
      <c r="E575" s="19">
        <v>0</v>
      </c>
      <c r="F575" s="19">
        <v>0</v>
      </c>
      <c r="G575" s="19">
        <v>0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19"/>
      <c r="P575" s="19"/>
      <c r="Q575" s="108">
        <v>0</v>
      </c>
      <c r="R575" s="108">
        <v>0</v>
      </c>
      <c r="S575" s="19">
        <v>0</v>
      </c>
      <c r="T575" s="19">
        <v>0</v>
      </c>
      <c r="U575" s="19"/>
      <c r="V575" s="19"/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0</v>
      </c>
      <c r="AE575" s="19">
        <v>0</v>
      </c>
      <c r="AF575" s="19">
        <v>0</v>
      </c>
      <c r="AG575" s="19">
        <v>0</v>
      </c>
      <c r="AH575" s="19">
        <v>0</v>
      </c>
      <c r="AI575" s="19">
        <v>0</v>
      </c>
      <c r="AJ575" s="19">
        <v>0</v>
      </c>
      <c r="AK575" s="19">
        <v>0</v>
      </c>
      <c r="AL575" s="19">
        <v>0</v>
      </c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>
        <v>91835532</v>
      </c>
      <c r="AZ575" s="19"/>
      <c r="BA575" s="19">
        <v>0</v>
      </c>
      <c r="BB575" s="19">
        <v>0</v>
      </c>
      <c r="BC575" s="19"/>
      <c r="BD575" s="19"/>
      <c r="BE575" s="19"/>
      <c r="BF575" s="19"/>
      <c r="BG575" s="16">
        <f t="shared" si="32"/>
        <v>91835532</v>
      </c>
      <c r="BH575" s="16">
        <f t="shared" si="32"/>
        <v>0</v>
      </c>
      <c r="BI575" s="138">
        <f t="shared" si="33"/>
        <v>91835532</v>
      </c>
      <c r="BJ575" s="138">
        <f t="shared" si="34"/>
        <v>0</v>
      </c>
      <c r="BK575" s="105">
        <f t="shared" si="35"/>
        <v>0</v>
      </c>
      <c r="BL575" s="106"/>
      <c r="BM575" s="105"/>
      <c r="BN575" s="106"/>
    </row>
    <row r="576" spans="1:66" ht="31.5" x14ac:dyDescent="0.3">
      <c r="A576" s="26">
        <v>78.5137</v>
      </c>
      <c r="B576" s="107" t="s">
        <v>1582</v>
      </c>
      <c r="C576" s="19"/>
      <c r="D576" s="19"/>
      <c r="E576" s="19">
        <v>0</v>
      </c>
      <c r="F576" s="19">
        <v>0</v>
      </c>
      <c r="G576" s="19">
        <v>0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19"/>
      <c r="P576" s="19"/>
      <c r="Q576" s="108">
        <v>0</v>
      </c>
      <c r="R576" s="108">
        <v>0</v>
      </c>
      <c r="S576" s="19">
        <v>0</v>
      </c>
      <c r="T576" s="19">
        <v>0</v>
      </c>
      <c r="U576" s="19"/>
      <c r="V576" s="19"/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>
        <v>0</v>
      </c>
      <c r="AE576" s="19">
        <v>0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0</v>
      </c>
      <c r="AL576" s="19">
        <v>0</v>
      </c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>
        <v>0</v>
      </c>
      <c r="BB576" s="19">
        <v>0</v>
      </c>
      <c r="BC576" s="19"/>
      <c r="BD576" s="19"/>
      <c r="BE576" s="19"/>
      <c r="BF576" s="19"/>
      <c r="BG576" s="16">
        <f t="shared" si="32"/>
        <v>0</v>
      </c>
      <c r="BH576" s="16">
        <f t="shared" si="32"/>
        <v>0</v>
      </c>
      <c r="BI576" s="138">
        <f t="shared" si="33"/>
        <v>0</v>
      </c>
      <c r="BJ576" s="138">
        <f t="shared" si="34"/>
        <v>0</v>
      </c>
      <c r="BK576" s="105">
        <f t="shared" si="35"/>
        <v>0</v>
      </c>
      <c r="BL576" s="106"/>
      <c r="BM576" s="105"/>
      <c r="BN576" s="106"/>
    </row>
    <row r="577" spans="1:66" ht="31.5" x14ac:dyDescent="0.3">
      <c r="A577" s="26">
        <v>78.520700000000005</v>
      </c>
      <c r="B577" s="107" t="s">
        <v>1583</v>
      </c>
      <c r="C577" s="19"/>
      <c r="D577" s="19"/>
      <c r="E577" s="19">
        <v>0</v>
      </c>
      <c r="F577" s="19">
        <v>0</v>
      </c>
      <c r="G577" s="19">
        <v>0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19"/>
      <c r="P577" s="19"/>
      <c r="Q577" s="108">
        <v>0</v>
      </c>
      <c r="R577" s="108">
        <v>0</v>
      </c>
      <c r="S577" s="19">
        <v>0</v>
      </c>
      <c r="T577" s="19">
        <v>0</v>
      </c>
      <c r="U577" s="19"/>
      <c r="V577" s="19"/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0</v>
      </c>
      <c r="AE577" s="19">
        <v>0</v>
      </c>
      <c r="AF577" s="19">
        <v>0</v>
      </c>
      <c r="AG577" s="19">
        <v>0</v>
      </c>
      <c r="AH577" s="19">
        <v>0</v>
      </c>
      <c r="AI577" s="19">
        <v>0</v>
      </c>
      <c r="AJ577" s="19">
        <v>0</v>
      </c>
      <c r="AK577" s="19">
        <v>0</v>
      </c>
      <c r="AL577" s="19">
        <v>0</v>
      </c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>
        <v>61674479.059999995</v>
      </c>
      <c r="AZ577" s="19"/>
      <c r="BA577" s="19">
        <v>0</v>
      </c>
      <c r="BB577" s="19">
        <v>0</v>
      </c>
      <c r="BC577" s="19"/>
      <c r="BD577" s="19"/>
      <c r="BE577" s="19"/>
      <c r="BF577" s="19"/>
      <c r="BG577" s="16">
        <f t="shared" si="32"/>
        <v>61674479.059999995</v>
      </c>
      <c r="BH577" s="16">
        <f t="shared" si="32"/>
        <v>0</v>
      </c>
      <c r="BI577" s="138">
        <f t="shared" si="33"/>
        <v>61674479.059999995</v>
      </c>
      <c r="BJ577" s="138">
        <f t="shared" si="34"/>
        <v>0</v>
      </c>
      <c r="BK577" s="105">
        <f t="shared" si="35"/>
        <v>0</v>
      </c>
      <c r="BL577" s="106"/>
      <c r="BM577" s="105"/>
      <c r="BN577" s="106"/>
    </row>
    <row r="578" spans="1:66" ht="31.5" x14ac:dyDescent="0.3">
      <c r="A578" s="26">
        <v>78.521699999999996</v>
      </c>
      <c r="B578" s="107" t="s">
        <v>1584</v>
      </c>
      <c r="C578" s="19"/>
      <c r="D578" s="19"/>
      <c r="E578" s="19">
        <v>0</v>
      </c>
      <c r="F578" s="19">
        <v>0</v>
      </c>
      <c r="G578" s="19">
        <v>0</v>
      </c>
      <c r="H578" s="19">
        <v>0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19"/>
      <c r="P578" s="19"/>
      <c r="Q578" s="108">
        <v>0</v>
      </c>
      <c r="R578" s="108">
        <v>0</v>
      </c>
      <c r="S578" s="19">
        <v>0</v>
      </c>
      <c r="T578" s="19">
        <v>0</v>
      </c>
      <c r="U578" s="19"/>
      <c r="V578" s="19"/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0</v>
      </c>
      <c r="AE578" s="19">
        <v>0</v>
      </c>
      <c r="AF578" s="19">
        <v>0</v>
      </c>
      <c r="AG578" s="19">
        <v>0</v>
      </c>
      <c r="AH578" s="19">
        <v>0</v>
      </c>
      <c r="AI578" s="19">
        <v>0</v>
      </c>
      <c r="AJ578" s="19">
        <v>0</v>
      </c>
      <c r="AK578" s="19">
        <v>0</v>
      </c>
      <c r="AL578" s="19">
        <v>0</v>
      </c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>
        <v>248241893.47000003</v>
      </c>
      <c r="AZ578" s="19"/>
      <c r="BA578" s="19">
        <v>0</v>
      </c>
      <c r="BB578" s="19">
        <v>0</v>
      </c>
      <c r="BC578" s="19"/>
      <c r="BD578" s="19"/>
      <c r="BE578" s="19"/>
      <c r="BF578" s="19"/>
      <c r="BG578" s="16">
        <f t="shared" si="32"/>
        <v>248241893.47000003</v>
      </c>
      <c r="BH578" s="16">
        <f t="shared" si="32"/>
        <v>0</v>
      </c>
      <c r="BI578" s="138">
        <f t="shared" si="33"/>
        <v>248241893.47000003</v>
      </c>
      <c r="BJ578" s="138">
        <f t="shared" si="34"/>
        <v>0</v>
      </c>
      <c r="BK578" s="105">
        <f t="shared" si="35"/>
        <v>0</v>
      </c>
      <c r="BL578" s="106"/>
      <c r="BM578" s="105"/>
      <c r="BN578" s="106"/>
    </row>
    <row r="579" spans="1:66" ht="31.5" x14ac:dyDescent="0.3">
      <c r="A579" s="26">
        <v>78.5227</v>
      </c>
      <c r="B579" s="107" t="s">
        <v>1585</v>
      </c>
      <c r="C579" s="19"/>
      <c r="D579" s="19"/>
      <c r="E579" s="19">
        <v>0</v>
      </c>
      <c r="F579" s="19">
        <v>0</v>
      </c>
      <c r="G579" s="19">
        <v>0</v>
      </c>
      <c r="H579" s="19">
        <v>0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19"/>
      <c r="P579" s="19"/>
      <c r="Q579" s="108">
        <v>0</v>
      </c>
      <c r="R579" s="108">
        <v>0</v>
      </c>
      <c r="S579" s="19">
        <v>0</v>
      </c>
      <c r="T579" s="19">
        <v>0</v>
      </c>
      <c r="U579" s="19"/>
      <c r="V579" s="19"/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0</v>
      </c>
      <c r="AE579" s="19">
        <v>0</v>
      </c>
      <c r="AF579" s="19">
        <v>0</v>
      </c>
      <c r="AG579" s="19">
        <v>0</v>
      </c>
      <c r="AH579" s="19">
        <v>0</v>
      </c>
      <c r="AI579" s="19">
        <v>0</v>
      </c>
      <c r="AJ579" s="19">
        <v>0</v>
      </c>
      <c r="AK579" s="19">
        <v>0</v>
      </c>
      <c r="AL579" s="19">
        <v>0</v>
      </c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>
        <v>0</v>
      </c>
      <c r="BB579" s="19">
        <v>0</v>
      </c>
      <c r="BC579" s="19"/>
      <c r="BD579" s="19"/>
      <c r="BE579" s="19"/>
      <c r="BF579" s="19"/>
      <c r="BG579" s="16">
        <f t="shared" si="32"/>
        <v>0</v>
      </c>
      <c r="BH579" s="16">
        <f t="shared" si="32"/>
        <v>0</v>
      </c>
      <c r="BI579" s="138">
        <f t="shared" si="33"/>
        <v>0</v>
      </c>
      <c r="BJ579" s="138">
        <f t="shared" si="34"/>
        <v>0</v>
      </c>
      <c r="BK579" s="105">
        <f t="shared" si="35"/>
        <v>0</v>
      </c>
      <c r="BL579" s="106"/>
      <c r="BM579" s="105"/>
      <c r="BN579" s="106"/>
    </row>
    <row r="580" spans="1:66" ht="31.5" x14ac:dyDescent="0.3">
      <c r="A580" s="26">
        <v>78.523700000000005</v>
      </c>
      <c r="B580" s="107" t="s">
        <v>1586</v>
      </c>
      <c r="C580" s="19"/>
      <c r="D580" s="19"/>
      <c r="E580" s="19">
        <v>0</v>
      </c>
      <c r="F580" s="19">
        <v>0</v>
      </c>
      <c r="G580" s="19">
        <v>0</v>
      </c>
      <c r="H580" s="19">
        <v>0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0</v>
      </c>
      <c r="O580" s="19"/>
      <c r="P580" s="19"/>
      <c r="Q580" s="108">
        <v>0</v>
      </c>
      <c r="R580" s="108">
        <v>0</v>
      </c>
      <c r="S580" s="19">
        <v>0</v>
      </c>
      <c r="T580" s="19">
        <v>0</v>
      </c>
      <c r="U580" s="19"/>
      <c r="V580" s="19"/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0</v>
      </c>
      <c r="AE580" s="19">
        <v>0</v>
      </c>
      <c r="AF580" s="19">
        <v>0</v>
      </c>
      <c r="AG580" s="19">
        <v>0</v>
      </c>
      <c r="AH580" s="19">
        <v>0</v>
      </c>
      <c r="AI580" s="19">
        <v>0</v>
      </c>
      <c r="AJ580" s="19">
        <v>0</v>
      </c>
      <c r="AK580" s="19">
        <v>0</v>
      </c>
      <c r="AL580" s="19">
        <v>0</v>
      </c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>
        <v>0</v>
      </c>
      <c r="BB580" s="19">
        <v>0</v>
      </c>
      <c r="BC580" s="19"/>
      <c r="BD580" s="19"/>
      <c r="BE580" s="19"/>
      <c r="BF580" s="19"/>
      <c r="BG580" s="16">
        <f t="shared" si="32"/>
        <v>0</v>
      </c>
      <c r="BH580" s="16">
        <f t="shared" si="32"/>
        <v>0</v>
      </c>
      <c r="BI580" s="138">
        <f t="shared" si="33"/>
        <v>0</v>
      </c>
      <c r="BJ580" s="138">
        <f t="shared" si="34"/>
        <v>0</v>
      </c>
      <c r="BK580" s="105">
        <f t="shared" si="35"/>
        <v>0</v>
      </c>
      <c r="BL580" s="106"/>
      <c r="BM580" s="105"/>
      <c r="BN580" s="106"/>
    </row>
    <row r="581" spans="1:66" x14ac:dyDescent="0.3">
      <c r="A581" s="26">
        <v>78.530699999999996</v>
      </c>
      <c r="B581" s="107" t="s">
        <v>1587</v>
      </c>
      <c r="C581" s="19"/>
      <c r="D581" s="19"/>
      <c r="E581" s="19">
        <v>0</v>
      </c>
      <c r="F581" s="19">
        <v>0</v>
      </c>
      <c r="G581" s="19">
        <v>0</v>
      </c>
      <c r="H581" s="19">
        <v>0</v>
      </c>
      <c r="I581" s="19">
        <v>0</v>
      </c>
      <c r="J581" s="19">
        <v>0</v>
      </c>
      <c r="K581" s="19">
        <v>0</v>
      </c>
      <c r="L581" s="19">
        <v>0</v>
      </c>
      <c r="M581" s="19">
        <v>0</v>
      </c>
      <c r="N581" s="19">
        <v>0</v>
      </c>
      <c r="O581" s="19"/>
      <c r="P581" s="19"/>
      <c r="Q581" s="108">
        <v>0</v>
      </c>
      <c r="R581" s="108">
        <v>0</v>
      </c>
      <c r="S581" s="19">
        <v>0</v>
      </c>
      <c r="T581" s="19">
        <v>0</v>
      </c>
      <c r="U581" s="19"/>
      <c r="V581" s="19"/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0</v>
      </c>
      <c r="AE581" s="19">
        <v>0</v>
      </c>
      <c r="AF581" s="19">
        <v>0</v>
      </c>
      <c r="AG581" s="19">
        <v>0</v>
      </c>
      <c r="AH581" s="19">
        <v>0</v>
      </c>
      <c r="AI581" s="19">
        <v>0</v>
      </c>
      <c r="AJ581" s="19">
        <v>0</v>
      </c>
      <c r="AK581" s="19">
        <v>0</v>
      </c>
      <c r="AL581" s="19">
        <v>0</v>
      </c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>
        <v>31904811</v>
      </c>
      <c r="AZ581" s="19"/>
      <c r="BA581" s="19">
        <v>0</v>
      </c>
      <c r="BB581" s="19">
        <v>0</v>
      </c>
      <c r="BC581" s="19"/>
      <c r="BD581" s="19"/>
      <c r="BE581" s="19"/>
      <c r="BF581" s="19"/>
      <c r="BG581" s="16">
        <f t="shared" si="32"/>
        <v>31904811</v>
      </c>
      <c r="BH581" s="16">
        <f t="shared" si="32"/>
        <v>0</v>
      </c>
      <c r="BI581" s="138">
        <f t="shared" si="33"/>
        <v>31904811</v>
      </c>
      <c r="BJ581" s="138">
        <f t="shared" si="34"/>
        <v>0</v>
      </c>
      <c r="BK581" s="105">
        <f t="shared" si="35"/>
        <v>0</v>
      </c>
      <c r="BL581" s="106"/>
      <c r="BM581" s="105"/>
      <c r="BN581" s="106"/>
    </row>
    <row r="582" spans="1:66" x14ac:dyDescent="0.3">
      <c r="A582" s="26">
        <v>78.531700000000001</v>
      </c>
      <c r="B582" s="107" t="s">
        <v>1588</v>
      </c>
      <c r="C582" s="19"/>
      <c r="D582" s="19"/>
      <c r="E582" s="19">
        <v>0</v>
      </c>
      <c r="F582" s="19">
        <v>0</v>
      </c>
      <c r="G582" s="19">
        <v>0</v>
      </c>
      <c r="H582" s="19">
        <v>0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19"/>
      <c r="P582" s="19"/>
      <c r="Q582" s="108">
        <v>0</v>
      </c>
      <c r="R582" s="108">
        <v>0</v>
      </c>
      <c r="S582" s="19">
        <v>0</v>
      </c>
      <c r="T582" s="19">
        <v>0</v>
      </c>
      <c r="U582" s="19"/>
      <c r="V582" s="19"/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0</v>
      </c>
      <c r="AE582" s="19">
        <v>0</v>
      </c>
      <c r="AF582" s="19">
        <v>0</v>
      </c>
      <c r="AG582" s="19">
        <v>0</v>
      </c>
      <c r="AH582" s="19">
        <v>0</v>
      </c>
      <c r="AI582" s="19">
        <v>0</v>
      </c>
      <c r="AJ582" s="19">
        <v>0</v>
      </c>
      <c r="AK582" s="19">
        <v>0</v>
      </c>
      <c r="AL582" s="19">
        <v>0</v>
      </c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>
        <v>524966868</v>
      </c>
      <c r="AZ582" s="19"/>
      <c r="BA582" s="19">
        <v>0</v>
      </c>
      <c r="BB582" s="19">
        <v>0</v>
      </c>
      <c r="BC582" s="19"/>
      <c r="BD582" s="19"/>
      <c r="BE582" s="19"/>
      <c r="BF582" s="19"/>
      <c r="BG582" s="16">
        <f t="shared" ref="BG582:BH645" si="36">C582+E582+G582+I582+K582+M582+O582+Q582+S582+U582+W582+Y582+AA582+AC582+AE582+AG582+AI582+AK582+AM582+AO582+AQ582+AS582+AU582+AW582+AY582+BA582+BC582+BE582</f>
        <v>524966868</v>
      </c>
      <c r="BH582" s="16">
        <f t="shared" si="36"/>
        <v>0</v>
      </c>
      <c r="BI582" s="138">
        <f t="shared" ref="BI582:BI645" si="37">IF(BG582-BH582&gt;0,BG582-BH582,0)</f>
        <v>524966868</v>
      </c>
      <c r="BJ582" s="138">
        <f t="shared" ref="BJ582:BJ645" si="38">IF(BH582-BG582&gt;0,BH582-BG582,0)</f>
        <v>0</v>
      </c>
      <c r="BK582" s="105">
        <f t="shared" ref="BK582:BK645" si="39">AA582+AB582</f>
        <v>0</v>
      </c>
      <c r="BL582" s="106"/>
      <c r="BM582" s="105"/>
      <c r="BN582" s="106"/>
    </row>
    <row r="583" spans="1:66" ht="31.5" x14ac:dyDescent="0.3">
      <c r="A583" s="26">
        <v>78.532700000000006</v>
      </c>
      <c r="B583" s="107" t="s">
        <v>1589</v>
      </c>
      <c r="C583" s="19"/>
      <c r="D583" s="19"/>
      <c r="E583" s="19">
        <v>0</v>
      </c>
      <c r="F583" s="19">
        <v>0</v>
      </c>
      <c r="G583" s="19">
        <v>0</v>
      </c>
      <c r="H583" s="19">
        <v>0</v>
      </c>
      <c r="I583" s="19">
        <v>0</v>
      </c>
      <c r="J583" s="19">
        <v>0</v>
      </c>
      <c r="K583" s="19">
        <v>0</v>
      </c>
      <c r="L583" s="19">
        <v>0</v>
      </c>
      <c r="M583" s="19">
        <v>0</v>
      </c>
      <c r="N583" s="19">
        <v>0</v>
      </c>
      <c r="O583" s="19"/>
      <c r="P583" s="19"/>
      <c r="Q583" s="108">
        <v>0</v>
      </c>
      <c r="R583" s="108">
        <v>0</v>
      </c>
      <c r="S583" s="19">
        <v>0</v>
      </c>
      <c r="T583" s="19">
        <v>0</v>
      </c>
      <c r="U583" s="19"/>
      <c r="V583" s="19"/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0</v>
      </c>
      <c r="AE583" s="19">
        <v>0</v>
      </c>
      <c r="AF583" s="19">
        <v>0</v>
      </c>
      <c r="AG583" s="19">
        <v>0</v>
      </c>
      <c r="AH583" s="19">
        <v>0</v>
      </c>
      <c r="AI583" s="19">
        <v>0</v>
      </c>
      <c r="AJ583" s="19">
        <v>0</v>
      </c>
      <c r="AK583" s="19">
        <v>0</v>
      </c>
      <c r="AL583" s="19">
        <v>0</v>
      </c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>
        <v>123452047</v>
      </c>
      <c r="AZ583" s="19"/>
      <c r="BA583" s="19">
        <v>0</v>
      </c>
      <c r="BB583" s="19">
        <v>0</v>
      </c>
      <c r="BC583" s="19"/>
      <c r="BD583" s="19"/>
      <c r="BE583" s="19"/>
      <c r="BF583" s="19"/>
      <c r="BG583" s="16">
        <f t="shared" si="36"/>
        <v>123452047</v>
      </c>
      <c r="BH583" s="16">
        <f t="shared" si="36"/>
        <v>0</v>
      </c>
      <c r="BI583" s="138">
        <f t="shared" si="37"/>
        <v>123452047</v>
      </c>
      <c r="BJ583" s="138">
        <f t="shared" si="38"/>
        <v>0</v>
      </c>
      <c r="BK583" s="105">
        <f t="shared" si="39"/>
        <v>0</v>
      </c>
      <c r="BL583" s="106"/>
      <c r="BM583" s="105"/>
      <c r="BN583" s="106"/>
    </row>
    <row r="584" spans="1:66" x14ac:dyDescent="0.3">
      <c r="A584" s="26">
        <v>78.533699999999996</v>
      </c>
      <c r="B584" s="107" t="s">
        <v>1590</v>
      </c>
      <c r="C584" s="19"/>
      <c r="D584" s="19"/>
      <c r="E584" s="19">
        <v>0</v>
      </c>
      <c r="F584" s="19">
        <v>0</v>
      </c>
      <c r="G584" s="19">
        <v>0</v>
      </c>
      <c r="H584" s="19">
        <v>0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19"/>
      <c r="P584" s="19"/>
      <c r="Q584" s="108">
        <v>0</v>
      </c>
      <c r="R584" s="108">
        <v>0</v>
      </c>
      <c r="S584" s="19">
        <v>0</v>
      </c>
      <c r="T584" s="19">
        <v>0</v>
      </c>
      <c r="U584" s="19"/>
      <c r="V584" s="19"/>
      <c r="W584" s="19">
        <v>0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0</v>
      </c>
      <c r="AE584" s="19">
        <v>0</v>
      </c>
      <c r="AF584" s="19">
        <v>0</v>
      </c>
      <c r="AG584" s="19">
        <v>0</v>
      </c>
      <c r="AH584" s="19">
        <v>0</v>
      </c>
      <c r="AI584" s="19">
        <v>0</v>
      </c>
      <c r="AJ584" s="19">
        <v>0</v>
      </c>
      <c r="AK584" s="19">
        <v>0</v>
      </c>
      <c r="AL584" s="19">
        <v>0</v>
      </c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>
        <v>0</v>
      </c>
      <c r="BB584" s="19">
        <v>0</v>
      </c>
      <c r="BC584" s="19"/>
      <c r="BD584" s="19"/>
      <c r="BE584" s="19"/>
      <c r="BF584" s="19"/>
      <c r="BG584" s="16">
        <f t="shared" si="36"/>
        <v>0</v>
      </c>
      <c r="BH584" s="16">
        <f t="shared" si="36"/>
        <v>0</v>
      </c>
      <c r="BI584" s="138">
        <f t="shared" si="37"/>
        <v>0</v>
      </c>
      <c r="BJ584" s="138">
        <f t="shared" si="38"/>
        <v>0</v>
      </c>
      <c r="BK584" s="105">
        <f t="shared" si="39"/>
        <v>0</v>
      </c>
      <c r="BL584" s="106"/>
      <c r="BM584" s="105"/>
      <c r="BN584" s="106"/>
    </row>
    <row r="585" spans="1:66" x14ac:dyDescent="0.3">
      <c r="A585" s="26">
        <v>78.540700000000001</v>
      </c>
      <c r="B585" s="107" t="s">
        <v>1591</v>
      </c>
      <c r="C585" s="19"/>
      <c r="D585" s="19"/>
      <c r="E585" s="19">
        <v>0</v>
      </c>
      <c r="F585" s="19">
        <v>0</v>
      </c>
      <c r="G585" s="19">
        <v>0</v>
      </c>
      <c r="H585" s="19">
        <v>0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19"/>
      <c r="P585" s="19"/>
      <c r="Q585" s="108">
        <v>0</v>
      </c>
      <c r="R585" s="108">
        <v>0</v>
      </c>
      <c r="S585" s="19">
        <v>0</v>
      </c>
      <c r="T585" s="19">
        <v>0</v>
      </c>
      <c r="U585" s="19"/>
      <c r="V585" s="19"/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0</v>
      </c>
      <c r="AE585" s="19">
        <v>0</v>
      </c>
      <c r="AF585" s="19">
        <v>0</v>
      </c>
      <c r="AG585" s="19">
        <v>0</v>
      </c>
      <c r="AH585" s="19">
        <v>0</v>
      </c>
      <c r="AI585" s="19">
        <v>0</v>
      </c>
      <c r="AJ585" s="19">
        <v>0</v>
      </c>
      <c r="AK585" s="19">
        <v>0</v>
      </c>
      <c r="AL585" s="19">
        <v>0</v>
      </c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>
        <v>0</v>
      </c>
      <c r="BB585" s="19">
        <v>0</v>
      </c>
      <c r="BC585" s="19"/>
      <c r="BD585" s="19"/>
      <c r="BE585" s="19"/>
      <c r="BF585" s="19"/>
      <c r="BG585" s="16">
        <f t="shared" si="36"/>
        <v>0</v>
      </c>
      <c r="BH585" s="16">
        <f t="shared" si="36"/>
        <v>0</v>
      </c>
      <c r="BI585" s="138">
        <f t="shared" si="37"/>
        <v>0</v>
      </c>
      <c r="BJ585" s="138">
        <f t="shared" si="38"/>
        <v>0</v>
      </c>
      <c r="BK585" s="105">
        <f t="shared" si="39"/>
        <v>0</v>
      </c>
      <c r="BL585" s="106"/>
      <c r="BM585" s="105"/>
      <c r="BN585" s="106"/>
    </row>
    <row r="586" spans="1:66" x14ac:dyDescent="0.3">
      <c r="A586" s="26">
        <v>78.541700000000006</v>
      </c>
      <c r="B586" s="107" t="s">
        <v>1592</v>
      </c>
      <c r="C586" s="19"/>
      <c r="D586" s="19"/>
      <c r="E586" s="19">
        <v>0</v>
      </c>
      <c r="F586" s="19">
        <v>0</v>
      </c>
      <c r="G586" s="19">
        <v>0</v>
      </c>
      <c r="H586" s="19">
        <v>0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19"/>
      <c r="P586" s="19"/>
      <c r="Q586" s="108">
        <v>0</v>
      </c>
      <c r="R586" s="108">
        <v>0</v>
      </c>
      <c r="S586" s="19">
        <v>0</v>
      </c>
      <c r="T586" s="19">
        <v>0</v>
      </c>
      <c r="U586" s="19"/>
      <c r="V586" s="19"/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0</v>
      </c>
      <c r="AE586" s="19">
        <v>0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>
        <v>0</v>
      </c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>
        <v>99561128</v>
      </c>
      <c r="AZ586" s="19"/>
      <c r="BA586" s="19">
        <v>0</v>
      </c>
      <c r="BB586" s="19">
        <v>0</v>
      </c>
      <c r="BC586" s="19"/>
      <c r="BD586" s="19"/>
      <c r="BE586" s="19"/>
      <c r="BF586" s="19"/>
      <c r="BG586" s="16">
        <f t="shared" si="36"/>
        <v>99561128</v>
      </c>
      <c r="BH586" s="16">
        <f t="shared" si="36"/>
        <v>0</v>
      </c>
      <c r="BI586" s="138">
        <f t="shared" si="37"/>
        <v>99561128</v>
      </c>
      <c r="BJ586" s="138">
        <f t="shared" si="38"/>
        <v>0</v>
      </c>
      <c r="BK586" s="105">
        <f t="shared" si="39"/>
        <v>0</v>
      </c>
      <c r="BL586" s="106"/>
      <c r="BM586" s="105"/>
      <c r="BN586" s="106"/>
    </row>
    <row r="587" spans="1:66" ht="31.5" x14ac:dyDescent="0.3">
      <c r="A587" s="26">
        <v>78.542699999999996</v>
      </c>
      <c r="B587" s="107" t="s">
        <v>1593</v>
      </c>
      <c r="C587" s="19"/>
      <c r="D587" s="19"/>
      <c r="E587" s="19">
        <v>0</v>
      </c>
      <c r="F587" s="19">
        <v>0</v>
      </c>
      <c r="G587" s="19">
        <v>0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19">
        <v>0</v>
      </c>
      <c r="O587" s="19"/>
      <c r="P587" s="19"/>
      <c r="Q587" s="108">
        <v>0</v>
      </c>
      <c r="R587" s="108">
        <v>0</v>
      </c>
      <c r="S587" s="19">
        <v>0</v>
      </c>
      <c r="T587" s="19">
        <v>0</v>
      </c>
      <c r="U587" s="19"/>
      <c r="V587" s="19"/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0</v>
      </c>
      <c r="AE587" s="19">
        <v>0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>
        <v>0</v>
      </c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>
        <v>0</v>
      </c>
      <c r="BB587" s="19">
        <v>0</v>
      </c>
      <c r="BC587" s="19"/>
      <c r="BD587" s="19"/>
      <c r="BE587" s="19"/>
      <c r="BF587" s="19"/>
      <c r="BG587" s="16">
        <f t="shared" si="36"/>
        <v>0</v>
      </c>
      <c r="BH587" s="16">
        <f t="shared" si="36"/>
        <v>0</v>
      </c>
      <c r="BI587" s="138">
        <f t="shared" si="37"/>
        <v>0</v>
      </c>
      <c r="BJ587" s="138">
        <f t="shared" si="38"/>
        <v>0</v>
      </c>
      <c r="BK587" s="105">
        <f t="shared" si="39"/>
        <v>0</v>
      </c>
      <c r="BL587" s="106"/>
      <c r="BM587" s="105"/>
      <c r="BN587" s="106"/>
    </row>
    <row r="588" spans="1:66" x14ac:dyDescent="0.3">
      <c r="A588" s="26">
        <v>78.543700000000001</v>
      </c>
      <c r="B588" s="107" t="s">
        <v>1594</v>
      </c>
      <c r="C588" s="19"/>
      <c r="D588" s="19"/>
      <c r="E588" s="19">
        <v>0</v>
      </c>
      <c r="F588" s="19">
        <v>0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/>
      <c r="P588" s="19"/>
      <c r="Q588" s="108">
        <v>0</v>
      </c>
      <c r="R588" s="108">
        <v>0</v>
      </c>
      <c r="S588" s="19">
        <v>0</v>
      </c>
      <c r="T588" s="19">
        <v>0</v>
      </c>
      <c r="U588" s="19"/>
      <c r="V588" s="19"/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>
        <v>0</v>
      </c>
      <c r="AE588" s="19">
        <v>0</v>
      </c>
      <c r="AF588" s="19">
        <v>0</v>
      </c>
      <c r="AG588" s="19">
        <v>0</v>
      </c>
      <c r="AH588" s="19">
        <v>0</v>
      </c>
      <c r="AI588" s="19">
        <v>0</v>
      </c>
      <c r="AJ588" s="19">
        <v>0</v>
      </c>
      <c r="AK588" s="19">
        <v>0</v>
      </c>
      <c r="AL588" s="19">
        <v>0</v>
      </c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>
        <v>0</v>
      </c>
      <c r="BB588" s="19">
        <v>0</v>
      </c>
      <c r="BC588" s="19"/>
      <c r="BD588" s="19"/>
      <c r="BE588" s="19"/>
      <c r="BF588" s="19"/>
      <c r="BG588" s="16">
        <f t="shared" si="36"/>
        <v>0</v>
      </c>
      <c r="BH588" s="16">
        <f t="shared" si="36"/>
        <v>0</v>
      </c>
      <c r="BI588" s="138">
        <f t="shared" si="37"/>
        <v>0</v>
      </c>
      <c r="BJ588" s="138">
        <f t="shared" si="38"/>
        <v>0</v>
      </c>
      <c r="BK588" s="105">
        <f t="shared" si="39"/>
        <v>0</v>
      </c>
      <c r="BL588" s="106"/>
      <c r="BM588" s="105"/>
      <c r="BN588" s="106"/>
    </row>
    <row r="589" spans="1:66" x14ac:dyDescent="0.3">
      <c r="A589" s="26">
        <v>78.544700000000006</v>
      </c>
      <c r="B589" s="107" t="s">
        <v>1595</v>
      </c>
      <c r="C589" s="19"/>
      <c r="D589" s="19"/>
      <c r="E589" s="19">
        <v>0</v>
      </c>
      <c r="F589" s="19">
        <v>0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 t="s">
        <v>73</v>
      </c>
      <c r="N589" s="19" t="s">
        <v>73</v>
      </c>
      <c r="O589" s="19"/>
      <c r="P589" s="19"/>
      <c r="Q589" s="108">
        <v>0</v>
      </c>
      <c r="R589" s="108">
        <v>0</v>
      </c>
      <c r="S589" s="19">
        <v>0</v>
      </c>
      <c r="T589" s="19">
        <v>0</v>
      </c>
      <c r="U589" s="19"/>
      <c r="V589" s="19"/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0</v>
      </c>
      <c r="AE589" s="19">
        <v>0</v>
      </c>
      <c r="AF589" s="19">
        <v>0</v>
      </c>
      <c r="AG589" s="19">
        <v>0</v>
      </c>
      <c r="AH589" s="19">
        <v>0</v>
      </c>
      <c r="AI589" s="19">
        <v>0</v>
      </c>
      <c r="AJ589" s="19">
        <v>0</v>
      </c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>
        <v>0</v>
      </c>
      <c r="BB589" s="19">
        <v>0</v>
      </c>
      <c r="BC589" s="19"/>
      <c r="BD589" s="19"/>
      <c r="BE589" s="19"/>
      <c r="BF589" s="19"/>
      <c r="BG589" s="16">
        <f t="shared" si="36"/>
        <v>0</v>
      </c>
      <c r="BH589" s="16">
        <f t="shared" si="36"/>
        <v>0</v>
      </c>
      <c r="BI589" s="16">
        <f t="shared" si="37"/>
        <v>0</v>
      </c>
      <c r="BJ589" s="16">
        <f t="shared" si="38"/>
        <v>0</v>
      </c>
      <c r="BK589" s="105">
        <f t="shared" si="39"/>
        <v>0</v>
      </c>
      <c r="BL589" s="106"/>
      <c r="BM589" s="105"/>
      <c r="BN589" s="106"/>
    </row>
    <row r="590" spans="1:66" ht="31.5" x14ac:dyDescent="0.3">
      <c r="A590" s="26">
        <v>78.550700000000006</v>
      </c>
      <c r="B590" s="107" t="s">
        <v>1596</v>
      </c>
      <c r="C590" s="19"/>
      <c r="D590" s="19"/>
      <c r="E590" s="19">
        <v>0</v>
      </c>
      <c r="F590" s="19">
        <v>0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/>
      <c r="P590" s="19"/>
      <c r="Q590" s="108">
        <v>0</v>
      </c>
      <c r="R590" s="108">
        <v>0</v>
      </c>
      <c r="S590" s="19">
        <v>0</v>
      </c>
      <c r="T590" s="19">
        <v>0</v>
      </c>
      <c r="U590" s="19"/>
      <c r="V590" s="19"/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0</v>
      </c>
      <c r="AE590" s="19">
        <v>0</v>
      </c>
      <c r="AF590" s="19">
        <v>0</v>
      </c>
      <c r="AG590" s="19">
        <v>0</v>
      </c>
      <c r="AH590" s="19">
        <v>0</v>
      </c>
      <c r="AI590" s="19">
        <v>0</v>
      </c>
      <c r="AJ590" s="19">
        <v>0</v>
      </c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>
        <v>179538758</v>
      </c>
      <c r="AZ590" s="19"/>
      <c r="BA590" s="19">
        <v>0</v>
      </c>
      <c r="BB590" s="19">
        <v>0</v>
      </c>
      <c r="BC590" s="19"/>
      <c r="BD590" s="19"/>
      <c r="BE590" s="19"/>
      <c r="BF590" s="19"/>
      <c r="BG590" s="16">
        <f t="shared" si="36"/>
        <v>179538758</v>
      </c>
      <c r="BH590" s="16">
        <f t="shared" si="36"/>
        <v>0</v>
      </c>
      <c r="BI590" s="138">
        <f t="shared" si="37"/>
        <v>179538758</v>
      </c>
      <c r="BJ590" s="138">
        <f t="shared" si="38"/>
        <v>0</v>
      </c>
      <c r="BK590" s="105">
        <f t="shared" si="39"/>
        <v>0</v>
      </c>
      <c r="BL590" s="106"/>
      <c r="BM590" s="105"/>
      <c r="BN590" s="106"/>
    </row>
    <row r="591" spans="1:66" ht="31.5" x14ac:dyDescent="0.3">
      <c r="A591" s="26">
        <v>78.551699999999997</v>
      </c>
      <c r="B591" s="107" t="s">
        <v>1597</v>
      </c>
      <c r="C591" s="19"/>
      <c r="D591" s="19"/>
      <c r="E591" s="19">
        <v>0</v>
      </c>
      <c r="F591" s="19">
        <v>0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19"/>
      <c r="P591" s="19"/>
      <c r="Q591" s="108">
        <v>0</v>
      </c>
      <c r="R591" s="108">
        <v>0</v>
      </c>
      <c r="S591" s="19">
        <v>0</v>
      </c>
      <c r="T591" s="19">
        <v>0</v>
      </c>
      <c r="U591" s="19"/>
      <c r="V591" s="19"/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0</v>
      </c>
      <c r="AE591" s="19">
        <v>0</v>
      </c>
      <c r="AF591" s="19">
        <v>0</v>
      </c>
      <c r="AG591" s="19">
        <v>0</v>
      </c>
      <c r="AH591" s="19">
        <v>0</v>
      </c>
      <c r="AI591" s="19">
        <v>0</v>
      </c>
      <c r="AJ591" s="19">
        <v>0</v>
      </c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>
        <v>0</v>
      </c>
      <c r="BB591" s="19">
        <v>0</v>
      </c>
      <c r="BC591" s="19"/>
      <c r="BD591" s="19"/>
      <c r="BE591" s="19"/>
      <c r="BF591" s="19"/>
      <c r="BG591" s="16">
        <f t="shared" si="36"/>
        <v>0</v>
      </c>
      <c r="BH591" s="16">
        <f t="shared" si="36"/>
        <v>0</v>
      </c>
      <c r="BI591" s="138">
        <f t="shared" si="37"/>
        <v>0</v>
      </c>
      <c r="BJ591" s="138">
        <f t="shared" si="38"/>
        <v>0</v>
      </c>
      <c r="BK591" s="105">
        <f t="shared" si="39"/>
        <v>0</v>
      </c>
      <c r="BL591" s="106"/>
      <c r="BM591" s="105"/>
      <c r="BN591" s="106"/>
    </row>
    <row r="592" spans="1:66" ht="31.5" x14ac:dyDescent="0.3">
      <c r="A592" s="26">
        <v>78.552700000000002</v>
      </c>
      <c r="B592" s="107" t="s">
        <v>1598</v>
      </c>
      <c r="C592" s="19"/>
      <c r="D592" s="19"/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19"/>
      <c r="P592" s="19"/>
      <c r="Q592" s="108">
        <v>0</v>
      </c>
      <c r="R592" s="108">
        <v>0</v>
      </c>
      <c r="S592" s="19">
        <v>0</v>
      </c>
      <c r="T592" s="19">
        <v>0</v>
      </c>
      <c r="U592" s="19"/>
      <c r="V592" s="19"/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0</v>
      </c>
      <c r="AE592" s="19">
        <v>0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>
        <v>99846051</v>
      </c>
      <c r="AZ592" s="19"/>
      <c r="BA592" s="19">
        <v>0</v>
      </c>
      <c r="BB592" s="19">
        <v>0</v>
      </c>
      <c r="BC592" s="19"/>
      <c r="BD592" s="19"/>
      <c r="BE592" s="19"/>
      <c r="BF592" s="19"/>
      <c r="BG592" s="16">
        <f t="shared" si="36"/>
        <v>99846051</v>
      </c>
      <c r="BH592" s="16">
        <f t="shared" si="36"/>
        <v>0</v>
      </c>
      <c r="BI592" s="138">
        <f t="shared" si="37"/>
        <v>99846051</v>
      </c>
      <c r="BJ592" s="138">
        <f t="shared" si="38"/>
        <v>0</v>
      </c>
      <c r="BK592" s="105">
        <f t="shared" si="39"/>
        <v>0</v>
      </c>
      <c r="BL592" s="106"/>
      <c r="BM592" s="105"/>
      <c r="BN592" s="106"/>
    </row>
    <row r="593" spans="1:66" ht="31.5" x14ac:dyDescent="0.3">
      <c r="A593" s="26">
        <v>78.553700000000006</v>
      </c>
      <c r="B593" s="107" t="s">
        <v>1599</v>
      </c>
      <c r="C593" s="19"/>
      <c r="D593" s="19"/>
      <c r="E593" s="19">
        <v>0</v>
      </c>
      <c r="F593" s="19">
        <v>0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/>
      <c r="P593" s="19"/>
      <c r="Q593" s="108">
        <v>0</v>
      </c>
      <c r="R593" s="108">
        <v>0</v>
      </c>
      <c r="S593" s="19">
        <v>0</v>
      </c>
      <c r="T593" s="19">
        <v>0</v>
      </c>
      <c r="U593" s="19"/>
      <c r="V593" s="19"/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0</v>
      </c>
      <c r="AE593" s="19">
        <v>0</v>
      </c>
      <c r="AF593" s="19">
        <v>0</v>
      </c>
      <c r="AG593" s="19">
        <v>0</v>
      </c>
      <c r="AH593" s="19">
        <v>0</v>
      </c>
      <c r="AI593" s="19">
        <v>0</v>
      </c>
      <c r="AJ593" s="19">
        <v>0</v>
      </c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>
        <v>342209</v>
      </c>
      <c r="AZ593" s="19"/>
      <c r="BA593" s="19">
        <v>0</v>
      </c>
      <c r="BB593" s="19">
        <v>0</v>
      </c>
      <c r="BC593" s="19"/>
      <c r="BD593" s="19"/>
      <c r="BE593" s="19"/>
      <c r="BF593" s="19"/>
      <c r="BG593" s="16">
        <f t="shared" si="36"/>
        <v>342209</v>
      </c>
      <c r="BH593" s="16">
        <f t="shared" si="36"/>
        <v>0</v>
      </c>
      <c r="BI593" s="138">
        <f t="shared" si="37"/>
        <v>342209</v>
      </c>
      <c r="BJ593" s="138">
        <f t="shared" si="38"/>
        <v>0</v>
      </c>
      <c r="BK593" s="105">
        <f t="shared" si="39"/>
        <v>0</v>
      </c>
      <c r="BL593" s="106"/>
      <c r="BM593" s="105"/>
      <c r="BN593" s="106"/>
    </row>
    <row r="594" spans="1:66" x14ac:dyDescent="0.3">
      <c r="A594" s="26">
        <v>78.560699999999997</v>
      </c>
      <c r="B594" s="107" t="s">
        <v>1600</v>
      </c>
      <c r="C594" s="19"/>
      <c r="D594" s="19"/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/>
      <c r="P594" s="19"/>
      <c r="Q594" s="108">
        <v>0</v>
      </c>
      <c r="R594" s="108">
        <v>0</v>
      </c>
      <c r="S594" s="19">
        <v>0</v>
      </c>
      <c r="T594" s="19">
        <v>0</v>
      </c>
      <c r="U594" s="19"/>
      <c r="V594" s="19"/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0</v>
      </c>
      <c r="AE594" s="19">
        <v>0</v>
      </c>
      <c r="AF594" s="19">
        <v>0</v>
      </c>
      <c r="AG594" s="19">
        <v>0</v>
      </c>
      <c r="AH594" s="19">
        <v>0</v>
      </c>
      <c r="AI594" s="19">
        <v>0</v>
      </c>
      <c r="AJ594" s="19">
        <v>0</v>
      </c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>
        <v>0</v>
      </c>
      <c r="BB594" s="19">
        <v>0</v>
      </c>
      <c r="BC594" s="19"/>
      <c r="BD594" s="19"/>
      <c r="BE594" s="19"/>
      <c r="BF594" s="19"/>
      <c r="BG594" s="16">
        <f t="shared" si="36"/>
        <v>0</v>
      </c>
      <c r="BH594" s="16">
        <f t="shared" si="36"/>
        <v>0</v>
      </c>
      <c r="BI594" s="16">
        <f t="shared" si="37"/>
        <v>0</v>
      </c>
      <c r="BJ594" s="16">
        <f t="shared" si="38"/>
        <v>0</v>
      </c>
      <c r="BK594" s="105">
        <f t="shared" si="39"/>
        <v>0</v>
      </c>
      <c r="BL594" s="106"/>
      <c r="BM594" s="105"/>
      <c r="BN594" s="106"/>
    </row>
    <row r="595" spans="1:66" ht="47.25" x14ac:dyDescent="0.3">
      <c r="A595" s="26">
        <v>78.561700000000002</v>
      </c>
      <c r="B595" s="107" t="s">
        <v>1601</v>
      </c>
      <c r="C595" s="19"/>
      <c r="D595" s="19"/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>
        <v>0</v>
      </c>
      <c r="N595" s="19">
        <v>0</v>
      </c>
      <c r="O595" s="19"/>
      <c r="P595" s="19"/>
      <c r="Q595" s="108">
        <v>0</v>
      </c>
      <c r="R595" s="108">
        <v>0</v>
      </c>
      <c r="S595" s="19">
        <v>0</v>
      </c>
      <c r="T595" s="19">
        <v>0</v>
      </c>
      <c r="U595" s="19"/>
      <c r="V595" s="19"/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19">
        <v>0</v>
      </c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>
        <v>11600000</v>
      </c>
      <c r="AZ595" s="19"/>
      <c r="BA595" s="19">
        <v>0</v>
      </c>
      <c r="BB595" s="19">
        <v>0</v>
      </c>
      <c r="BC595" s="19"/>
      <c r="BD595" s="19"/>
      <c r="BE595" s="19"/>
      <c r="BF595" s="19"/>
      <c r="BG595" s="16">
        <f t="shared" si="36"/>
        <v>11600000</v>
      </c>
      <c r="BH595" s="16">
        <f t="shared" si="36"/>
        <v>0</v>
      </c>
      <c r="BI595" s="138">
        <f t="shared" si="37"/>
        <v>11600000</v>
      </c>
      <c r="BJ595" s="138">
        <f t="shared" si="38"/>
        <v>0</v>
      </c>
      <c r="BK595" s="105">
        <f t="shared" si="39"/>
        <v>0</v>
      </c>
      <c r="BL595" s="106"/>
      <c r="BM595" s="105"/>
      <c r="BN595" s="106"/>
    </row>
    <row r="596" spans="1:66" ht="31.5" x14ac:dyDescent="0.3">
      <c r="A596" s="26">
        <v>78.584699999999998</v>
      </c>
      <c r="B596" s="107" t="s">
        <v>1602</v>
      </c>
      <c r="C596" s="19"/>
      <c r="D596" s="19"/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19"/>
      <c r="P596" s="19"/>
      <c r="Q596" s="108">
        <v>0</v>
      </c>
      <c r="R596" s="108">
        <v>0</v>
      </c>
      <c r="S596" s="19">
        <v>0</v>
      </c>
      <c r="T596" s="19">
        <v>0</v>
      </c>
      <c r="U596" s="19"/>
      <c r="V596" s="19"/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0</v>
      </c>
      <c r="AE596" s="19">
        <v>0</v>
      </c>
      <c r="AF596" s="19">
        <v>0</v>
      </c>
      <c r="AG596" s="19">
        <v>0</v>
      </c>
      <c r="AH596" s="19">
        <v>0</v>
      </c>
      <c r="AI596" s="19">
        <v>0</v>
      </c>
      <c r="AJ596" s="19">
        <v>0</v>
      </c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>
        <v>0</v>
      </c>
      <c r="BB596" s="19">
        <v>0</v>
      </c>
      <c r="BC596" s="19"/>
      <c r="BD596" s="19"/>
      <c r="BE596" s="19"/>
      <c r="BF596" s="19"/>
      <c r="BG596" s="16">
        <f t="shared" si="36"/>
        <v>0</v>
      </c>
      <c r="BH596" s="16">
        <f t="shared" si="36"/>
        <v>0</v>
      </c>
      <c r="BI596" s="138">
        <f t="shared" si="37"/>
        <v>0</v>
      </c>
      <c r="BJ596" s="138">
        <f t="shared" si="38"/>
        <v>0</v>
      </c>
      <c r="BK596" s="105">
        <f t="shared" si="39"/>
        <v>0</v>
      </c>
      <c r="BL596" s="106"/>
      <c r="BM596" s="105"/>
      <c r="BN596" s="106"/>
    </row>
    <row r="597" spans="1:66" ht="31.5" x14ac:dyDescent="0.3">
      <c r="A597" s="26">
        <v>78.591700000000003</v>
      </c>
      <c r="B597" s="107" t="s">
        <v>1603</v>
      </c>
      <c r="C597" s="19"/>
      <c r="D597" s="19"/>
      <c r="E597" s="19">
        <v>0</v>
      </c>
      <c r="F597" s="19">
        <v>0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19"/>
      <c r="P597" s="19"/>
      <c r="Q597" s="108">
        <v>0</v>
      </c>
      <c r="R597" s="108">
        <v>0</v>
      </c>
      <c r="S597" s="19">
        <v>0</v>
      </c>
      <c r="T597" s="19">
        <v>0</v>
      </c>
      <c r="U597" s="19"/>
      <c r="V597" s="19"/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0</v>
      </c>
      <c r="AE597" s="19">
        <v>0</v>
      </c>
      <c r="AF597" s="19">
        <v>0</v>
      </c>
      <c r="AG597" s="19">
        <v>0</v>
      </c>
      <c r="AH597" s="19">
        <v>0</v>
      </c>
      <c r="AI597" s="19">
        <v>0</v>
      </c>
      <c r="AJ597" s="19">
        <v>0</v>
      </c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>
        <v>0</v>
      </c>
      <c r="BB597" s="19">
        <v>0</v>
      </c>
      <c r="BC597" s="19"/>
      <c r="BD597" s="19"/>
      <c r="BE597" s="19"/>
      <c r="BF597" s="19"/>
      <c r="BG597" s="16">
        <f t="shared" si="36"/>
        <v>0</v>
      </c>
      <c r="BH597" s="16">
        <f t="shared" si="36"/>
        <v>0</v>
      </c>
      <c r="BI597" s="138">
        <f t="shared" si="37"/>
        <v>0</v>
      </c>
      <c r="BJ597" s="138">
        <f t="shared" si="38"/>
        <v>0</v>
      </c>
      <c r="BK597" s="105">
        <f t="shared" si="39"/>
        <v>0</v>
      </c>
      <c r="BL597" s="106"/>
      <c r="BM597" s="105"/>
      <c r="BN597" s="106"/>
    </row>
    <row r="598" spans="1:66" x14ac:dyDescent="0.3">
      <c r="A598" s="26">
        <v>78.597800000000007</v>
      </c>
      <c r="B598" s="107" t="s">
        <v>1604</v>
      </c>
      <c r="C598" s="19"/>
      <c r="D598" s="19"/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/>
      <c r="P598" s="19"/>
      <c r="Q598" s="108">
        <v>0</v>
      </c>
      <c r="R598" s="108">
        <v>0</v>
      </c>
      <c r="S598" s="19">
        <v>0</v>
      </c>
      <c r="T598" s="19">
        <v>0</v>
      </c>
      <c r="U598" s="19"/>
      <c r="V598" s="19"/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0</v>
      </c>
      <c r="AE598" s="19">
        <v>0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>
        <v>44980574</v>
      </c>
      <c r="AZ598" s="19"/>
      <c r="BA598" s="19">
        <v>0</v>
      </c>
      <c r="BB598" s="19">
        <v>0</v>
      </c>
      <c r="BC598" s="19"/>
      <c r="BD598" s="19"/>
      <c r="BE598" s="19"/>
      <c r="BF598" s="19"/>
      <c r="BG598" s="16">
        <f t="shared" si="36"/>
        <v>44980574</v>
      </c>
      <c r="BH598" s="16">
        <f t="shared" si="36"/>
        <v>0</v>
      </c>
      <c r="BI598" s="138">
        <f t="shared" si="37"/>
        <v>44980574</v>
      </c>
      <c r="BJ598" s="138">
        <f t="shared" si="38"/>
        <v>0</v>
      </c>
      <c r="BK598" s="105">
        <f t="shared" si="39"/>
        <v>0</v>
      </c>
      <c r="BL598" s="106"/>
      <c r="BM598" s="105"/>
      <c r="BN598" s="106"/>
    </row>
    <row r="599" spans="1:66" x14ac:dyDescent="0.3">
      <c r="A599" s="26">
        <v>78.600700000000003</v>
      </c>
      <c r="B599" s="107" t="s">
        <v>1605</v>
      </c>
      <c r="C599" s="19"/>
      <c r="D599" s="19"/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/>
      <c r="P599" s="19"/>
      <c r="Q599" s="108">
        <v>0</v>
      </c>
      <c r="R599" s="108">
        <v>0</v>
      </c>
      <c r="S599" s="19">
        <v>0</v>
      </c>
      <c r="T599" s="19">
        <v>0</v>
      </c>
      <c r="U599" s="19"/>
      <c r="V599" s="19"/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>
        <v>0</v>
      </c>
      <c r="AE599" s="19">
        <v>0</v>
      </c>
      <c r="AF599" s="19">
        <v>0</v>
      </c>
      <c r="AG599" s="19">
        <v>0</v>
      </c>
      <c r="AH599" s="19">
        <v>0</v>
      </c>
      <c r="AI599" s="19">
        <v>0</v>
      </c>
      <c r="AJ599" s="19">
        <v>0</v>
      </c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>
        <v>0</v>
      </c>
      <c r="BB599" s="19">
        <v>0</v>
      </c>
      <c r="BC599" s="19"/>
      <c r="BD599" s="19"/>
      <c r="BE599" s="19"/>
      <c r="BF599" s="19"/>
      <c r="BG599" s="16">
        <f t="shared" si="36"/>
        <v>0</v>
      </c>
      <c r="BH599" s="16">
        <f t="shared" si="36"/>
        <v>0</v>
      </c>
      <c r="BI599" s="138">
        <f t="shared" si="37"/>
        <v>0</v>
      </c>
      <c r="BJ599" s="138">
        <f t="shared" si="38"/>
        <v>0</v>
      </c>
      <c r="BK599" s="105">
        <f t="shared" si="39"/>
        <v>0</v>
      </c>
      <c r="BL599" s="106"/>
      <c r="BM599" s="105"/>
      <c r="BN599" s="106"/>
    </row>
    <row r="600" spans="1:66" x14ac:dyDescent="0.3">
      <c r="A600" s="26">
        <v>78.604699999999994</v>
      </c>
      <c r="B600" s="107" t="s">
        <v>1606</v>
      </c>
      <c r="C600" s="19"/>
      <c r="D600" s="19"/>
      <c r="E600" s="19">
        <v>0</v>
      </c>
      <c r="F600" s="19">
        <v>0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>
        <v>0</v>
      </c>
      <c r="N600" s="19">
        <v>0</v>
      </c>
      <c r="O600" s="19"/>
      <c r="P600" s="19"/>
      <c r="Q600" s="108">
        <v>0</v>
      </c>
      <c r="R600" s="108">
        <v>0</v>
      </c>
      <c r="S600" s="19">
        <v>0</v>
      </c>
      <c r="T600" s="19">
        <v>0</v>
      </c>
      <c r="U600" s="19"/>
      <c r="V600" s="19"/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>
        <v>0</v>
      </c>
      <c r="AE600" s="19">
        <v>0</v>
      </c>
      <c r="AF600" s="19">
        <v>0</v>
      </c>
      <c r="AG600" s="19">
        <v>0</v>
      </c>
      <c r="AH600" s="19">
        <v>0</v>
      </c>
      <c r="AI600" s="19">
        <v>0</v>
      </c>
      <c r="AJ600" s="19">
        <v>0</v>
      </c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>
        <v>0</v>
      </c>
      <c r="BB600" s="19">
        <v>0</v>
      </c>
      <c r="BC600" s="19"/>
      <c r="BD600" s="19"/>
      <c r="BE600" s="19"/>
      <c r="BF600" s="19"/>
      <c r="BG600" s="16">
        <f t="shared" si="36"/>
        <v>0</v>
      </c>
      <c r="BH600" s="16">
        <f t="shared" si="36"/>
        <v>0</v>
      </c>
      <c r="BI600" s="138">
        <f t="shared" si="37"/>
        <v>0</v>
      </c>
      <c r="BJ600" s="138">
        <f t="shared" si="38"/>
        <v>0</v>
      </c>
      <c r="BK600" s="105">
        <f t="shared" si="39"/>
        <v>0</v>
      </c>
      <c r="BL600" s="106"/>
      <c r="BM600" s="105"/>
      <c r="BN600" s="106"/>
    </row>
    <row r="601" spans="1:66" ht="31.5" x14ac:dyDescent="0.3">
      <c r="A601" s="26">
        <v>78.640699999999995</v>
      </c>
      <c r="B601" s="107" t="s">
        <v>1607</v>
      </c>
      <c r="C601" s="19">
        <v>1363954.34</v>
      </c>
      <c r="D601" s="19">
        <v>0</v>
      </c>
      <c r="E601" s="20">
        <v>429101</v>
      </c>
      <c r="F601" s="21">
        <v>0</v>
      </c>
      <c r="G601" s="19">
        <v>2172053</v>
      </c>
      <c r="H601" s="19">
        <v>0</v>
      </c>
      <c r="I601" s="19">
        <v>2172053</v>
      </c>
      <c r="J601" s="19">
        <v>0</v>
      </c>
      <c r="K601" s="19">
        <v>378619.78</v>
      </c>
      <c r="L601" s="19">
        <v>0</v>
      </c>
      <c r="M601" s="20">
        <v>820825</v>
      </c>
      <c r="N601" s="21">
        <v>0</v>
      </c>
      <c r="O601" s="20">
        <v>880316.39</v>
      </c>
      <c r="P601" s="21"/>
      <c r="Q601" s="109">
        <v>1134476.3400000001</v>
      </c>
      <c r="R601" s="108">
        <v>0</v>
      </c>
      <c r="S601" s="20">
        <v>1047312.27</v>
      </c>
      <c r="T601" s="24">
        <v>0</v>
      </c>
      <c r="U601" s="19">
        <v>563176.62</v>
      </c>
      <c r="V601" s="19"/>
      <c r="W601" s="20">
        <v>1441681.5</v>
      </c>
      <c r="X601" s="21">
        <v>0</v>
      </c>
      <c r="Y601" s="19">
        <v>137813.81</v>
      </c>
      <c r="Z601" s="19">
        <v>0</v>
      </c>
      <c r="AA601" s="21">
        <v>203241</v>
      </c>
      <c r="AB601" s="21">
        <v>0</v>
      </c>
      <c r="AC601" s="20">
        <v>696710.16</v>
      </c>
      <c r="AD601" s="21">
        <v>0</v>
      </c>
      <c r="AE601" s="19">
        <v>713968.22</v>
      </c>
      <c r="AF601" s="19">
        <v>0</v>
      </c>
      <c r="AG601" s="20">
        <v>717169</v>
      </c>
      <c r="AH601" s="21">
        <v>0</v>
      </c>
      <c r="AI601" s="21">
        <v>543240.84</v>
      </c>
      <c r="AJ601" s="21">
        <v>0</v>
      </c>
      <c r="AK601" s="20">
        <v>435203</v>
      </c>
      <c r="AL601" s="21">
        <v>0</v>
      </c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>
        <v>0</v>
      </c>
      <c r="BB601" s="19">
        <v>0</v>
      </c>
      <c r="BC601" s="19"/>
      <c r="BD601" s="19"/>
      <c r="BE601" s="19"/>
      <c r="BF601" s="19"/>
      <c r="BG601" s="16">
        <f t="shared" si="36"/>
        <v>15850915.27</v>
      </c>
      <c r="BH601" s="16">
        <f t="shared" si="36"/>
        <v>0</v>
      </c>
      <c r="BI601" s="138">
        <f t="shared" si="37"/>
        <v>15850915.27</v>
      </c>
      <c r="BJ601" s="138">
        <f t="shared" si="38"/>
        <v>0</v>
      </c>
      <c r="BK601" s="105">
        <f t="shared" si="39"/>
        <v>203241</v>
      </c>
      <c r="BL601" s="106"/>
      <c r="BM601" s="105"/>
      <c r="BN601" s="106"/>
    </row>
    <row r="602" spans="1:66" x14ac:dyDescent="0.3">
      <c r="A602" s="26">
        <v>78.660700000000006</v>
      </c>
      <c r="B602" s="107" t="s">
        <v>1608</v>
      </c>
      <c r="C602" s="19">
        <v>46123394.25</v>
      </c>
      <c r="D602" s="19">
        <v>0</v>
      </c>
      <c r="E602" s="20">
        <v>72013179</v>
      </c>
      <c r="F602" s="21">
        <v>0</v>
      </c>
      <c r="G602" s="19">
        <v>39323301</v>
      </c>
      <c r="H602" s="19">
        <v>0</v>
      </c>
      <c r="I602" s="19">
        <v>39323301</v>
      </c>
      <c r="J602" s="19">
        <v>0</v>
      </c>
      <c r="K602" s="19">
        <v>5121612.01</v>
      </c>
      <c r="L602" s="19">
        <v>0</v>
      </c>
      <c r="M602" s="20">
        <v>13137516</v>
      </c>
      <c r="N602" s="21">
        <v>0</v>
      </c>
      <c r="O602" s="20">
        <v>7697852.3200000003</v>
      </c>
      <c r="P602" s="21"/>
      <c r="Q602" s="109">
        <v>19772330.960000001</v>
      </c>
      <c r="R602" s="108">
        <v>0</v>
      </c>
      <c r="S602" s="20">
        <v>13970747.039999999</v>
      </c>
      <c r="T602" s="24">
        <v>0</v>
      </c>
      <c r="U602" s="19">
        <v>35518417.989999995</v>
      </c>
      <c r="V602" s="19"/>
      <c r="W602" s="20">
        <v>12802729.539999999</v>
      </c>
      <c r="X602" s="21">
        <v>0</v>
      </c>
      <c r="Y602" s="19">
        <v>3336164.58</v>
      </c>
      <c r="Z602" s="19">
        <v>0</v>
      </c>
      <c r="AA602" s="21">
        <v>5360272.28</v>
      </c>
      <c r="AB602" s="21">
        <v>0</v>
      </c>
      <c r="AC602" s="20">
        <v>30141448.57</v>
      </c>
      <c r="AD602" s="21">
        <v>0</v>
      </c>
      <c r="AE602" s="19">
        <v>32030279.829999998</v>
      </c>
      <c r="AF602" s="19">
        <v>0</v>
      </c>
      <c r="AG602" s="20">
        <v>9881042</v>
      </c>
      <c r="AH602" s="21">
        <v>0</v>
      </c>
      <c r="AI602" s="21">
        <v>8215807.4299999988</v>
      </c>
      <c r="AJ602" s="21">
        <v>0</v>
      </c>
      <c r="AK602" s="20">
        <v>6613903</v>
      </c>
      <c r="AL602" s="21">
        <v>0</v>
      </c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>
        <v>0</v>
      </c>
      <c r="BB602" s="19">
        <v>0</v>
      </c>
      <c r="BC602" s="19"/>
      <c r="BD602" s="19"/>
      <c r="BE602" s="19"/>
      <c r="BF602" s="19"/>
      <c r="BG602" s="16">
        <f t="shared" si="36"/>
        <v>400383298.79999995</v>
      </c>
      <c r="BH602" s="16">
        <f t="shared" si="36"/>
        <v>0</v>
      </c>
      <c r="BI602" s="138">
        <f t="shared" si="37"/>
        <v>400383298.79999995</v>
      </c>
      <c r="BJ602" s="138">
        <f t="shared" si="38"/>
        <v>0</v>
      </c>
      <c r="BK602" s="105">
        <f t="shared" si="39"/>
        <v>5360272.28</v>
      </c>
      <c r="BL602" s="106"/>
      <c r="BM602" s="105"/>
      <c r="BN602" s="106"/>
    </row>
    <row r="603" spans="1:66" x14ac:dyDescent="0.3">
      <c r="A603" s="26">
        <v>78.667699999999996</v>
      </c>
      <c r="B603" s="107" t="s">
        <v>1606</v>
      </c>
      <c r="C603" s="19"/>
      <c r="D603" s="19"/>
      <c r="E603" s="19">
        <v>0</v>
      </c>
      <c r="F603" s="19">
        <v>0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19"/>
      <c r="P603" s="19"/>
      <c r="Q603" s="108">
        <v>0</v>
      </c>
      <c r="R603" s="108">
        <v>0</v>
      </c>
      <c r="S603" s="19">
        <v>0</v>
      </c>
      <c r="T603" s="19">
        <v>0</v>
      </c>
      <c r="U603" s="19"/>
      <c r="V603" s="19"/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0</v>
      </c>
      <c r="AE603" s="19">
        <v>0</v>
      </c>
      <c r="AF603" s="19">
        <v>0</v>
      </c>
      <c r="AG603" s="19">
        <v>0</v>
      </c>
      <c r="AH603" s="19">
        <v>0</v>
      </c>
      <c r="AI603" s="19">
        <v>0</v>
      </c>
      <c r="AJ603" s="19">
        <v>0</v>
      </c>
      <c r="AK603" s="19">
        <v>0</v>
      </c>
      <c r="AL603" s="19">
        <v>0</v>
      </c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>
        <v>0</v>
      </c>
      <c r="BB603" s="19">
        <v>0</v>
      </c>
      <c r="BC603" s="19"/>
      <c r="BD603" s="19"/>
      <c r="BE603" s="19"/>
      <c r="BF603" s="19"/>
      <c r="BG603" s="16">
        <f t="shared" si="36"/>
        <v>0</v>
      </c>
      <c r="BH603" s="16">
        <f t="shared" si="36"/>
        <v>0</v>
      </c>
      <c r="BI603" s="138">
        <f t="shared" si="37"/>
        <v>0</v>
      </c>
      <c r="BJ603" s="138">
        <f t="shared" si="38"/>
        <v>0</v>
      </c>
      <c r="BK603" s="105">
        <f t="shared" si="39"/>
        <v>0</v>
      </c>
      <c r="BL603" s="106"/>
      <c r="BM603" s="105"/>
      <c r="BN603" s="106"/>
    </row>
    <row r="604" spans="1:66" x14ac:dyDescent="0.3">
      <c r="A604" s="26">
        <v>78.841700000000003</v>
      </c>
      <c r="B604" s="107" t="s">
        <v>1609</v>
      </c>
      <c r="C604" s="19"/>
      <c r="D604" s="19"/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>
        <v>0</v>
      </c>
      <c r="N604" s="19">
        <v>0</v>
      </c>
      <c r="O604" s="19"/>
      <c r="P604" s="19"/>
      <c r="Q604" s="108">
        <v>0</v>
      </c>
      <c r="R604" s="108">
        <v>0</v>
      </c>
      <c r="S604" s="19">
        <v>0</v>
      </c>
      <c r="T604" s="19">
        <v>0</v>
      </c>
      <c r="U604" s="19"/>
      <c r="V604" s="19"/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>
        <v>0</v>
      </c>
      <c r="AE604" s="19">
        <v>0</v>
      </c>
      <c r="AF604" s="19">
        <v>0</v>
      </c>
      <c r="AG604" s="19">
        <v>0</v>
      </c>
      <c r="AH604" s="19">
        <v>0</v>
      </c>
      <c r="AI604" s="19">
        <v>0</v>
      </c>
      <c r="AJ604" s="19">
        <v>0</v>
      </c>
      <c r="AK604" s="19">
        <v>0</v>
      </c>
      <c r="AL604" s="19">
        <v>0</v>
      </c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>
        <v>19053327</v>
      </c>
      <c r="AX604" s="19"/>
      <c r="AY604" s="19"/>
      <c r="AZ604" s="19"/>
      <c r="BA604" s="19">
        <v>0</v>
      </c>
      <c r="BB604" s="19">
        <v>0</v>
      </c>
      <c r="BC604" s="19"/>
      <c r="BD604" s="19"/>
      <c r="BE604" s="19"/>
      <c r="BF604" s="19"/>
      <c r="BG604" s="16">
        <f t="shared" si="36"/>
        <v>19053327</v>
      </c>
      <c r="BH604" s="16">
        <f t="shared" si="36"/>
        <v>0</v>
      </c>
      <c r="BI604" s="16">
        <f t="shared" si="37"/>
        <v>19053327</v>
      </c>
      <c r="BJ604" s="16">
        <f t="shared" si="38"/>
        <v>0</v>
      </c>
      <c r="BK604" s="105">
        <f t="shared" si="39"/>
        <v>0</v>
      </c>
      <c r="BL604" s="106"/>
      <c r="BM604" s="105"/>
      <c r="BN604" s="106"/>
    </row>
    <row r="605" spans="1:66" x14ac:dyDescent="0.3">
      <c r="A605" s="26">
        <v>78.861699999999999</v>
      </c>
      <c r="B605" s="107" t="s">
        <v>1610</v>
      </c>
      <c r="C605" s="19"/>
      <c r="D605" s="19"/>
      <c r="E605" s="19">
        <v>0</v>
      </c>
      <c r="F605" s="19">
        <v>0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>
        <v>0</v>
      </c>
      <c r="N605" s="19">
        <v>0</v>
      </c>
      <c r="O605" s="19"/>
      <c r="P605" s="19"/>
      <c r="Q605" s="108">
        <v>0</v>
      </c>
      <c r="R605" s="108">
        <v>0</v>
      </c>
      <c r="S605" s="19">
        <v>0</v>
      </c>
      <c r="T605" s="19">
        <v>0</v>
      </c>
      <c r="U605" s="19"/>
      <c r="V605" s="19"/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0</v>
      </c>
      <c r="AE605" s="19">
        <v>0</v>
      </c>
      <c r="AF605" s="19">
        <v>0</v>
      </c>
      <c r="AG605" s="19">
        <v>0</v>
      </c>
      <c r="AH605" s="19">
        <v>0</v>
      </c>
      <c r="AI605" s="19">
        <v>0</v>
      </c>
      <c r="AJ605" s="19">
        <v>0</v>
      </c>
      <c r="AK605" s="19">
        <v>0</v>
      </c>
      <c r="AL605" s="19">
        <v>0</v>
      </c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>
        <v>4165500</v>
      </c>
      <c r="AX605" s="19"/>
      <c r="AY605" s="19"/>
      <c r="AZ605" s="19"/>
      <c r="BA605" s="19">
        <v>0</v>
      </c>
      <c r="BB605" s="19">
        <v>0</v>
      </c>
      <c r="BC605" s="19"/>
      <c r="BD605" s="19"/>
      <c r="BE605" s="19"/>
      <c r="BF605" s="19"/>
      <c r="BG605" s="16">
        <f t="shared" si="36"/>
        <v>4165500</v>
      </c>
      <c r="BH605" s="16">
        <f t="shared" si="36"/>
        <v>0</v>
      </c>
      <c r="BI605" s="138">
        <f t="shared" si="37"/>
        <v>4165500</v>
      </c>
      <c r="BJ605" s="138">
        <f t="shared" si="38"/>
        <v>0</v>
      </c>
      <c r="BK605" s="105">
        <f t="shared" si="39"/>
        <v>0</v>
      </c>
      <c r="BL605" s="106"/>
      <c r="BM605" s="105"/>
      <c r="BN605" s="106"/>
    </row>
    <row r="606" spans="1:66" x14ac:dyDescent="0.3">
      <c r="A606" s="26">
        <v>78.864699999999999</v>
      </c>
      <c r="B606" s="107" t="s">
        <v>1611</v>
      </c>
      <c r="C606" s="19"/>
      <c r="D606" s="19"/>
      <c r="E606" s="19">
        <v>0</v>
      </c>
      <c r="F606" s="19">
        <v>0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19"/>
      <c r="P606" s="19"/>
      <c r="Q606" s="108">
        <v>0</v>
      </c>
      <c r="R606" s="108">
        <v>0</v>
      </c>
      <c r="S606" s="19">
        <v>0</v>
      </c>
      <c r="T606" s="19">
        <v>0</v>
      </c>
      <c r="U606" s="19"/>
      <c r="V606" s="19"/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0</v>
      </c>
      <c r="AE606" s="19">
        <v>0</v>
      </c>
      <c r="AF606" s="19">
        <v>0</v>
      </c>
      <c r="AG606" s="19">
        <v>0</v>
      </c>
      <c r="AH606" s="19">
        <v>0</v>
      </c>
      <c r="AI606" s="19">
        <v>0</v>
      </c>
      <c r="AJ606" s="19">
        <v>0</v>
      </c>
      <c r="AK606" s="19">
        <v>0</v>
      </c>
      <c r="AL606" s="19">
        <v>0</v>
      </c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>
        <v>0</v>
      </c>
      <c r="BB606" s="19">
        <v>0</v>
      </c>
      <c r="BC606" s="19"/>
      <c r="BD606" s="19"/>
      <c r="BE606" s="19"/>
      <c r="BF606" s="19"/>
      <c r="BG606" s="16">
        <f t="shared" si="36"/>
        <v>0</v>
      </c>
      <c r="BH606" s="16">
        <f t="shared" si="36"/>
        <v>0</v>
      </c>
      <c r="BI606" s="138">
        <f t="shared" si="37"/>
        <v>0</v>
      </c>
      <c r="BJ606" s="138">
        <f t="shared" si="38"/>
        <v>0</v>
      </c>
      <c r="BK606" s="105">
        <f t="shared" si="39"/>
        <v>0</v>
      </c>
      <c r="BL606" s="106"/>
      <c r="BM606" s="105"/>
      <c r="BN606" s="106"/>
    </row>
    <row r="607" spans="1:66" x14ac:dyDescent="0.3">
      <c r="A607" s="26">
        <v>78.867699999999999</v>
      </c>
      <c r="B607" s="107" t="s">
        <v>1612</v>
      </c>
      <c r="C607" s="19"/>
      <c r="D607" s="19"/>
      <c r="E607" s="19">
        <v>0</v>
      </c>
      <c r="F607" s="19">
        <v>0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19"/>
      <c r="P607" s="19"/>
      <c r="Q607" s="108">
        <v>0</v>
      </c>
      <c r="R607" s="108">
        <v>0</v>
      </c>
      <c r="S607" s="19">
        <v>0</v>
      </c>
      <c r="T607" s="19">
        <v>0</v>
      </c>
      <c r="U607" s="19"/>
      <c r="V607" s="19"/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0</v>
      </c>
      <c r="AE607" s="19">
        <v>0</v>
      </c>
      <c r="AF607" s="19">
        <v>0</v>
      </c>
      <c r="AG607" s="19">
        <v>0</v>
      </c>
      <c r="AH607" s="19">
        <v>0</v>
      </c>
      <c r="AI607" s="19">
        <v>0</v>
      </c>
      <c r="AJ607" s="19">
        <v>0</v>
      </c>
      <c r="AK607" s="19">
        <v>0</v>
      </c>
      <c r="AL607" s="19">
        <v>0</v>
      </c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>
        <v>2416645</v>
      </c>
      <c r="AZ607" s="19"/>
      <c r="BA607" s="19">
        <v>0</v>
      </c>
      <c r="BB607" s="19">
        <v>0</v>
      </c>
      <c r="BC607" s="19"/>
      <c r="BD607" s="19"/>
      <c r="BE607" s="19"/>
      <c r="BF607" s="19"/>
      <c r="BG607" s="16">
        <f t="shared" si="36"/>
        <v>2416645</v>
      </c>
      <c r="BH607" s="16">
        <f t="shared" si="36"/>
        <v>0</v>
      </c>
      <c r="BI607" s="138">
        <f t="shared" si="37"/>
        <v>2416645</v>
      </c>
      <c r="BJ607" s="138">
        <f t="shared" si="38"/>
        <v>0</v>
      </c>
      <c r="BK607" s="105">
        <f t="shared" si="39"/>
        <v>0</v>
      </c>
      <c r="BL607" s="106"/>
      <c r="BM607" s="105"/>
      <c r="BN607" s="106"/>
    </row>
    <row r="608" spans="1:66" x14ac:dyDescent="0.3">
      <c r="A608" s="26">
        <v>78.868700000000004</v>
      </c>
      <c r="B608" s="107" t="s">
        <v>1613</v>
      </c>
      <c r="C608" s="19"/>
      <c r="D608" s="19"/>
      <c r="E608" s="19">
        <v>0</v>
      </c>
      <c r="F608" s="19">
        <v>0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/>
      <c r="P608" s="19"/>
      <c r="Q608" s="108">
        <v>0</v>
      </c>
      <c r="R608" s="108">
        <v>0</v>
      </c>
      <c r="S608" s="19">
        <v>0</v>
      </c>
      <c r="T608" s="19">
        <v>0</v>
      </c>
      <c r="U608" s="19"/>
      <c r="V608" s="19"/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0</v>
      </c>
      <c r="AE608" s="19">
        <v>0</v>
      </c>
      <c r="AF608" s="19">
        <v>0</v>
      </c>
      <c r="AG608" s="19">
        <v>0</v>
      </c>
      <c r="AH608" s="19">
        <v>0</v>
      </c>
      <c r="AI608" s="19">
        <v>0</v>
      </c>
      <c r="AJ608" s="19">
        <v>0</v>
      </c>
      <c r="AK608" s="19">
        <v>0</v>
      </c>
      <c r="AL608" s="19">
        <v>0</v>
      </c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>
        <v>36500000</v>
      </c>
      <c r="AZ608" s="19"/>
      <c r="BA608" s="19">
        <v>0</v>
      </c>
      <c r="BB608" s="19">
        <v>0</v>
      </c>
      <c r="BC608" s="19"/>
      <c r="BD608" s="19"/>
      <c r="BE608" s="19"/>
      <c r="BF608" s="19"/>
      <c r="BG608" s="16">
        <f t="shared" si="36"/>
        <v>36500000</v>
      </c>
      <c r="BH608" s="16">
        <f t="shared" si="36"/>
        <v>0</v>
      </c>
      <c r="BI608" s="138">
        <f t="shared" si="37"/>
        <v>36500000</v>
      </c>
      <c r="BJ608" s="138">
        <f t="shared" si="38"/>
        <v>0</v>
      </c>
      <c r="BK608" s="105">
        <f t="shared" si="39"/>
        <v>0</v>
      </c>
      <c r="BL608" s="106"/>
      <c r="BM608" s="105"/>
      <c r="BN608" s="106"/>
    </row>
    <row r="609" spans="1:66" ht="31.5" x14ac:dyDescent="0.3">
      <c r="A609" s="26">
        <v>78.881699999999995</v>
      </c>
      <c r="B609" s="107" t="s">
        <v>1614</v>
      </c>
      <c r="C609" s="19"/>
      <c r="D609" s="19"/>
      <c r="E609" s="19">
        <v>0</v>
      </c>
      <c r="F609" s="19">
        <v>0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/>
      <c r="P609" s="19"/>
      <c r="Q609" s="108">
        <v>0</v>
      </c>
      <c r="R609" s="108">
        <v>0</v>
      </c>
      <c r="S609" s="19">
        <v>0</v>
      </c>
      <c r="T609" s="19">
        <v>0</v>
      </c>
      <c r="U609" s="19">
        <v>34156</v>
      </c>
      <c r="V609" s="19"/>
      <c r="W609" s="20">
        <v>24390.144499999999</v>
      </c>
      <c r="X609" s="21">
        <v>0</v>
      </c>
      <c r="Y609" s="19">
        <v>0</v>
      </c>
      <c r="Z609" s="19">
        <v>0</v>
      </c>
      <c r="AA609" s="19">
        <v>0</v>
      </c>
      <c r="AB609" s="19">
        <v>0</v>
      </c>
      <c r="AC609" s="20">
        <v>106744.52</v>
      </c>
      <c r="AD609" s="21">
        <v>0</v>
      </c>
      <c r="AE609" s="19">
        <v>59768.08</v>
      </c>
      <c r="AF609" s="19">
        <v>0</v>
      </c>
      <c r="AG609" s="19">
        <v>0</v>
      </c>
      <c r="AH609" s="19">
        <v>0</v>
      </c>
      <c r="AI609" s="19">
        <v>0</v>
      </c>
      <c r="AJ609" s="19">
        <v>0</v>
      </c>
      <c r="AK609" s="20">
        <v>15935.95</v>
      </c>
      <c r="AL609" s="21">
        <v>0</v>
      </c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>
        <v>0</v>
      </c>
      <c r="BB609" s="19">
        <v>0</v>
      </c>
      <c r="BC609" s="19"/>
      <c r="BD609" s="19"/>
      <c r="BE609" s="19"/>
      <c r="BF609" s="19"/>
      <c r="BG609" s="16">
        <f t="shared" si="36"/>
        <v>240994.69450000004</v>
      </c>
      <c r="BH609" s="16">
        <f t="shared" si="36"/>
        <v>0</v>
      </c>
      <c r="BI609" s="138">
        <f t="shared" si="37"/>
        <v>240994.69450000004</v>
      </c>
      <c r="BJ609" s="138">
        <f t="shared" si="38"/>
        <v>0</v>
      </c>
      <c r="BK609" s="105">
        <f t="shared" si="39"/>
        <v>0</v>
      </c>
      <c r="BL609" s="106"/>
      <c r="BM609" s="105"/>
      <c r="BN609" s="106"/>
    </row>
    <row r="610" spans="1:66" ht="31.5" x14ac:dyDescent="0.3">
      <c r="A610" s="26">
        <v>78.8827</v>
      </c>
      <c r="B610" s="107" t="s">
        <v>1615</v>
      </c>
      <c r="C610" s="19"/>
      <c r="D610" s="19"/>
      <c r="E610" s="19">
        <v>0</v>
      </c>
      <c r="F610" s="19">
        <v>0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/>
      <c r="P610" s="19"/>
      <c r="Q610" s="109">
        <v>261039.81</v>
      </c>
      <c r="R610" s="108">
        <v>0</v>
      </c>
      <c r="S610" s="19">
        <v>0</v>
      </c>
      <c r="T610" s="19">
        <v>0</v>
      </c>
      <c r="U610" s="19"/>
      <c r="V610" s="19"/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0</v>
      </c>
      <c r="AE610" s="19">
        <v>0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>
        <v>0</v>
      </c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>
        <v>0</v>
      </c>
      <c r="BB610" s="19">
        <v>0</v>
      </c>
      <c r="BC610" s="19"/>
      <c r="BD610" s="19"/>
      <c r="BE610" s="19"/>
      <c r="BF610" s="19"/>
      <c r="BG610" s="16">
        <f t="shared" si="36"/>
        <v>261039.81</v>
      </c>
      <c r="BH610" s="16">
        <f t="shared" si="36"/>
        <v>0</v>
      </c>
      <c r="BI610" s="138">
        <f t="shared" si="37"/>
        <v>261039.81</v>
      </c>
      <c r="BJ610" s="138">
        <f t="shared" si="38"/>
        <v>0</v>
      </c>
      <c r="BK610" s="105">
        <f t="shared" si="39"/>
        <v>0</v>
      </c>
      <c r="BL610" s="106"/>
      <c r="BM610" s="105"/>
      <c r="BN610" s="106"/>
    </row>
    <row r="611" spans="1:66" x14ac:dyDescent="0.3">
      <c r="A611" s="26">
        <v>78.88369999999999</v>
      </c>
      <c r="B611" s="107" t="s">
        <v>1616</v>
      </c>
      <c r="C611" s="19">
        <v>13338</v>
      </c>
      <c r="D611" s="19">
        <v>0</v>
      </c>
      <c r="E611" s="20">
        <v>89700.09</v>
      </c>
      <c r="F611" s="21">
        <v>0</v>
      </c>
      <c r="G611" s="19">
        <v>2428</v>
      </c>
      <c r="H611" s="19">
        <v>0</v>
      </c>
      <c r="I611" s="19">
        <v>2428</v>
      </c>
      <c r="J611" s="19">
        <v>0</v>
      </c>
      <c r="K611" s="19">
        <v>24166.690000000002</v>
      </c>
      <c r="L611" s="19">
        <v>0</v>
      </c>
      <c r="M611" s="20">
        <v>77852.52</v>
      </c>
      <c r="N611" s="21">
        <v>0</v>
      </c>
      <c r="O611" s="20">
        <v>31008.58</v>
      </c>
      <c r="P611" s="21"/>
      <c r="Q611" s="109">
        <v>3145.6999999999989</v>
      </c>
      <c r="R611" s="108">
        <v>0</v>
      </c>
      <c r="S611" s="20">
        <v>181257.82</v>
      </c>
      <c r="T611" s="24">
        <v>0</v>
      </c>
      <c r="U611" s="19">
        <v>1849</v>
      </c>
      <c r="V611" s="19"/>
      <c r="W611" s="20">
        <v>6027.0010000000002</v>
      </c>
      <c r="X611" s="21">
        <v>0</v>
      </c>
      <c r="Y611" s="19">
        <v>17310.510000000002</v>
      </c>
      <c r="Z611" s="19">
        <v>0</v>
      </c>
      <c r="AA611" s="21">
        <v>12311.220000000001</v>
      </c>
      <c r="AB611" s="21">
        <v>0</v>
      </c>
      <c r="AC611" s="20">
        <v>687.5</v>
      </c>
      <c r="AD611" s="21">
        <v>0</v>
      </c>
      <c r="AE611" s="19">
        <v>4587.8999999999996</v>
      </c>
      <c r="AF611" s="19">
        <v>0</v>
      </c>
      <c r="AG611" s="20">
        <v>73478.600000000006</v>
      </c>
      <c r="AH611" s="21">
        <v>0</v>
      </c>
      <c r="AI611" s="21">
        <v>51813.599999999999</v>
      </c>
      <c r="AJ611" s="21">
        <v>0</v>
      </c>
      <c r="AK611" s="20">
        <v>3838.5</v>
      </c>
      <c r="AL611" s="21">
        <v>0</v>
      </c>
      <c r="AM611" s="19">
        <v>33.85</v>
      </c>
      <c r="AN611" s="19"/>
      <c r="AO611" s="19">
        <v>2048</v>
      </c>
      <c r="AP611" s="19"/>
      <c r="AQ611" s="19"/>
      <c r="AR611" s="19"/>
      <c r="AS611" s="20">
        <v>3394</v>
      </c>
      <c r="AT611" s="19"/>
      <c r="AU611" s="19">
        <v>1128</v>
      </c>
      <c r="AV611" s="19">
        <v>0</v>
      </c>
      <c r="AW611" s="19">
        <v>747</v>
      </c>
      <c r="AX611" s="19"/>
      <c r="AY611" s="19">
        <v>232793.91</v>
      </c>
      <c r="AZ611" s="19"/>
      <c r="BA611" s="19">
        <v>6136</v>
      </c>
      <c r="BB611" s="19">
        <v>0</v>
      </c>
      <c r="BC611" s="19"/>
      <c r="BD611" s="19"/>
      <c r="BE611" s="19"/>
      <c r="BF611" s="19"/>
      <c r="BG611" s="16">
        <f t="shared" si="36"/>
        <v>843509.99100000004</v>
      </c>
      <c r="BH611" s="16">
        <f t="shared" si="36"/>
        <v>0</v>
      </c>
      <c r="BI611" s="138">
        <f t="shared" si="37"/>
        <v>843509.99100000004</v>
      </c>
      <c r="BJ611" s="138">
        <f t="shared" si="38"/>
        <v>0</v>
      </c>
      <c r="BK611" s="105">
        <f t="shared" si="39"/>
        <v>12311.220000000001</v>
      </c>
      <c r="BL611" s="106"/>
      <c r="BM611" s="105"/>
      <c r="BN611" s="106"/>
    </row>
    <row r="612" spans="1:66" x14ac:dyDescent="0.3">
      <c r="A612" s="26">
        <v>78.884699999999995</v>
      </c>
      <c r="B612" s="107" t="s">
        <v>1617</v>
      </c>
      <c r="C612" s="19"/>
      <c r="D612" s="19"/>
      <c r="E612" s="19">
        <v>0</v>
      </c>
      <c r="F612" s="19">
        <v>0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/>
      <c r="P612" s="19"/>
      <c r="Q612" s="108">
        <v>0</v>
      </c>
      <c r="R612" s="108">
        <v>0</v>
      </c>
      <c r="S612" s="19">
        <v>0</v>
      </c>
      <c r="T612" s="19">
        <v>0</v>
      </c>
      <c r="U612" s="19"/>
      <c r="V612" s="19"/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0</v>
      </c>
      <c r="AE612" s="19">
        <v>0</v>
      </c>
      <c r="AF612" s="19">
        <v>0</v>
      </c>
      <c r="AG612" s="19">
        <v>0</v>
      </c>
      <c r="AH612" s="19">
        <v>0</v>
      </c>
      <c r="AI612" s="19">
        <v>0</v>
      </c>
      <c r="AJ612" s="19">
        <v>0</v>
      </c>
      <c r="AK612" s="19">
        <v>0</v>
      </c>
      <c r="AL612" s="19">
        <v>0</v>
      </c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>
        <v>0</v>
      </c>
      <c r="BB612" s="19">
        <v>0</v>
      </c>
      <c r="BC612" s="19"/>
      <c r="BD612" s="19"/>
      <c r="BE612" s="19"/>
      <c r="BF612" s="19"/>
      <c r="BG612" s="16">
        <f t="shared" si="36"/>
        <v>0</v>
      </c>
      <c r="BH612" s="16">
        <f t="shared" si="36"/>
        <v>0</v>
      </c>
      <c r="BI612" s="138">
        <f t="shared" si="37"/>
        <v>0</v>
      </c>
      <c r="BJ612" s="138">
        <f t="shared" si="38"/>
        <v>0</v>
      </c>
      <c r="BK612" s="105">
        <f t="shared" si="39"/>
        <v>0</v>
      </c>
      <c r="BL612" s="106"/>
      <c r="BM612" s="105"/>
      <c r="BN612" s="106"/>
    </row>
    <row r="613" spans="1:66" ht="31.5" x14ac:dyDescent="0.3">
      <c r="A613" s="26">
        <v>78.896699999999996</v>
      </c>
      <c r="B613" s="107" t="s">
        <v>1618</v>
      </c>
      <c r="C613" s="19"/>
      <c r="D613" s="19"/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/>
      <c r="P613" s="19"/>
      <c r="Q613" s="108">
        <v>0</v>
      </c>
      <c r="R613" s="108">
        <v>0</v>
      </c>
      <c r="S613" s="19">
        <v>0</v>
      </c>
      <c r="T613" s="19">
        <v>0</v>
      </c>
      <c r="U613" s="19"/>
      <c r="V613" s="19"/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0</v>
      </c>
      <c r="AE613" s="19">
        <v>0</v>
      </c>
      <c r="AF613" s="19">
        <v>0</v>
      </c>
      <c r="AG613" s="19">
        <v>0</v>
      </c>
      <c r="AH613" s="19">
        <v>0</v>
      </c>
      <c r="AI613" s="19">
        <v>0</v>
      </c>
      <c r="AJ613" s="19">
        <v>0</v>
      </c>
      <c r="AK613" s="19">
        <v>0</v>
      </c>
      <c r="AL613" s="19">
        <v>0</v>
      </c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>
        <v>0</v>
      </c>
      <c r="BB613" s="19">
        <v>0</v>
      </c>
      <c r="BC613" s="19"/>
      <c r="BD613" s="19"/>
      <c r="BE613" s="19"/>
      <c r="BF613" s="19"/>
      <c r="BG613" s="16">
        <f t="shared" si="36"/>
        <v>0</v>
      </c>
      <c r="BH613" s="16">
        <f t="shared" si="36"/>
        <v>0</v>
      </c>
      <c r="BI613" s="138">
        <f t="shared" si="37"/>
        <v>0</v>
      </c>
      <c r="BJ613" s="138">
        <f t="shared" si="38"/>
        <v>0</v>
      </c>
      <c r="BK613" s="105">
        <f t="shared" si="39"/>
        <v>0</v>
      </c>
      <c r="BL613" s="106"/>
      <c r="BM613" s="105"/>
      <c r="BN613" s="106"/>
    </row>
    <row r="614" spans="1:66" ht="31.5" x14ac:dyDescent="0.3">
      <c r="A614" s="26">
        <v>78.900700000000001</v>
      </c>
      <c r="B614" s="107" t="s">
        <v>1619</v>
      </c>
      <c r="C614" s="19"/>
      <c r="D614" s="19"/>
      <c r="E614" s="19">
        <v>0</v>
      </c>
      <c r="F614" s="19">
        <v>0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/>
      <c r="P614" s="19"/>
      <c r="Q614" s="108">
        <v>0</v>
      </c>
      <c r="R614" s="108">
        <v>0</v>
      </c>
      <c r="S614" s="19">
        <v>0</v>
      </c>
      <c r="T614" s="19">
        <v>0</v>
      </c>
      <c r="U614" s="19"/>
      <c r="V614" s="19"/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>
        <v>0</v>
      </c>
      <c r="AE614" s="19">
        <v>0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>
        <v>0</v>
      </c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>
        <v>25792675</v>
      </c>
      <c r="BA614" s="19">
        <v>0</v>
      </c>
      <c r="BB614" s="19">
        <v>0</v>
      </c>
      <c r="BC614" s="19"/>
      <c r="BD614" s="19"/>
      <c r="BE614" s="19"/>
      <c r="BF614" s="19"/>
      <c r="BG614" s="16">
        <f t="shared" si="36"/>
        <v>0</v>
      </c>
      <c r="BH614" s="16">
        <f t="shared" si="36"/>
        <v>25792675</v>
      </c>
      <c r="BI614" s="138">
        <f t="shared" si="37"/>
        <v>0</v>
      </c>
      <c r="BJ614" s="138">
        <f t="shared" si="38"/>
        <v>25792675</v>
      </c>
      <c r="BK614" s="105">
        <f t="shared" si="39"/>
        <v>0</v>
      </c>
      <c r="BL614" s="106"/>
      <c r="BM614" s="105"/>
      <c r="BN614" s="106"/>
    </row>
    <row r="615" spans="1:66" x14ac:dyDescent="0.3">
      <c r="A615" s="26">
        <v>79.110699999999994</v>
      </c>
      <c r="B615" s="107" t="s">
        <v>1620</v>
      </c>
      <c r="C615" s="19"/>
      <c r="D615" s="19"/>
      <c r="E615" s="19">
        <v>0</v>
      </c>
      <c r="F615" s="19">
        <v>0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/>
      <c r="P615" s="19"/>
      <c r="Q615" s="108">
        <v>0</v>
      </c>
      <c r="R615" s="108">
        <v>0</v>
      </c>
      <c r="S615" s="19">
        <v>0</v>
      </c>
      <c r="T615" s="19">
        <v>0</v>
      </c>
      <c r="U615" s="19"/>
      <c r="V615" s="19"/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0</v>
      </c>
      <c r="AE615" s="19">
        <v>0</v>
      </c>
      <c r="AF615" s="19">
        <v>0</v>
      </c>
      <c r="AG615" s="19">
        <v>0</v>
      </c>
      <c r="AH615" s="19">
        <v>0</v>
      </c>
      <c r="AI615" s="19">
        <v>0</v>
      </c>
      <c r="AJ615" s="19">
        <v>0</v>
      </c>
      <c r="AK615" s="19">
        <v>0</v>
      </c>
      <c r="AL615" s="19">
        <v>0</v>
      </c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>
        <v>0</v>
      </c>
      <c r="BB615" s="19">
        <v>0</v>
      </c>
      <c r="BC615" s="19"/>
      <c r="BD615" s="19"/>
      <c r="BE615" s="19"/>
      <c r="BF615" s="19"/>
      <c r="BG615" s="16">
        <f t="shared" si="36"/>
        <v>0</v>
      </c>
      <c r="BH615" s="16">
        <f t="shared" si="36"/>
        <v>0</v>
      </c>
      <c r="BI615" s="16">
        <f t="shared" si="37"/>
        <v>0</v>
      </c>
      <c r="BJ615" s="16">
        <f t="shared" si="38"/>
        <v>0</v>
      </c>
      <c r="BK615" s="105">
        <f t="shared" si="39"/>
        <v>0</v>
      </c>
      <c r="BL615" s="106"/>
      <c r="BM615" s="105"/>
      <c r="BN615" s="106"/>
    </row>
    <row r="616" spans="1:66" x14ac:dyDescent="0.3">
      <c r="A616" s="26">
        <v>79.120699999999999</v>
      </c>
      <c r="B616" s="107" t="s">
        <v>1621</v>
      </c>
      <c r="C616" s="19"/>
      <c r="D616" s="19"/>
      <c r="E616" s="19">
        <v>0</v>
      </c>
      <c r="F616" s="19">
        <v>0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/>
      <c r="P616" s="19"/>
      <c r="Q616" s="108">
        <v>0</v>
      </c>
      <c r="R616" s="108">
        <v>0</v>
      </c>
      <c r="S616" s="19">
        <v>0</v>
      </c>
      <c r="T616" s="19">
        <v>0</v>
      </c>
      <c r="U616" s="19"/>
      <c r="V616" s="19"/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0</v>
      </c>
      <c r="AE616" s="19">
        <v>0</v>
      </c>
      <c r="AF616" s="19">
        <v>0</v>
      </c>
      <c r="AG616" s="19">
        <v>0</v>
      </c>
      <c r="AH616" s="19">
        <v>0</v>
      </c>
      <c r="AI616" s="19">
        <v>0</v>
      </c>
      <c r="AJ616" s="19">
        <v>0</v>
      </c>
      <c r="AK616" s="19">
        <v>0</v>
      </c>
      <c r="AL616" s="19">
        <v>0</v>
      </c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>
        <v>0</v>
      </c>
      <c r="BB616" s="19">
        <v>0</v>
      </c>
      <c r="BC616" s="19"/>
      <c r="BD616" s="19"/>
      <c r="BE616" s="19"/>
      <c r="BF616" s="19"/>
      <c r="BG616" s="16">
        <f t="shared" si="36"/>
        <v>0</v>
      </c>
      <c r="BH616" s="16">
        <f t="shared" si="36"/>
        <v>0</v>
      </c>
      <c r="BI616" s="16">
        <f t="shared" si="37"/>
        <v>0</v>
      </c>
      <c r="BJ616" s="16">
        <f t="shared" si="38"/>
        <v>0</v>
      </c>
      <c r="BK616" s="105">
        <f t="shared" si="39"/>
        <v>0</v>
      </c>
      <c r="BL616" s="106"/>
      <c r="BM616" s="105"/>
      <c r="BN616" s="106"/>
    </row>
    <row r="617" spans="1:66" ht="31.5" x14ac:dyDescent="0.3">
      <c r="A617" s="26">
        <v>79.410699999999991</v>
      </c>
      <c r="B617" s="107" t="s">
        <v>1622</v>
      </c>
      <c r="C617" s="19">
        <v>83489</v>
      </c>
      <c r="D617" s="19">
        <v>0</v>
      </c>
      <c r="E617" s="19">
        <v>0</v>
      </c>
      <c r="F617" s="19">
        <v>0</v>
      </c>
      <c r="G617" s="19">
        <v>175370</v>
      </c>
      <c r="H617" s="19">
        <v>0</v>
      </c>
      <c r="I617" s="19">
        <v>175370</v>
      </c>
      <c r="J617" s="19">
        <v>0</v>
      </c>
      <c r="K617" s="19">
        <v>0</v>
      </c>
      <c r="L617" s="19">
        <v>0</v>
      </c>
      <c r="M617" s="20">
        <v>977986</v>
      </c>
      <c r="N617" s="21">
        <v>0</v>
      </c>
      <c r="O617" s="20">
        <v>77626</v>
      </c>
      <c r="P617" s="21"/>
      <c r="Q617" s="109">
        <v>76989</v>
      </c>
      <c r="R617" s="108">
        <v>0</v>
      </c>
      <c r="S617" s="20">
        <v>36226</v>
      </c>
      <c r="T617" s="24">
        <v>0</v>
      </c>
      <c r="U617" s="19"/>
      <c r="V617" s="19"/>
      <c r="W617" s="20">
        <v>85205</v>
      </c>
      <c r="X617" s="21">
        <v>0</v>
      </c>
      <c r="Y617" s="19">
        <v>0</v>
      </c>
      <c r="Z617" s="19">
        <v>0</v>
      </c>
      <c r="AA617" s="21">
        <v>28099</v>
      </c>
      <c r="AB617" s="21">
        <v>0</v>
      </c>
      <c r="AC617" s="19">
        <v>0</v>
      </c>
      <c r="AD617" s="19">
        <v>0</v>
      </c>
      <c r="AE617" s="19">
        <v>0</v>
      </c>
      <c r="AF617" s="19">
        <v>0</v>
      </c>
      <c r="AG617" s="19">
        <v>0</v>
      </c>
      <c r="AH617" s="19">
        <v>0</v>
      </c>
      <c r="AI617" s="19">
        <v>0</v>
      </c>
      <c r="AJ617" s="19">
        <v>0</v>
      </c>
      <c r="AK617" s="19">
        <v>0</v>
      </c>
      <c r="AL617" s="19">
        <v>0</v>
      </c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>
        <v>0</v>
      </c>
      <c r="BB617" s="19">
        <v>0</v>
      </c>
      <c r="BC617" s="19"/>
      <c r="BD617" s="19"/>
      <c r="BE617" s="19"/>
      <c r="BF617" s="19"/>
      <c r="BG617" s="16">
        <f t="shared" si="36"/>
        <v>1716360</v>
      </c>
      <c r="BH617" s="16">
        <f t="shared" si="36"/>
        <v>0</v>
      </c>
      <c r="BI617" s="132">
        <f t="shared" si="37"/>
        <v>1716360</v>
      </c>
      <c r="BJ617" s="132">
        <f t="shared" si="38"/>
        <v>0</v>
      </c>
      <c r="BK617" s="105">
        <f t="shared" si="39"/>
        <v>28099</v>
      </c>
      <c r="BL617" s="106"/>
      <c r="BM617" s="105"/>
      <c r="BN617" s="106"/>
    </row>
    <row r="618" spans="1:66" ht="31.5" x14ac:dyDescent="0.3">
      <c r="A618" s="26">
        <v>79.420699999999997</v>
      </c>
      <c r="B618" s="107" t="s">
        <v>1623</v>
      </c>
      <c r="C618" s="19"/>
      <c r="D618" s="19"/>
      <c r="E618" s="19">
        <v>0</v>
      </c>
      <c r="F618" s="19">
        <v>0</v>
      </c>
      <c r="G618" s="19">
        <v>0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/>
      <c r="P618" s="19"/>
      <c r="Q618" s="108">
        <v>0</v>
      </c>
      <c r="R618" s="108">
        <v>0</v>
      </c>
      <c r="S618" s="19">
        <v>0</v>
      </c>
      <c r="T618" s="19">
        <v>0</v>
      </c>
      <c r="U618" s="19"/>
      <c r="V618" s="19"/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0</v>
      </c>
      <c r="AE618" s="19">
        <v>0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>
        <v>0</v>
      </c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>
        <v>0</v>
      </c>
      <c r="BB618" s="19">
        <v>0</v>
      </c>
      <c r="BC618" s="19"/>
      <c r="BD618" s="19"/>
      <c r="BE618" s="19"/>
      <c r="BF618" s="19"/>
      <c r="BG618" s="16">
        <f t="shared" si="36"/>
        <v>0</v>
      </c>
      <c r="BH618" s="16">
        <f t="shared" si="36"/>
        <v>0</v>
      </c>
      <c r="BI618" s="132">
        <f t="shared" si="37"/>
        <v>0</v>
      </c>
      <c r="BJ618" s="132">
        <f t="shared" si="38"/>
        <v>0</v>
      </c>
      <c r="BK618" s="105">
        <f t="shared" si="39"/>
        <v>0</v>
      </c>
      <c r="BL618" s="106"/>
      <c r="BM618" s="105"/>
      <c r="BN618" s="106"/>
    </row>
    <row r="619" spans="1:66" ht="31.5" x14ac:dyDescent="0.3">
      <c r="A619" s="111">
        <v>79.460699999999989</v>
      </c>
      <c r="B619" s="107" t="s">
        <v>1624</v>
      </c>
      <c r="C619" s="19">
        <v>5047650.7699999996</v>
      </c>
      <c r="D619" s="19">
        <v>0</v>
      </c>
      <c r="E619" s="20">
        <v>495398.18999999994</v>
      </c>
      <c r="F619" s="21">
        <v>0</v>
      </c>
      <c r="G619" s="19">
        <v>1308896</v>
      </c>
      <c r="H619" s="19">
        <v>0</v>
      </c>
      <c r="I619" s="19">
        <v>1308896</v>
      </c>
      <c r="J619" s="19">
        <v>0</v>
      </c>
      <c r="K619" s="19">
        <v>2706477</v>
      </c>
      <c r="L619" s="19">
        <v>0</v>
      </c>
      <c r="M619" s="20">
        <v>140316</v>
      </c>
      <c r="N619" s="21">
        <v>0</v>
      </c>
      <c r="O619" s="20">
        <v>4004419.6400000006</v>
      </c>
      <c r="P619" s="21"/>
      <c r="Q619" s="109">
        <v>1823269</v>
      </c>
      <c r="R619" s="108">
        <v>0</v>
      </c>
      <c r="S619" s="20">
        <v>112019.58999999985</v>
      </c>
      <c r="T619" s="24">
        <v>0</v>
      </c>
      <c r="U619" s="19">
        <v>0</v>
      </c>
      <c r="V619" s="19"/>
      <c r="W619" s="20">
        <v>2506564.3900000006</v>
      </c>
      <c r="X619" s="21">
        <v>0</v>
      </c>
      <c r="Y619" s="19">
        <v>250380.13000000082</v>
      </c>
      <c r="Z619" s="19">
        <v>0</v>
      </c>
      <c r="AA619" s="21">
        <v>0</v>
      </c>
      <c r="AB619" s="21">
        <v>27721.870000000112</v>
      </c>
      <c r="AC619" s="20">
        <v>627851</v>
      </c>
      <c r="AD619" s="20">
        <v>0</v>
      </c>
      <c r="AE619" s="19">
        <v>120460.91000000015</v>
      </c>
      <c r="AF619" s="19">
        <v>0</v>
      </c>
      <c r="AG619" s="20">
        <v>340000</v>
      </c>
      <c r="AH619" s="21">
        <v>0</v>
      </c>
      <c r="AI619" s="21">
        <v>1475155</v>
      </c>
      <c r="AJ619" s="21">
        <v>0</v>
      </c>
      <c r="AK619" s="20">
        <v>218007</v>
      </c>
      <c r="AL619" s="21">
        <v>0</v>
      </c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>
        <v>0</v>
      </c>
      <c r="BB619" s="19">
        <v>0</v>
      </c>
      <c r="BC619" s="19"/>
      <c r="BD619" s="19"/>
      <c r="BE619" s="19"/>
      <c r="BF619" s="19"/>
      <c r="BG619" s="16">
        <f t="shared" si="36"/>
        <v>22485760.620000001</v>
      </c>
      <c r="BH619" s="16">
        <f t="shared" si="36"/>
        <v>27721.870000000112</v>
      </c>
      <c r="BI619" s="132">
        <f t="shared" si="37"/>
        <v>22458038.75</v>
      </c>
      <c r="BJ619" s="132">
        <f t="shared" si="38"/>
        <v>0</v>
      </c>
      <c r="BK619" s="105">
        <f t="shared" si="39"/>
        <v>27721.870000000112</v>
      </c>
      <c r="BL619" s="106"/>
      <c r="BM619" s="105"/>
      <c r="BN619" s="106"/>
    </row>
    <row r="620" spans="1:66" x14ac:dyDescent="0.3">
      <c r="A620" s="26">
        <v>79.480699999999999</v>
      </c>
      <c r="B620" s="107" t="s">
        <v>1625</v>
      </c>
      <c r="C620" s="19">
        <v>0</v>
      </c>
      <c r="D620" s="19">
        <v>0</v>
      </c>
      <c r="E620" s="21">
        <v>0</v>
      </c>
      <c r="F620" s="20">
        <v>11685678</v>
      </c>
      <c r="G620" s="19">
        <v>9681.14</v>
      </c>
      <c r="H620" s="19">
        <v>0</v>
      </c>
      <c r="I620" s="19">
        <v>9681.14</v>
      </c>
      <c r="J620" s="19">
        <v>0</v>
      </c>
      <c r="K620" s="19">
        <v>0</v>
      </c>
      <c r="L620" s="19">
        <v>0</v>
      </c>
      <c r="M620" s="20">
        <v>43443.930000000051</v>
      </c>
      <c r="N620" s="21">
        <v>0</v>
      </c>
      <c r="O620" s="19"/>
      <c r="P620" s="19">
        <v>0</v>
      </c>
      <c r="Q620" s="108">
        <v>0</v>
      </c>
      <c r="R620" s="108">
        <v>0</v>
      </c>
      <c r="S620" s="20">
        <v>206589.80000000005</v>
      </c>
      <c r="T620" s="24">
        <v>0</v>
      </c>
      <c r="U620" s="19">
        <v>510855</v>
      </c>
      <c r="V620" s="19"/>
      <c r="W620" s="19">
        <v>0</v>
      </c>
      <c r="X620" s="19">
        <v>0</v>
      </c>
      <c r="Y620" s="19">
        <v>101818.47</v>
      </c>
      <c r="Z620" s="19">
        <v>0</v>
      </c>
      <c r="AA620" s="19">
        <v>292950.11</v>
      </c>
      <c r="AB620" s="19">
        <v>0</v>
      </c>
      <c r="AC620" s="20">
        <v>57952.239999999991</v>
      </c>
      <c r="AD620" s="21">
        <v>0</v>
      </c>
      <c r="AE620" s="19">
        <v>0</v>
      </c>
      <c r="AF620" s="19">
        <v>0</v>
      </c>
      <c r="AG620" s="19">
        <v>0</v>
      </c>
      <c r="AH620" s="19">
        <v>0</v>
      </c>
      <c r="AI620" s="21">
        <v>70065.819999999949</v>
      </c>
      <c r="AJ620" s="21">
        <v>0</v>
      </c>
      <c r="AK620" s="19">
        <v>0</v>
      </c>
      <c r="AL620" s="19">
        <v>0</v>
      </c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>
        <v>0</v>
      </c>
      <c r="BB620" s="19">
        <v>0</v>
      </c>
      <c r="BC620" s="19"/>
      <c r="BD620" s="19"/>
      <c r="BE620" s="19"/>
      <c r="BF620" s="19"/>
      <c r="BG620" s="16">
        <f t="shared" si="36"/>
        <v>1303037.6499999999</v>
      </c>
      <c r="BH620" s="16">
        <f t="shared" si="36"/>
        <v>11685678</v>
      </c>
      <c r="BI620" s="132">
        <f t="shared" si="37"/>
        <v>0</v>
      </c>
      <c r="BJ620" s="132">
        <f t="shared" si="38"/>
        <v>10382640.35</v>
      </c>
      <c r="BK620" s="105">
        <f t="shared" si="39"/>
        <v>292950.11</v>
      </c>
      <c r="BL620" s="106"/>
      <c r="BM620" s="105"/>
      <c r="BN620" s="106"/>
    </row>
    <row r="621" spans="1:66" x14ac:dyDescent="0.3">
      <c r="A621" s="26">
        <v>79.5107</v>
      </c>
      <c r="B621" s="107" t="s">
        <v>1626</v>
      </c>
      <c r="C621" s="19"/>
      <c r="D621" s="19"/>
      <c r="E621" s="19">
        <v>0</v>
      </c>
      <c r="F621" s="19">
        <v>0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/>
      <c r="P621" s="19"/>
      <c r="Q621" s="108">
        <v>0</v>
      </c>
      <c r="R621" s="108">
        <v>0</v>
      </c>
      <c r="S621" s="19">
        <v>0</v>
      </c>
      <c r="T621" s="19">
        <v>0</v>
      </c>
      <c r="U621" s="19"/>
      <c r="V621" s="19"/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>
        <v>0</v>
      </c>
      <c r="AE621" s="19">
        <v>0</v>
      </c>
      <c r="AF621" s="19">
        <v>0</v>
      </c>
      <c r="AG621" s="19">
        <v>0</v>
      </c>
      <c r="AH621" s="19">
        <v>0</v>
      </c>
      <c r="AI621" s="19">
        <v>0</v>
      </c>
      <c r="AJ621" s="19">
        <v>0</v>
      </c>
      <c r="AK621" s="19">
        <v>0</v>
      </c>
      <c r="AL621" s="19">
        <v>0</v>
      </c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>
        <v>0</v>
      </c>
      <c r="BB621" s="19">
        <v>0</v>
      </c>
      <c r="BC621" s="19"/>
      <c r="BD621" s="19"/>
      <c r="BE621" s="19"/>
      <c r="BF621" s="19"/>
      <c r="BG621" s="16">
        <f t="shared" si="36"/>
        <v>0</v>
      </c>
      <c r="BH621" s="16">
        <f t="shared" si="36"/>
        <v>0</v>
      </c>
      <c r="BI621" s="132">
        <f t="shared" si="37"/>
        <v>0</v>
      </c>
      <c r="BJ621" s="132">
        <f t="shared" si="38"/>
        <v>0</v>
      </c>
      <c r="BK621" s="105">
        <f t="shared" si="39"/>
        <v>0</v>
      </c>
      <c r="BL621" s="106"/>
      <c r="BM621" s="105"/>
      <c r="BN621" s="106"/>
    </row>
    <row r="622" spans="1:66" x14ac:dyDescent="0.3">
      <c r="A622" s="26">
        <v>79.511700000000005</v>
      </c>
      <c r="B622" s="107" t="s">
        <v>1627</v>
      </c>
      <c r="C622" s="19"/>
      <c r="D622" s="19"/>
      <c r="E622" s="19">
        <v>0</v>
      </c>
      <c r="F622" s="19">
        <v>0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19"/>
      <c r="P622" s="19"/>
      <c r="Q622" s="108">
        <v>0</v>
      </c>
      <c r="R622" s="108">
        <v>0</v>
      </c>
      <c r="S622" s="19">
        <v>0</v>
      </c>
      <c r="T622" s="19">
        <v>0</v>
      </c>
      <c r="U622" s="19"/>
      <c r="V622" s="19"/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0</v>
      </c>
      <c r="AE622" s="19">
        <v>0</v>
      </c>
      <c r="AF622" s="19">
        <v>0</v>
      </c>
      <c r="AG622" s="19">
        <v>0</v>
      </c>
      <c r="AH622" s="19">
        <v>0</v>
      </c>
      <c r="AI622" s="19">
        <v>0</v>
      </c>
      <c r="AJ622" s="19">
        <v>0</v>
      </c>
      <c r="AK622" s="19">
        <v>0</v>
      </c>
      <c r="AL622" s="19">
        <v>0</v>
      </c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>
        <v>0</v>
      </c>
      <c r="BB622" s="19">
        <v>0</v>
      </c>
      <c r="BC622" s="19"/>
      <c r="BD622" s="19"/>
      <c r="BE622" s="19"/>
      <c r="BF622" s="19"/>
      <c r="BG622" s="16">
        <f t="shared" si="36"/>
        <v>0</v>
      </c>
      <c r="BH622" s="16">
        <f t="shared" si="36"/>
        <v>0</v>
      </c>
      <c r="BI622" s="132">
        <f t="shared" si="37"/>
        <v>0</v>
      </c>
      <c r="BJ622" s="132">
        <f t="shared" si="38"/>
        <v>0</v>
      </c>
      <c r="BK622" s="105">
        <f t="shared" si="39"/>
        <v>0</v>
      </c>
      <c r="BL622" s="106"/>
      <c r="BM622" s="105"/>
      <c r="BN622" s="106"/>
    </row>
    <row r="623" spans="1:66" x14ac:dyDescent="0.3">
      <c r="A623" s="26">
        <v>79.520700000000005</v>
      </c>
      <c r="B623" s="107" t="s">
        <v>1628</v>
      </c>
      <c r="C623" s="19"/>
      <c r="D623" s="19"/>
      <c r="E623" s="19">
        <v>0</v>
      </c>
      <c r="F623" s="19">
        <v>0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19"/>
      <c r="P623" s="19"/>
      <c r="Q623" s="108">
        <v>0</v>
      </c>
      <c r="R623" s="108">
        <v>0</v>
      </c>
      <c r="S623" s="19">
        <v>0</v>
      </c>
      <c r="T623" s="19">
        <v>0</v>
      </c>
      <c r="U623" s="19"/>
      <c r="V623" s="19"/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0</v>
      </c>
      <c r="AE623" s="19">
        <v>0</v>
      </c>
      <c r="AF623" s="19">
        <v>0</v>
      </c>
      <c r="AG623" s="19">
        <v>0</v>
      </c>
      <c r="AH623" s="19">
        <v>0</v>
      </c>
      <c r="AI623" s="19">
        <v>0</v>
      </c>
      <c r="AJ623" s="19">
        <v>0</v>
      </c>
      <c r="AK623" s="19">
        <v>0</v>
      </c>
      <c r="AL623" s="19">
        <v>0</v>
      </c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>
        <v>0</v>
      </c>
      <c r="BB623" s="19">
        <v>0</v>
      </c>
      <c r="BC623" s="19"/>
      <c r="BD623" s="19"/>
      <c r="BE623" s="19"/>
      <c r="BF623" s="19"/>
      <c r="BG623" s="16">
        <f t="shared" si="36"/>
        <v>0</v>
      </c>
      <c r="BH623" s="16">
        <f t="shared" si="36"/>
        <v>0</v>
      </c>
      <c r="BI623" s="132">
        <f t="shared" si="37"/>
        <v>0</v>
      </c>
      <c r="BJ623" s="132">
        <f t="shared" si="38"/>
        <v>0</v>
      </c>
      <c r="BK623" s="105">
        <f t="shared" si="39"/>
        <v>0</v>
      </c>
      <c r="BL623" s="106"/>
      <c r="BM623" s="105"/>
      <c r="BN623" s="106"/>
    </row>
    <row r="624" spans="1:66" x14ac:dyDescent="0.3">
      <c r="A624" s="26">
        <v>79.530699999999996</v>
      </c>
      <c r="B624" s="107" t="s">
        <v>1628</v>
      </c>
      <c r="C624" s="19"/>
      <c r="D624" s="19"/>
      <c r="E624" s="20">
        <v>323000</v>
      </c>
      <c r="F624" s="21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19"/>
      <c r="P624" s="19"/>
      <c r="Q624" s="108">
        <v>0</v>
      </c>
      <c r="R624" s="108">
        <v>0</v>
      </c>
      <c r="S624" s="19">
        <v>0</v>
      </c>
      <c r="T624" s="19">
        <v>0</v>
      </c>
      <c r="U624" s="19"/>
      <c r="V624" s="19"/>
      <c r="W624" s="20">
        <v>890840</v>
      </c>
      <c r="X624" s="21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0</v>
      </c>
      <c r="AE624" s="19">
        <v>0</v>
      </c>
      <c r="AF624" s="19">
        <v>0</v>
      </c>
      <c r="AG624" s="19">
        <v>0</v>
      </c>
      <c r="AH624" s="19">
        <v>0</v>
      </c>
      <c r="AI624" s="21">
        <v>13000</v>
      </c>
      <c r="AJ624" s="21">
        <v>0</v>
      </c>
      <c r="AK624" s="19">
        <v>0</v>
      </c>
      <c r="AL624" s="19">
        <v>0</v>
      </c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>
        <v>0</v>
      </c>
      <c r="BB624" s="19">
        <v>0</v>
      </c>
      <c r="BC624" s="19"/>
      <c r="BD624" s="19"/>
      <c r="BE624" s="19"/>
      <c r="BF624" s="19"/>
      <c r="BG624" s="16">
        <f t="shared" si="36"/>
        <v>1226840</v>
      </c>
      <c r="BH624" s="16">
        <f t="shared" si="36"/>
        <v>0</v>
      </c>
      <c r="BI624" s="132">
        <f t="shared" si="37"/>
        <v>1226840</v>
      </c>
      <c r="BJ624" s="132">
        <f t="shared" si="38"/>
        <v>0</v>
      </c>
      <c r="BK624" s="105">
        <f t="shared" si="39"/>
        <v>0</v>
      </c>
      <c r="BL624" s="106"/>
      <c r="BM624" s="105"/>
      <c r="BN624" s="106"/>
    </row>
    <row r="625" spans="1:66" x14ac:dyDescent="0.3">
      <c r="A625" s="26">
        <v>79.531700000000001</v>
      </c>
      <c r="B625" s="107" t="s">
        <v>1629</v>
      </c>
      <c r="C625" s="19">
        <v>329000</v>
      </c>
      <c r="D625" s="19">
        <v>0</v>
      </c>
      <c r="E625" s="20">
        <v>90000</v>
      </c>
      <c r="F625" s="21">
        <v>0</v>
      </c>
      <c r="G625" s="19">
        <v>1127128</v>
      </c>
      <c r="H625" s="19">
        <v>0</v>
      </c>
      <c r="I625" s="19">
        <v>1127128</v>
      </c>
      <c r="J625" s="19">
        <v>0</v>
      </c>
      <c r="K625" s="19">
        <v>500000</v>
      </c>
      <c r="L625" s="19">
        <v>0</v>
      </c>
      <c r="M625" s="20">
        <v>1690965</v>
      </c>
      <c r="N625" s="21">
        <v>0</v>
      </c>
      <c r="O625" s="20">
        <v>61515</v>
      </c>
      <c r="P625" s="21"/>
      <c r="Q625" s="109">
        <v>1320750</v>
      </c>
      <c r="R625" s="108">
        <v>0</v>
      </c>
      <c r="S625" s="20">
        <v>702176</v>
      </c>
      <c r="T625" s="24">
        <v>0</v>
      </c>
      <c r="U625" s="19">
        <v>1528322</v>
      </c>
      <c r="V625" s="19"/>
      <c r="W625" s="20">
        <v>3423410.0044999998</v>
      </c>
      <c r="X625" s="21">
        <v>0</v>
      </c>
      <c r="Y625" s="19">
        <v>40000</v>
      </c>
      <c r="Z625" s="19">
        <v>0</v>
      </c>
      <c r="AA625" s="21">
        <v>40000</v>
      </c>
      <c r="AB625" s="21">
        <v>0</v>
      </c>
      <c r="AC625" s="20">
        <v>1130000</v>
      </c>
      <c r="AD625" s="21">
        <v>0</v>
      </c>
      <c r="AE625" s="19">
        <v>3706046</v>
      </c>
      <c r="AF625" s="19">
        <v>0</v>
      </c>
      <c r="AG625" s="21">
        <v>5000</v>
      </c>
      <c r="AH625" s="21">
        <v>0</v>
      </c>
      <c r="AI625" s="21">
        <v>4743361.7200000007</v>
      </c>
      <c r="AJ625" s="21">
        <v>0</v>
      </c>
      <c r="AK625" s="20">
        <v>1233825</v>
      </c>
      <c r="AL625" s="21">
        <v>0</v>
      </c>
      <c r="AM625" s="19"/>
      <c r="AN625" s="19"/>
      <c r="AO625" s="19"/>
      <c r="AP625" s="19"/>
      <c r="AQ625" s="19"/>
      <c r="AR625" s="19"/>
      <c r="AS625" s="20">
        <v>284480</v>
      </c>
      <c r="AT625" s="19"/>
      <c r="AU625" s="19"/>
      <c r="AV625" s="19"/>
      <c r="AW625" s="19"/>
      <c r="AX625" s="19"/>
      <c r="AY625" s="19"/>
      <c r="AZ625" s="19"/>
      <c r="BA625" s="19">
        <v>0</v>
      </c>
      <c r="BB625" s="19">
        <v>0</v>
      </c>
      <c r="BC625" s="19"/>
      <c r="BD625" s="19"/>
      <c r="BE625" s="19"/>
      <c r="BF625" s="19"/>
      <c r="BG625" s="16">
        <f t="shared" si="36"/>
        <v>23083106.7245</v>
      </c>
      <c r="BH625" s="16">
        <f t="shared" si="36"/>
        <v>0</v>
      </c>
      <c r="BI625" s="132">
        <f t="shared" si="37"/>
        <v>23083106.7245</v>
      </c>
      <c r="BJ625" s="132">
        <f t="shared" si="38"/>
        <v>0</v>
      </c>
      <c r="BK625" s="105">
        <f t="shared" si="39"/>
        <v>40000</v>
      </c>
      <c r="BL625" s="106"/>
      <c r="BM625" s="105"/>
      <c r="BN625" s="106"/>
    </row>
    <row r="626" spans="1:66" x14ac:dyDescent="0.3">
      <c r="A626" s="26">
        <v>79.532699999999991</v>
      </c>
      <c r="B626" s="107" t="s">
        <v>1630</v>
      </c>
      <c r="C626" s="19"/>
      <c r="D626" s="19"/>
      <c r="E626" s="19">
        <v>0</v>
      </c>
      <c r="F626" s="19">
        <v>0</v>
      </c>
      <c r="G626" s="19">
        <v>0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19"/>
      <c r="P626" s="19"/>
      <c r="Q626" s="108">
        <v>0</v>
      </c>
      <c r="R626" s="108">
        <v>0</v>
      </c>
      <c r="S626" s="19">
        <v>0</v>
      </c>
      <c r="T626" s="19">
        <v>0</v>
      </c>
      <c r="U626" s="19"/>
      <c r="V626" s="19"/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0</v>
      </c>
      <c r="AE626" s="19">
        <v>0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>
        <v>0</v>
      </c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>
        <v>0</v>
      </c>
      <c r="BB626" s="19">
        <v>0</v>
      </c>
      <c r="BC626" s="19"/>
      <c r="BD626" s="19"/>
      <c r="BE626" s="19"/>
      <c r="BF626" s="19"/>
      <c r="BG626" s="16">
        <f t="shared" si="36"/>
        <v>0</v>
      </c>
      <c r="BH626" s="16">
        <f t="shared" si="36"/>
        <v>0</v>
      </c>
      <c r="BI626" s="132">
        <f t="shared" si="37"/>
        <v>0</v>
      </c>
      <c r="BJ626" s="132">
        <f t="shared" si="38"/>
        <v>0</v>
      </c>
      <c r="BK626" s="105">
        <f t="shared" si="39"/>
        <v>0</v>
      </c>
      <c r="BL626" s="106"/>
      <c r="BM626" s="105"/>
      <c r="BN626" s="106"/>
    </row>
    <row r="627" spans="1:66" ht="31.5" x14ac:dyDescent="0.3">
      <c r="A627" s="26">
        <v>79.533699999999996</v>
      </c>
      <c r="B627" s="107" t="s">
        <v>1631</v>
      </c>
      <c r="C627" s="19"/>
      <c r="D627" s="19"/>
      <c r="E627" s="19">
        <v>0</v>
      </c>
      <c r="F627" s="19">
        <v>0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/>
      <c r="P627" s="19"/>
      <c r="Q627" s="108">
        <v>0</v>
      </c>
      <c r="R627" s="108">
        <v>0</v>
      </c>
      <c r="S627" s="19">
        <v>0</v>
      </c>
      <c r="T627" s="19">
        <v>0</v>
      </c>
      <c r="U627" s="19"/>
      <c r="V627" s="19"/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0</v>
      </c>
      <c r="AE627" s="19">
        <v>0</v>
      </c>
      <c r="AF627" s="19">
        <v>0</v>
      </c>
      <c r="AG627" s="19">
        <v>0</v>
      </c>
      <c r="AH627" s="19">
        <v>0</v>
      </c>
      <c r="AI627" s="19">
        <v>0</v>
      </c>
      <c r="AJ627" s="19">
        <v>0</v>
      </c>
      <c r="AK627" s="19">
        <v>0</v>
      </c>
      <c r="AL627" s="19">
        <v>0</v>
      </c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>
        <v>0</v>
      </c>
      <c r="BB627" s="19">
        <v>0</v>
      </c>
      <c r="BC627" s="19"/>
      <c r="BD627" s="19"/>
      <c r="BE627" s="19"/>
      <c r="BF627" s="19"/>
      <c r="BG627" s="16">
        <f t="shared" si="36"/>
        <v>0</v>
      </c>
      <c r="BH627" s="16">
        <f t="shared" si="36"/>
        <v>0</v>
      </c>
      <c r="BI627" s="132">
        <f t="shared" si="37"/>
        <v>0</v>
      </c>
      <c r="BJ627" s="132">
        <f t="shared" si="38"/>
        <v>0</v>
      </c>
      <c r="BK627" s="105">
        <f t="shared" si="39"/>
        <v>0</v>
      </c>
      <c r="BL627" s="106"/>
      <c r="BM627" s="105"/>
      <c r="BN627" s="106"/>
    </row>
    <row r="628" spans="1:66" ht="31.5" x14ac:dyDescent="0.3">
      <c r="A628" s="26">
        <v>79.534700000000001</v>
      </c>
      <c r="B628" s="107" t="s">
        <v>1632</v>
      </c>
      <c r="C628" s="19"/>
      <c r="D628" s="19"/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 t="s">
        <v>73</v>
      </c>
      <c r="N628" s="19" t="s">
        <v>73</v>
      </c>
      <c r="O628" s="19"/>
      <c r="P628" s="19"/>
      <c r="Q628" s="108">
        <v>0</v>
      </c>
      <c r="R628" s="108">
        <v>0</v>
      </c>
      <c r="S628" s="19">
        <v>0</v>
      </c>
      <c r="T628" s="19">
        <v>0</v>
      </c>
      <c r="U628" s="19"/>
      <c r="V628" s="19"/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>
        <v>0</v>
      </c>
      <c r="AE628" s="19">
        <v>0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>
        <v>0</v>
      </c>
      <c r="BB628" s="19">
        <v>0</v>
      </c>
      <c r="BC628" s="19"/>
      <c r="BD628" s="19"/>
      <c r="BE628" s="19"/>
      <c r="BF628" s="19"/>
      <c r="BG628" s="16">
        <f t="shared" si="36"/>
        <v>0</v>
      </c>
      <c r="BH628" s="16">
        <f t="shared" si="36"/>
        <v>0</v>
      </c>
      <c r="BI628" s="132">
        <f t="shared" si="37"/>
        <v>0</v>
      </c>
      <c r="BJ628" s="132">
        <f t="shared" si="38"/>
        <v>0</v>
      </c>
      <c r="BK628" s="105">
        <f t="shared" si="39"/>
        <v>0</v>
      </c>
      <c r="BL628" s="106"/>
      <c r="BM628" s="105"/>
      <c r="BN628" s="106"/>
    </row>
    <row r="629" spans="1:66" ht="31.5" x14ac:dyDescent="0.3">
      <c r="A629" s="26">
        <v>79.561700000000002</v>
      </c>
      <c r="B629" s="107" t="s">
        <v>1633</v>
      </c>
      <c r="C629" s="19"/>
      <c r="D629" s="19"/>
      <c r="E629" s="19">
        <v>0</v>
      </c>
      <c r="F629" s="19">
        <v>0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19"/>
      <c r="P629" s="19"/>
      <c r="Q629" s="108">
        <v>0</v>
      </c>
      <c r="R629" s="108">
        <v>0</v>
      </c>
      <c r="S629" s="19">
        <v>0</v>
      </c>
      <c r="T629" s="19">
        <v>0</v>
      </c>
      <c r="U629" s="19"/>
      <c r="V629" s="19"/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0</v>
      </c>
      <c r="AE629" s="19">
        <v>0</v>
      </c>
      <c r="AF629" s="19">
        <v>0</v>
      </c>
      <c r="AG629" s="19">
        <v>0</v>
      </c>
      <c r="AH629" s="19">
        <v>0</v>
      </c>
      <c r="AI629" s="19">
        <v>0</v>
      </c>
      <c r="AJ629" s="19">
        <v>0</v>
      </c>
      <c r="AK629" s="19">
        <v>0</v>
      </c>
      <c r="AL629" s="19">
        <v>0</v>
      </c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>
        <v>0</v>
      </c>
      <c r="BB629" s="19">
        <v>0</v>
      </c>
      <c r="BC629" s="19"/>
      <c r="BD629" s="19"/>
      <c r="BE629" s="19"/>
      <c r="BF629" s="19"/>
      <c r="BG629" s="16">
        <f t="shared" si="36"/>
        <v>0</v>
      </c>
      <c r="BH629" s="16">
        <f t="shared" si="36"/>
        <v>0</v>
      </c>
      <c r="BI629" s="132">
        <f t="shared" si="37"/>
        <v>0</v>
      </c>
      <c r="BJ629" s="132">
        <f t="shared" si="38"/>
        <v>0</v>
      </c>
      <c r="BK629" s="105">
        <f t="shared" si="39"/>
        <v>0</v>
      </c>
      <c r="BL629" s="106"/>
      <c r="BM629" s="105"/>
      <c r="BN629" s="106"/>
    </row>
    <row r="630" spans="1:66" x14ac:dyDescent="0.3">
      <c r="A630" s="26">
        <v>79.571700000000007</v>
      </c>
      <c r="B630" s="107" t="s">
        <v>1634</v>
      </c>
      <c r="C630" s="19"/>
      <c r="D630" s="19"/>
      <c r="E630" s="19">
        <v>0</v>
      </c>
      <c r="F630" s="19">
        <v>0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19"/>
      <c r="P630" s="19"/>
      <c r="Q630" s="108">
        <v>0</v>
      </c>
      <c r="R630" s="108">
        <v>0</v>
      </c>
      <c r="S630" s="19">
        <v>0</v>
      </c>
      <c r="T630" s="19">
        <v>0</v>
      </c>
      <c r="U630" s="19"/>
      <c r="V630" s="19"/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0</v>
      </c>
      <c r="AE630" s="19">
        <v>0</v>
      </c>
      <c r="AF630" s="19">
        <v>0</v>
      </c>
      <c r="AG630" s="19">
        <v>0</v>
      </c>
      <c r="AH630" s="19">
        <v>0</v>
      </c>
      <c r="AI630" s="19">
        <v>0</v>
      </c>
      <c r="AJ630" s="19">
        <v>0</v>
      </c>
      <c r="AK630" s="19">
        <v>0</v>
      </c>
      <c r="AL630" s="19">
        <v>0</v>
      </c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>
        <v>0</v>
      </c>
      <c r="BB630" s="19">
        <v>0</v>
      </c>
      <c r="BC630" s="19"/>
      <c r="BD630" s="19"/>
      <c r="BE630" s="19"/>
      <c r="BF630" s="19"/>
      <c r="BG630" s="16">
        <f t="shared" si="36"/>
        <v>0</v>
      </c>
      <c r="BH630" s="16">
        <f t="shared" si="36"/>
        <v>0</v>
      </c>
      <c r="BI630" s="132">
        <f t="shared" si="37"/>
        <v>0</v>
      </c>
      <c r="BJ630" s="132">
        <f t="shared" si="38"/>
        <v>0</v>
      </c>
      <c r="BK630" s="105">
        <f t="shared" si="39"/>
        <v>0</v>
      </c>
      <c r="BL630" s="106"/>
      <c r="BM630" s="105"/>
      <c r="BN630" s="106"/>
    </row>
    <row r="631" spans="1:66" x14ac:dyDescent="0.3">
      <c r="A631" s="26">
        <v>79.572699999999998</v>
      </c>
      <c r="B631" s="107" t="s">
        <v>1635</v>
      </c>
      <c r="C631" s="19"/>
      <c r="D631" s="19"/>
      <c r="E631" s="19">
        <v>0</v>
      </c>
      <c r="F631" s="19">
        <v>0</v>
      </c>
      <c r="G631" s="19">
        <v>108491</v>
      </c>
      <c r="H631" s="19">
        <v>0</v>
      </c>
      <c r="I631" s="19">
        <v>108491</v>
      </c>
      <c r="J631" s="19">
        <v>0</v>
      </c>
      <c r="K631" s="19">
        <v>0</v>
      </c>
      <c r="L631" s="19">
        <v>0</v>
      </c>
      <c r="M631" s="20">
        <v>104674.78</v>
      </c>
      <c r="N631" s="21">
        <v>0</v>
      </c>
      <c r="O631" s="19"/>
      <c r="P631" s="19"/>
      <c r="Q631" s="108">
        <v>0</v>
      </c>
      <c r="R631" s="108">
        <v>0</v>
      </c>
      <c r="S631" s="20">
        <v>310137.86</v>
      </c>
      <c r="T631" s="24">
        <v>0</v>
      </c>
      <c r="U631" s="19"/>
      <c r="V631" s="19"/>
      <c r="W631" s="19">
        <v>0</v>
      </c>
      <c r="X631" s="19">
        <v>0</v>
      </c>
      <c r="Y631" s="19">
        <v>0</v>
      </c>
      <c r="Z631" s="19">
        <v>0</v>
      </c>
      <c r="AA631" s="19">
        <v>0</v>
      </c>
      <c r="AB631" s="19">
        <v>0</v>
      </c>
      <c r="AC631" s="20">
        <v>6578.81</v>
      </c>
      <c r="AD631" s="21">
        <v>0</v>
      </c>
      <c r="AE631" s="19">
        <v>96212</v>
      </c>
      <c r="AF631" s="19">
        <v>0</v>
      </c>
      <c r="AG631" s="20">
        <v>31246</v>
      </c>
      <c r="AH631" s="21">
        <v>0</v>
      </c>
      <c r="AI631" s="19">
        <v>0</v>
      </c>
      <c r="AJ631" s="19">
        <v>0</v>
      </c>
      <c r="AK631" s="20">
        <v>56524.4</v>
      </c>
      <c r="AL631" s="21">
        <v>0</v>
      </c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>
        <v>0</v>
      </c>
      <c r="BB631" s="19">
        <v>0</v>
      </c>
      <c r="BC631" s="19"/>
      <c r="BD631" s="19"/>
      <c r="BE631" s="19"/>
      <c r="BF631" s="19"/>
      <c r="BG631" s="16">
        <f t="shared" si="36"/>
        <v>822355.85000000009</v>
      </c>
      <c r="BH631" s="16">
        <f t="shared" si="36"/>
        <v>0</v>
      </c>
      <c r="BI631" s="132">
        <f t="shared" si="37"/>
        <v>822355.85000000009</v>
      </c>
      <c r="BJ631" s="132">
        <f t="shared" si="38"/>
        <v>0</v>
      </c>
      <c r="BK631" s="105">
        <f t="shared" si="39"/>
        <v>0</v>
      </c>
      <c r="BL631" s="106"/>
      <c r="BM631" s="105"/>
      <c r="BN631" s="106"/>
    </row>
    <row r="632" spans="1:66" x14ac:dyDescent="0.3">
      <c r="A632" s="26">
        <v>79.573699999999988</v>
      </c>
      <c r="B632" s="107" t="s">
        <v>1636</v>
      </c>
      <c r="C632" s="19"/>
      <c r="D632" s="19"/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>
        <v>0</v>
      </c>
      <c r="N632" s="19">
        <v>0</v>
      </c>
      <c r="O632" s="19"/>
      <c r="P632" s="19"/>
      <c r="Q632" s="108">
        <v>0</v>
      </c>
      <c r="R632" s="108">
        <v>0</v>
      </c>
      <c r="S632" s="19">
        <v>0</v>
      </c>
      <c r="T632" s="19">
        <v>0</v>
      </c>
      <c r="U632" s="19"/>
      <c r="V632" s="19"/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>
        <v>0</v>
      </c>
      <c r="AE632" s="19">
        <v>0</v>
      </c>
      <c r="AF632" s="19">
        <v>0</v>
      </c>
      <c r="AG632" s="19">
        <v>0</v>
      </c>
      <c r="AH632" s="19">
        <v>0</v>
      </c>
      <c r="AI632" s="19">
        <v>0</v>
      </c>
      <c r="AJ632" s="19">
        <v>0</v>
      </c>
      <c r="AK632" s="19">
        <v>0</v>
      </c>
      <c r="AL632" s="19">
        <v>0</v>
      </c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>
        <v>0</v>
      </c>
      <c r="BB632" s="19">
        <v>0</v>
      </c>
      <c r="BC632" s="19"/>
      <c r="BD632" s="19"/>
      <c r="BE632" s="19"/>
      <c r="BF632" s="19"/>
      <c r="BG632" s="16">
        <f t="shared" si="36"/>
        <v>0</v>
      </c>
      <c r="BH632" s="16">
        <f t="shared" si="36"/>
        <v>0</v>
      </c>
      <c r="BI632" s="132">
        <f t="shared" si="37"/>
        <v>0</v>
      </c>
      <c r="BJ632" s="132">
        <f t="shared" si="38"/>
        <v>0</v>
      </c>
      <c r="BK632" s="105">
        <f t="shared" si="39"/>
        <v>0</v>
      </c>
      <c r="BL632" s="106"/>
      <c r="BM632" s="105"/>
      <c r="BN632" s="106"/>
    </row>
    <row r="633" spans="1:66" ht="31.5" x14ac:dyDescent="0.3">
      <c r="A633" s="26">
        <v>80.108699999999999</v>
      </c>
      <c r="B633" s="107" t="s">
        <v>1637</v>
      </c>
      <c r="C633" s="19"/>
      <c r="D633" s="19"/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0</v>
      </c>
      <c r="O633" s="19"/>
      <c r="P633" s="19"/>
      <c r="Q633" s="108">
        <v>0</v>
      </c>
      <c r="R633" s="108">
        <v>0</v>
      </c>
      <c r="S633" s="19">
        <v>0</v>
      </c>
      <c r="T633" s="19">
        <v>0</v>
      </c>
      <c r="U633" s="19"/>
      <c r="V633" s="19"/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>
        <v>0</v>
      </c>
      <c r="AE633" s="19">
        <v>0</v>
      </c>
      <c r="AF633" s="19">
        <v>0</v>
      </c>
      <c r="AG633" s="19">
        <v>0</v>
      </c>
      <c r="AH633" s="19">
        <v>0</v>
      </c>
      <c r="AI633" s="19">
        <v>0</v>
      </c>
      <c r="AJ633" s="19">
        <v>0</v>
      </c>
      <c r="AK633" s="19">
        <v>0</v>
      </c>
      <c r="AL633" s="19">
        <v>0</v>
      </c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>
        <v>0</v>
      </c>
      <c r="BB633" s="19">
        <v>0</v>
      </c>
      <c r="BC633" s="19"/>
      <c r="BD633" s="19"/>
      <c r="BE633" s="19"/>
      <c r="BF633" s="19"/>
      <c r="BG633" s="16">
        <f t="shared" si="36"/>
        <v>0</v>
      </c>
      <c r="BH633" s="16">
        <f t="shared" si="36"/>
        <v>0</v>
      </c>
      <c r="BI633" s="138">
        <f t="shared" si="37"/>
        <v>0</v>
      </c>
      <c r="BJ633" s="138">
        <f t="shared" si="38"/>
        <v>0</v>
      </c>
      <c r="BK633" s="105">
        <f t="shared" si="39"/>
        <v>0</v>
      </c>
      <c r="BL633" s="106"/>
      <c r="BM633" s="105"/>
      <c r="BN633" s="106"/>
    </row>
    <row r="634" spans="1:66" ht="31.5" x14ac:dyDescent="0.3">
      <c r="A634" s="26">
        <v>80.109700000000004</v>
      </c>
      <c r="B634" s="107" t="s">
        <v>1638</v>
      </c>
      <c r="C634" s="19"/>
      <c r="D634" s="19"/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>
        <v>0</v>
      </c>
      <c r="N634" s="19">
        <v>0</v>
      </c>
      <c r="O634" s="19"/>
      <c r="P634" s="19"/>
      <c r="Q634" s="108">
        <v>0</v>
      </c>
      <c r="R634" s="108">
        <v>0</v>
      </c>
      <c r="S634" s="19">
        <v>0</v>
      </c>
      <c r="T634" s="19">
        <v>0</v>
      </c>
      <c r="U634" s="19"/>
      <c r="V634" s="19"/>
      <c r="W634" s="19">
        <v>0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>
        <v>0</v>
      </c>
      <c r="AE634" s="19">
        <v>0</v>
      </c>
      <c r="AF634" s="19">
        <v>0</v>
      </c>
      <c r="AG634" s="19">
        <v>0</v>
      </c>
      <c r="AH634" s="19">
        <v>0</v>
      </c>
      <c r="AI634" s="19">
        <v>0</v>
      </c>
      <c r="AJ634" s="19">
        <v>0</v>
      </c>
      <c r="AK634" s="19">
        <v>0</v>
      </c>
      <c r="AL634" s="19">
        <v>0</v>
      </c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>
        <v>0</v>
      </c>
      <c r="BB634" s="19">
        <v>0</v>
      </c>
      <c r="BC634" s="19"/>
      <c r="BD634" s="19"/>
      <c r="BE634" s="19"/>
      <c r="BF634" s="19"/>
      <c r="BG634" s="16">
        <f t="shared" si="36"/>
        <v>0</v>
      </c>
      <c r="BH634" s="16">
        <f t="shared" si="36"/>
        <v>0</v>
      </c>
      <c r="BI634" s="138">
        <f t="shared" si="37"/>
        <v>0</v>
      </c>
      <c r="BJ634" s="138">
        <f t="shared" si="38"/>
        <v>0</v>
      </c>
      <c r="BK634" s="105">
        <f t="shared" si="39"/>
        <v>0</v>
      </c>
      <c r="BL634" s="106"/>
      <c r="BM634" s="105"/>
      <c r="BN634" s="106"/>
    </row>
    <row r="635" spans="1:66" ht="31.5" x14ac:dyDescent="0.3">
      <c r="A635" s="26">
        <v>80.110699999999994</v>
      </c>
      <c r="B635" s="107" t="s">
        <v>1639</v>
      </c>
      <c r="C635" s="19"/>
      <c r="D635" s="19"/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>
        <v>0</v>
      </c>
      <c r="N635" s="19">
        <v>0</v>
      </c>
      <c r="O635" s="19"/>
      <c r="P635" s="19"/>
      <c r="Q635" s="108">
        <v>0</v>
      </c>
      <c r="R635" s="108">
        <v>0</v>
      </c>
      <c r="S635" s="19">
        <v>0</v>
      </c>
      <c r="T635" s="19">
        <v>0</v>
      </c>
      <c r="U635" s="19"/>
      <c r="V635" s="19"/>
      <c r="W635" s="19">
        <v>0</v>
      </c>
      <c r="X635" s="19">
        <v>0</v>
      </c>
      <c r="Y635" s="19">
        <v>0</v>
      </c>
      <c r="Z635" s="19">
        <v>0</v>
      </c>
      <c r="AA635" s="19">
        <v>0</v>
      </c>
      <c r="AB635" s="19">
        <v>0</v>
      </c>
      <c r="AC635" s="19">
        <v>0</v>
      </c>
      <c r="AD635" s="19">
        <v>0</v>
      </c>
      <c r="AE635" s="19">
        <v>0</v>
      </c>
      <c r="AF635" s="19">
        <v>0</v>
      </c>
      <c r="AG635" s="19">
        <v>0</v>
      </c>
      <c r="AH635" s="19">
        <v>0</v>
      </c>
      <c r="AI635" s="19">
        <v>0</v>
      </c>
      <c r="AJ635" s="19">
        <v>0</v>
      </c>
      <c r="AK635" s="19">
        <v>0</v>
      </c>
      <c r="AL635" s="19">
        <v>0</v>
      </c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>
        <v>0</v>
      </c>
      <c r="BB635" s="19">
        <v>0</v>
      </c>
      <c r="BC635" s="19"/>
      <c r="BD635" s="19"/>
      <c r="BE635" s="19"/>
      <c r="BF635" s="19"/>
      <c r="BG635" s="16">
        <f t="shared" si="36"/>
        <v>0</v>
      </c>
      <c r="BH635" s="16">
        <f t="shared" si="36"/>
        <v>0</v>
      </c>
      <c r="BI635" s="138">
        <f t="shared" si="37"/>
        <v>0</v>
      </c>
      <c r="BJ635" s="138">
        <f t="shared" si="38"/>
        <v>0</v>
      </c>
      <c r="BK635" s="105">
        <f t="shared" si="39"/>
        <v>0</v>
      </c>
      <c r="BL635" s="106"/>
      <c r="BM635" s="105"/>
      <c r="BN635" s="106"/>
    </row>
    <row r="636" spans="1:66" ht="47.25" x14ac:dyDescent="0.3">
      <c r="A636" s="26">
        <v>80.111699999999999</v>
      </c>
      <c r="B636" s="107" t="s">
        <v>1640</v>
      </c>
      <c r="C636" s="19"/>
      <c r="D636" s="19"/>
      <c r="E636" s="19">
        <v>0</v>
      </c>
      <c r="F636" s="19">
        <v>0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/>
      <c r="P636" s="19"/>
      <c r="Q636" s="108">
        <v>0</v>
      </c>
      <c r="R636" s="108">
        <v>0</v>
      </c>
      <c r="S636" s="19">
        <v>0</v>
      </c>
      <c r="T636" s="19">
        <v>0</v>
      </c>
      <c r="U636" s="19"/>
      <c r="V636" s="19"/>
      <c r="W636" s="19">
        <v>0</v>
      </c>
      <c r="X636" s="19">
        <v>0</v>
      </c>
      <c r="Y636" s="19">
        <v>0</v>
      </c>
      <c r="Z636" s="19">
        <v>0</v>
      </c>
      <c r="AA636" s="19">
        <v>0</v>
      </c>
      <c r="AB636" s="19">
        <v>0</v>
      </c>
      <c r="AC636" s="19">
        <v>0</v>
      </c>
      <c r="AD636" s="19">
        <v>0</v>
      </c>
      <c r="AE636" s="19">
        <v>0</v>
      </c>
      <c r="AF636" s="19">
        <v>0</v>
      </c>
      <c r="AG636" s="19">
        <v>0</v>
      </c>
      <c r="AH636" s="19">
        <v>0</v>
      </c>
      <c r="AI636" s="19">
        <v>0</v>
      </c>
      <c r="AJ636" s="19">
        <v>0</v>
      </c>
      <c r="AK636" s="19">
        <v>0</v>
      </c>
      <c r="AL636" s="19">
        <v>0</v>
      </c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>
        <v>0</v>
      </c>
      <c r="BB636" s="19">
        <v>0</v>
      </c>
      <c r="BC636" s="19"/>
      <c r="BD636" s="19"/>
      <c r="BE636" s="19"/>
      <c r="BF636" s="19"/>
      <c r="BG636" s="16">
        <f t="shared" si="36"/>
        <v>0</v>
      </c>
      <c r="BH636" s="16">
        <f t="shared" si="36"/>
        <v>0</v>
      </c>
      <c r="BI636" s="138">
        <f t="shared" si="37"/>
        <v>0</v>
      </c>
      <c r="BJ636" s="138">
        <f t="shared" si="38"/>
        <v>0</v>
      </c>
      <c r="BK636" s="105">
        <f t="shared" si="39"/>
        <v>0</v>
      </c>
      <c r="BL636" s="106"/>
      <c r="BM636" s="105"/>
      <c r="BN636" s="106"/>
    </row>
    <row r="637" spans="1:66" ht="47.25" x14ac:dyDescent="0.3">
      <c r="A637" s="26">
        <v>80.112700000000004</v>
      </c>
      <c r="B637" s="107" t="s">
        <v>1641</v>
      </c>
      <c r="C637" s="19"/>
      <c r="D637" s="19"/>
      <c r="E637" s="19">
        <v>0</v>
      </c>
      <c r="F637" s="19">
        <v>0</v>
      </c>
      <c r="G637" s="19">
        <v>0</v>
      </c>
      <c r="H637" s="19">
        <v>0</v>
      </c>
      <c r="I637" s="19">
        <v>0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/>
      <c r="P637" s="19"/>
      <c r="Q637" s="108">
        <v>0</v>
      </c>
      <c r="R637" s="108">
        <v>0</v>
      </c>
      <c r="S637" s="19">
        <v>0</v>
      </c>
      <c r="T637" s="19">
        <v>0</v>
      </c>
      <c r="U637" s="19"/>
      <c r="V637" s="19"/>
      <c r="W637" s="19">
        <v>0</v>
      </c>
      <c r="X637" s="19">
        <v>0</v>
      </c>
      <c r="Y637" s="19">
        <v>0</v>
      </c>
      <c r="Z637" s="19">
        <v>0</v>
      </c>
      <c r="AA637" s="19">
        <v>0</v>
      </c>
      <c r="AB637" s="19">
        <v>0</v>
      </c>
      <c r="AC637" s="19">
        <v>0</v>
      </c>
      <c r="AD637" s="19">
        <v>0</v>
      </c>
      <c r="AE637" s="19">
        <v>0</v>
      </c>
      <c r="AF637" s="19">
        <v>0</v>
      </c>
      <c r="AG637" s="19">
        <v>0</v>
      </c>
      <c r="AH637" s="19">
        <v>0</v>
      </c>
      <c r="AI637" s="19">
        <v>0</v>
      </c>
      <c r="AJ637" s="19">
        <v>0</v>
      </c>
      <c r="AK637" s="19">
        <v>0</v>
      </c>
      <c r="AL637" s="19">
        <v>0</v>
      </c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>
        <v>114817933</v>
      </c>
      <c r="BB637" s="19">
        <v>0</v>
      </c>
      <c r="BC637" s="19"/>
      <c r="BD637" s="19"/>
      <c r="BE637" s="19"/>
      <c r="BF637" s="19"/>
      <c r="BG637" s="16">
        <f t="shared" si="36"/>
        <v>114817933</v>
      </c>
      <c r="BH637" s="16">
        <f t="shared" si="36"/>
        <v>0</v>
      </c>
      <c r="BI637" s="138">
        <f t="shared" si="37"/>
        <v>114817933</v>
      </c>
      <c r="BJ637" s="138">
        <f t="shared" si="38"/>
        <v>0</v>
      </c>
      <c r="BK637" s="105">
        <f t="shared" si="39"/>
        <v>0</v>
      </c>
      <c r="BL637" s="106"/>
      <c r="BM637" s="105"/>
      <c r="BN637" s="106"/>
    </row>
    <row r="638" spans="1:66" ht="31.5" x14ac:dyDescent="0.3">
      <c r="A638" s="26">
        <v>80.113699999999994</v>
      </c>
      <c r="B638" s="107" t="s">
        <v>1642</v>
      </c>
      <c r="C638" s="19"/>
      <c r="D638" s="19"/>
      <c r="E638" s="19">
        <v>0</v>
      </c>
      <c r="F638" s="19">
        <v>0</v>
      </c>
      <c r="G638" s="19">
        <v>0</v>
      </c>
      <c r="H638" s="19">
        <v>0</v>
      </c>
      <c r="I638" s="19">
        <v>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/>
      <c r="P638" s="19"/>
      <c r="Q638" s="108">
        <v>0</v>
      </c>
      <c r="R638" s="108">
        <v>0</v>
      </c>
      <c r="S638" s="19">
        <v>0</v>
      </c>
      <c r="T638" s="19">
        <v>0</v>
      </c>
      <c r="U638" s="19"/>
      <c r="V638" s="19"/>
      <c r="W638" s="19">
        <v>0</v>
      </c>
      <c r="X638" s="19">
        <v>0</v>
      </c>
      <c r="Y638" s="19">
        <v>0</v>
      </c>
      <c r="Z638" s="19">
        <v>0</v>
      </c>
      <c r="AA638" s="19">
        <v>0</v>
      </c>
      <c r="AB638" s="19">
        <v>0</v>
      </c>
      <c r="AC638" s="19">
        <v>0</v>
      </c>
      <c r="AD638" s="19">
        <v>0</v>
      </c>
      <c r="AE638" s="19">
        <v>0</v>
      </c>
      <c r="AF638" s="19">
        <v>0</v>
      </c>
      <c r="AG638" s="19">
        <v>0</v>
      </c>
      <c r="AH638" s="19">
        <v>0</v>
      </c>
      <c r="AI638" s="19">
        <v>0</v>
      </c>
      <c r="AJ638" s="19">
        <v>0</v>
      </c>
      <c r="AK638" s="19">
        <v>0</v>
      </c>
      <c r="AL638" s="19">
        <v>0</v>
      </c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>
        <v>1160714</v>
      </c>
      <c r="BB638" s="19">
        <v>0</v>
      </c>
      <c r="BC638" s="19"/>
      <c r="BD638" s="19"/>
      <c r="BE638" s="19"/>
      <c r="BF638" s="19"/>
      <c r="BG638" s="16">
        <f t="shared" si="36"/>
        <v>1160714</v>
      </c>
      <c r="BH638" s="16">
        <f t="shared" si="36"/>
        <v>0</v>
      </c>
      <c r="BI638" s="138">
        <f t="shared" si="37"/>
        <v>1160714</v>
      </c>
      <c r="BJ638" s="138">
        <f t="shared" si="38"/>
        <v>0</v>
      </c>
      <c r="BK638" s="105">
        <f t="shared" si="39"/>
        <v>0</v>
      </c>
      <c r="BL638" s="106"/>
      <c r="BM638" s="105"/>
      <c r="BN638" s="106"/>
    </row>
    <row r="639" spans="1:66" ht="31.5" x14ac:dyDescent="0.3">
      <c r="A639" s="26">
        <v>80.114699999999999</v>
      </c>
      <c r="B639" s="107" t="s">
        <v>1643</v>
      </c>
      <c r="C639" s="19"/>
      <c r="D639" s="19"/>
      <c r="E639" s="19">
        <v>0</v>
      </c>
      <c r="F639" s="19">
        <v>0</v>
      </c>
      <c r="G639" s="19">
        <v>0</v>
      </c>
      <c r="H639" s="19">
        <v>0</v>
      </c>
      <c r="I639" s="19">
        <v>0</v>
      </c>
      <c r="J639" s="19">
        <v>0</v>
      </c>
      <c r="K639" s="19">
        <v>0</v>
      </c>
      <c r="L639" s="19">
        <v>0</v>
      </c>
      <c r="M639" s="19">
        <v>0</v>
      </c>
      <c r="N639" s="19">
        <v>0</v>
      </c>
      <c r="O639" s="19"/>
      <c r="P639" s="19"/>
      <c r="Q639" s="108">
        <v>0</v>
      </c>
      <c r="R639" s="108">
        <v>0</v>
      </c>
      <c r="S639" s="19">
        <v>0</v>
      </c>
      <c r="T639" s="19">
        <v>0</v>
      </c>
      <c r="U639" s="19"/>
      <c r="V639" s="19"/>
      <c r="W639" s="19">
        <v>0</v>
      </c>
      <c r="X639" s="19">
        <v>0</v>
      </c>
      <c r="Y639" s="19">
        <v>0</v>
      </c>
      <c r="Z639" s="19">
        <v>0</v>
      </c>
      <c r="AA639" s="19">
        <v>0</v>
      </c>
      <c r="AB639" s="19">
        <v>0</v>
      </c>
      <c r="AC639" s="19">
        <v>0</v>
      </c>
      <c r="AD639" s="19">
        <v>0</v>
      </c>
      <c r="AE639" s="19">
        <v>0</v>
      </c>
      <c r="AF639" s="19">
        <v>0</v>
      </c>
      <c r="AG639" s="19">
        <v>0</v>
      </c>
      <c r="AH639" s="19">
        <v>0</v>
      </c>
      <c r="AI639" s="19">
        <v>0</v>
      </c>
      <c r="AJ639" s="19">
        <v>0</v>
      </c>
      <c r="AK639" s="19">
        <v>0</v>
      </c>
      <c r="AL639" s="19">
        <v>0</v>
      </c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>
        <v>10591735</v>
      </c>
      <c r="BB639" s="19">
        <v>0</v>
      </c>
      <c r="BC639" s="19"/>
      <c r="BD639" s="19"/>
      <c r="BE639" s="19"/>
      <c r="BF639" s="19"/>
      <c r="BG639" s="16">
        <f t="shared" si="36"/>
        <v>10591735</v>
      </c>
      <c r="BH639" s="16">
        <f t="shared" si="36"/>
        <v>0</v>
      </c>
      <c r="BI639" s="138">
        <f t="shared" si="37"/>
        <v>10591735</v>
      </c>
      <c r="BJ639" s="138">
        <f t="shared" si="38"/>
        <v>0</v>
      </c>
      <c r="BK639" s="105">
        <f t="shared" si="39"/>
        <v>0</v>
      </c>
      <c r="BL639" s="106"/>
      <c r="BM639" s="105"/>
      <c r="BN639" s="106"/>
    </row>
    <row r="640" spans="1:66" ht="31.5" x14ac:dyDescent="0.3">
      <c r="A640" s="26">
        <v>80.115700000000004</v>
      </c>
      <c r="B640" s="107" t="s">
        <v>1644</v>
      </c>
      <c r="C640" s="19"/>
      <c r="D640" s="19"/>
      <c r="E640" s="19">
        <v>0</v>
      </c>
      <c r="F640" s="19">
        <v>0</v>
      </c>
      <c r="G640" s="19">
        <v>0</v>
      </c>
      <c r="H640" s="19">
        <v>0</v>
      </c>
      <c r="I640" s="19">
        <v>0</v>
      </c>
      <c r="J640" s="19">
        <v>0</v>
      </c>
      <c r="K640" s="19">
        <v>0</v>
      </c>
      <c r="L640" s="19">
        <v>0</v>
      </c>
      <c r="M640" s="19">
        <v>0</v>
      </c>
      <c r="N640" s="19">
        <v>0</v>
      </c>
      <c r="O640" s="19"/>
      <c r="P640" s="19"/>
      <c r="Q640" s="108">
        <v>0</v>
      </c>
      <c r="R640" s="108">
        <v>0</v>
      </c>
      <c r="S640" s="19">
        <v>0</v>
      </c>
      <c r="T640" s="19">
        <v>0</v>
      </c>
      <c r="U640" s="19"/>
      <c r="V640" s="19"/>
      <c r="W640" s="19">
        <v>0</v>
      </c>
      <c r="X640" s="19">
        <v>0</v>
      </c>
      <c r="Y640" s="19">
        <v>0</v>
      </c>
      <c r="Z640" s="19">
        <v>0</v>
      </c>
      <c r="AA640" s="19">
        <v>0</v>
      </c>
      <c r="AB640" s="19">
        <v>0</v>
      </c>
      <c r="AC640" s="19">
        <v>0</v>
      </c>
      <c r="AD640" s="19">
        <v>0</v>
      </c>
      <c r="AE640" s="19">
        <v>0</v>
      </c>
      <c r="AF640" s="19">
        <v>0</v>
      </c>
      <c r="AG640" s="19">
        <v>0</v>
      </c>
      <c r="AH640" s="19">
        <v>0</v>
      </c>
      <c r="AI640" s="19">
        <v>0</v>
      </c>
      <c r="AJ640" s="19">
        <v>0</v>
      </c>
      <c r="AK640" s="19">
        <v>0</v>
      </c>
      <c r="AL640" s="19">
        <v>0</v>
      </c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>
        <v>27776650</v>
      </c>
      <c r="BB640" s="19">
        <v>0</v>
      </c>
      <c r="BC640" s="19"/>
      <c r="BD640" s="19"/>
      <c r="BE640" s="19"/>
      <c r="BF640" s="19"/>
      <c r="BG640" s="16">
        <f t="shared" si="36"/>
        <v>27776650</v>
      </c>
      <c r="BH640" s="16">
        <f t="shared" si="36"/>
        <v>0</v>
      </c>
      <c r="BI640" s="138">
        <f t="shared" si="37"/>
        <v>27776650</v>
      </c>
      <c r="BJ640" s="138">
        <f t="shared" si="38"/>
        <v>0</v>
      </c>
      <c r="BK640" s="105">
        <f t="shared" si="39"/>
        <v>0</v>
      </c>
      <c r="BL640" s="106"/>
      <c r="BM640" s="105"/>
      <c r="BN640" s="106"/>
    </row>
    <row r="641" spans="1:66" ht="47.25" x14ac:dyDescent="0.3">
      <c r="A641" s="26">
        <v>80.116699999999994</v>
      </c>
      <c r="B641" s="107" t="s">
        <v>1645</v>
      </c>
      <c r="C641" s="19"/>
      <c r="D641" s="19"/>
      <c r="E641" s="19">
        <v>0</v>
      </c>
      <c r="F641" s="19">
        <v>0</v>
      </c>
      <c r="G641" s="19">
        <v>0</v>
      </c>
      <c r="H641" s="19">
        <v>0</v>
      </c>
      <c r="I641" s="19">
        <v>0</v>
      </c>
      <c r="J641" s="19">
        <v>0</v>
      </c>
      <c r="K641" s="19">
        <v>0</v>
      </c>
      <c r="L641" s="19">
        <v>0</v>
      </c>
      <c r="M641" s="19">
        <v>0</v>
      </c>
      <c r="N641" s="19">
        <v>0</v>
      </c>
      <c r="O641" s="19"/>
      <c r="P641" s="19"/>
      <c r="Q641" s="108">
        <v>0</v>
      </c>
      <c r="R641" s="108">
        <v>0</v>
      </c>
      <c r="S641" s="19">
        <v>0</v>
      </c>
      <c r="T641" s="19">
        <v>0</v>
      </c>
      <c r="U641" s="19"/>
      <c r="V641" s="19"/>
      <c r="W641" s="19">
        <v>0</v>
      </c>
      <c r="X641" s="19">
        <v>0</v>
      </c>
      <c r="Y641" s="19">
        <v>0</v>
      </c>
      <c r="Z641" s="19">
        <v>0</v>
      </c>
      <c r="AA641" s="19">
        <v>0</v>
      </c>
      <c r="AB641" s="19">
        <v>0</v>
      </c>
      <c r="AC641" s="19">
        <v>0</v>
      </c>
      <c r="AD641" s="19">
        <v>0</v>
      </c>
      <c r="AE641" s="19">
        <v>0</v>
      </c>
      <c r="AF641" s="19">
        <v>0</v>
      </c>
      <c r="AG641" s="19">
        <v>0</v>
      </c>
      <c r="AH641" s="19">
        <v>0</v>
      </c>
      <c r="AI641" s="19">
        <v>0</v>
      </c>
      <c r="AJ641" s="19">
        <v>0</v>
      </c>
      <c r="AK641" s="19">
        <v>0</v>
      </c>
      <c r="AL641" s="19">
        <v>0</v>
      </c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>
        <v>0</v>
      </c>
      <c r="BB641" s="19">
        <v>0</v>
      </c>
      <c r="BC641" s="19"/>
      <c r="BD641" s="19"/>
      <c r="BE641" s="19"/>
      <c r="BF641" s="19"/>
      <c r="BG641" s="16">
        <f t="shared" si="36"/>
        <v>0</v>
      </c>
      <c r="BH641" s="16">
        <f t="shared" si="36"/>
        <v>0</v>
      </c>
      <c r="BI641" s="138">
        <f t="shared" si="37"/>
        <v>0</v>
      </c>
      <c r="BJ641" s="138">
        <f t="shared" si="38"/>
        <v>0</v>
      </c>
      <c r="BK641" s="105">
        <f t="shared" si="39"/>
        <v>0</v>
      </c>
      <c r="BL641" s="106"/>
      <c r="BM641" s="105"/>
      <c r="BN641" s="106"/>
    </row>
    <row r="642" spans="1:66" ht="31.5" x14ac:dyDescent="0.3">
      <c r="A642" s="26">
        <v>80.117699999999999</v>
      </c>
      <c r="B642" s="107" t="s">
        <v>1646</v>
      </c>
      <c r="C642" s="19"/>
      <c r="D642" s="19"/>
      <c r="E642" s="19">
        <v>0</v>
      </c>
      <c r="F642" s="19">
        <v>0</v>
      </c>
      <c r="G642" s="19">
        <v>0</v>
      </c>
      <c r="H642" s="19">
        <v>0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/>
      <c r="P642" s="19"/>
      <c r="Q642" s="108">
        <v>0</v>
      </c>
      <c r="R642" s="108">
        <v>0</v>
      </c>
      <c r="S642" s="19">
        <v>0</v>
      </c>
      <c r="T642" s="19">
        <v>0</v>
      </c>
      <c r="U642" s="19"/>
      <c r="V642" s="19"/>
      <c r="W642" s="19">
        <v>0</v>
      </c>
      <c r="X642" s="19">
        <v>0</v>
      </c>
      <c r="Y642" s="19">
        <v>0</v>
      </c>
      <c r="Z642" s="19">
        <v>0</v>
      </c>
      <c r="AA642" s="19">
        <v>0</v>
      </c>
      <c r="AB642" s="19">
        <v>0</v>
      </c>
      <c r="AC642" s="19">
        <v>0</v>
      </c>
      <c r="AD642" s="19">
        <v>0</v>
      </c>
      <c r="AE642" s="19">
        <v>0</v>
      </c>
      <c r="AF642" s="19">
        <v>0</v>
      </c>
      <c r="AG642" s="19">
        <v>0</v>
      </c>
      <c r="AH642" s="19">
        <v>0</v>
      </c>
      <c r="AI642" s="19">
        <v>0</v>
      </c>
      <c r="AJ642" s="19">
        <v>0</v>
      </c>
      <c r="AK642" s="19">
        <v>0</v>
      </c>
      <c r="AL642" s="19">
        <v>0</v>
      </c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>
        <v>28123341</v>
      </c>
      <c r="BB642" s="19">
        <v>0</v>
      </c>
      <c r="BC642" s="19"/>
      <c r="BD642" s="19"/>
      <c r="BE642" s="19"/>
      <c r="BF642" s="19"/>
      <c r="BG642" s="16">
        <f t="shared" si="36"/>
        <v>28123341</v>
      </c>
      <c r="BH642" s="16">
        <f t="shared" si="36"/>
        <v>0</v>
      </c>
      <c r="BI642" s="138">
        <f t="shared" si="37"/>
        <v>28123341</v>
      </c>
      <c r="BJ642" s="138">
        <f t="shared" si="38"/>
        <v>0</v>
      </c>
      <c r="BK642" s="105">
        <f t="shared" si="39"/>
        <v>0</v>
      </c>
      <c r="BL642" s="106"/>
      <c r="BM642" s="105"/>
      <c r="BN642" s="106"/>
    </row>
    <row r="643" spans="1:66" ht="47.25" x14ac:dyDescent="0.3">
      <c r="A643" s="26">
        <v>80.118700000000004</v>
      </c>
      <c r="B643" s="107" t="s">
        <v>1647</v>
      </c>
      <c r="C643" s="19"/>
      <c r="D643" s="19"/>
      <c r="E643" s="19">
        <v>0</v>
      </c>
      <c r="F643" s="19">
        <v>0</v>
      </c>
      <c r="G643" s="19">
        <v>0</v>
      </c>
      <c r="H643" s="19">
        <v>0</v>
      </c>
      <c r="I643" s="19">
        <v>0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/>
      <c r="P643" s="19"/>
      <c r="Q643" s="108">
        <v>0</v>
      </c>
      <c r="R643" s="108">
        <v>0</v>
      </c>
      <c r="S643" s="19">
        <v>0</v>
      </c>
      <c r="T643" s="19">
        <v>0</v>
      </c>
      <c r="U643" s="19"/>
      <c r="V643" s="19"/>
      <c r="W643" s="19">
        <v>0</v>
      </c>
      <c r="X643" s="19">
        <v>0</v>
      </c>
      <c r="Y643" s="19"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0</v>
      </c>
      <c r="AE643" s="19">
        <v>0</v>
      </c>
      <c r="AF643" s="19">
        <v>0</v>
      </c>
      <c r="AG643" s="19">
        <v>0</v>
      </c>
      <c r="AH643" s="19">
        <v>0</v>
      </c>
      <c r="AI643" s="19">
        <v>0</v>
      </c>
      <c r="AJ643" s="19">
        <v>0</v>
      </c>
      <c r="AK643" s="19">
        <v>0</v>
      </c>
      <c r="AL643" s="19">
        <v>0</v>
      </c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>
        <v>0</v>
      </c>
      <c r="BB643" s="19">
        <v>0</v>
      </c>
      <c r="BC643" s="19"/>
      <c r="BD643" s="19"/>
      <c r="BE643" s="19"/>
      <c r="BF643" s="19"/>
      <c r="BG643" s="16">
        <f t="shared" si="36"/>
        <v>0</v>
      </c>
      <c r="BH643" s="16">
        <f t="shared" si="36"/>
        <v>0</v>
      </c>
      <c r="BI643" s="138">
        <f t="shared" si="37"/>
        <v>0</v>
      </c>
      <c r="BJ643" s="138">
        <f t="shared" si="38"/>
        <v>0</v>
      </c>
      <c r="BK643" s="105">
        <f t="shared" si="39"/>
        <v>0</v>
      </c>
      <c r="BL643" s="106"/>
      <c r="BM643" s="105"/>
      <c r="BN643" s="106"/>
    </row>
    <row r="644" spans="1:66" ht="31.5" x14ac:dyDescent="0.3">
      <c r="A644" s="26">
        <v>80.119699999999995</v>
      </c>
      <c r="B644" s="107" t="s">
        <v>1648</v>
      </c>
      <c r="C644" s="19"/>
      <c r="D644" s="19"/>
      <c r="E644" s="19">
        <v>0</v>
      </c>
      <c r="F644" s="19">
        <v>0</v>
      </c>
      <c r="G644" s="19">
        <v>0</v>
      </c>
      <c r="H644" s="19">
        <v>0</v>
      </c>
      <c r="I644" s="19">
        <v>0</v>
      </c>
      <c r="J644" s="19">
        <v>0</v>
      </c>
      <c r="K644" s="19">
        <v>0</v>
      </c>
      <c r="L644" s="19">
        <v>0</v>
      </c>
      <c r="M644" s="19">
        <v>0</v>
      </c>
      <c r="N644" s="19">
        <v>0</v>
      </c>
      <c r="O644" s="19"/>
      <c r="P644" s="19"/>
      <c r="Q644" s="108">
        <v>0</v>
      </c>
      <c r="R644" s="108">
        <v>0</v>
      </c>
      <c r="S644" s="19">
        <v>0</v>
      </c>
      <c r="T644" s="19">
        <v>0</v>
      </c>
      <c r="U644" s="19"/>
      <c r="V644" s="19"/>
      <c r="W644" s="19">
        <v>0</v>
      </c>
      <c r="X644" s="19">
        <v>0</v>
      </c>
      <c r="Y644" s="19">
        <v>0</v>
      </c>
      <c r="Z644" s="19">
        <v>0</v>
      </c>
      <c r="AA644" s="19">
        <v>0</v>
      </c>
      <c r="AB644" s="19">
        <v>0</v>
      </c>
      <c r="AC644" s="19">
        <v>0</v>
      </c>
      <c r="AD644" s="19">
        <v>0</v>
      </c>
      <c r="AE644" s="19">
        <v>0</v>
      </c>
      <c r="AF644" s="19">
        <v>0</v>
      </c>
      <c r="AG644" s="19">
        <v>0</v>
      </c>
      <c r="AH644" s="19">
        <v>0</v>
      </c>
      <c r="AI644" s="19">
        <v>0</v>
      </c>
      <c r="AJ644" s="19">
        <v>0</v>
      </c>
      <c r="AK644" s="19">
        <v>0</v>
      </c>
      <c r="AL644" s="19">
        <v>0</v>
      </c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>
        <v>0</v>
      </c>
      <c r="BB644" s="19">
        <v>0</v>
      </c>
      <c r="BC644" s="19"/>
      <c r="BD644" s="19"/>
      <c r="BE644" s="19"/>
      <c r="BF644" s="19"/>
      <c r="BG644" s="16">
        <f t="shared" si="36"/>
        <v>0</v>
      </c>
      <c r="BH644" s="16">
        <f t="shared" si="36"/>
        <v>0</v>
      </c>
      <c r="BI644" s="138">
        <f t="shared" si="37"/>
        <v>0</v>
      </c>
      <c r="BJ644" s="138">
        <f t="shared" si="38"/>
        <v>0</v>
      </c>
      <c r="BK644" s="105">
        <f t="shared" si="39"/>
        <v>0</v>
      </c>
      <c r="BL644" s="106"/>
      <c r="BM644" s="105"/>
      <c r="BN644" s="106"/>
    </row>
    <row r="645" spans="1:66" ht="47.25" x14ac:dyDescent="0.3">
      <c r="A645" s="26">
        <v>80.120699999999999</v>
      </c>
      <c r="B645" s="107" t="s">
        <v>1649</v>
      </c>
      <c r="C645" s="19"/>
      <c r="D645" s="19"/>
      <c r="E645" s="19">
        <v>0</v>
      </c>
      <c r="F645" s="19">
        <v>0</v>
      </c>
      <c r="G645" s="19">
        <v>0</v>
      </c>
      <c r="H645" s="19">
        <v>0</v>
      </c>
      <c r="I645" s="19">
        <v>0</v>
      </c>
      <c r="J645" s="19">
        <v>0</v>
      </c>
      <c r="K645" s="19">
        <v>0</v>
      </c>
      <c r="L645" s="19">
        <v>0</v>
      </c>
      <c r="M645" s="19">
        <v>0</v>
      </c>
      <c r="N645" s="19">
        <v>0</v>
      </c>
      <c r="O645" s="19"/>
      <c r="P645" s="19"/>
      <c r="Q645" s="108">
        <v>0</v>
      </c>
      <c r="R645" s="108">
        <v>0</v>
      </c>
      <c r="S645" s="19">
        <v>0</v>
      </c>
      <c r="T645" s="19">
        <v>0</v>
      </c>
      <c r="U645" s="19"/>
      <c r="V645" s="19"/>
      <c r="W645" s="19">
        <v>0</v>
      </c>
      <c r="X645" s="19">
        <v>0</v>
      </c>
      <c r="Y645" s="19">
        <v>0</v>
      </c>
      <c r="Z645" s="19">
        <v>0</v>
      </c>
      <c r="AA645" s="19">
        <v>0</v>
      </c>
      <c r="AB645" s="19">
        <v>0</v>
      </c>
      <c r="AC645" s="19">
        <v>0</v>
      </c>
      <c r="AD645" s="19">
        <v>0</v>
      </c>
      <c r="AE645" s="19">
        <v>0</v>
      </c>
      <c r="AF645" s="19">
        <v>0</v>
      </c>
      <c r="AG645" s="19">
        <v>0</v>
      </c>
      <c r="AH645" s="19">
        <v>0</v>
      </c>
      <c r="AI645" s="19">
        <v>0</v>
      </c>
      <c r="AJ645" s="19">
        <v>0</v>
      </c>
      <c r="AK645" s="19">
        <v>0</v>
      </c>
      <c r="AL645" s="19">
        <v>0</v>
      </c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>
        <v>0</v>
      </c>
      <c r="BB645" s="19">
        <v>0</v>
      </c>
      <c r="BC645" s="19"/>
      <c r="BD645" s="19"/>
      <c r="BE645" s="19"/>
      <c r="BF645" s="19"/>
      <c r="BG645" s="16">
        <f t="shared" si="36"/>
        <v>0</v>
      </c>
      <c r="BH645" s="16">
        <f t="shared" si="36"/>
        <v>0</v>
      </c>
      <c r="BI645" s="138">
        <f t="shared" si="37"/>
        <v>0</v>
      </c>
      <c r="BJ645" s="138">
        <f t="shared" si="38"/>
        <v>0</v>
      </c>
      <c r="BK645" s="105">
        <f t="shared" si="39"/>
        <v>0</v>
      </c>
      <c r="BL645" s="106"/>
      <c r="BM645" s="105"/>
      <c r="BN645" s="106"/>
    </row>
    <row r="646" spans="1:66" ht="31.5" x14ac:dyDescent="0.3">
      <c r="A646" s="26">
        <v>80.121700000000004</v>
      </c>
      <c r="B646" s="107" t="s">
        <v>1650</v>
      </c>
      <c r="C646" s="19"/>
      <c r="D646" s="19"/>
      <c r="E646" s="19">
        <v>0</v>
      </c>
      <c r="F646" s="19">
        <v>0</v>
      </c>
      <c r="G646" s="19">
        <v>0</v>
      </c>
      <c r="H646" s="19">
        <v>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/>
      <c r="P646" s="19"/>
      <c r="Q646" s="108">
        <v>0</v>
      </c>
      <c r="R646" s="108">
        <v>0</v>
      </c>
      <c r="S646" s="19">
        <v>0</v>
      </c>
      <c r="T646" s="19">
        <v>0</v>
      </c>
      <c r="U646" s="19"/>
      <c r="V646" s="19"/>
      <c r="W646" s="19">
        <v>0</v>
      </c>
      <c r="X646" s="19">
        <v>0</v>
      </c>
      <c r="Y646" s="19">
        <v>0</v>
      </c>
      <c r="Z646" s="19">
        <v>0</v>
      </c>
      <c r="AA646" s="19">
        <v>0</v>
      </c>
      <c r="AB646" s="19">
        <v>0</v>
      </c>
      <c r="AC646" s="19">
        <v>0</v>
      </c>
      <c r="AD646" s="19">
        <v>0</v>
      </c>
      <c r="AE646" s="19">
        <v>0</v>
      </c>
      <c r="AF646" s="19">
        <v>0</v>
      </c>
      <c r="AG646" s="19">
        <v>0</v>
      </c>
      <c r="AH646" s="19">
        <v>0</v>
      </c>
      <c r="AI646" s="19">
        <v>0</v>
      </c>
      <c r="AJ646" s="19">
        <v>0</v>
      </c>
      <c r="AK646" s="19">
        <v>0</v>
      </c>
      <c r="AL646" s="19">
        <v>0</v>
      </c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>
        <v>32392617</v>
      </c>
      <c r="BB646" s="19">
        <v>0</v>
      </c>
      <c r="BC646" s="19"/>
      <c r="BD646" s="19"/>
      <c r="BE646" s="19"/>
      <c r="BF646" s="19"/>
      <c r="BG646" s="16">
        <f t="shared" ref="BG646:BH709" si="40">C646+E646+G646+I646+K646+M646+O646+Q646+S646+U646+W646+Y646+AA646+AC646+AE646+AG646+AI646+AK646+AM646+AO646+AQ646+AS646+AU646+AW646+AY646+BA646+BC646+BE646</f>
        <v>32392617</v>
      </c>
      <c r="BH646" s="16">
        <f t="shared" si="40"/>
        <v>0</v>
      </c>
      <c r="BI646" s="138">
        <f t="shared" ref="BI646:BI709" si="41">IF(BG646-BH646&gt;0,BG646-BH646,0)</f>
        <v>32392617</v>
      </c>
      <c r="BJ646" s="138">
        <f t="shared" ref="BJ646:BJ709" si="42">IF(BH646-BG646&gt;0,BH646-BG646,0)</f>
        <v>0</v>
      </c>
      <c r="BK646" s="105">
        <f t="shared" ref="BK646:BK709" si="43">AA646+AB646</f>
        <v>0</v>
      </c>
      <c r="BL646" s="106"/>
      <c r="BM646" s="105"/>
      <c r="BN646" s="106"/>
    </row>
    <row r="647" spans="1:66" ht="47.25" x14ac:dyDescent="0.3">
      <c r="A647" s="26">
        <v>80.122699999999995</v>
      </c>
      <c r="B647" s="107" t="s">
        <v>1651</v>
      </c>
      <c r="C647" s="19"/>
      <c r="D647" s="19"/>
      <c r="E647" s="19">
        <v>0</v>
      </c>
      <c r="F647" s="19">
        <v>0</v>
      </c>
      <c r="G647" s="19">
        <v>0</v>
      </c>
      <c r="H647" s="19">
        <v>0</v>
      </c>
      <c r="I647" s="19">
        <v>0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19"/>
      <c r="P647" s="19"/>
      <c r="Q647" s="108">
        <v>0</v>
      </c>
      <c r="R647" s="108">
        <v>0</v>
      </c>
      <c r="S647" s="19">
        <v>0</v>
      </c>
      <c r="T647" s="19">
        <v>0</v>
      </c>
      <c r="U647" s="19"/>
      <c r="V647" s="19"/>
      <c r="W647" s="19">
        <v>0</v>
      </c>
      <c r="X647" s="19">
        <v>0</v>
      </c>
      <c r="Y647" s="19">
        <v>0</v>
      </c>
      <c r="Z647" s="19">
        <v>0</v>
      </c>
      <c r="AA647" s="19">
        <v>0</v>
      </c>
      <c r="AB647" s="19">
        <v>0</v>
      </c>
      <c r="AC647" s="19">
        <v>0</v>
      </c>
      <c r="AD647" s="19">
        <v>0</v>
      </c>
      <c r="AE647" s="19">
        <v>0</v>
      </c>
      <c r="AF647" s="19">
        <v>0</v>
      </c>
      <c r="AG647" s="19">
        <v>0</v>
      </c>
      <c r="AH647" s="19">
        <v>0</v>
      </c>
      <c r="AI647" s="19">
        <v>0</v>
      </c>
      <c r="AJ647" s="19">
        <v>0</v>
      </c>
      <c r="AK647" s="19">
        <v>0</v>
      </c>
      <c r="AL647" s="19">
        <v>0</v>
      </c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>
        <v>0</v>
      </c>
      <c r="BB647" s="19">
        <v>0</v>
      </c>
      <c r="BC647" s="19"/>
      <c r="BD647" s="19"/>
      <c r="BE647" s="19"/>
      <c r="BF647" s="19"/>
      <c r="BG647" s="16">
        <f t="shared" si="40"/>
        <v>0</v>
      </c>
      <c r="BH647" s="16">
        <f t="shared" si="40"/>
        <v>0</v>
      </c>
      <c r="BI647" s="138">
        <f t="shared" si="41"/>
        <v>0</v>
      </c>
      <c r="BJ647" s="138">
        <f t="shared" si="42"/>
        <v>0</v>
      </c>
      <c r="BK647" s="105">
        <f t="shared" si="43"/>
        <v>0</v>
      </c>
      <c r="BL647" s="106"/>
      <c r="BM647" s="105"/>
      <c r="BN647" s="106"/>
    </row>
    <row r="648" spans="1:66" ht="47.25" x14ac:dyDescent="0.3">
      <c r="A648" s="26">
        <v>80.123699999999999</v>
      </c>
      <c r="B648" s="107" t="s">
        <v>1652</v>
      </c>
      <c r="C648" s="19"/>
      <c r="D648" s="19"/>
      <c r="E648" s="19">
        <v>0</v>
      </c>
      <c r="F648" s="19">
        <v>0</v>
      </c>
      <c r="G648" s="19">
        <v>0</v>
      </c>
      <c r="H648" s="19">
        <v>0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/>
      <c r="P648" s="19"/>
      <c r="Q648" s="108">
        <v>0</v>
      </c>
      <c r="R648" s="108">
        <v>0</v>
      </c>
      <c r="S648" s="19">
        <v>0</v>
      </c>
      <c r="T648" s="19">
        <v>0</v>
      </c>
      <c r="U648" s="19"/>
      <c r="V648" s="19"/>
      <c r="W648" s="19">
        <v>0</v>
      </c>
      <c r="X648" s="19">
        <v>0</v>
      </c>
      <c r="Y648" s="19">
        <v>0</v>
      </c>
      <c r="Z648" s="19">
        <v>0</v>
      </c>
      <c r="AA648" s="19">
        <v>0</v>
      </c>
      <c r="AB648" s="19">
        <v>0</v>
      </c>
      <c r="AC648" s="19">
        <v>0</v>
      </c>
      <c r="AD648" s="19">
        <v>0</v>
      </c>
      <c r="AE648" s="19">
        <v>0</v>
      </c>
      <c r="AF648" s="19">
        <v>0</v>
      </c>
      <c r="AG648" s="19">
        <v>0</v>
      </c>
      <c r="AH648" s="19">
        <v>0</v>
      </c>
      <c r="AI648" s="19">
        <v>0</v>
      </c>
      <c r="AJ648" s="19">
        <v>0</v>
      </c>
      <c r="AK648" s="19">
        <v>0</v>
      </c>
      <c r="AL648" s="19">
        <v>0</v>
      </c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>
        <v>0</v>
      </c>
      <c r="BB648" s="19">
        <v>0</v>
      </c>
      <c r="BC648" s="19"/>
      <c r="BD648" s="19"/>
      <c r="BE648" s="19"/>
      <c r="BF648" s="19"/>
      <c r="BG648" s="16">
        <f t="shared" si="40"/>
        <v>0</v>
      </c>
      <c r="BH648" s="16">
        <f t="shared" si="40"/>
        <v>0</v>
      </c>
      <c r="BI648" s="138">
        <f t="shared" si="41"/>
        <v>0</v>
      </c>
      <c r="BJ648" s="138">
        <f t="shared" si="42"/>
        <v>0</v>
      </c>
      <c r="BK648" s="105">
        <f t="shared" si="43"/>
        <v>0</v>
      </c>
      <c r="BL648" s="106"/>
      <c r="BM648" s="105"/>
      <c r="BN648" s="106"/>
    </row>
    <row r="649" spans="1:66" ht="47.25" x14ac:dyDescent="0.3">
      <c r="A649" s="26">
        <v>80.124700000000004</v>
      </c>
      <c r="B649" s="107" t="s">
        <v>1653</v>
      </c>
      <c r="C649" s="19"/>
      <c r="D649" s="19"/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19">
        <v>0</v>
      </c>
      <c r="N649" s="19">
        <v>0</v>
      </c>
      <c r="O649" s="19"/>
      <c r="P649" s="19"/>
      <c r="Q649" s="108">
        <v>0</v>
      </c>
      <c r="R649" s="108">
        <v>0</v>
      </c>
      <c r="S649" s="19">
        <v>0</v>
      </c>
      <c r="T649" s="19">
        <v>0</v>
      </c>
      <c r="U649" s="19"/>
      <c r="V649" s="19"/>
      <c r="W649" s="19">
        <v>0</v>
      </c>
      <c r="X649" s="19">
        <v>0</v>
      </c>
      <c r="Y649" s="19">
        <v>0</v>
      </c>
      <c r="Z649" s="19">
        <v>0</v>
      </c>
      <c r="AA649" s="19">
        <v>0</v>
      </c>
      <c r="AB649" s="19">
        <v>0</v>
      </c>
      <c r="AC649" s="19">
        <v>0</v>
      </c>
      <c r="AD649" s="19">
        <v>0</v>
      </c>
      <c r="AE649" s="19">
        <v>0</v>
      </c>
      <c r="AF649" s="19">
        <v>0</v>
      </c>
      <c r="AG649" s="19">
        <v>0</v>
      </c>
      <c r="AH649" s="19">
        <v>0</v>
      </c>
      <c r="AI649" s="19">
        <v>0</v>
      </c>
      <c r="AJ649" s="19">
        <v>0</v>
      </c>
      <c r="AK649" s="19">
        <v>0</v>
      </c>
      <c r="AL649" s="19">
        <v>0</v>
      </c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>
        <v>0</v>
      </c>
      <c r="BB649" s="19">
        <v>0</v>
      </c>
      <c r="BC649" s="19"/>
      <c r="BD649" s="19"/>
      <c r="BE649" s="19"/>
      <c r="BF649" s="19"/>
      <c r="BG649" s="16">
        <f t="shared" si="40"/>
        <v>0</v>
      </c>
      <c r="BH649" s="16">
        <f t="shared" si="40"/>
        <v>0</v>
      </c>
      <c r="BI649" s="138">
        <f t="shared" si="41"/>
        <v>0</v>
      </c>
      <c r="BJ649" s="138">
        <f t="shared" si="42"/>
        <v>0</v>
      </c>
      <c r="BK649" s="105">
        <f t="shared" si="43"/>
        <v>0</v>
      </c>
      <c r="BL649" s="106"/>
      <c r="BM649" s="105"/>
      <c r="BN649" s="106"/>
    </row>
    <row r="650" spans="1:66" ht="47.25" x14ac:dyDescent="0.3">
      <c r="A650" s="26">
        <v>80.125699999999995</v>
      </c>
      <c r="B650" s="107" t="s">
        <v>1654</v>
      </c>
      <c r="C650" s="19"/>
      <c r="D650" s="19"/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/>
      <c r="P650" s="19"/>
      <c r="Q650" s="108">
        <v>0</v>
      </c>
      <c r="R650" s="108">
        <v>0</v>
      </c>
      <c r="S650" s="19">
        <v>0</v>
      </c>
      <c r="T650" s="19">
        <v>0</v>
      </c>
      <c r="U650" s="19"/>
      <c r="V650" s="19"/>
      <c r="W650" s="19">
        <v>0</v>
      </c>
      <c r="X650" s="19">
        <v>0</v>
      </c>
      <c r="Y650" s="19">
        <v>0</v>
      </c>
      <c r="Z650" s="19">
        <v>0</v>
      </c>
      <c r="AA650" s="19">
        <v>0</v>
      </c>
      <c r="AB650" s="19">
        <v>0</v>
      </c>
      <c r="AC650" s="19">
        <v>0</v>
      </c>
      <c r="AD650" s="19">
        <v>0</v>
      </c>
      <c r="AE650" s="19">
        <v>0</v>
      </c>
      <c r="AF650" s="19">
        <v>0</v>
      </c>
      <c r="AG650" s="19">
        <v>0</v>
      </c>
      <c r="AH650" s="19">
        <v>0</v>
      </c>
      <c r="AI650" s="19">
        <v>0</v>
      </c>
      <c r="AJ650" s="19">
        <v>0</v>
      </c>
      <c r="AK650" s="19">
        <v>0</v>
      </c>
      <c r="AL650" s="19">
        <v>0</v>
      </c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>
        <v>0</v>
      </c>
      <c r="BB650" s="19">
        <v>0</v>
      </c>
      <c r="BC650" s="19"/>
      <c r="BD650" s="19"/>
      <c r="BE650" s="19"/>
      <c r="BF650" s="19"/>
      <c r="BG650" s="16">
        <f t="shared" si="40"/>
        <v>0</v>
      </c>
      <c r="BH650" s="16">
        <f t="shared" si="40"/>
        <v>0</v>
      </c>
      <c r="BI650" s="138">
        <f t="shared" si="41"/>
        <v>0</v>
      </c>
      <c r="BJ650" s="138">
        <f t="shared" si="42"/>
        <v>0</v>
      </c>
      <c r="BK650" s="105">
        <f t="shared" si="43"/>
        <v>0</v>
      </c>
      <c r="BL650" s="106"/>
      <c r="BM650" s="105"/>
      <c r="BN650" s="106"/>
    </row>
    <row r="651" spans="1:66" ht="47.25" x14ac:dyDescent="0.3">
      <c r="A651" s="26">
        <v>80.1267</v>
      </c>
      <c r="B651" s="107" t="s">
        <v>1655</v>
      </c>
      <c r="C651" s="19"/>
      <c r="D651" s="19"/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19">
        <v>0</v>
      </c>
      <c r="N651" s="19">
        <v>0</v>
      </c>
      <c r="O651" s="19"/>
      <c r="P651" s="19"/>
      <c r="Q651" s="108">
        <v>0</v>
      </c>
      <c r="R651" s="108">
        <v>0</v>
      </c>
      <c r="S651" s="19">
        <v>0</v>
      </c>
      <c r="T651" s="19">
        <v>0</v>
      </c>
      <c r="U651" s="19"/>
      <c r="V651" s="19"/>
      <c r="W651" s="19">
        <v>0</v>
      </c>
      <c r="X651" s="19">
        <v>0</v>
      </c>
      <c r="Y651" s="19">
        <v>0</v>
      </c>
      <c r="Z651" s="19">
        <v>0</v>
      </c>
      <c r="AA651" s="19">
        <v>0</v>
      </c>
      <c r="AB651" s="19">
        <v>0</v>
      </c>
      <c r="AC651" s="19">
        <v>0</v>
      </c>
      <c r="AD651" s="19">
        <v>0</v>
      </c>
      <c r="AE651" s="19">
        <v>0</v>
      </c>
      <c r="AF651" s="19">
        <v>0</v>
      </c>
      <c r="AG651" s="19">
        <v>0</v>
      </c>
      <c r="AH651" s="19">
        <v>0</v>
      </c>
      <c r="AI651" s="19">
        <v>0</v>
      </c>
      <c r="AJ651" s="19">
        <v>0</v>
      </c>
      <c r="AK651" s="19">
        <v>0</v>
      </c>
      <c r="AL651" s="19">
        <v>0</v>
      </c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>
        <v>0</v>
      </c>
      <c r="BB651" s="19">
        <v>0</v>
      </c>
      <c r="BC651" s="19"/>
      <c r="BD651" s="19"/>
      <c r="BE651" s="19"/>
      <c r="BF651" s="19"/>
      <c r="BG651" s="16">
        <f t="shared" si="40"/>
        <v>0</v>
      </c>
      <c r="BH651" s="16">
        <f t="shared" si="40"/>
        <v>0</v>
      </c>
      <c r="BI651" s="138">
        <f t="shared" si="41"/>
        <v>0</v>
      </c>
      <c r="BJ651" s="138">
        <f t="shared" si="42"/>
        <v>0</v>
      </c>
      <c r="BK651" s="105">
        <f t="shared" si="43"/>
        <v>0</v>
      </c>
      <c r="BL651" s="106"/>
      <c r="BM651" s="105"/>
      <c r="BN651" s="106"/>
    </row>
    <row r="652" spans="1:66" ht="47.25" x14ac:dyDescent="0.3">
      <c r="A652" s="26">
        <v>80.127700000000004</v>
      </c>
      <c r="B652" s="107" t="s">
        <v>1656</v>
      </c>
      <c r="C652" s="19"/>
      <c r="D652" s="19"/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/>
      <c r="P652" s="19"/>
      <c r="Q652" s="108">
        <v>0</v>
      </c>
      <c r="R652" s="108">
        <v>0</v>
      </c>
      <c r="S652" s="19">
        <v>0</v>
      </c>
      <c r="T652" s="19">
        <v>0</v>
      </c>
      <c r="U652" s="19"/>
      <c r="V652" s="19"/>
      <c r="W652" s="19">
        <v>0</v>
      </c>
      <c r="X652" s="19">
        <v>0</v>
      </c>
      <c r="Y652" s="19">
        <v>0</v>
      </c>
      <c r="Z652" s="19">
        <v>0</v>
      </c>
      <c r="AA652" s="19">
        <v>0</v>
      </c>
      <c r="AB652" s="19">
        <v>0</v>
      </c>
      <c r="AC652" s="19">
        <v>0</v>
      </c>
      <c r="AD652" s="19">
        <v>0</v>
      </c>
      <c r="AE652" s="19">
        <v>0</v>
      </c>
      <c r="AF652" s="19">
        <v>0</v>
      </c>
      <c r="AG652" s="19">
        <v>0</v>
      </c>
      <c r="AH652" s="19">
        <v>0</v>
      </c>
      <c r="AI652" s="19">
        <v>0</v>
      </c>
      <c r="AJ652" s="19">
        <v>0</v>
      </c>
      <c r="AK652" s="19">
        <v>0</v>
      </c>
      <c r="AL652" s="19">
        <v>0</v>
      </c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>
        <v>0</v>
      </c>
      <c r="BB652" s="19">
        <v>0</v>
      </c>
      <c r="BC652" s="19"/>
      <c r="BD652" s="19"/>
      <c r="BE652" s="19"/>
      <c r="BF652" s="19"/>
      <c r="BG652" s="16">
        <f t="shared" si="40"/>
        <v>0</v>
      </c>
      <c r="BH652" s="16">
        <f t="shared" si="40"/>
        <v>0</v>
      </c>
      <c r="BI652" s="138">
        <f t="shared" si="41"/>
        <v>0</v>
      </c>
      <c r="BJ652" s="138">
        <f t="shared" si="42"/>
        <v>0</v>
      </c>
      <c r="BK652" s="105">
        <f t="shared" si="43"/>
        <v>0</v>
      </c>
      <c r="BL652" s="106"/>
      <c r="BM652" s="105"/>
      <c r="BN652" s="106"/>
    </row>
    <row r="653" spans="1:66" ht="31.5" x14ac:dyDescent="0.3">
      <c r="A653" s="26">
        <v>80.128699999999995</v>
      </c>
      <c r="B653" s="107" t="s">
        <v>1657</v>
      </c>
      <c r="C653" s="19"/>
      <c r="D653" s="19"/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/>
      <c r="P653" s="19"/>
      <c r="Q653" s="108">
        <v>0</v>
      </c>
      <c r="R653" s="108">
        <v>0</v>
      </c>
      <c r="S653" s="19">
        <v>0</v>
      </c>
      <c r="T653" s="19">
        <v>0</v>
      </c>
      <c r="U653" s="19"/>
      <c r="V653" s="19"/>
      <c r="W653" s="19">
        <v>0</v>
      </c>
      <c r="X653" s="19">
        <v>0</v>
      </c>
      <c r="Y653" s="19">
        <v>0</v>
      </c>
      <c r="Z653" s="19">
        <v>0</v>
      </c>
      <c r="AA653" s="19">
        <v>0</v>
      </c>
      <c r="AB653" s="19">
        <v>0</v>
      </c>
      <c r="AC653" s="19">
        <v>0</v>
      </c>
      <c r="AD653" s="19">
        <v>0</v>
      </c>
      <c r="AE653" s="19">
        <v>0</v>
      </c>
      <c r="AF653" s="19">
        <v>0</v>
      </c>
      <c r="AG653" s="19">
        <v>0</v>
      </c>
      <c r="AH653" s="19">
        <v>0</v>
      </c>
      <c r="AI653" s="19">
        <v>0</v>
      </c>
      <c r="AJ653" s="19">
        <v>0</v>
      </c>
      <c r="AK653" s="19">
        <v>0</v>
      </c>
      <c r="AL653" s="19">
        <v>0</v>
      </c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>
        <v>0</v>
      </c>
      <c r="BB653" s="19">
        <v>0</v>
      </c>
      <c r="BC653" s="19"/>
      <c r="BD653" s="19"/>
      <c r="BE653" s="19"/>
      <c r="BF653" s="19"/>
      <c r="BG653" s="16">
        <f t="shared" si="40"/>
        <v>0</v>
      </c>
      <c r="BH653" s="16">
        <f t="shared" si="40"/>
        <v>0</v>
      </c>
      <c r="BI653" s="138">
        <f t="shared" si="41"/>
        <v>0</v>
      </c>
      <c r="BJ653" s="138">
        <f t="shared" si="42"/>
        <v>0</v>
      </c>
      <c r="BK653" s="105">
        <f t="shared" si="43"/>
        <v>0</v>
      </c>
      <c r="BL653" s="106"/>
      <c r="BM653" s="105"/>
      <c r="BN653" s="106"/>
    </row>
    <row r="654" spans="1:66" ht="47.25" x14ac:dyDescent="0.3">
      <c r="A654" s="26">
        <v>80.1297</v>
      </c>
      <c r="B654" s="107" t="s">
        <v>1658</v>
      </c>
      <c r="C654" s="19"/>
      <c r="D654" s="19"/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/>
      <c r="P654" s="19"/>
      <c r="Q654" s="108">
        <v>0</v>
      </c>
      <c r="R654" s="108">
        <v>0</v>
      </c>
      <c r="S654" s="19">
        <v>0</v>
      </c>
      <c r="T654" s="19">
        <v>0</v>
      </c>
      <c r="U654" s="19"/>
      <c r="V654" s="19"/>
      <c r="W654" s="19">
        <v>0</v>
      </c>
      <c r="X654" s="19">
        <v>0</v>
      </c>
      <c r="Y654" s="19">
        <v>0</v>
      </c>
      <c r="Z654" s="19">
        <v>0</v>
      </c>
      <c r="AA654" s="19">
        <v>0</v>
      </c>
      <c r="AB654" s="19">
        <v>0</v>
      </c>
      <c r="AC654" s="19">
        <v>0</v>
      </c>
      <c r="AD654" s="19">
        <v>0</v>
      </c>
      <c r="AE654" s="19">
        <v>0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>
        <v>0</v>
      </c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>
        <v>0</v>
      </c>
      <c r="BB654" s="19">
        <v>0</v>
      </c>
      <c r="BC654" s="19"/>
      <c r="BD654" s="19"/>
      <c r="BE654" s="19"/>
      <c r="BF654" s="19"/>
      <c r="BG654" s="16">
        <f t="shared" si="40"/>
        <v>0</v>
      </c>
      <c r="BH654" s="16">
        <f t="shared" si="40"/>
        <v>0</v>
      </c>
      <c r="BI654" s="138">
        <f t="shared" si="41"/>
        <v>0</v>
      </c>
      <c r="BJ654" s="138">
        <f t="shared" si="42"/>
        <v>0</v>
      </c>
      <c r="BK654" s="105">
        <f t="shared" si="43"/>
        <v>0</v>
      </c>
      <c r="BL654" s="106"/>
      <c r="BM654" s="105"/>
      <c r="BN654" s="106"/>
    </row>
    <row r="655" spans="1:66" ht="47.25" x14ac:dyDescent="0.3">
      <c r="A655" s="26">
        <v>80.130700000000004</v>
      </c>
      <c r="B655" s="107" t="s">
        <v>1659</v>
      </c>
      <c r="C655" s="19"/>
      <c r="D655" s="19"/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/>
      <c r="P655" s="19"/>
      <c r="Q655" s="108">
        <v>0</v>
      </c>
      <c r="R655" s="108">
        <v>0</v>
      </c>
      <c r="S655" s="19">
        <v>0</v>
      </c>
      <c r="T655" s="19">
        <v>0</v>
      </c>
      <c r="U655" s="19"/>
      <c r="V655" s="19"/>
      <c r="W655" s="19">
        <v>0</v>
      </c>
      <c r="X655" s="19">
        <v>0</v>
      </c>
      <c r="Y655" s="19">
        <v>0</v>
      </c>
      <c r="Z655" s="19">
        <v>0</v>
      </c>
      <c r="AA655" s="19">
        <v>0</v>
      </c>
      <c r="AB655" s="19">
        <v>0</v>
      </c>
      <c r="AC655" s="19">
        <v>0</v>
      </c>
      <c r="AD655" s="19">
        <v>0</v>
      </c>
      <c r="AE655" s="19">
        <v>0</v>
      </c>
      <c r="AF655" s="19">
        <v>0</v>
      </c>
      <c r="AG655" s="19">
        <v>0</v>
      </c>
      <c r="AH655" s="19">
        <v>0</v>
      </c>
      <c r="AI655" s="19">
        <v>0</v>
      </c>
      <c r="AJ655" s="19">
        <v>0</v>
      </c>
      <c r="AK655" s="19">
        <v>0</v>
      </c>
      <c r="AL655" s="19">
        <v>0</v>
      </c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>
        <v>0</v>
      </c>
      <c r="BB655" s="19">
        <v>0</v>
      </c>
      <c r="BC655" s="19"/>
      <c r="BD655" s="19"/>
      <c r="BE655" s="19"/>
      <c r="BF655" s="19"/>
      <c r="BG655" s="16">
        <f t="shared" si="40"/>
        <v>0</v>
      </c>
      <c r="BH655" s="16">
        <f t="shared" si="40"/>
        <v>0</v>
      </c>
      <c r="BI655" s="138">
        <f t="shared" si="41"/>
        <v>0</v>
      </c>
      <c r="BJ655" s="138">
        <f t="shared" si="42"/>
        <v>0</v>
      </c>
      <c r="BK655" s="105">
        <f t="shared" si="43"/>
        <v>0</v>
      </c>
      <c r="BL655" s="106"/>
      <c r="BM655" s="105"/>
      <c r="BN655" s="106"/>
    </row>
    <row r="656" spans="1:66" ht="47.25" x14ac:dyDescent="0.3">
      <c r="A656" s="26">
        <v>80.131699999999995</v>
      </c>
      <c r="B656" s="107" t="s">
        <v>1660</v>
      </c>
      <c r="C656" s="19"/>
      <c r="D656" s="19"/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/>
      <c r="P656" s="19"/>
      <c r="Q656" s="108">
        <v>0</v>
      </c>
      <c r="R656" s="108">
        <v>0</v>
      </c>
      <c r="S656" s="19">
        <v>0</v>
      </c>
      <c r="T656" s="19">
        <v>0</v>
      </c>
      <c r="U656" s="19"/>
      <c r="V656" s="19"/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>
        <v>0</v>
      </c>
      <c r="AE656" s="19">
        <v>0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>
        <v>0</v>
      </c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>
        <v>0</v>
      </c>
      <c r="BB656" s="19">
        <v>0</v>
      </c>
      <c r="BC656" s="19"/>
      <c r="BD656" s="19"/>
      <c r="BE656" s="19"/>
      <c r="BF656" s="19"/>
      <c r="BG656" s="16">
        <f t="shared" si="40"/>
        <v>0</v>
      </c>
      <c r="BH656" s="16">
        <f t="shared" si="40"/>
        <v>0</v>
      </c>
      <c r="BI656" s="138">
        <f t="shared" si="41"/>
        <v>0</v>
      </c>
      <c r="BJ656" s="138">
        <f t="shared" si="42"/>
        <v>0</v>
      </c>
      <c r="BK656" s="105">
        <f t="shared" si="43"/>
        <v>0</v>
      </c>
      <c r="BL656" s="106"/>
      <c r="BM656" s="105"/>
      <c r="BN656" s="106"/>
    </row>
    <row r="657" spans="1:66" ht="47.25" x14ac:dyDescent="0.3">
      <c r="A657" s="26">
        <v>80.1327</v>
      </c>
      <c r="B657" s="107" t="s">
        <v>1661</v>
      </c>
      <c r="C657" s="19"/>
      <c r="D657" s="19"/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/>
      <c r="P657" s="19"/>
      <c r="Q657" s="108">
        <v>0</v>
      </c>
      <c r="R657" s="108">
        <v>0</v>
      </c>
      <c r="S657" s="19">
        <v>0</v>
      </c>
      <c r="T657" s="19">
        <v>0</v>
      </c>
      <c r="U657" s="19"/>
      <c r="V657" s="19"/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19">
        <v>0</v>
      </c>
      <c r="AC657" s="19">
        <v>0</v>
      </c>
      <c r="AD657" s="19">
        <v>0</v>
      </c>
      <c r="AE657" s="19">
        <v>0</v>
      </c>
      <c r="AF657" s="19">
        <v>0</v>
      </c>
      <c r="AG657" s="19">
        <v>0</v>
      </c>
      <c r="AH657" s="19">
        <v>0</v>
      </c>
      <c r="AI657" s="19">
        <v>0</v>
      </c>
      <c r="AJ657" s="19">
        <v>0</v>
      </c>
      <c r="AK657" s="19">
        <v>0</v>
      </c>
      <c r="AL657" s="19">
        <v>0</v>
      </c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>
        <v>0</v>
      </c>
      <c r="BB657" s="19">
        <v>0</v>
      </c>
      <c r="BC657" s="19"/>
      <c r="BD657" s="19"/>
      <c r="BE657" s="19"/>
      <c r="BF657" s="19"/>
      <c r="BG657" s="16">
        <f t="shared" si="40"/>
        <v>0</v>
      </c>
      <c r="BH657" s="16">
        <f t="shared" si="40"/>
        <v>0</v>
      </c>
      <c r="BI657" s="138">
        <f t="shared" si="41"/>
        <v>0</v>
      </c>
      <c r="BJ657" s="138">
        <f t="shared" si="42"/>
        <v>0</v>
      </c>
      <c r="BK657" s="105">
        <f t="shared" si="43"/>
        <v>0</v>
      </c>
      <c r="BL657" s="106"/>
      <c r="BM657" s="105"/>
      <c r="BN657" s="106"/>
    </row>
    <row r="658" spans="1:66" ht="47.25" x14ac:dyDescent="0.3">
      <c r="A658" s="26">
        <v>80.133700000000005</v>
      </c>
      <c r="B658" s="107" t="s">
        <v>1662</v>
      </c>
      <c r="C658" s="19"/>
      <c r="D658" s="19"/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/>
      <c r="P658" s="19"/>
      <c r="Q658" s="108">
        <v>0</v>
      </c>
      <c r="R658" s="108">
        <v>0</v>
      </c>
      <c r="S658" s="19">
        <v>0</v>
      </c>
      <c r="T658" s="19">
        <v>0</v>
      </c>
      <c r="U658" s="19"/>
      <c r="V658" s="19"/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>
        <v>0</v>
      </c>
      <c r="AE658" s="19">
        <v>0</v>
      </c>
      <c r="AF658" s="19">
        <v>0</v>
      </c>
      <c r="AG658" s="19">
        <v>0</v>
      </c>
      <c r="AH658" s="19">
        <v>0</v>
      </c>
      <c r="AI658" s="19">
        <v>0</v>
      </c>
      <c r="AJ658" s="19">
        <v>0</v>
      </c>
      <c r="AK658" s="19">
        <v>0</v>
      </c>
      <c r="AL658" s="19">
        <v>0</v>
      </c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>
        <v>0</v>
      </c>
      <c r="BB658" s="19">
        <v>0</v>
      </c>
      <c r="BC658" s="19"/>
      <c r="BD658" s="19"/>
      <c r="BE658" s="19"/>
      <c r="BF658" s="19"/>
      <c r="BG658" s="16">
        <f t="shared" si="40"/>
        <v>0</v>
      </c>
      <c r="BH658" s="16">
        <f t="shared" si="40"/>
        <v>0</v>
      </c>
      <c r="BI658" s="138">
        <f t="shared" si="41"/>
        <v>0</v>
      </c>
      <c r="BJ658" s="138">
        <f t="shared" si="42"/>
        <v>0</v>
      </c>
      <c r="BK658" s="105">
        <f t="shared" si="43"/>
        <v>0</v>
      </c>
      <c r="BL658" s="106"/>
      <c r="BM658" s="105"/>
      <c r="BN658" s="106"/>
    </row>
    <row r="659" spans="1:66" ht="47.25" x14ac:dyDescent="0.3">
      <c r="A659" s="26">
        <v>80.134699999999995</v>
      </c>
      <c r="B659" s="107" t="s">
        <v>1663</v>
      </c>
      <c r="C659" s="19"/>
      <c r="D659" s="19"/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/>
      <c r="P659" s="19"/>
      <c r="Q659" s="108">
        <v>0</v>
      </c>
      <c r="R659" s="108">
        <v>0</v>
      </c>
      <c r="S659" s="19">
        <v>0</v>
      </c>
      <c r="T659" s="19">
        <v>0</v>
      </c>
      <c r="U659" s="19"/>
      <c r="V659" s="19"/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>
        <v>0</v>
      </c>
      <c r="AE659" s="19">
        <v>0</v>
      </c>
      <c r="AF659" s="19">
        <v>0</v>
      </c>
      <c r="AG659" s="19">
        <v>0</v>
      </c>
      <c r="AH659" s="19">
        <v>0</v>
      </c>
      <c r="AI659" s="19">
        <v>0</v>
      </c>
      <c r="AJ659" s="19">
        <v>0</v>
      </c>
      <c r="AK659" s="19">
        <v>0</v>
      </c>
      <c r="AL659" s="19">
        <v>0</v>
      </c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>
        <v>0</v>
      </c>
      <c r="BB659" s="19">
        <v>0</v>
      </c>
      <c r="BC659" s="19"/>
      <c r="BD659" s="19"/>
      <c r="BE659" s="19"/>
      <c r="BF659" s="19"/>
      <c r="BG659" s="16">
        <f t="shared" si="40"/>
        <v>0</v>
      </c>
      <c r="BH659" s="16">
        <f t="shared" si="40"/>
        <v>0</v>
      </c>
      <c r="BI659" s="138">
        <f t="shared" si="41"/>
        <v>0</v>
      </c>
      <c r="BJ659" s="138">
        <f t="shared" si="42"/>
        <v>0</v>
      </c>
      <c r="BK659" s="105">
        <f t="shared" si="43"/>
        <v>0</v>
      </c>
      <c r="BL659" s="106"/>
      <c r="BM659" s="105"/>
      <c r="BN659" s="106"/>
    </row>
    <row r="660" spans="1:66" ht="47.25" x14ac:dyDescent="0.3">
      <c r="A660" s="26">
        <v>80.1357</v>
      </c>
      <c r="B660" s="107" t="s">
        <v>1664</v>
      </c>
      <c r="C660" s="19"/>
      <c r="D660" s="19"/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/>
      <c r="P660" s="19"/>
      <c r="Q660" s="108">
        <v>0</v>
      </c>
      <c r="R660" s="108">
        <v>0</v>
      </c>
      <c r="S660" s="19">
        <v>0</v>
      </c>
      <c r="T660" s="19">
        <v>0</v>
      </c>
      <c r="U660" s="19"/>
      <c r="V660" s="19"/>
      <c r="W660" s="19">
        <v>0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>
        <v>0</v>
      </c>
      <c r="AE660" s="19">
        <v>0</v>
      </c>
      <c r="AF660" s="19">
        <v>0</v>
      </c>
      <c r="AG660" s="19">
        <v>0</v>
      </c>
      <c r="AH660" s="19">
        <v>0</v>
      </c>
      <c r="AI660" s="19">
        <v>0</v>
      </c>
      <c r="AJ660" s="19">
        <v>0</v>
      </c>
      <c r="AK660" s="19">
        <v>0</v>
      </c>
      <c r="AL660" s="19">
        <v>0</v>
      </c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>
        <v>0</v>
      </c>
      <c r="BB660" s="19">
        <v>0</v>
      </c>
      <c r="BC660" s="19"/>
      <c r="BD660" s="19"/>
      <c r="BE660" s="19"/>
      <c r="BF660" s="19"/>
      <c r="BG660" s="16">
        <f t="shared" si="40"/>
        <v>0</v>
      </c>
      <c r="BH660" s="16">
        <f t="shared" si="40"/>
        <v>0</v>
      </c>
      <c r="BI660" s="138">
        <f t="shared" si="41"/>
        <v>0</v>
      </c>
      <c r="BJ660" s="138">
        <f t="shared" si="42"/>
        <v>0</v>
      </c>
      <c r="BK660" s="105">
        <f t="shared" si="43"/>
        <v>0</v>
      </c>
      <c r="BL660" s="106"/>
      <c r="BM660" s="105"/>
      <c r="BN660" s="106"/>
    </row>
    <row r="661" spans="1:66" ht="47.25" x14ac:dyDescent="0.3">
      <c r="A661" s="26">
        <v>80.136700000000005</v>
      </c>
      <c r="B661" s="107" t="s">
        <v>1665</v>
      </c>
      <c r="C661" s="19"/>
      <c r="D661" s="19"/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/>
      <c r="P661" s="19"/>
      <c r="Q661" s="108">
        <v>0</v>
      </c>
      <c r="R661" s="108">
        <v>0</v>
      </c>
      <c r="S661" s="19">
        <v>0</v>
      </c>
      <c r="T661" s="19">
        <v>0</v>
      </c>
      <c r="U661" s="19"/>
      <c r="V661" s="19"/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>
        <v>0</v>
      </c>
      <c r="AE661" s="19">
        <v>0</v>
      </c>
      <c r="AF661" s="19">
        <v>0</v>
      </c>
      <c r="AG661" s="19">
        <v>0</v>
      </c>
      <c r="AH661" s="19">
        <v>0</v>
      </c>
      <c r="AI661" s="19">
        <v>0</v>
      </c>
      <c r="AJ661" s="19">
        <v>0</v>
      </c>
      <c r="AK661" s="19">
        <v>0</v>
      </c>
      <c r="AL661" s="19">
        <v>0</v>
      </c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>
        <v>0</v>
      </c>
      <c r="BB661" s="19">
        <v>0</v>
      </c>
      <c r="BC661" s="19"/>
      <c r="BD661" s="19"/>
      <c r="BE661" s="19"/>
      <c r="BF661" s="19"/>
      <c r="BG661" s="16">
        <f t="shared" si="40"/>
        <v>0</v>
      </c>
      <c r="BH661" s="16">
        <f t="shared" si="40"/>
        <v>0</v>
      </c>
      <c r="BI661" s="138">
        <f t="shared" si="41"/>
        <v>0</v>
      </c>
      <c r="BJ661" s="138">
        <f t="shared" si="42"/>
        <v>0</v>
      </c>
      <c r="BK661" s="105">
        <f t="shared" si="43"/>
        <v>0</v>
      </c>
      <c r="BL661" s="106"/>
      <c r="BM661" s="105"/>
      <c r="BN661" s="106"/>
    </row>
    <row r="662" spans="1:66" ht="47.25" x14ac:dyDescent="0.3">
      <c r="A662" s="26">
        <v>80.137699999999995</v>
      </c>
      <c r="B662" s="107" t="s">
        <v>1666</v>
      </c>
      <c r="C662" s="19"/>
      <c r="D662" s="19"/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/>
      <c r="P662" s="19"/>
      <c r="Q662" s="108">
        <v>0</v>
      </c>
      <c r="R662" s="108">
        <v>0</v>
      </c>
      <c r="S662" s="19">
        <v>0</v>
      </c>
      <c r="T662" s="19">
        <v>0</v>
      </c>
      <c r="U662" s="19"/>
      <c r="V662" s="19"/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>
        <v>0</v>
      </c>
      <c r="AE662" s="19">
        <v>0</v>
      </c>
      <c r="AF662" s="19">
        <v>0</v>
      </c>
      <c r="AG662" s="19">
        <v>0</v>
      </c>
      <c r="AH662" s="19">
        <v>0</v>
      </c>
      <c r="AI662" s="19">
        <v>0</v>
      </c>
      <c r="AJ662" s="19">
        <v>0</v>
      </c>
      <c r="AK662" s="19">
        <v>0</v>
      </c>
      <c r="AL662" s="19">
        <v>0</v>
      </c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>
        <v>0</v>
      </c>
      <c r="BB662" s="19">
        <v>0</v>
      </c>
      <c r="BC662" s="19"/>
      <c r="BD662" s="19"/>
      <c r="BE662" s="19"/>
      <c r="BF662" s="19"/>
      <c r="BG662" s="16">
        <f t="shared" si="40"/>
        <v>0</v>
      </c>
      <c r="BH662" s="16">
        <f t="shared" si="40"/>
        <v>0</v>
      </c>
      <c r="BI662" s="138">
        <f t="shared" si="41"/>
        <v>0</v>
      </c>
      <c r="BJ662" s="138">
        <f t="shared" si="42"/>
        <v>0</v>
      </c>
      <c r="BK662" s="105">
        <f t="shared" si="43"/>
        <v>0</v>
      </c>
      <c r="BL662" s="106"/>
      <c r="BM662" s="105"/>
      <c r="BN662" s="106"/>
    </row>
    <row r="663" spans="1:66" ht="47.25" x14ac:dyDescent="0.3">
      <c r="A663" s="26">
        <v>80.1387</v>
      </c>
      <c r="B663" s="107" t="s">
        <v>1667</v>
      </c>
      <c r="C663" s="19"/>
      <c r="D663" s="19"/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/>
      <c r="P663" s="19"/>
      <c r="Q663" s="108">
        <v>0</v>
      </c>
      <c r="R663" s="108">
        <v>0</v>
      </c>
      <c r="S663" s="19">
        <v>0</v>
      </c>
      <c r="T663" s="19">
        <v>0</v>
      </c>
      <c r="U663" s="19"/>
      <c r="V663" s="19"/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>
        <v>0</v>
      </c>
      <c r="AE663" s="19">
        <v>0</v>
      </c>
      <c r="AF663" s="19">
        <v>0</v>
      </c>
      <c r="AG663" s="19">
        <v>0</v>
      </c>
      <c r="AH663" s="19">
        <v>0</v>
      </c>
      <c r="AI663" s="19">
        <v>0</v>
      </c>
      <c r="AJ663" s="19">
        <v>0</v>
      </c>
      <c r="AK663" s="19">
        <v>0</v>
      </c>
      <c r="AL663" s="19">
        <v>0</v>
      </c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>
        <v>0</v>
      </c>
      <c r="BB663" s="19">
        <v>0</v>
      </c>
      <c r="BC663" s="19"/>
      <c r="BD663" s="19"/>
      <c r="BE663" s="19"/>
      <c r="BF663" s="19"/>
      <c r="BG663" s="16">
        <f t="shared" si="40"/>
        <v>0</v>
      </c>
      <c r="BH663" s="16">
        <f t="shared" si="40"/>
        <v>0</v>
      </c>
      <c r="BI663" s="138">
        <f t="shared" si="41"/>
        <v>0</v>
      </c>
      <c r="BJ663" s="138">
        <f t="shared" si="42"/>
        <v>0</v>
      </c>
      <c r="BK663" s="105">
        <f t="shared" si="43"/>
        <v>0</v>
      </c>
      <c r="BL663" s="106"/>
      <c r="BM663" s="105"/>
      <c r="BN663" s="106"/>
    </row>
    <row r="664" spans="1:66" ht="47.25" x14ac:dyDescent="0.3">
      <c r="A664" s="26">
        <v>80.139700000000005</v>
      </c>
      <c r="B664" s="107" t="s">
        <v>1668</v>
      </c>
      <c r="C664" s="19"/>
      <c r="D664" s="19"/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/>
      <c r="P664" s="19"/>
      <c r="Q664" s="108">
        <v>0</v>
      </c>
      <c r="R664" s="108">
        <v>0</v>
      </c>
      <c r="S664" s="19">
        <v>0</v>
      </c>
      <c r="T664" s="19">
        <v>0</v>
      </c>
      <c r="U664" s="19"/>
      <c r="V664" s="19"/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>
        <v>0</v>
      </c>
      <c r="AE664" s="19">
        <v>0</v>
      </c>
      <c r="AF664" s="19">
        <v>0</v>
      </c>
      <c r="AG664" s="19">
        <v>0</v>
      </c>
      <c r="AH664" s="19">
        <v>0</v>
      </c>
      <c r="AI664" s="19">
        <v>0</v>
      </c>
      <c r="AJ664" s="19">
        <v>0</v>
      </c>
      <c r="AK664" s="19">
        <v>0</v>
      </c>
      <c r="AL664" s="19">
        <v>0</v>
      </c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>
        <v>0</v>
      </c>
      <c r="BB664" s="19">
        <v>0</v>
      </c>
      <c r="BC664" s="19"/>
      <c r="BD664" s="19"/>
      <c r="BE664" s="19"/>
      <c r="BF664" s="19"/>
      <c r="BG664" s="16">
        <f t="shared" si="40"/>
        <v>0</v>
      </c>
      <c r="BH664" s="16">
        <f t="shared" si="40"/>
        <v>0</v>
      </c>
      <c r="BI664" s="138">
        <f t="shared" si="41"/>
        <v>0</v>
      </c>
      <c r="BJ664" s="138">
        <f t="shared" si="42"/>
        <v>0</v>
      </c>
      <c r="BK664" s="105">
        <f t="shared" si="43"/>
        <v>0</v>
      </c>
      <c r="BL664" s="106"/>
      <c r="BM664" s="105"/>
      <c r="BN664" s="106"/>
    </row>
    <row r="665" spans="1:66" ht="47.25" x14ac:dyDescent="0.3">
      <c r="A665" s="26">
        <v>80.140699999999995</v>
      </c>
      <c r="B665" s="107" t="s">
        <v>1669</v>
      </c>
      <c r="C665" s="19"/>
      <c r="D665" s="19"/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/>
      <c r="P665" s="19"/>
      <c r="Q665" s="108">
        <v>0</v>
      </c>
      <c r="R665" s="108">
        <v>0</v>
      </c>
      <c r="S665" s="19">
        <v>0</v>
      </c>
      <c r="T665" s="19">
        <v>0</v>
      </c>
      <c r="U665" s="19"/>
      <c r="V665" s="19"/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>
        <v>0</v>
      </c>
      <c r="AE665" s="19">
        <v>0</v>
      </c>
      <c r="AF665" s="19">
        <v>0</v>
      </c>
      <c r="AG665" s="19">
        <v>0</v>
      </c>
      <c r="AH665" s="19">
        <v>0</v>
      </c>
      <c r="AI665" s="19">
        <v>0</v>
      </c>
      <c r="AJ665" s="19">
        <v>0</v>
      </c>
      <c r="AK665" s="19">
        <v>0</v>
      </c>
      <c r="AL665" s="19">
        <v>0</v>
      </c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>
        <v>31368851</v>
      </c>
      <c r="BB665" s="19">
        <v>0</v>
      </c>
      <c r="BC665" s="19"/>
      <c r="BD665" s="19"/>
      <c r="BE665" s="19"/>
      <c r="BF665" s="19"/>
      <c r="BG665" s="16">
        <f t="shared" si="40"/>
        <v>31368851</v>
      </c>
      <c r="BH665" s="16">
        <f t="shared" si="40"/>
        <v>0</v>
      </c>
      <c r="BI665" s="138">
        <f t="shared" si="41"/>
        <v>31368851</v>
      </c>
      <c r="BJ665" s="138">
        <f t="shared" si="42"/>
        <v>0</v>
      </c>
      <c r="BK665" s="105">
        <f t="shared" si="43"/>
        <v>0</v>
      </c>
      <c r="BL665" s="106"/>
      <c r="BM665" s="105"/>
      <c r="BN665" s="106"/>
    </row>
    <row r="666" spans="1:66" ht="47.25" x14ac:dyDescent="0.3">
      <c r="A666" s="26">
        <v>80.1417</v>
      </c>
      <c r="B666" s="107" t="s">
        <v>1670</v>
      </c>
      <c r="C666" s="19"/>
      <c r="D666" s="19"/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/>
      <c r="P666" s="19"/>
      <c r="Q666" s="108">
        <v>0</v>
      </c>
      <c r="R666" s="108">
        <v>0</v>
      </c>
      <c r="S666" s="19">
        <v>0</v>
      </c>
      <c r="T666" s="19">
        <v>0</v>
      </c>
      <c r="U666" s="19"/>
      <c r="V666" s="19"/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19">
        <v>0</v>
      </c>
      <c r="AC666" s="19">
        <v>0</v>
      </c>
      <c r="AD666" s="19">
        <v>0</v>
      </c>
      <c r="AE666" s="19">
        <v>0</v>
      </c>
      <c r="AF666" s="19">
        <v>0</v>
      </c>
      <c r="AG666" s="19">
        <v>0</v>
      </c>
      <c r="AH666" s="19">
        <v>0</v>
      </c>
      <c r="AI666" s="19">
        <v>0</v>
      </c>
      <c r="AJ666" s="19">
        <v>0</v>
      </c>
      <c r="AK666" s="19">
        <v>0</v>
      </c>
      <c r="AL666" s="19">
        <v>0</v>
      </c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>
        <v>0</v>
      </c>
      <c r="BB666" s="19">
        <v>0</v>
      </c>
      <c r="BC666" s="19"/>
      <c r="BD666" s="19"/>
      <c r="BE666" s="19"/>
      <c r="BF666" s="19"/>
      <c r="BG666" s="16">
        <f t="shared" si="40"/>
        <v>0</v>
      </c>
      <c r="BH666" s="16">
        <f t="shared" si="40"/>
        <v>0</v>
      </c>
      <c r="BI666" s="138">
        <f t="shared" si="41"/>
        <v>0</v>
      </c>
      <c r="BJ666" s="138">
        <f t="shared" si="42"/>
        <v>0</v>
      </c>
      <c r="BK666" s="105">
        <f t="shared" si="43"/>
        <v>0</v>
      </c>
      <c r="BL666" s="106"/>
      <c r="BM666" s="105"/>
      <c r="BN666" s="106"/>
    </row>
    <row r="667" spans="1:66" ht="47.25" x14ac:dyDescent="0.3">
      <c r="A667" s="26">
        <v>80.142700000000005</v>
      </c>
      <c r="B667" s="107" t="s">
        <v>1671</v>
      </c>
      <c r="C667" s="19"/>
      <c r="D667" s="19"/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/>
      <c r="P667" s="19"/>
      <c r="Q667" s="108">
        <v>0</v>
      </c>
      <c r="R667" s="108">
        <v>0</v>
      </c>
      <c r="S667" s="19">
        <v>0</v>
      </c>
      <c r="T667" s="19">
        <v>0</v>
      </c>
      <c r="U667" s="19"/>
      <c r="V667" s="19"/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>
        <v>0</v>
      </c>
      <c r="AE667" s="19">
        <v>0</v>
      </c>
      <c r="AF667" s="19">
        <v>0</v>
      </c>
      <c r="AG667" s="19">
        <v>0</v>
      </c>
      <c r="AH667" s="19">
        <v>0</v>
      </c>
      <c r="AI667" s="19">
        <v>0</v>
      </c>
      <c r="AJ667" s="19">
        <v>0</v>
      </c>
      <c r="AK667" s="19">
        <v>0</v>
      </c>
      <c r="AL667" s="19">
        <v>0</v>
      </c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>
        <v>0</v>
      </c>
      <c r="BB667" s="19">
        <v>0</v>
      </c>
      <c r="BC667" s="19"/>
      <c r="BD667" s="19"/>
      <c r="BE667" s="19"/>
      <c r="BF667" s="19"/>
      <c r="BG667" s="16">
        <f t="shared" si="40"/>
        <v>0</v>
      </c>
      <c r="BH667" s="16">
        <f t="shared" si="40"/>
        <v>0</v>
      </c>
      <c r="BI667" s="138">
        <f t="shared" si="41"/>
        <v>0</v>
      </c>
      <c r="BJ667" s="138">
        <f t="shared" si="42"/>
        <v>0</v>
      </c>
      <c r="BK667" s="105">
        <f t="shared" si="43"/>
        <v>0</v>
      </c>
      <c r="BL667" s="106"/>
      <c r="BM667" s="105"/>
      <c r="BN667" s="106"/>
    </row>
    <row r="668" spans="1:66" ht="47.25" x14ac:dyDescent="0.3">
      <c r="A668" s="26">
        <v>80.143699999999995</v>
      </c>
      <c r="B668" s="107" t="s">
        <v>1672</v>
      </c>
      <c r="C668" s="19"/>
      <c r="D668" s="19"/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/>
      <c r="P668" s="19"/>
      <c r="Q668" s="108">
        <v>0</v>
      </c>
      <c r="R668" s="108">
        <v>0</v>
      </c>
      <c r="S668" s="19">
        <v>0</v>
      </c>
      <c r="T668" s="19">
        <v>0</v>
      </c>
      <c r="U668" s="19"/>
      <c r="V668" s="19"/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>
        <v>0</v>
      </c>
      <c r="AE668" s="19">
        <v>0</v>
      </c>
      <c r="AF668" s="19">
        <v>0</v>
      </c>
      <c r="AG668" s="19">
        <v>0</v>
      </c>
      <c r="AH668" s="19">
        <v>0</v>
      </c>
      <c r="AI668" s="19">
        <v>0</v>
      </c>
      <c r="AJ668" s="19">
        <v>0</v>
      </c>
      <c r="AK668" s="19">
        <v>0</v>
      </c>
      <c r="AL668" s="19">
        <v>0</v>
      </c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>
        <v>0</v>
      </c>
      <c r="BB668" s="19">
        <v>0</v>
      </c>
      <c r="BC668" s="19"/>
      <c r="BD668" s="19"/>
      <c r="BE668" s="19"/>
      <c r="BF668" s="19"/>
      <c r="BG668" s="16">
        <f t="shared" si="40"/>
        <v>0</v>
      </c>
      <c r="BH668" s="16">
        <f t="shared" si="40"/>
        <v>0</v>
      </c>
      <c r="BI668" s="138">
        <f t="shared" si="41"/>
        <v>0</v>
      </c>
      <c r="BJ668" s="138">
        <f t="shared" si="42"/>
        <v>0</v>
      </c>
      <c r="BK668" s="105">
        <f t="shared" si="43"/>
        <v>0</v>
      </c>
      <c r="BL668" s="106"/>
      <c r="BM668" s="105"/>
      <c r="BN668" s="106"/>
    </row>
    <row r="669" spans="1:66" ht="31.5" x14ac:dyDescent="0.3">
      <c r="A669" s="26">
        <v>80.1447</v>
      </c>
      <c r="B669" s="107" t="s">
        <v>1673</v>
      </c>
      <c r="C669" s="19"/>
      <c r="D669" s="19"/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/>
      <c r="P669" s="19"/>
      <c r="Q669" s="108">
        <v>0</v>
      </c>
      <c r="R669" s="108">
        <v>0</v>
      </c>
      <c r="S669" s="19">
        <v>0</v>
      </c>
      <c r="T669" s="19">
        <v>0</v>
      </c>
      <c r="U669" s="19"/>
      <c r="V669" s="19"/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>
        <v>0</v>
      </c>
      <c r="AE669" s="19">
        <v>0</v>
      </c>
      <c r="AF669" s="19">
        <v>0</v>
      </c>
      <c r="AG669" s="19">
        <v>0</v>
      </c>
      <c r="AH669" s="19">
        <v>0</v>
      </c>
      <c r="AI669" s="19">
        <v>0</v>
      </c>
      <c r="AJ669" s="19">
        <v>0</v>
      </c>
      <c r="AK669" s="19">
        <v>0</v>
      </c>
      <c r="AL669" s="19">
        <v>0</v>
      </c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>
        <v>0</v>
      </c>
      <c r="BB669" s="19">
        <v>0</v>
      </c>
      <c r="BC669" s="19"/>
      <c r="BD669" s="19"/>
      <c r="BE669" s="19"/>
      <c r="BF669" s="19"/>
      <c r="BG669" s="16">
        <f t="shared" si="40"/>
        <v>0</v>
      </c>
      <c r="BH669" s="16">
        <f t="shared" si="40"/>
        <v>0</v>
      </c>
      <c r="BI669" s="138">
        <f t="shared" si="41"/>
        <v>0</v>
      </c>
      <c r="BJ669" s="138">
        <f t="shared" si="42"/>
        <v>0</v>
      </c>
      <c r="BK669" s="105">
        <f t="shared" si="43"/>
        <v>0</v>
      </c>
      <c r="BL669" s="106"/>
      <c r="BM669" s="105"/>
      <c r="BN669" s="106"/>
    </row>
    <row r="670" spans="1:66" ht="47.25" x14ac:dyDescent="0.3">
      <c r="A670" s="26">
        <v>80.150700000000001</v>
      </c>
      <c r="B670" s="107" t="s">
        <v>1674</v>
      </c>
      <c r="C670" s="19"/>
      <c r="D670" s="19"/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/>
      <c r="P670" s="19"/>
      <c r="Q670" s="108">
        <v>0</v>
      </c>
      <c r="R670" s="108">
        <v>0</v>
      </c>
      <c r="S670" s="19">
        <v>0</v>
      </c>
      <c r="T670" s="19">
        <v>0</v>
      </c>
      <c r="U670" s="19"/>
      <c r="V670" s="19"/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>
        <v>0</v>
      </c>
      <c r="AE670" s="19">
        <v>0</v>
      </c>
      <c r="AF670" s="19">
        <v>0</v>
      </c>
      <c r="AG670" s="19">
        <v>0</v>
      </c>
      <c r="AH670" s="19">
        <v>0</v>
      </c>
      <c r="AI670" s="19">
        <v>0</v>
      </c>
      <c r="AJ670" s="19">
        <v>0</v>
      </c>
      <c r="AK670" s="19">
        <v>0</v>
      </c>
      <c r="AL670" s="19">
        <v>0</v>
      </c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>
        <v>0</v>
      </c>
      <c r="BB670" s="19">
        <v>0</v>
      </c>
      <c r="BC670" s="19"/>
      <c r="BD670" s="19"/>
      <c r="BE670" s="19"/>
      <c r="BF670" s="19"/>
      <c r="BG670" s="16">
        <f t="shared" si="40"/>
        <v>0</v>
      </c>
      <c r="BH670" s="16">
        <f t="shared" si="40"/>
        <v>0</v>
      </c>
      <c r="BI670" s="138">
        <f t="shared" si="41"/>
        <v>0</v>
      </c>
      <c r="BJ670" s="138">
        <f t="shared" si="42"/>
        <v>0</v>
      </c>
      <c r="BK670" s="105">
        <f t="shared" si="43"/>
        <v>0</v>
      </c>
      <c r="BL670" s="106"/>
      <c r="BM670" s="105"/>
      <c r="BN670" s="106"/>
    </row>
    <row r="671" spans="1:66" ht="47.25" x14ac:dyDescent="0.3">
      <c r="A671" s="26">
        <v>80.160700000000006</v>
      </c>
      <c r="B671" s="107" t="s">
        <v>1675</v>
      </c>
      <c r="C671" s="19"/>
      <c r="D671" s="19"/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/>
      <c r="P671" s="19"/>
      <c r="Q671" s="108">
        <v>0</v>
      </c>
      <c r="R671" s="108">
        <v>0</v>
      </c>
      <c r="S671" s="19">
        <v>0</v>
      </c>
      <c r="T671" s="19">
        <v>0</v>
      </c>
      <c r="U671" s="19"/>
      <c r="V671" s="19"/>
      <c r="W671" s="19">
        <v>0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>
        <v>0</v>
      </c>
      <c r="AE671" s="19">
        <v>0</v>
      </c>
      <c r="AF671" s="19">
        <v>0</v>
      </c>
      <c r="AG671" s="19">
        <v>0</v>
      </c>
      <c r="AH671" s="19">
        <v>0</v>
      </c>
      <c r="AI671" s="19">
        <v>0</v>
      </c>
      <c r="AJ671" s="19">
        <v>0</v>
      </c>
      <c r="AK671" s="19">
        <v>0</v>
      </c>
      <c r="AL671" s="19">
        <v>0</v>
      </c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>
        <v>3468353</v>
      </c>
      <c r="BB671" s="19">
        <v>0</v>
      </c>
      <c r="BC671" s="19"/>
      <c r="BD671" s="19"/>
      <c r="BE671" s="19"/>
      <c r="BF671" s="19"/>
      <c r="BG671" s="16">
        <f t="shared" si="40"/>
        <v>3468353</v>
      </c>
      <c r="BH671" s="16">
        <f t="shared" si="40"/>
        <v>0</v>
      </c>
      <c r="BI671" s="138">
        <f t="shared" si="41"/>
        <v>3468353</v>
      </c>
      <c r="BJ671" s="138">
        <f t="shared" si="42"/>
        <v>0</v>
      </c>
      <c r="BK671" s="105">
        <f t="shared" si="43"/>
        <v>0</v>
      </c>
      <c r="BL671" s="106"/>
      <c r="BM671" s="105"/>
      <c r="BN671" s="106"/>
    </row>
    <row r="672" spans="1:66" ht="47.25" x14ac:dyDescent="0.3">
      <c r="A672" s="26">
        <v>80.161699999999996</v>
      </c>
      <c r="B672" s="107" t="s">
        <v>1676</v>
      </c>
      <c r="C672" s="19"/>
      <c r="D672" s="19"/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/>
      <c r="P672" s="19"/>
      <c r="Q672" s="108">
        <v>0</v>
      </c>
      <c r="R672" s="108">
        <v>0</v>
      </c>
      <c r="S672" s="19">
        <v>0</v>
      </c>
      <c r="T672" s="19">
        <v>0</v>
      </c>
      <c r="U672" s="19"/>
      <c r="V672" s="19"/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>
        <v>0</v>
      </c>
      <c r="AE672" s="19">
        <v>0</v>
      </c>
      <c r="AF672" s="19">
        <v>0</v>
      </c>
      <c r="AG672" s="19">
        <v>0</v>
      </c>
      <c r="AH672" s="19">
        <v>0</v>
      </c>
      <c r="AI672" s="19">
        <v>0</v>
      </c>
      <c r="AJ672" s="19">
        <v>0</v>
      </c>
      <c r="AK672" s="19">
        <v>0</v>
      </c>
      <c r="AL672" s="19">
        <v>0</v>
      </c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>
        <v>0</v>
      </c>
      <c r="BB672" s="19">
        <v>0</v>
      </c>
      <c r="BC672" s="19"/>
      <c r="BD672" s="19"/>
      <c r="BE672" s="19"/>
      <c r="BF672" s="19"/>
      <c r="BG672" s="16">
        <f t="shared" si="40"/>
        <v>0</v>
      </c>
      <c r="BH672" s="16">
        <f t="shared" si="40"/>
        <v>0</v>
      </c>
      <c r="BI672" s="138">
        <f t="shared" si="41"/>
        <v>0</v>
      </c>
      <c r="BJ672" s="138">
        <f t="shared" si="42"/>
        <v>0</v>
      </c>
      <c r="BK672" s="105">
        <f t="shared" si="43"/>
        <v>0</v>
      </c>
      <c r="BL672" s="106"/>
      <c r="BM672" s="105"/>
      <c r="BN672" s="106"/>
    </row>
    <row r="673" spans="1:66" ht="47.25" x14ac:dyDescent="0.3">
      <c r="A673" s="26">
        <v>80.162700000000001</v>
      </c>
      <c r="B673" s="107" t="s">
        <v>1677</v>
      </c>
      <c r="C673" s="19"/>
      <c r="D673" s="19"/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/>
      <c r="P673" s="19"/>
      <c r="Q673" s="108">
        <v>0</v>
      </c>
      <c r="R673" s="108">
        <v>0</v>
      </c>
      <c r="S673" s="19">
        <v>0</v>
      </c>
      <c r="T673" s="19">
        <v>0</v>
      </c>
      <c r="U673" s="19"/>
      <c r="V673" s="19"/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>
        <v>0</v>
      </c>
      <c r="AE673" s="19">
        <v>0</v>
      </c>
      <c r="AF673" s="19">
        <v>0</v>
      </c>
      <c r="AG673" s="19">
        <v>0</v>
      </c>
      <c r="AH673" s="19">
        <v>0</v>
      </c>
      <c r="AI673" s="19">
        <v>0</v>
      </c>
      <c r="AJ673" s="19">
        <v>0</v>
      </c>
      <c r="AK673" s="19">
        <v>0</v>
      </c>
      <c r="AL673" s="19">
        <v>0</v>
      </c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>
        <v>0</v>
      </c>
      <c r="BB673" s="19">
        <v>0</v>
      </c>
      <c r="BC673" s="19"/>
      <c r="BD673" s="19"/>
      <c r="BE673" s="19"/>
      <c r="BF673" s="19"/>
      <c r="BG673" s="16">
        <f t="shared" si="40"/>
        <v>0</v>
      </c>
      <c r="BH673" s="16">
        <f t="shared" si="40"/>
        <v>0</v>
      </c>
      <c r="BI673" s="138">
        <f t="shared" si="41"/>
        <v>0</v>
      </c>
      <c r="BJ673" s="138">
        <f t="shared" si="42"/>
        <v>0</v>
      </c>
      <c r="BK673" s="105">
        <f t="shared" si="43"/>
        <v>0</v>
      </c>
      <c r="BL673" s="106"/>
      <c r="BM673" s="105"/>
      <c r="BN673" s="106"/>
    </row>
    <row r="674" spans="1:66" ht="31.5" x14ac:dyDescent="0.3">
      <c r="A674" s="26">
        <v>80.163700000000006</v>
      </c>
      <c r="B674" s="107" t="s">
        <v>1678</v>
      </c>
      <c r="C674" s="19"/>
      <c r="D674" s="19"/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/>
      <c r="P674" s="19"/>
      <c r="Q674" s="108">
        <v>0</v>
      </c>
      <c r="R674" s="108">
        <v>0</v>
      </c>
      <c r="S674" s="19">
        <v>0</v>
      </c>
      <c r="T674" s="19">
        <v>0</v>
      </c>
      <c r="U674" s="19"/>
      <c r="V674" s="19"/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>
        <v>0</v>
      </c>
      <c r="AE674" s="19">
        <v>0</v>
      </c>
      <c r="AF674" s="19">
        <v>0</v>
      </c>
      <c r="AG674" s="19">
        <v>0</v>
      </c>
      <c r="AH674" s="19">
        <v>0</v>
      </c>
      <c r="AI674" s="19">
        <v>0</v>
      </c>
      <c r="AJ674" s="19">
        <v>0</v>
      </c>
      <c r="AK674" s="19">
        <v>0</v>
      </c>
      <c r="AL674" s="19">
        <v>0</v>
      </c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>
        <v>0</v>
      </c>
      <c r="BB674" s="19">
        <v>0</v>
      </c>
      <c r="BC674" s="19"/>
      <c r="BD674" s="19"/>
      <c r="BE674" s="19"/>
      <c r="BF674" s="19"/>
      <c r="BG674" s="16">
        <f t="shared" si="40"/>
        <v>0</v>
      </c>
      <c r="BH674" s="16">
        <f t="shared" si="40"/>
        <v>0</v>
      </c>
      <c r="BI674" s="138">
        <f t="shared" si="41"/>
        <v>0</v>
      </c>
      <c r="BJ674" s="138">
        <f t="shared" si="42"/>
        <v>0</v>
      </c>
      <c r="BK674" s="105">
        <f t="shared" si="43"/>
        <v>0</v>
      </c>
      <c r="BL674" s="106"/>
      <c r="BM674" s="105"/>
      <c r="BN674" s="106"/>
    </row>
    <row r="675" spans="1:66" ht="31.5" x14ac:dyDescent="0.3">
      <c r="A675" s="26">
        <v>80.164699999999996</v>
      </c>
      <c r="B675" s="107" t="s">
        <v>1679</v>
      </c>
      <c r="C675" s="19"/>
      <c r="D675" s="19"/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/>
      <c r="P675" s="19"/>
      <c r="Q675" s="108">
        <v>0</v>
      </c>
      <c r="R675" s="108">
        <v>0</v>
      </c>
      <c r="S675" s="19">
        <v>0</v>
      </c>
      <c r="T675" s="19">
        <v>0</v>
      </c>
      <c r="U675" s="19"/>
      <c r="V675" s="19"/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>
        <v>0</v>
      </c>
      <c r="AE675" s="19">
        <v>0</v>
      </c>
      <c r="AF675" s="19">
        <v>0</v>
      </c>
      <c r="AG675" s="19">
        <v>0</v>
      </c>
      <c r="AH675" s="19">
        <v>0</v>
      </c>
      <c r="AI675" s="19">
        <v>0</v>
      </c>
      <c r="AJ675" s="19">
        <v>0</v>
      </c>
      <c r="AK675" s="19">
        <v>0</v>
      </c>
      <c r="AL675" s="19">
        <v>0</v>
      </c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>
        <v>0</v>
      </c>
      <c r="BB675" s="19">
        <v>0</v>
      </c>
      <c r="BC675" s="19"/>
      <c r="BD675" s="19"/>
      <c r="BE675" s="19"/>
      <c r="BF675" s="19"/>
      <c r="BG675" s="16">
        <f t="shared" si="40"/>
        <v>0</v>
      </c>
      <c r="BH675" s="16">
        <f t="shared" si="40"/>
        <v>0</v>
      </c>
      <c r="BI675" s="138">
        <f t="shared" si="41"/>
        <v>0</v>
      </c>
      <c r="BJ675" s="138">
        <f t="shared" si="42"/>
        <v>0</v>
      </c>
      <c r="BK675" s="105">
        <f t="shared" si="43"/>
        <v>0</v>
      </c>
      <c r="BL675" s="106"/>
      <c r="BM675" s="105"/>
      <c r="BN675" s="106"/>
    </row>
    <row r="676" spans="1:66" ht="31.5" x14ac:dyDescent="0.3">
      <c r="A676" s="26">
        <v>80.165700000000001</v>
      </c>
      <c r="B676" s="107" t="s">
        <v>1680</v>
      </c>
      <c r="C676" s="19"/>
      <c r="D676" s="19"/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/>
      <c r="P676" s="19"/>
      <c r="Q676" s="108">
        <v>0</v>
      </c>
      <c r="R676" s="108">
        <v>0</v>
      </c>
      <c r="S676" s="19">
        <v>0</v>
      </c>
      <c r="T676" s="19">
        <v>0</v>
      </c>
      <c r="U676" s="19"/>
      <c r="V676" s="19"/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>
        <v>0</v>
      </c>
      <c r="AE676" s="19">
        <v>0</v>
      </c>
      <c r="AF676" s="19">
        <v>0</v>
      </c>
      <c r="AG676" s="19">
        <v>0</v>
      </c>
      <c r="AH676" s="19">
        <v>0</v>
      </c>
      <c r="AI676" s="19">
        <v>0</v>
      </c>
      <c r="AJ676" s="19">
        <v>0</v>
      </c>
      <c r="AK676" s="19">
        <v>0</v>
      </c>
      <c r="AL676" s="19">
        <v>0</v>
      </c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>
        <v>0</v>
      </c>
      <c r="BB676" s="19">
        <v>0</v>
      </c>
      <c r="BC676" s="19"/>
      <c r="BD676" s="19"/>
      <c r="BE676" s="19"/>
      <c r="BF676" s="19"/>
      <c r="BG676" s="16">
        <f t="shared" si="40"/>
        <v>0</v>
      </c>
      <c r="BH676" s="16">
        <f t="shared" si="40"/>
        <v>0</v>
      </c>
      <c r="BI676" s="138">
        <f t="shared" si="41"/>
        <v>0</v>
      </c>
      <c r="BJ676" s="138">
        <f t="shared" si="42"/>
        <v>0</v>
      </c>
      <c r="BK676" s="105">
        <f t="shared" si="43"/>
        <v>0</v>
      </c>
      <c r="BL676" s="106"/>
      <c r="BM676" s="105"/>
      <c r="BN676" s="106"/>
    </row>
    <row r="677" spans="1:66" ht="31.5" x14ac:dyDescent="0.3">
      <c r="A677" s="26">
        <v>80.166700000000006</v>
      </c>
      <c r="B677" s="107" t="s">
        <v>1681</v>
      </c>
      <c r="C677" s="19"/>
      <c r="D677" s="19"/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/>
      <c r="P677" s="19"/>
      <c r="Q677" s="108">
        <v>0</v>
      </c>
      <c r="R677" s="108">
        <v>0</v>
      </c>
      <c r="S677" s="19">
        <v>0</v>
      </c>
      <c r="T677" s="19">
        <v>0</v>
      </c>
      <c r="U677" s="19"/>
      <c r="V677" s="19"/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19">
        <v>0</v>
      </c>
      <c r="AC677" s="19">
        <v>0</v>
      </c>
      <c r="AD677" s="19">
        <v>0</v>
      </c>
      <c r="AE677" s="19">
        <v>0</v>
      </c>
      <c r="AF677" s="19">
        <v>0</v>
      </c>
      <c r="AG677" s="19">
        <v>0</v>
      </c>
      <c r="AH677" s="19">
        <v>0</v>
      </c>
      <c r="AI677" s="19">
        <v>0</v>
      </c>
      <c r="AJ677" s="19">
        <v>0</v>
      </c>
      <c r="AK677" s="19">
        <v>0</v>
      </c>
      <c r="AL677" s="19">
        <v>0</v>
      </c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>
        <v>0</v>
      </c>
      <c r="BB677" s="19">
        <v>0</v>
      </c>
      <c r="BC677" s="19"/>
      <c r="BD677" s="19"/>
      <c r="BE677" s="19"/>
      <c r="BF677" s="19"/>
      <c r="BG677" s="16">
        <f t="shared" si="40"/>
        <v>0</v>
      </c>
      <c r="BH677" s="16">
        <f t="shared" si="40"/>
        <v>0</v>
      </c>
      <c r="BI677" s="138">
        <f t="shared" si="41"/>
        <v>0</v>
      </c>
      <c r="BJ677" s="138">
        <f t="shared" si="42"/>
        <v>0</v>
      </c>
      <c r="BK677" s="105">
        <f t="shared" si="43"/>
        <v>0</v>
      </c>
      <c r="BL677" s="106"/>
      <c r="BM677" s="105"/>
      <c r="BN677" s="106"/>
    </row>
    <row r="678" spans="1:66" ht="47.25" x14ac:dyDescent="0.3">
      <c r="A678" s="26">
        <v>80.167699999999996</v>
      </c>
      <c r="B678" s="107" t="s">
        <v>1682</v>
      </c>
      <c r="C678" s="19"/>
      <c r="D678" s="19"/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/>
      <c r="P678" s="19"/>
      <c r="Q678" s="108">
        <v>0</v>
      </c>
      <c r="R678" s="108">
        <v>0</v>
      </c>
      <c r="S678" s="19">
        <v>0</v>
      </c>
      <c r="T678" s="19">
        <v>0</v>
      </c>
      <c r="U678" s="19"/>
      <c r="V678" s="19"/>
      <c r="W678" s="19">
        <v>0</v>
      </c>
      <c r="X678" s="19">
        <v>0</v>
      </c>
      <c r="Y678" s="19">
        <v>0</v>
      </c>
      <c r="Z678" s="19">
        <v>0</v>
      </c>
      <c r="AA678" s="19">
        <v>0</v>
      </c>
      <c r="AB678" s="19">
        <v>0</v>
      </c>
      <c r="AC678" s="19">
        <v>0</v>
      </c>
      <c r="AD678" s="19">
        <v>0</v>
      </c>
      <c r="AE678" s="19">
        <v>0</v>
      </c>
      <c r="AF678" s="19">
        <v>0</v>
      </c>
      <c r="AG678" s="19">
        <v>0</v>
      </c>
      <c r="AH678" s="19">
        <v>0</v>
      </c>
      <c r="AI678" s="19">
        <v>0</v>
      </c>
      <c r="AJ678" s="19">
        <v>0</v>
      </c>
      <c r="AK678" s="19">
        <v>0</v>
      </c>
      <c r="AL678" s="19">
        <v>0</v>
      </c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>
        <v>0</v>
      </c>
      <c r="BB678" s="19">
        <v>0</v>
      </c>
      <c r="BC678" s="19"/>
      <c r="BD678" s="19"/>
      <c r="BE678" s="19"/>
      <c r="BF678" s="19"/>
      <c r="BG678" s="16">
        <f t="shared" si="40"/>
        <v>0</v>
      </c>
      <c r="BH678" s="16">
        <f t="shared" si="40"/>
        <v>0</v>
      </c>
      <c r="BI678" s="138">
        <f t="shared" si="41"/>
        <v>0</v>
      </c>
      <c r="BJ678" s="138">
        <f t="shared" si="42"/>
        <v>0</v>
      </c>
      <c r="BK678" s="105">
        <f t="shared" si="43"/>
        <v>0</v>
      </c>
      <c r="BL678" s="106"/>
      <c r="BM678" s="105"/>
      <c r="BN678" s="106"/>
    </row>
    <row r="679" spans="1:66" ht="47.25" x14ac:dyDescent="0.3">
      <c r="A679" s="26">
        <v>80.168700000000001</v>
      </c>
      <c r="B679" s="107" t="s">
        <v>1683</v>
      </c>
      <c r="C679" s="19"/>
      <c r="D679" s="19"/>
      <c r="E679" s="19">
        <v>0</v>
      </c>
      <c r="F679" s="19">
        <v>0</v>
      </c>
      <c r="G679" s="19">
        <v>0</v>
      </c>
      <c r="H679" s="19">
        <v>0</v>
      </c>
      <c r="I679" s="19">
        <v>0</v>
      </c>
      <c r="J679" s="19">
        <v>0</v>
      </c>
      <c r="K679" s="19">
        <v>0</v>
      </c>
      <c r="L679" s="19">
        <v>0</v>
      </c>
      <c r="M679" s="19">
        <v>0</v>
      </c>
      <c r="N679" s="19">
        <v>0</v>
      </c>
      <c r="O679" s="19"/>
      <c r="P679" s="19"/>
      <c r="Q679" s="108">
        <v>0</v>
      </c>
      <c r="R679" s="108">
        <v>0</v>
      </c>
      <c r="S679" s="19">
        <v>0</v>
      </c>
      <c r="T679" s="19">
        <v>0</v>
      </c>
      <c r="U679" s="19"/>
      <c r="V679" s="19"/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>
        <v>0</v>
      </c>
      <c r="AE679" s="19">
        <v>0</v>
      </c>
      <c r="AF679" s="19">
        <v>0</v>
      </c>
      <c r="AG679" s="19">
        <v>0</v>
      </c>
      <c r="AH679" s="19">
        <v>0</v>
      </c>
      <c r="AI679" s="19">
        <v>0</v>
      </c>
      <c r="AJ679" s="19">
        <v>0</v>
      </c>
      <c r="AK679" s="19">
        <v>0</v>
      </c>
      <c r="AL679" s="19">
        <v>0</v>
      </c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>
        <v>0</v>
      </c>
      <c r="BB679" s="19">
        <v>0</v>
      </c>
      <c r="BC679" s="19"/>
      <c r="BD679" s="19"/>
      <c r="BE679" s="19"/>
      <c r="BF679" s="19"/>
      <c r="BG679" s="16">
        <f t="shared" si="40"/>
        <v>0</v>
      </c>
      <c r="BH679" s="16">
        <f t="shared" si="40"/>
        <v>0</v>
      </c>
      <c r="BI679" s="138">
        <f t="shared" si="41"/>
        <v>0</v>
      </c>
      <c r="BJ679" s="138">
        <f t="shared" si="42"/>
        <v>0</v>
      </c>
      <c r="BK679" s="105">
        <f t="shared" si="43"/>
        <v>0</v>
      </c>
      <c r="BL679" s="106"/>
      <c r="BM679" s="105"/>
      <c r="BN679" s="106"/>
    </row>
    <row r="680" spans="1:66" ht="47.25" x14ac:dyDescent="0.3">
      <c r="A680" s="26">
        <v>80.169700000000006</v>
      </c>
      <c r="B680" s="107" t="s">
        <v>1684</v>
      </c>
      <c r="C680" s="19"/>
      <c r="D680" s="19"/>
      <c r="E680" s="19">
        <v>0</v>
      </c>
      <c r="F680" s="19">
        <v>0</v>
      </c>
      <c r="G680" s="19">
        <v>0</v>
      </c>
      <c r="H680" s="19">
        <v>0</v>
      </c>
      <c r="I680" s="19">
        <v>0</v>
      </c>
      <c r="J680" s="19">
        <v>0</v>
      </c>
      <c r="K680" s="19">
        <v>0</v>
      </c>
      <c r="L680" s="19">
        <v>0</v>
      </c>
      <c r="M680" s="19">
        <v>0</v>
      </c>
      <c r="N680" s="19">
        <v>0</v>
      </c>
      <c r="O680" s="19"/>
      <c r="P680" s="19"/>
      <c r="Q680" s="108">
        <v>0</v>
      </c>
      <c r="R680" s="108">
        <v>0</v>
      </c>
      <c r="S680" s="19">
        <v>0</v>
      </c>
      <c r="T680" s="19">
        <v>0</v>
      </c>
      <c r="U680" s="19"/>
      <c r="V680" s="19"/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>
        <v>0</v>
      </c>
      <c r="AE680" s="19">
        <v>0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>
        <v>0</v>
      </c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>
        <v>0</v>
      </c>
      <c r="BB680" s="19">
        <v>0</v>
      </c>
      <c r="BC680" s="19"/>
      <c r="BD680" s="19"/>
      <c r="BE680" s="19"/>
      <c r="BF680" s="19"/>
      <c r="BG680" s="16">
        <f t="shared" si="40"/>
        <v>0</v>
      </c>
      <c r="BH680" s="16">
        <f t="shared" si="40"/>
        <v>0</v>
      </c>
      <c r="BI680" s="138">
        <f t="shared" si="41"/>
        <v>0</v>
      </c>
      <c r="BJ680" s="138">
        <f t="shared" si="42"/>
        <v>0</v>
      </c>
      <c r="BK680" s="105">
        <f t="shared" si="43"/>
        <v>0</v>
      </c>
      <c r="BL680" s="106"/>
      <c r="BM680" s="105"/>
      <c r="BN680" s="106"/>
    </row>
    <row r="681" spans="1:66" ht="47.25" x14ac:dyDescent="0.3">
      <c r="A681" s="26">
        <v>80.170699999999997</v>
      </c>
      <c r="B681" s="107" t="s">
        <v>1685</v>
      </c>
      <c r="C681" s="19"/>
      <c r="D681" s="19"/>
      <c r="E681" s="19">
        <v>0</v>
      </c>
      <c r="F681" s="19">
        <v>0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>
        <v>0</v>
      </c>
      <c r="N681" s="19">
        <v>0</v>
      </c>
      <c r="O681" s="19"/>
      <c r="P681" s="19"/>
      <c r="Q681" s="108">
        <v>0</v>
      </c>
      <c r="R681" s="108">
        <v>0</v>
      </c>
      <c r="S681" s="19">
        <v>0</v>
      </c>
      <c r="T681" s="19">
        <v>0</v>
      </c>
      <c r="U681" s="19"/>
      <c r="V681" s="19"/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>
        <v>0</v>
      </c>
      <c r="AE681" s="19">
        <v>0</v>
      </c>
      <c r="AF681" s="19">
        <v>0</v>
      </c>
      <c r="AG681" s="19">
        <v>0</v>
      </c>
      <c r="AH681" s="19">
        <v>0</v>
      </c>
      <c r="AI681" s="19">
        <v>0</v>
      </c>
      <c r="AJ681" s="19">
        <v>0</v>
      </c>
      <c r="AK681" s="19">
        <v>0</v>
      </c>
      <c r="AL681" s="19">
        <v>0</v>
      </c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>
        <v>0</v>
      </c>
      <c r="BB681" s="19">
        <v>0</v>
      </c>
      <c r="BC681" s="19"/>
      <c r="BD681" s="19"/>
      <c r="BE681" s="19"/>
      <c r="BF681" s="19"/>
      <c r="BG681" s="16">
        <f t="shared" si="40"/>
        <v>0</v>
      </c>
      <c r="BH681" s="16">
        <f t="shared" si="40"/>
        <v>0</v>
      </c>
      <c r="BI681" s="138">
        <f t="shared" si="41"/>
        <v>0</v>
      </c>
      <c r="BJ681" s="138">
        <f t="shared" si="42"/>
        <v>0</v>
      </c>
      <c r="BK681" s="105">
        <f t="shared" si="43"/>
        <v>0</v>
      </c>
      <c r="BL681" s="106"/>
      <c r="BM681" s="105"/>
      <c r="BN681" s="106"/>
    </row>
    <row r="682" spans="1:66" ht="47.25" x14ac:dyDescent="0.3">
      <c r="A682" s="26">
        <v>80.171700000000001</v>
      </c>
      <c r="B682" s="107" t="s">
        <v>1686</v>
      </c>
      <c r="C682" s="19"/>
      <c r="D682" s="19"/>
      <c r="E682" s="19">
        <v>0</v>
      </c>
      <c r="F682" s="19">
        <v>0</v>
      </c>
      <c r="G682" s="19">
        <v>0</v>
      </c>
      <c r="H682" s="19">
        <v>0</v>
      </c>
      <c r="I682" s="19">
        <v>0</v>
      </c>
      <c r="J682" s="19">
        <v>0</v>
      </c>
      <c r="K682" s="19">
        <v>0</v>
      </c>
      <c r="L682" s="19">
        <v>0</v>
      </c>
      <c r="M682" s="19">
        <v>0</v>
      </c>
      <c r="N682" s="19">
        <v>0</v>
      </c>
      <c r="O682" s="19"/>
      <c r="P682" s="19"/>
      <c r="Q682" s="108">
        <v>0</v>
      </c>
      <c r="R682" s="108">
        <v>0</v>
      </c>
      <c r="S682" s="19">
        <v>0</v>
      </c>
      <c r="T682" s="19">
        <v>0</v>
      </c>
      <c r="U682" s="19"/>
      <c r="V682" s="19"/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>
        <v>0</v>
      </c>
      <c r="AE682" s="19">
        <v>0</v>
      </c>
      <c r="AF682" s="19">
        <v>0</v>
      </c>
      <c r="AG682" s="19">
        <v>0</v>
      </c>
      <c r="AH682" s="19">
        <v>0</v>
      </c>
      <c r="AI682" s="19">
        <v>0</v>
      </c>
      <c r="AJ682" s="19">
        <v>0</v>
      </c>
      <c r="AK682" s="19">
        <v>0</v>
      </c>
      <c r="AL682" s="19">
        <v>0</v>
      </c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>
        <v>0</v>
      </c>
      <c r="BB682" s="19">
        <v>0</v>
      </c>
      <c r="BC682" s="19"/>
      <c r="BD682" s="19"/>
      <c r="BE682" s="19"/>
      <c r="BF682" s="19"/>
      <c r="BG682" s="16">
        <f t="shared" si="40"/>
        <v>0</v>
      </c>
      <c r="BH682" s="16">
        <f t="shared" si="40"/>
        <v>0</v>
      </c>
      <c r="BI682" s="138">
        <f t="shared" si="41"/>
        <v>0</v>
      </c>
      <c r="BJ682" s="138">
        <f t="shared" si="42"/>
        <v>0</v>
      </c>
      <c r="BK682" s="105">
        <f t="shared" si="43"/>
        <v>0</v>
      </c>
      <c r="BL682" s="106"/>
      <c r="BM682" s="105"/>
      <c r="BN682" s="106"/>
    </row>
    <row r="683" spans="1:66" ht="47.25" x14ac:dyDescent="0.3">
      <c r="A683" s="26">
        <v>80.172700000000006</v>
      </c>
      <c r="B683" s="107" t="s">
        <v>1687</v>
      </c>
      <c r="C683" s="19"/>
      <c r="D683" s="19"/>
      <c r="E683" s="19">
        <v>0</v>
      </c>
      <c r="F683" s="19">
        <v>0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/>
      <c r="P683" s="19"/>
      <c r="Q683" s="108">
        <v>0</v>
      </c>
      <c r="R683" s="108">
        <v>0</v>
      </c>
      <c r="S683" s="19">
        <v>0</v>
      </c>
      <c r="T683" s="19">
        <v>0</v>
      </c>
      <c r="U683" s="19"/>
      <c r="V683" s="19"/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0</v>
      </c>
      <c r="AE683" s="19">
        <v>0</v>
      </c>
      <c r="AF683" s="19">
        <v>0</v>
      </c>
      <c r="AG683" s="19">
        <v>0</v>
      </c>
      <c r="AH683" s="19">
        <v>0</v>
      </c>
      <c r="AI683" s="19">
        <v>0</v>
      </c>
      <c r="AJ683" s="19">
        <v>0</v>
      </c>
      <c r="AK683" s="19">
        <v>0</v>
      </c>
      <c r="AL683" s="19">
        <v>0</v>
      </c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>
        <v>0</v>
      </c>
      <c r="BB683" s="19">
        <v>0</v>
      </c>
      <c r="BC683" s="19"/>
      <c r="BD683" s="19"/>
      <c r="BE683" s="19"/>
      <c r="BF683" s="19"/>
      <c r="BG683" s="16">
        <f t="shared" si="40"/>
        <v>0</v>
      </c>
      <c r="BH683" s="16">
        <f t="shared" si="40"/>
        <v>0</v>
      </c>
      <c r="BI683" s="138">
        <f t="shared" si="41"/>
        <v>0</v>
      </c>
      <c r="BJ683" s="138">
        <f t="shared" si="42"/>
        <v>0</v>
      </c>
      <c r="BK683" s="105">
        <f t="shared" si="43"/>
        <v>0</v>
      </c>
      <c r="BL683" s="106"/>
      <c r="BM683" s="105"/>
      <c r="BN683" s="106"/>
    </row>
    <row r="684" spans="1:66" ht="47.25" x14ac:dyDescent="0.3">
      <c r="A684" s="26">
        <v>80.173699999999997</v>
      </c>
      <c r="B684" s="107" t="s">
        <v>1688</v>
      </c>
      <c r="C684" s="19"/>
      <c r="D684" s="19"/>
      <c r="E684" s="19">
        <v>0</v>
      </c>
      <c r="F684" s="19">
        <v>0</v>
      </c>
      <c r="G684" s="19">
        <v>0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/>
      <c r="P684" s="19"/>
      <c r="Q684" s="108">
        <v>0</v>
      </c>
      <c r="R684" s="108">
        <v>0</v>
      </c>
      <c r="S684" s="19">
        <v>0</v>
      </c>
      <c r="T684" s="19">
        <v>0</v>
      </c>
      <c r="U684" s="19"/>
      <c r="V684" s="19"/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0</v>
      </c>
      <c r="AE684" s="19">
        <v>0</v>
      </c>
      <c r="AF684" s="19">
        <v>0</v>
      </c>
      <c r="AG684" s="19">
        <v>0</v>
      </c>
      <c r="AH684" s="19">
        <v>0</v>
      </c>
      <c r="AI684" s="19">
        <v>0</v>
      </c>
      <c r="AJ684" s="19">
        <v>0</v>
      </c>
      <c r="AK684" s="19">
        <v>0</v>
      </c>
      <c r="AL684" s="19">
        <v>0</v>
      </c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>
        <v>0</v>
      </c>
      <c r="BB684" s="19">
        <v>0</v>
      </c>
      <c r="BC684" s="19"/>
      <c r="BD684" s="19"/>
      <c r="BE684" s="19"/>
      <c r="BF684" s="19"/>
      <c r="BG684" s="16">
        <f t="shared" si="40"/>
        <v>0</v>
      </c>
      <c r="BH684" s="16">
        <f t="shared" si="40"/>
        <v>0</v>
      </c>
      <c r="BI684" s="138">
        <f t="shared" si="41"/>
        <v>0</v>
      </c>
      <c r="BJ684" s="138">
        <f t="shared" si="42"/>
        <v>0</v>
      </c>
      <c r="BK684" s="105">
        <f t="shared" si="43"/>
        <v>0</v>
      </c>
      <c r="BL684" s="106"/>
      <c r="BM684" s="105"/>
      <c r="BN684" s="106"/>
    </row>
    <row r="685" spans="1:66" ht="47.25" x14ac:dyDescent="0.3">
      <c r="A685" s="26">
        <v>80.174700000000001</v>
      </c>
      <c r="B685" s="107" t="s">
        <v>1686</v>
      </c>
      <c r="C685" s="19"/>
      <c r="D685" s="19"/>
      <c r="E685" s="19">
        <v>0</v>
      </c>
      <c r="F685" s="19">
        <v>0</v>
      </c>
      <c r="G685" s="19">
        <v>0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/>
      <c r="P685" s="19"/>
      <c r="Q685" s="108">
        <v>0</v>
      </c>
      <c r="R685" s="108">
        <v>0</v>
      </c>
      <c r="S685" s="19">
        <v>0</v>
      </c>
      <c r="T685" s="19">
        <v>0</v>
      </c>
      <c r="U685" s="19"/>
      <c r="V685" s="19"/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0</v>
      </c>
      <c r="AE685" s="19">
        <v>0</v>
      </c>
      <c r="AF685" s="19">
        <v>0</v>
      </c>
      <c r="AG685" s="19">
        <v>0</v>
      </c>
      <c r="AH685" s="19">
        <v>0</v>
      </c>
      <c r="AI685" s="19">
        <v>0</v>
      </c>
      <c r="AJ685" s="19">
        <v>0</v>
      </c>
      <c r="AK685" s="19">
        <v>0</v>
      </c>
      <c r="AL685" s="19">
        <v>0</v>
      </c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>
        <v>0</v>
      </c>
      <c r="BB685" s="19">
        <v>0</v>
      </c>
      <c r="BC685" s="19"/>
      <c r="BD685" s="19"/>
      <c r="BE685" s="19"/>
      <c r="BF685" s="19"/>
      <c r="BG685" s="16">
        <f t="shared" si="40"/>
        <v>0</v>
      </c>
      <c r="BH685" s="16">
        <f t="shared" si="40"/>
        <v>0</v>
      </c>
      <c r="BI685" s="138">
        <f t="shared" si="41"/>
        <v>0</v>
      </c>
      <c r="BJ685" s="138">
        <f t="shared" si="42"/>
        <v>0</v>
      </c>
      <c r="BK685" s="105">
        <f t="shared" si="43"/>
        <v>0</v>
      </c>
      <c r="BL685" s="106"/>
      <c r="BM685" s="105"/>
      <c r="BN685" s="106"/>
    </row>
    <row r="686" spans="1:66" ht="47.25" x14ac:dyDescent="0.3">
      <c r="A686" s="26">
        <v>80.175700000000006</v>
      </c>
      <c r="B686" s="107" t="s">
        <v>1689</v>
      </c>
      <c r="C686" s="19"/>
      <c r="D686" s="19"/>
      <c r="E686" s="19">
        <v>0</v>
      </c>
      <c r="F686" s="19">
        <v>0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/>
      <c r="P686" s="19"/>
      <c r="Q686" s="108">
        <v>0</v>
      </c>
      <c r="R686" s="108">
        <v>0</v>
      </c>
      <c r="S686" s="19">
        <v>0</v>
      </c>
      <c r="T686" s="19">
        <v>0</v>
      </c>
      <c r="U686" s="19"/>
      <c r="V686" s="19"/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0</v>
      </c>
      <c r="AE686" s="19">
        <v>0</v>
      </c>
      <c r="AF686" s="19">
        <v>0</v>
      </c>
      <c r="AG686" s="19">
        <v>0</v>
      </c>
      <c r="AH686" s="19">
        <v>0</v>
      </c>
      <c r="AI686" s="19">
        <v>0</v>
      </c>
      <c r="AJ686" s="19">
        <v>0</v>
      </c>
      <c r="AK686" s="19">
        <v>0</v>
      </c>
      <c r="AL686" s="19">
        <v>0</v>
      </c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>
        <v>0</v>
      </c>
      <c r="BB686" s="19">
        <v>0</v>
      </c>
      <c r="BC686" s="19"/>
      <c r="BD686" s="19"/>
      <c r="BE686" s="19"/>
      <c r="BF686" s="19"/>
      <c r="BG686" s="16">
        <f t="shared" si="40"/>
        <v>0</v>
      </c>
      <c r="BH686" s="16">
        <f t="shared" si="40"/>
        <v>0</v>
      </c>
      <c r="BI686" s="138">
        <f t="shared" si="41"/>
        <v>0</v>
      </c>
      <c r="BJ686" s="138">
        <f t="shared" si="42"/>
        <v>0</v>
      </c>
      <c r="BK686" s="105">
        <f t="shared" si="43"/>
        <v>0</v>
      </c>
      <c r="BL686" s="106"/>
      <c r="BM686" s="105"/>
      <c r="BN686" s="106"/>
    </row>
    <row r="687" spans="1:66" ht="47.25" x14ac:dyDescent="0.3">
      <c r="A687" s="26">
        <v>80.176699999999997</v>
      </c>
      <c r="B687" s="107" t="s">
        <v>1690</v>
      </c>
      <c r="C687" s="19"/>
      <c r="D687" s="19"/>
      <c r="E687" s="19">
        <v>0</v>
      </c>
      <c r="F687" s="19">
        <v>0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19">
        <v>0</v>
      </c>
      <c r="N687" s="19">
        <v>0</v>
      </c>
      <c r="O687" s="19"/>
      <c r="P687" s="19"/>
      <c r="Q687" s="108">
        <v>0</v>
      </c>
      <c r="R687" s="108">
        <v>0</v>
      </c>
      <c r="S687" s="19">
        <v>0</v>
      </c>
      <c r="T687" s="19">
        <v>0</v>
      </c>
      <c r="U687" s="19"/>
      <c r="V687" s="19"/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0</v>
      </c>
      <c r="AE687" s="19">
        <v>0</v>
      </c>
      <c r="AF687" s="19">
        <v>0</v>
      </c>
      <c r="AG687" s="19">
        <v>0</v>
      </c>
      <c r="AH687" s="19">
        <v>0</v>
      </c>
      <c r="AI687" s="19">
        <v>0</v>
      </c>
      <c r="AJ687" s="19">
        <v>0</v>
      </c>
      <c r="AK687" s="19">
        <v>0</v>
      </c>
      <c r="AL687" s="19">
        <v>0</v>
      </c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>
        <v>0</v>
      </c>
      <c r="BB687" s="19">
        <v>0</v>
      </c>
      <c r="BC687" s="19"/>
      <c r="BD687" s="19"/>
      <c r="BE687" s="19"/>
      <c r="BF687" s="19"/>
      <c r="BG687" s="16">
        <f t="shared" si="40"/>
        <v>0</v>
      </c>
      <c r="BH687" s="16">
        <f t="shared" si="40"/>
        <v>0</v>
      </c>
      <c r="BI687" s="138">
        <f t="shared" si="41"/>
        <v>0</v>
      </c>
      <c r="BJ687" s="138">
        <f t="shared" si="42"/>
        <v>0</v>
      </c>
      <c r="BK687" s="105">
        <f t="shared" si="43"/>
        <v>0</v>
      </c>
      <c r="BL687" s="106"/>
      <c r="BM687" s="105"/>
      <c r="BN687" s="106"/>
    </row>
    <row r="688" spans="1:66" ht="47.25" x14ac:dyDescent="0.3">
      <c r="A688" s="26">
        <v>80.177700000000002</v>
      </c>
      <c r="B688" s="107" t="s">
        <v>1691</v>
      </c>
      <c r="C688" s="19"/>
      <c r="D688" s="19"/>
      <c r="E688" s="19">
        <v>0</v>
      </c>
      <c r="F688" s="19">
        <v>0</v>
      </c>
      <c r="G688" s="19">
        <v>0</v>
      </c>
      <c r="H688" s="19">
        <v>0</v>
      </c>
      <c r="I688" s="19">
        <v>0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/>
      <c r="P688" s="19"/>
      <c r="Q688" s="108">
        <v>0</v>
      </c>
      <c r="R688" s="108">
        <v>0</v>
      </c>
      <c r="S688" s="19">
        <v>0</v>
      </c>
      <c r="T688" s="19">
        <v>0</v>
      </c>
      <c r="U688" s="19"/>
      <c r="V688" s="19"/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0</v>
      </c>
      <c r="AE688" s="19">
        <v>0</v>
      </c>
      <c r="AF688" s="19">
        <v>0</v>
      </c>
      <c r="AG688" s="19">
        <v>0</v>
      </c>
      <c r="AH688" s="19">
        <v>0</v>
      </c>
      <c r="AI688" s="19">
        <v>0</v>
      </c>
      <c r="AJ688" s="19">
        <v>0</v>
      </c>
      <c r="AK688" s="19">
        <v>0</v>
      </c>
      <c r="AL688" s="19">
        <v>0</v>
      </c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>
        <v>0</v>
      </c>
      <c r="BB688" s="19">
        <v>0</v>
      </c>
      <c r="BC688" s="19"/>
      <c r="BD688" s="19"/>
      <c r="BE688" s="19"/>
      <c r="BF688" s="19"/>
      <c r="BG688" s="16">
        <f t="shared" si="40"/>
        <v>0</v>
      </c>
      <c r="BH688" s="16">
        <f t="shared" si="40"/>
        <v>0</v>
      </c>
      <c r="BI688" s="138">
        <f t="shared" si="41"/>
        <v>0</v>
      </c>
      <c r="BJ688" s="138">
        <f t="shared" si="42"/>
        <v>0</v>
      </c>
      <c r="BK688" s="105">
        <f t="shared" si="43"/>
        <v>0</v>
      </c>
      <c r="BL688" s="106"/>
      <c r="BM688" s="105"/>
      <c r="BN688" s="106"/>
    </row>
    <row r="689" spans="1:66" ht="47.25" x14ac:dyDescent="0.3">
      <c r="A689" s="26">
        <v>80.178700000000006</v>
      </c>
      <c r="B689" s="107" t="s">
        <v>1692</v>
      </c>
      <c r="C689" s="19"/>
      <c r="D689" s="19"/>
      <c r="E689" s="19">
        <v>0</v>
      </c>
      <c r="F689" s="19">
        <v>0</v>
      </c>
      <c r="G689" s="19">
        <v>0</v>
      </c>
      <c r="H689" s="19">
        <v>0</v>
      </c>
      <c r="I689" s="19">
        <v>0</v>
      </c>
      <c r="J689" s="19">
        <v>0</v>
      </c>
      <c r="K689" s="19">
        <v>0</v>
      </c>
      <c r="L689" s="19">
        <v>0</v>
      </c>
      <c r="M689" s="19">
        <v>0</v>
      </c>
      <c r="N689" s="19">
        <v>0</v>
      </c>
      <c r="O689" s="19"/>
      <c r="P689" s="19"/>
      <c r="Q689" s="108">
        <v>0</v>
      </c>
      <c r="R689" s="108">
        <v>0</v>
      </c>
      <c r="S689" s="19">
        <v>0</v>
      </c>
      <c r="T689" s="19">
        <v>0</v>
      </c>
      <c r="U689" s="19"/>
      <c r="V689" s="19"/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0</v>
      </c>
      <c r="AE689" s="19">
        <v>0</v>
      </c>
      <c r="AF689" s="19">
        <v>0</v>
      </c>
      <c r="AG689" s="19">
        <v>0</v>
      </c>
      <c r="AH689" s="19">
        <v>0</v>
      </c>
      <c r="AI689" s="19">
        <v>0</v>
      </c>
      <c r="AJ689" s="19">
        <v>0</v>
      </c>
      <c r="AK689" s="19">
        <v>0</v>
      </c>
      <c r="AL689" s="19">
        <v>0</v>
      </c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>
        <v>0</v>
      </c>
      <c r="BB689" s="19">
        <v>0</v>
      </c>
      <c r="BC689" s="19"/>
      <c r="BD689" s="19"/>
      <c r="BE689" s="19"/>
      <c r="BF689" s="19"/>
      <c r="BG689" s="16">
        <f t="shared" si="40"/>
        <v>0</v>
      </c>
      <c r="BH689" s="16">
        <f t="shared" si="40"/>
        <v>0</v>
      </c>
      <c r="BI689" s="138">
        <f t="shared" si="41"/>
        <v>0</v>
      </c>
      <c r="BJ689" s="138">
        <f t="shared" si="42"/>
        <v>0</v>
      </c>
      <c r="BK689" s="105">
        <f t="shared" si="43"/>
        <v>0</v>
      </c>
      <c r="BL689" s="106"/>
      <c r="BM689" s="105"/>
      <c r="BN689" s="106"/>
    </row>
    <row r="690" spans="1:66" ht="47.25" x14ac:dyDescent="0.3">
      <c r="A690" s="26">
        <v>80.179699999999997</v>
      </c>
      <c r="B690" s="107" t="s">
        <v>1693</v>
      </c>
      <c r="C690" s="19"/>
      <c r="D690" s="19"/>
      <c r="E690" s="19">
        <v>0</v>
      </c>
      <c r="F690" s="19">
        <v>0</v>
      </c>
      <c r="G690" s="19">
        <v>0</v>
      </c>
      <c r="H690" s="19">
        <v>0</v>
      </c>
      <c r="I690" s="19">
        <v>0</v>
      </c>
      <c r="J690" s="19">
        <v>0</v>
      </c>
      <c r="K690" s="19">
        <v>0</v>
      </c>
      <c r="L690" s="19">
        <v>0</v>
      </c>
      <c r="M690" s="19">
        <v>0</v>
      </c>
      <c r="N690" s="19">
        <v>0</v>
      </c>
      <c r="O690" s="19"/>
      <c r="P690" s="19"/>
      <c r="Q690" s="108">
        <v>0</v>
      </c>
      <c r="R690" s="108">
        <v>0</v>
      </c>
      <c r="S690" s="19">
        <v>0</v>
      </c>
      <c r="T690" s="19">
        <v>0</v>
      </c>
      <c r="U690" s="19"/>
      <c r="V690" s="19"/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>
        <v>0</v>
      </c>
      <c r="AE690" s="19">
        <v>0</v>
      </c>
      <c r="AF690" s="19">
        <v>0</v>
      </c>
      <c r="AG690" s="19">
        <v>0</v>
      </c>
      <c r="AH690" s="19">
        <v>0</v>
      </c>
      <c r="AI690" s="19">
        <v>0</v>
      </c>
      <c r="AJ690" s="19">
        <v>0</v>
      </c>
      <c r="AK690" s="19">
        <v>0</v>
      </c>
      <c r="AL690" s="19">
        <v>0</v>
      </c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>
        <v>0</v>
      </c>
      <c r="BB690" s="19">
        <v>0</v>
      </c>
      <c r="BC690" s="19"/>
      <c r="BD690" s="19"/>
      <c r="BE690" s="19"/>
      <c r="BF690" s="19"/>
      <c r="BG690" s="16">
        <f t="shared" si="40"/>
        <v>0</v>
      </c>
      <c r="BH690" s="16">
        <f t="shared" si="40"/>
        <v>0</v>
      </c>
      <c r="BI690" s="138">
        <f t="shared" si="41"/>
        <v>0</v>
      </c>
      <c r="BJ690" s="138">
        <f t="shared" si="42"/>
        <v>0</v>
      </c>
      <c r="BK690" s="105">
        <f t="shared" si="43"/>
        <v>0</v>
      </c>
      <c r="BL690" s="106"/>
      <c r="BM690" s="105"/>
      <c r="BN690" s="106"/>
    </row>
    <row r="691" spans="1:66" ht="47.25" x14ac:dyDescent="0.3">
      <c r="A691" s="26">
        <v>80.180700000000002</v>
      </c>
      <c r="B691" s="107" t="s">
        <v>1694</v>
      </c>
      <c r="C691" s="19"/>
      <c r="D691" s="19"/>
      <c r="E691" s="19">
        <v>0</v>
      </c>
      <c r="F691" s="19">
        <v>0</v>
      </c>
      <c r="G691" s="19">
        <v>0</v>
      </c>
      <c r="H691" s="19">
        <v>0</v>
      </c>
      <c r="I691" s="19">
        <v>0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/>
      <c r="P691" s="19"/>
      <c r="Q691" s="108">
        <v>0</v>
      </c>
      <c r="R691" s="108">
        <v>0</v>
      </c>
      <c r="S691" s="19">
        <v>0</v>
      </c>
      <c r="T691" s="19">
        <v>0</v>
      </c>
      <c r="U691" s="19"/>
      <c r="V691" s="19"/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0</v>
      </c>
      <c r="AE691" s="19">
        <v>0</v>
      </c>
      <c r="AF691" s="19">
        <v>0</v>
      </c>
      <c r="AG691" s="19">
        <v>0</v>
      </c>
      <c r="AH691" s="19">
        <v>0</v>
      </c>
      <c r="AI691" s="19">
        <v>0</v>
      </c>
      <c r="AJ691" s="19">
        <v>0</v>
      </c>
      <c r="AK691" s="19">
        <v>0</v>
      </c>
      <c r="AL691" s="19">
        <v>0</v>
      </c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>
        <v>0</v>
      </c>
      <c r="BB691" s="19">
        <v>0</v>
      </c>
      <c r="BC691" s="19"/>
      <c r="BD691" s="19"/>
      <c r="BE691" s="19"/>
      <c r="BF691" s="19"/>
      <c r="BG691" s="16">
        <f t="shared" si="40"/>
        <v>0</v>
      </c>
      <c r="BH691" s="16">
        <f t="shared" si="40"/>
        <v>0</v>
      </c>
      <c r="BI691" s="138">
        <f t="shared" si="41"/>
        <v>0</v>
      </c>
      <c r="BJ691" s="138">
        <f t="shared" si="42"/>
        <v>0</v>
      </c>
      <c r="BK691" s="105">
        <f t="shared" si="43"/>
        <v>0</v>
      </c>
      <c r="BL691" s="106"/>
      <c r="BM691" s="105"/>
      <c r="BN691" s="106"/>
    </row>
    <row r="692" spans="1:66" ht="47.25" x14ac:dyDescent="0.3">
      <c r="A692" s="26">
        <v>80.181700000000006</v>
      </c>
      <c r="B692" s="107" t="s">
        <v>1695</v>
      </c>
      <c r="C692" s="19"/>
      <c r="D692" s="19"/>
      <c r="E692" s="19">
        <v>0</v>
      </c>
      <c r="F692" s="19">
        <v>0</v>
      </c>
      <c r="G692" s="19">
        <v>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/>
      <c r="P692" s="19"/>
      <c r="Q692" s="108">
        <v>0</v>
      </c>
      <c r="R692" s="108">
        <v>0</v>
      </c>
      <c r="S692" s="19">
        <v>0</v>
      </c>
      <c r="T692" s="19">
        <v>0</v>
      </c>
      <c r="U692" s="19"/>
      <c r="V692" s="19"/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>
        <v>0</v>
      </c>
      <c r="AE692" s="19">
        <v>0</v>
      </c>
      <c r="AF692" s="19">
        <v>0</v>
      </c>
      <c r="AG692" s="19">
        <v>0</v>
      </c>
      <c r="AH692" s="19">
        <v>0</v>
      </c>
      <c r="AI692" s="19">
        <v>0</v>
      </c>
      <c r="AJ692" s="19">
        <v>0</v>
      </c>
      <c r="AK692" s="19">
        <v>0</v>
      </c>
      <c r="AL692" s="19">
        <v>0</v>
      </c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>
        <v>0</v>
      </c>
      <c r="BB692" s="19">
        <v>0</v>
      </c>
      <c r="BC692" s="19"/>
      <c r="BD692" s="19"/>
      <c r="BE692" s="19"/>
      <c r="BF692" s="19"/>
      <c r="BG692" s="16">
        <f t="shared" si="40"/>
        <v>0</v>
      </c>
      <c r="BH692" s="16">
        <f t="shared" si="40"/>
        <v>0</v>
      </c>
      <c r="BI692" s="138">
        <f t="shared" si="41"/>
        <v>0</v>
      </c>
      <c r="BJ692" s="138">
        <f t="shared" si="42"/>
        <v>0</v>
      </c>
      <c r="BK692" s="105">
        <f t="shared" si="43"/>
        <v>0</v>
      </c>
      <c r="BL692" s="106"/>
      <c r="BM692" s="105"/>
      <c r="BN692" s="106"/>
    </row>
    <row r="693" spans="1:66" ht="47.25" x14ac:dyDescent="0.3">
      <c r="A693" s="26">
        <v>80.182699999999997</v>
      </c>
      <c r="B693" s="107" t="s">
        <v>1696</v>
      </c>
      <c r="C693" s="19"/>
      <c r="D693" s="19"/>
      <c r="E693" s="19">
        <v>0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/>
      <c r="P693" s="19"/>
      <c r="Q693" s="108">
        <v>0</v>
      </c>
      <c r="R693" s="108">
        <v>0</v>
      </c>
      <c r="S693" s="19">
        <v>0</v>
      </c>
      <c r="T693" s="19">
        <v>0</v>
      </c>
      <c r="U693" s="19"/>
      <c r="V693" s="19"/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0</v>
      </c>
      <c r="AE693" s="19">
        <v>0</v>
      </c>
      <c r="AF693" s="19">
        <v>0</v>
      </c>
      <c r="AG693" s="19">
        <v>0</v>
      </c>
      <c r="AH693" s="19">
        <v>0</v>
      </c>
      <c r="AI693" s="19">
        <v>0</v>
      </c>
      <c r="AJ693" s="19">
        <v>0</v>
      </c>
      <c r="AK693" s="19">
        <v>0</v>
      </c>
      <c r="AL693" s="19">
        <v>0</v>
      </c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>
        <v>0</v>
      </c>
      <c r="BB693" s="19">
        <v>0</v>
      </c>
      <c r="BC693" s="19"/>
      <c r="BD693" s="19"/>
      <c r="BE693" s="19"/>
      <c r="BF693" s="19"/>
      <c r="BG693" s="16">
        <f t="shared" si="40"/>
        <v>0</v>
      </c>
      <c r="BH693" s="16">
        <f t="shared" si="40"/>
        <v>0</v>
      </c>
      <c r="BI693" s="138">
        <f t="shared" si="41"/>
        <v>0</v>
      </c>
      <c r="BJ693" s="138">
        <f t="shared" si="42"/>
        <v>0</v>
      </c>
      <c r="BK693" s="105">
        <f t="shared" si="43"/>
        <v>0</v>
      </c>
      <c r="BL693" s="106"/>
      <c r="BM693" s="105"/>
      <c r="BN693" s="106"/>
    </row>
    <row r="694" spans="1:66" ht="47.25" x14ac:dyDescent="0.3">
      <c r="A694" s="26">
        <v>80.183700000000002</v>
      </c>
      <c r="B694" s="107" t="s">
        <v>1697</v>
      </c>
      <c r="C694" s="19"/>
      <c r="D694" s="19"/>
      <c r="E694" s="19">
        <v>0</v>
      </c>
      <c r="F694" s="19">
        <v>0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/>
      <c r="P694" s="19"/>
      <c r="Q694" s="108">
        <v>0</v>
      </c>
      <c r="R694" s="108">
        <v>0</v>
      </c>
      <c r="S694" s="19">
        <v>0</v>
      </c>
      <c r="T694" s="19">
        <v>0</v>
      </c>
      <c r="U694" s="19"/>
      <c r="V694" s="19"/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>
        <v>0</v>
      </c>
      <c r="AE694" s="19">
        <v>0</v>
      </c>
      <c r="AF694" s="19">
        <v>0</v>
      </c>
      <c r="AG694" s="19">
        <v>0</v>
      </c>
      <c r="AH694" s="19">
        <v>0</v>
      </c>
      <c r="AI694" s="19">
        <v>0</v>
      </c>
      <c r="AJ694" s="19">
        <v>0</v>
      </c>
      <c r="AK694" s="19">
        <v>0</v>
      </c>
      <c r="AL694" s="19">
        <v>0</v>
      </c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>
        <v>0</v>
      </c>
      <c r="BB694" s="19">
        <v>0</v>
      </c>
      <c r="BC694" s="19"/>
      <c r="BD694" s="19"/>
      <c r="BE694" s="19"/>
      <c r="BF694" s="19"/>
      <c r="BG694" s="16">
        <f t="shared" si="40"/>
        <v>0</v>
      </c>
      <c r="BH694" s="16">
        <f t="shared" si="40"/>
        <v>0</v>
      </c>
      <c r="BI694" s="138">
        <f t="shared" si="41"/>
        <v>0</v>
      </c>
      <c r="BJ694" s="138">
        <f t="shared" si="42"/>
        <v>0</v>
      </c>
      <c r="BK694" s="105">
        <f t="shared" si="43"/>
        <v>0</v>
      </c>
      <c r="BL694" s="106"/>
      <c r="BM694" s="105"/>
      <c r="BN694" s="106"/>
    </row>
    <row r="695" spans="1:66" ht="47.25" x14ac:dyDescent="0.3">
      <c r="A695" s="26">
        <v>80.184700000000007</v>
      </c>
      <c r="B695" s="107" t="s">
        <v>1698</v>
      </c>
      <c r="C695" s="19"/>
      <c r="D695" s="19"/>
      <c r="E695" s="19">
        <v>0</v>
      </c>
      <c r="F695" s="19">
        <v>0</v>
      </c>
      <c r="G695" s="19">
        <v>0</v>
      </c>
      <c r="H695" s="19">
        <v>0</v>
      </c>
      <c r="I695" s="19">
        <v>0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/>
      <c r="P695" s="19"/>
      <c r="Q695" s="108">
        <v>0</v>
      </c>
      <c r="R695" s="108">
        <v>0</v>
      </c>
      <c r="S695" s="19">
        <v>0</v>
      </c>
      <c r="T695" s="19">
        <v>0</v>
      </c>
      <c r="U695" s="19"/>
      <c r="V695" s="19"/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0</v>
      </c>
      <c r="AE695" s="19">
        <v>0</v>
      </c>
      <c r="AF695" s="19">
        <v>0</v>
      </c>
      <c r="AG695" s="19">
        <v>0</v>
      </c>
      <c r="AH695" s="19">
        <v>0</v>
      </c>
      <c r="AI695" s="19">
        <v>0</v>
      </c>
      <c r="AJ695" s="19">
        <v>0</v>
      </c>
      <c r="AK695" s="19">
        <v>0</v>
      </c>
      <c r="AL695" s="19">
        <v>0</v>
      </c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>
        <v>0</v>
      </c>
      <c r="BB695" s="19">
        <v>0</v>
      </c>
      <c r="BC695" s="19"/>
      <c r="BD695" s="19"/>
      <c r="BE695" s="19"/>
      <c r="BF695" s="19"/>
      <c r="BG695" s="16">
        <f t="shared" si="40"/>
        <v>0</v>
      </c>
      <c r="BH695" s="16">
        <f t="shared" si="40"/>
        <v>0</v>
      </c>
      <c r="BI695" s="138">
        <f t="shared" si="41"/>
        <v>0</v>
      </c>
      <c r="BJ695" s="138">
        <f t="shared" si="42"/>
        <v>0</v>
      </c>
      <c r="BK695" s="105">
        <f t="shared" si="43"/>
        <v>0</v>
      </c>
      <c r="BL695" s="106"/>
      <c r="BM695" s="105"/>
      <c r="BN695" s="106"/>
    </row>
    <row r="696" spans="1:66" ht="47.25" x14ac:dyDescent="0.3">
      <c r="A696" s="26">
        <v>80.185699999999997</v>
      </c>
      <c r="B696" s="107" t="s">
        <v>1699</v>
      </c>
      <c r="C696" s="19"/>
      <c r="D696" s="19"/>
      <c r="E696" s="19">
        <v>0</v>
      </c>
      <c r="F696" s="19">
        <v>0</v>
      </c>
      <c r="G696" s="19">
        <v>0</v>
      </c>
      <c r="H696" s="19">
        <v>0</v>
      </c>
      <c r="I696" s="19">
        <v>0</v>
      </c>
      <c r="J696" s="19">
        <v>0</v>
      </c>
      <c r="K696" s="19">
        <v>0</v>
      </c>
      <c r="L696" s="19">
        <v>0</v>
      </c>
      <c r="M696" s="19">
        <v>0</v>
      </c>
      <c r="N696" s="19">
        <v>0</v>
      </c>
      <c r="O696" s="19"/>
      <c r="P696" s="19"/>
      <c r="Q696" s="108">
        <v>0</v>
      </c>
      <c r="R696" s="108">
        <v>0</v>
      </c>
      <c r="S696" s="19">
        <v>0</v>
      </c>
      <c r="T696" s="19">
        <v>0</v>
      </c>
      <c r="U696" s="19"/>
      <c r="V696" s="19"/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0</v>
      </c>
      <c r="AE696" s="19">
        <v>0</v>
      </c>
      <c r="AF696" s="19">
        <v>0</v>
      </c>
      <c r="AG696" s="19">
        <v>0</v>
      </c>
      <c r="AH696" s="19">
        <v>0</v>
      </c>
      <c r="AI696" s="19">
        <v>0</v>
      </c>
      <c r="AJ696" s="19">
        <v>0</v>
      </c>
      <c r="AK696" s="19">
        <v>0</v>
      </c>
      <c r="AL696" s="19">
        <v>0</v>
      </c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>
        <v>0</v>
      </c>
      <c r="BB696" s="19">
        <v>0</v>
      </c>
      <c r="BC696" s="19"/>
      <c r="BD696" s="19"/>
      <c r="BE696" s="19"/>
      <c r="BF696" s="19"/>
      <c r="BG696" s="16">
        <f t="shared" si="40"/>
        <v>0</v>
      </c>
      <c r="BH696" s="16">
        <f t="shared" si="40"/>
        <v>0</v>
      </c>
      <c r="BI696" s="138">
        <f t="shared" si="41"/>
        <v>0</v>
      </c>
      <c r="BJ696" s="138">
        <f t="shared" si="42"/>
        <v>0</v>
      </c>
      <c r="BK696" s="105">
        <f t="shared" si="43"/>
        <v>0</v>
      </c>
      <c r="BL696" s="106"/>
      <c r="BM696" s="105"/>
      <c r="BN696" s="106"/>
    </row>
    <row r="697" spans="1:66" ht="47.25" x14ac:dyDescent="0.3">
      <c r="A697" s="26">
        <v>80.186700000000002</v>
      </c>
      <c r="B697" s="107" t="s">
        <v>1700</v>
      </c>
      <c r="C697" s="19"/>
      <c r="D697" s="19"/>
      <c r="E697" s="19">
        <v>0</v>
      </c>
      <c r="F697" s="19">
        <v>0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>
        <v>0</v>
      </c>
      <c r="N697" s="19">
        <v>0</v>
      </c>
      <c r="O697" s="19"/>
      <c r="P697" s="19"/>
      <c r="Q697" s="108">
        <v>0</v>
      </c>
      <c r="R697" s="108">
        <v>0</v>
      </c>
      <c r="S697" s="19">
        <v>0</v>
      </c>
      <c r="T697" s="19">
        <v>0</v>
      </c>
      <c r="U697" s="19"/>
      <c r="V697" s="19"/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0</v>
      </c>
      <c r="AE697" s="19">
        <v>0</v>
      </c>
      <c r="AF697" s="19">
        <v>0</v>
      </c>
      <c r="AG697" s="19">
        <v>0</v>
      </c>
      <c r="AH697" s="19">
        <v>0</v>
      </c>
      <c r="AI697" s="19">
        <v>0</v>
      </c>
      <c r="AJ697" s="19">
        <v>0</v>
      </c>
      <c r="AK697" s="19">
        <v>0</v>
      </c>
      <c r="AL697" s="19">
        <v>0</v>
      </c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>
        <v>0</v>
      </c>
      <c r="BB697" s="19">
        <v>0</v>
      </c>
      <c r="BC697" s="19"/>
      <c r="BD697" s="19"/>
      <c r="BE697" s="19"/>
      <c r="BF697" s="19"/>
      <c r="BG697" s="16">
        <f t="shared" si="40"/>
        <v>0</v>
      </c>
      <c r="BH697" s="16">
        <f t="shared" si="40"/>
        <v>0</v>
      </c>
      <c r="BI697" s="138">
        <f t="shared" si="41"/>
        <v>0</v>
      </c>
      <c r="BJ697" s="138">
        <f t="shared" si="42"/>
        <v>0</v>
      </c>
      <c r="BK697" s="105">
        <f t="shared" si="43"/>
        <v>0</v>
      </c>
      <c r="BL697" s="106"/>
      <c r="BM697" s="105"/>
      <c r="BN697" s="106"/>
    </row>
    <row r="698" spans="1:66" ht="47.25" x14ac:dyDescent="0.3">
      <c r="A698" s="26">
        <v>80.187700000000007</v>
      </c>
      <c r="B698" s="107" t="s">
        <v>1701</v>
      </c>
      <c r="C698" s="19"/>
      <c r="D698" s="19"/>
      <c r="E698" s="19">
        <v>0</v>
      </c>
      <c r="F698" s="19">
        <v>0</v>
      </c>
      <c r="G698" s="19">
        <v>0</v>
      </c>
      <c r="H698" s="19">
        <v>0</v>
      </c>
      <c r="I698" s="19">
        <v>0</v>
      </c>
      <c r="J698" s="19">
        <v>0</v>
      </c>
      <c r="K698" s="19">
        <v>0</v>
      </c>
      <c r="L698" s="19">
        <v>0</v>
      </c>
      <c r="M698" s="19">
        <v>0</v>
      </c>
      <c r="N698" s="19">
        <v>0</v>
      </c>
      <c r="O698" s="19"/>
      <c r="P698" s="19"/>
      <c r="Q698" s="108">
        <v>0</v>
      </c>
      <c r="R698" s="108">
        <v>0</v>
      </c>
      <c r="S698" s="19">
        <v>0</v>
      </c>
      <c r="T698" s="19">
        <v>0</v>
      </c>
      <c r="U698" s="19"/>
      <c r="V698" s="19"/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>
        <v>0</v>
      </c>
      <c r="AE698" s="19">
        <v>0</v>
      </c>
      <c r="AF698" s="19">
        <v>0</v>
      </c>
      <c r="AG698" s="19">
        <v>0</v>
      </c>
      <c r="AH698" s="19">
        <v>0</v>
      </c>
      <c r="AI698" s="19">
        <v>0</v>
      </c>
      <c r="AJ698" s="19">
        <v>0</v>
      </c>
      <c r="AK698" s="19">
        <v>0</v>
      </c>
      <c r="AL698" s="19">
        <v>0</v>
      </c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>
        <v>0</v>
      </c>
      <c r="BB698" s="19">
        <v>0</v>
      </c>
      <c r="BC698" s="19"/>
      <c r="BD698" s="19"/>
      <c r="BE698" s="19"/>
      <c r="BF698" s="19"/>
      <c r="BG698" s="16">
        <f t="shared" si="40"/>
        <v>0</v>
      </c>
      <c r="BH698" s="16">
        <f t="shared" si="40"/>
        <v>0</v>
      </c>
      <c r="BI698" s="138">
        <f t="shared" si="41"/>
        <v>0</v>
      </c>
      <c r="BJ698" s="138">
        <f t="shared" si="42"/>
        <v>0</v>
      </c>
      <c r="BK698" s="105">
        <f t="shared" si="43"/>
        <v>0</v>
      </c>
      <c r="BL698" s="106"/>
      <c r="BM698" s="105"/>
      <c r="BN698" s="106"/>
    </row>
    <row r="699" spans="1:66" ht="47.25" x14ac:dyDescent="0.3">
      <c r="A699" s="26">
        <v>80.188699999999997</v>
      </c>
      <c r="B699" s="107" t="s">
        <v>1702</v>
      </c>
      <c r="C699" s="19"/>
      <c r="D699" s="19"/>
      <c r="E699" s="19">
        <v>0</v>
      </c>
      <c r="F699" s="19">
        <v>0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19">
        <v>0</v>
      </c>
      <c r="N699" s="19">
        <v>0</v>
      </c>
      <c r="O699" s="19"/>
      <c r="P699" s="19"/>
      <c r="Q699" s="108">
        <v>0</v>
      </c>
      <c r="R699" s="108">
        <v>0</v>
      </c>
      <c r="S699" s="19">
        <v>0</v>
      </c>
      <c r="T699" s="19">
        <v>0</v>
      </c>
      <c r="U699" s="19"/>
      <c r="V699" s="19"/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0</v>
      </c>
      <c r="AE699" s="19">
        <v>0</v>
      </c>
      <c r="AF699" s="19">
        <v>0</v>
      </c>
      <c r="AG699" s="19">
        <v>0</v>
      </c>
      <c r="AH699" s="19">
        <v>0</v>
      </c>
      <c r="AI699" s="19">
        <v>0</v>
      </c>
      <c r="AJ699" s="19">
        <v>0</v>
      </c>
      <c r="AK699" s="19">
        <v>0</v>
      </c>
      <c r="AL699" s="19">
        <v>0</v>
      </c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>
        <v>0</v>
      </c>
      <c r="BB699" s="19">
        <v>0</v>
      </c>
      <c r="BC699" s="19"/>
      <c r="BD699" s="19"/>
      <c r="BE699" s="19"/>
      <c r="BF699" s="19"/>
      <c r="BG699" s="16">
        <f t="shared" si="40"/>
        <v>0</v>
      </c>
      <c r="BH699" s="16">
        <f t="shared" si="40"/>
        <v>0</v>
      </c>
      <c r="BI699" s="138">
        <f t="shared" si="41"/>
        <v>0</v>
      </c>
      <c r="BJ699" s="138">
        <f t="shared" si="42"/>
        <v>0</v>
      </c>
      <c r="BK699" s="105">
        <f t="shared" si="43"/>
        <v>0</v>
      </c>
      <c r="BL699" s="106"/>
      <c r="BM699" s="105"/>
      <c r="BN699" s="106"/>
    </row>
    <row r="700" spans="1:66" ht="47.25" x14ac:dyDescent="0.3">
      <c r="A700" s="26">
        <v>80.189700000000002</v>
      </c>
      <c r="B700" s="107" t="s">
        <v>1703</v>
      </c>
      <c r="C700" s="19"/>
      <c r="D700" s="19"/>
      <c r="E700" s="19">
        <v>0</v>
      </c>
      <c r="F700" s="19">
        <v>0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19">
        <v>0</v>
      </c>
      <c r="N700" s="19">
        <v>0</v>
      </c>
      <c r="O700" s="19"/>
      <c r="P700" s="19"/>
      <c r="Q700" s="108">
        <v>0</v>
      </c>
      <c r="R700" s="108">
        <v>0</v>
      </c>
      <c r="S700" s="19">
        <v>0</v>
      </c>
      <c r="T700" s="19">
        <v>0</v>
      </c>
      <c r="U700" s="19"/>
      <c r="V700" s="19"/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>
        <v>0</v>
      </c>
      <c r="AE700" s="19">
        <v>0</v>
      </c>
      <c r="AF700" s="19">
        <v>0</v>
      </c>
      <c r="AG700" s="19">
        <v>0</v>
      </c>
      <c r="AH700" s="19">
        <v>0</v>
      </c>
      <c r="AI700" s="19">
        <v>0</v>
      </c>
      <c r="AJ700" s="19">
        <v>0</v>
      </c>
      <c r="AK700" s="19">
        <v>0</v>
      </c>
      <c r="AL700" s="19">
        <v>0</v>
      </c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>
        <v>0</v>
      </c>
      <c r="BB700" s="19">
        <v>0</v>
      </c>
      <c r="BC700" s="19"/>
      <c r="BD700" s="19"/>
      <c r="BE700" s="19"/>
      <c r="BF700" s="19"/>
      <c r="BG700" s="16">
        <f t="shared" si="40"/>
        <v>0</v>
      </c>
      <c r="BH700" s="16">
        <f t="shared" si="40"/>
        <v>0</v>
      </c>
      <c r="BI700" s="138">
        <f t="shared" si="41"/>
        <v>0</v>
      </c>
      <c r="BJ700" s="138">
        <f t="shared" si="42"/>
        <v>0</v>
      </c>
      <c r="BK700" s="105">
        <f t="shared" si="43"/>
        <v>0</v>
      </c>
      <c r="BL700" s="106"/>
      <c r="BM700" s="105"/>
      <c r="BN700" s="106"/>
    </row>
    <row r="701" spans="1:66" ht="47.25" x14ac:dyDescent="0.3">
      <c r="A701" s="26">
        <v>80.190700000000007</v>
      </c>
      <c r="B701" s="107" t="s">
        <v>1704</v>
      </c>
      <c r="C701" s="19"/>
      <c r="D701" s="19"/>
      <c r="E701" s="19">
        <v>0</v>
      </c>
      <c r="F701" s="19">
        <v>0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0</v>
      </c>
      <c r="O701" s="19"/>
      <c r="P701" s="19"/>
      <c r="Q701" s="108">
        <v>0</v>
      </c>
      <c r="R701" s="108">
        <v>0</v>
      </c>
      <c r="S701" s="19">
        <v>0</v>
      </c>
      <c r="T701" s="19">
        <v>0</v>
      </c>
      <c r="U701" s="19"/>
      <c r="V701" s="19"/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>
        <v>0</v>
      </c>
      <c r="AE701" s="19">
        <v>0</v>
      </c>
      <c r="AF701" s="19">
        <v>0</v>
      </c>
      <c r="AG701" s="19">
        <v>0</v>
      </c>
      <c r="AH701" s="19">
        <v>0</v>
      </c>
      <c r="AI701" s="19">
        <v>0</v>
      </c>
      <c r="AJ701" s="19">
        <v>0</v>
      </c>
      <c r="AK701" s="19">
        <v>0</v>
      </c>
      <c r="AL701" s="19">
        <v>0</v>
      </c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>
        <v>0</v>
      </c>
      <c r="BB701" s="19">
        <v>0</v>
      </c>
      <c r="BC701" s="19"/>
      <c r="BD701" s="19"/>
      <c r="BE701" s="19"/>
      <c r="BF701" s="19"/>
      <c r="BG701" s="16">
        <f t="shared" si="40"/>
        <v>0</v>
      </c>
      <c r="BH701" s="16">
        <f t="shared" si="40"/>
        <v>0</v>
      </c>
      <c r="BI701" s="138">
        <f t="shared" si="41"/>
        <v>0</v>
      </c>
      <c r="BJ701" s="138">
        <f t="shared" si="42"/>
        <v>0</v>
      </c>
      <c r="BK701" s="105">
        <f t="shared" si="43"/>
        <v>0</v>
      </c>
      <c r="BL701" s="106"/>
      <c r="BM701" s="105"/>
      <c r="BN701" s="106"/>
    </row>
    <row r="702" spans="1:66" ht="47.25" x14ac:dyDescent="0.3">
      <c r="A702" s="26">
        <v>80.192700000000002</v>
      </c>
      <c r="B702" s="107" t="s">
        <v>1705</v>
      </c>
      <c r="C702" s="19"/>
      <c r="D702" s="19"/>
      <c r="E702" s="19">
        <v>0</v>
      </c>
      <c r="F702" s="19">
        <v>0</v>
      </c>
      <c r="G702" s="19">
        <v>0</v>
      </c>
      <c r="H702" s="19">
        <v>0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/>
      <c r="P702" s="19"/>
      <c r="Q702" s="108">
        <v>0</v>
      </c>
      <c r="R702" s="108">
        <v>0</v>
      </c>
      <c r="S702" s="19">
        <v>0</v>
      </c>
      <c r="T702" s="19">
        <v>0</v>
      </c>
      <c r="U702" s="19"/>
      <c r="V702" s="19"/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>
        <v>0</v>
      </c>
      <c r="AE702" s="19">
        <v>0</v>
      </c>
      <c r="AF702" s="19">
        <v>0</v>
      </c>
      <c r="AG702" s="19">
        <v>0</v>
      </c>
      <c r="AH702" s="19">
        <v>0</v>
      </c>
      <c r="AI702" s="19">
        <v>0</v>
      </c>
      <c r="AJ702" s="19">
        <v>0</v>
      </c>
      <c r="AK702" s="19">
        <v>0</v>
      </c>
      <c r="AL702" s="19">
        <v>0</v>
      </c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>
        <v>0</v>
      </c>
      <c r="BB702" s="19">
        <v>0</v>
      </c>
      <c r="BC702" s="19"/>
      <c r="BD702" s="19"/>
      <c r="BE702" s="19"/>
      <c r="BF702" s="19"/>
      <c r="BG702" s="16">
        <f t="shared" si="40"/>
        <v>0</v>
      </c>
      <c r="BH702" s="16">
        <f t="shared" si="40"/>
        <v>0</v>
      </c>
      <c r="BI702" s="138">
        <f t="shared" si="41"/>
        <v>0</v>
      </c>
      <c r="BJ702" s="138">
        <f t="shared" si="42"/>
        <v>0</v>
      </c>
      <c r="BK702" s="105">
        <f t="shared" si="43"/>
        <v>0</v>
      </c>
      <c r="BL702" s="106"/>
      <c r="BM702" s="105"/>
      <c r="BN702" s="106"/>
    </row>
    <row r="703" spans="1:66" ht="48" x14ac:dyDescent="0.3">
      <c r="A703" s="26">
        <v>80.194699999999997</v>
      </c>
      <c r="B703" s="107" t="s">
        <v>1706</v>
      </c>
      <c r="C703" s="19"/>
      <c r="D703" s="19"/>
      <c r="E703" s="19">
        <v>0</v>
      </c>
      <c r="F703" s="19">
        <v>0</v>
      </c>
      <c r="G703" s="19">
        <v>0</v>
      </c>
      <c r="H703" s="19">
        <v>0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/>
      <c r="P703" s="19"/>
      <c r="Q703" s="108">
        <v>0</v>
      </c>
      <c r="R703" s="108">
        <v>0</v>
      </c>
      <c r="S703" s="19">
        <v>0</v>
      </c>
      <c r="T703" s="19">
        <v>0</v>
      </c>
      <c r="U703" s="19"/>
      <c r="V703" s="19"/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>
        <v>0</v>
      </c>
      <c r="AE703" s="19">
        <v>0</v>
      </c>
      <c r="AF703" s="19">
        <v>0</v>
      </c>
      <c r="AG703" s="19">
        <v>0</v>
      </c>
      <c r="AH703" s="19">
        <v>0</v>
      </c>
      <c r="AI703" s="19">
        <v>0</v>
      </c>
      <c r="AJ703" s="19">
        <v>0</v>
      </c>
      <c r="AK703" s="19">
        <v>0</v>
      </c>
      <c r="AL703" s="19">
        <v>0</v>
      </c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>
        <v>0</v>
      </c>
      <c r="BB703" s="19">
        <v>0</v>
      </c>
      <c r="BC703" s="19"/>
      <c r="BD703" s="19"/>
      <c r="BE703" s="19"/>
      <c r="BF703" s="19"/>
      <c r="BG703" s="16">
        <f t="shared" si="40"/>
        <v>0</v>
      </c>
      <c r="BH703" s="16">
        <f t="shared" si="40"/>
        <v>0</v>
      </c>
      <c r="BI703" s="138">
        <f t="shared" si="41"/>
        <v>0</v>
      </c>
      <c r="BJ703" s="138">
        <f t="shared" si="42"/>
        <v>0</v>
      </c>
      <c r="BK703" s="105">
        <f t="shared" si="43"/>
        <v>0</v>
      </c>
      <c r="BL703" s="106"/>
      <c r="BM703" s="105"/>
      <c r="BN703" s="106"/>
    </row>
    <row r="704" spans="1:66" ht="47.25" x14ac:dyDescent="0.3">
      <c r="A704" s="26">
        <v>80.195700000000002</v>
      </c>
      <c r="B704" s="107" t="s">
        <v>1707</v>
      </c>
      <c r="C704" s="19"/>
      <c r="D704" s="19"/>
      <c r="E704" s="19">
        <v>0</v>
      </c>
      <c r="F704" s="19">
        <v>0</v>
      </c>
      <c r="G704" s="19">
        <v>0</v>
      </c>
      <c r="H704" s="19">
        <v>0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/>
      <c r="P704" s="19"/>
      <c r="Q704" s="108">
        <v>0</v>
      </c>
      <c r="R704" s="108">
        <v>0</v>
      </c>
      <c r="S704" s="19">
        <v>0</v>
      </c>
      <c r="T704" s="19">
        <v>0</v>
      </c>
      <c r="U704" s="19"/>
      <c r="V704" s="19"/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0</v>
      </c>
      <c r="AE704" s="19">
        <v>0</v>
      </c>
      <c r="AF704" s="19">
        <v>0</v>
      </c>
      <c r="AG704" s="19">
        <v>0</v>
      </c>
      <c r="AH704" s="19">
        <v>0</v>
      </c>
      <c r="AI704" s="19">
        <v>0</v>
      </c>
      <c r="AJ704" s="19">
        <v>0</v>
      </c>
      <c r="AK704" s="19">
        <v>0</v>
      </c>
      <c r="AL704" s="19">
        <v>0</v>
      </c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>
        <v>0</v>
      </c>
      <c r="BB704" s="19">
        <v>0</v>
      </c>
      <c r="BC704" s="19"/>
      <c r="BD704" s="19"/>
      <c r="BE704" s="19"/>
      <c r="BF704" s="19"/>
      <c r="BG704" s="16">
        <f t="shared" si="40"/>
        <v>0</v>
      </c>
      <c r="BH704" s="16">
        <f t="shared" si="40"/>
        <v>0</v>
      </c>
      <c r="BI704" s="138">
        <f t="shared" si="41"/>
        <v>0</v>
      </c>
      <c r="BJ704" s="138">
        <f t="shared" si="42"/>
        <v>0</v>
      </c>
      <c r="BK704" s="105">
        <f t="shared" si="43"/>
        <v>0</v>
      </c>
      <c r="BL704" s="106"/>
      <c r="BM704" s="105"/>
      <c r="BN704" s="106"/>
    </row>
    <row r="705" spans="1:66" ht="47.25" x14ac:dyDescent="0.3">
      <c r="A705" s="26">
        <v>80.197699999999998</v>
      </c>
      <c r="B705" s="107" t="s">
        <v>1708</v>
      </c>
      <c r="C705" s="19"/>
      <c r="D705" s="19"/>
      <c r="E705" s="19">
        <v>0</v>
      </c>
      <c r="F705" s="19">
        <v>0</v>
      </c>
      <c r="G705" s="19">
        <v>0</v>
      </c>
      <c r="H705" s="19">
        <v>0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/>
      <c r="P705" s="19"/>
      <c r="Q705" s="108">
        <v>0</v>
      </c>
      <c r="R705" s="108">
        <v>0</v>
      </c>
      <c r="S705" s="19">
        <v>0</v>
      </c>
      <c r="T705" s="19">
        <v>0</v>
      </c>
      <c r="U705" s="19"/>
      <c r="V705" s="19"/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0</v>
      </c>
      <c r="AE705" s="19">
        <v>0</v>
      </c>
      <c r="AF705" s="19">
        <v>0</v>
      </c>
      <c r="AG705" s="19">
        <v>0</v>
      </c>
      <c r="AH705" s="19">
        <v>0</v>
      </c>
      <c r="AI705" s="19">
        <v>0</v>
      </c>
      <c r="AJ705" s="19">
        <v>0</v>
      </c>
      <c r="AK705" s="19">
        <v>0</v>
      </c>
      <c r="AL705" s="19">
        <v>0</v>
      </c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>
        <v>0</v>
      </c>
      <c r="BB705" s="19">
        <v>0</v>
      </c>
      <c r="BC705" s="19"/>
      <c r="BD705" s="19"/>
      <c r="BE705" s="19"/>
      <c r="BF705" s="19"/>
      <c r="BG705" s="16">
        <f t="shared" si="40"/>
        <v>0</v>
      </c>
      <c r="BH705" s="16">
        <f t="shared" si="40"/>
        <v>0</v>
      </c>
      <c r="BI705" s="138">
        <f t="shared" si="41"/>
        <v>0</v>
      </c>
      <c r="BJ705" s="138">
        <f t="shared" si="42"/>
        <v>0</v>
      </c>
      <c r="BK705" s="105">
        <f t="shared" si="43"/>
        <v>0</v>
      </c>
      <c r="BL705" s="106"/>
      <c r="BM705" s="105"/>
      <c r="BN705" s="106"/>
    </row>
    <row r="706" spans="1:66" ht="47.25" x14ac:dyDescent="0.3">
      <c r="A706" s="26">
        <v>80.2577</v>
      </c>
      <c r="B706" s="107" t="s">
        <v>1709</v>
      </c>
      <c r="C706" s="19"/>
      <c r="D706" s="19"/>
      <c r="E706" s="19">
        <v>0</v>
      </c>
      <c r="F706" s="19">
        <v>0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/>
      <c r="P706" s="19"/>
      <c r="Q706" s="108">
        <v>0</v>
      </c>
      <c r="R706" s="108">
        <v>0</v>
      </c>
      <c r="S706" s="19">
        <v>0</v>
      </c>
      <c r="T706" s="19">
        <v>0</v>
      </c>
      <c r="U706" s="19"/>
      <c r="V706" s="19"/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0</v>
      </c>
      <c r="AE706" s="19">
        <v>0</v>
      </c>
      <c r="AF706" s="19">
        <v>0</v>
      </c>
      <c r="AG706" s="19">
        <v>0</v>
      </c>
      <c r="AH706" s="19">
        <v>0</v>
      </c>
      <c r="AI706" s="19">
        <v>0</v>
      </c>
      <c r="AJ706" s="19">
        <v>0</v>
      </c>
      <c r="AK706" s="19">
        <v>0</v>
      </c>
      <c r="AL706" s="19">
        <v>0</v>
      </c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>
        <v>0</v>
      </c>
      <c r="BB706" s="19">
        <v>0</v>
      </c>
      <c r="BC706" s="19"/>
      <c r="BD706" s="19"/>
      <c r="BE706" s="19"/>
      <c r="BF706" s="19"/>
      <c r="BG706" s="16">
        <f t="shared" si="40"/>
        <v>0</v>
      </c>
      <c r="BH706" s="16">
        <f t="shared" si="40"/>
        <v>0</v>
      </c>
      <c r="BI706" s="138">
        <f t="shared" si="41"/>
        <v>0</v>
      </c>
      <c r="BJ706" s="138">
        <f t="shared" si="42"/>
        <v>0</v>
      </c>
      <c r="BK706" s="105">
        <f t="shared" si="43"/>
        <v>0</v>
      </c>
      <c r="BL706" s="106"/>
      <c r="BM706" s="105"/>
      <c r="BN706" s="106"/>
    </row>
    <row r="707" spans="1:66" ht="31.5" x14ac:dyDescent="0.3">
      <c r="A707" s="26">
        <v>80.259699999999995</v>
      </c>
      <c r="B707" s="107" t="s">
        <v>1710</v>
      </c>
      <c r="C707" s="19"/>
      <c r="D707" s="19"/>
      <c r="E707" s="19">
        <v>0</v>
      </c>
      <c r="F707" s="19">
        <v>0</v>
      </c>
      <c r="G707" s="19">
        <v>0</v>
      </c>
      <c r="H707" s="19">
        <v>0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/>
      <c r="P707" s="19"/>
      <c r="Q707" s="108">
        <v>0</v>
      </c>
      <c r="R707" s="108">
        <v>0</v>
      </c>
      <c r="S707" s="19">
        <v>0</v>
      </c>
      <c r="T707" s="19">
        <v>0</v>
      </c>
      <c r="U707" s="19"/>
      <c r="V707" s="19"/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0</v>
      </c>
      <c r="AE707" s="19">
        <v>0</v>
      </c>
      <c r="AF707" s="19">
        <v>0</v>
      </c>
      <c r="AG707" s="19">
        <v>0</v>
      </c>
      <c r="AH707" s="19">
        <v>0</v>
      </c>
      <c r="AI707" s="19">
        <v>0</v>
      </c>
      <c r="AJ707" s="19">
        <v>0</v>
      </c>
      <c r="AK707" s="19">
        <v>0</v>
      </c>
      <c r="AL707" s="19">
        <v>0</v>
      </c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>
        <v>0</v>
      </c>
      <c r="BB707" s="19">
        <v>0</v>
      </c>
      <c r="BC707" s="19"/>
      <c r="BD707" s="19"/>
      <c r="BE707" s="19"/>
      <c r="BF707" s="19"/>
      <c r="BG707" s="16">
        <f t="shared" si="40"/>
        <v>0</v>
      </c>
      <c r="BH707" s="16">
        <f t="shared" si="40"/>
        <v>0</v>
      </c>
      <c r="BI707" s="138">
        <f t="shared" si="41"/>
        <v>0</v>
      </c>
      <c r="BJ707" s="138">
        <f t="shared" si="42"/>
        <v>0</v>
      </c>
      <c r="BK707" s="105">
        <f t="shared" si="43"/>
        <v>0</v>
      </c>
      <c r="BL707" s="106"/>
      <c r="BM707" s="105"/>
      <c r="BN707" s="106"/>
    </row>
    <row r="708" spans="1:66" ht="31.5" x14ac:dyDescent="0.3">
      <c r="A708" s="26">
        <v>80.2607</v>
      </c>
      <c r="B708" s="107" t="s">
        <v>1711</v>
      </c>
      <c r="C708" s="19"/>
      <c r="D708" s="19"/>
      <c r="E708" s="19">
        <v>0</v>
      </c>
      <c r="F708" s="19">
        <v>0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/>
      <c r="P708" s="19"/>
      <c r="Q708" s="108">
        <v>0</v>
      </c>
      <c r="R708" s="108">
        <v>0</v>
      </c>
      <c r="S708" s="19">
        <v>0</v>
      </c>
      <c r="T708" s="19">
        <v>0</v>
      </c>
      <c r="U708" s="19"/>
      <c r="V708" s="19"/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0</v>
      </c>
      <c r="AD708" s="19">
        <v>0</v>
      </c>
      <c r="AE708" s="19">
        <v>0</v>
      </c>
      <c r="AF708" s="19">
        <v>0</v>
      </c>
      <c r="AG708" s="19">
        <v>0</v>
      </c>
      <c r="AH708" s="19">
        <v>0</v>
      </c>
      <c r="AI708" s="19">
        <v>0</v>
      </c>
      <c r="AJ708" s="19">
        <v>0</v>
      </c>
      <c r="AK708" s="19">
        <v>0</v>
      </c>
      <c r="AL708" s="19">
        <v>0</v>
      </c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>
        <v>0</v>
      </c>
      <c r="BB708" s="19">
        <v>0</v>
      </c>
      <c r="BC708" s="19"/>
      <c r="BD708" s="19"/>
      <c r="BE708" s="19"/>
      <c r="BF708" s="19"/>
      <c r="BG708" s="16">
        <f t="shared" si="40"/>
        <v>0</v>
      </c>
      <c r="BH708" s="16">
        <f t="shared" si="40"/>
        <v>0</v>
      </c>
      <c r="BI708" s="138">
        <f t="shared" si="41"/>
        <v>0</v>
      </c>
      <c r="BJ708" s="138">
        <f t="shared" si="42"/>
        <v>0</v>
      </c>
      <c r="BK708" s="105">
        <f t="shared" si="43"/>
        <v>0</v>
      </c>
      <c r="BL708" s="106"/>
      <c r="BM708" s="105"/>
      <c r="BN708" s="106"/>
    </row>
    <row r="709" spans="1:66" ht="47.25" x14ac:dyDescent="0.3">
      <c r="A709" s="26">
        <v>80.261700000000005</v>
      </c>
      <c r="B709" s="107" t="s">
        <v>1712</v>
      </c>
      <c r="C709" s="19"/>
      <c r="D709" s="19"/>
      <c r="E709" s="19">
        <v>0</v>
      </c>
      <c r="F709" s="19">
        <v>0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/>
      <c r="P709" s="19"/>
      <c r="Q709" s="108">
        <v>0</v>
      </c>
      <c r="R709" s="108">
        <v>0</v>
      </c>
      <c r="S709" s="19">
        <v>0</v>
      </c>
      <c r="T709" s="19">
        <v>0</v>
      </c>
      <c r="U709" s="19"/>
      <c r="V709" s="19"/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>
        <v>0</v>
      </c>
      <c r="AE709" s="19">
        <v>0</v>
      </c>
      <c r="AF709" s="19">
        <v>0</v>
      </c>
      <c r="AG709" s="19">
        <v>0</v>
      </c>
      <c r="AH709" s="19">
        <v>0</v>
      </c>
      <c r="AI709" s="19">
        <v>0</v>
      </c>
      <c r="AJ709" s="19">
        <v>0</v>
      </c>
      <c r="AK709" s="19">
        <v>0</v>
      </c>
      <c r="AL709" s="19">
        <v>0</v>
      </c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>
        <v>0</v>
      </c>
      <c r="BB709" s="19">
        <v>0</v>
      </c>
      <c r="BC709" s="19"/>
      <c r="BD709" s="19"/>
      <c r="BE709" s="19"/>
      <c r="BF709" s="19"/>
      <c r="BG709" s="16">
        <f t="shared" si="40"/>
        <v>0</v>
      </c>
      <c r="BH709" s="16">
        <f t="shared" si="40"/>
        <v>0</v>
      </c>
      <c r="BI709" s="138">
        <f t="shared" si="41"/>
        <v>0</v>
      </c>
      <c r="BJ709" s="138">
        <f t="shared" si="42"/>
        <v>0</v>
      </c>
      <c r="BK709" s="105">
        <f t="shared" si="43"/>
        <v>0</v>
      </c>
      <c r="BL709" s="106"/>
      <c r="BM709" s="105"/>
      <c r="BN709" s="106"/>
    </row>
    <row r="710" spans="1:66" ht="47.25" x14ac:dyDescent="0.3">
      <c r="A710" s="26">
        <v>80.262699999999995</v>
      </c>
      <c r="B710" s="107" t="s">
        <v>1713</v>
      </c>
      <c r="C710" s="19"/>
      <c r="D710" s="19"/>
      <c r="E710" s="19">
        <v>0</v>
      </c>
      <c r="F710" s="19">
        <v>0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/>
      <c r="P710" s="19"/>
      <c r="Q710" s="108">
        <v>0</v>
      </c>
      <c r="R710" s="108">
        <v>0</v>
      </c>
      <c r="S710" s="19">
        <v>0</v>
      </c>
      <c r="T710" s="19">
        <v>0</v>
      </c>
      <c r="U710" s="19"/>
      <c r="V710" s="19"/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>
        <v>0</v>
      </c>
      <c r="AE710" s="19">
        <v>0</v>
      </c>
      <c r="AF710" s="19">
        <v>0</v>
      </c>
      <c r="AG710" s="19">
        <v>0</v>
      </c>
      <c r="AH710" s="19">
        <v>0</v>
      </c>
      <c r="AI710" s="19">
        <v>0</v>
      </c>
      <c r="AJ710" s="19">
        <v>0</v>
      </c>
      <c r="AK710" s="19">
        <v>0</v>
      </c>
      <c r="AL710" s="19">
        <v>0</v>
      </c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>
        <v>0</v>
      </c>
      <c r="BB710" s="19">
        <v>0</v>
      </c>
      <c r="BC710" s="19"/>
      <c r="BD710" s="19"/>
      <c r="BE710" s="19"/>
      <c r="BF710" s="19"/>
      <c r="BG710" s="16">
        <f t="shared" ref="BG710:BH773" si="44">C710+E710+G710+I710+K710+M710+O710+Q710+S710+U710+W710+Y710+AA710+AC710+AE710+AG710+AI710+AK710+AM710+AO710+AQ710+AS710+AU710+AW710+AY710+BA710+BC710+BE710</f>
        <v>0</v>
      </c>
      <c r="BH710" s="16">
        <f t="shared" si="44"/>
        <v>0</v>
      </c>
      <c r="BI710" s="138">
        <f t="shared" ref="BI710:BI773" si="45">IF(BG710-BH710&gt;0,BG710-BH710,0)</f>
        <v>0</v>
      </c>
      <c r="BJ710" s="138">
        <f t="shared" ref="BJ710:BJ773" si="46">IF(BH710-BG710&gt;0,BH710-BG710,0)</f>
        <v>0</v>
      </c>
      <c r="BK710" s="105">
        <f t="shared" ref="BK710:BK773" si="47">AA710+AB710</f>
        <v>0</v>
      </c>
      <c r="BL710" s="106"/>
      <c r="BM710" s="105"/>
      <c r="BN710" s="106"/>
    </row>
    <row r="711" spans="1:66" ht="47.25" x14ac:dyDescent="0.3">
      <c r="A711" s="26">
        <v>80.2637</v>
      </c>
      <c r="B711" s="107" t="s">
        <v>1714</v>
      </c>
      <c r="C711" s="19"/>
      <c r="D711" s="19"/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19">
        <v>0</v>
      </c>
      <c r="N711" s="19">
        <v>0</v>
      </c>
      <c r="O711" s="19"/>
      <c r="P711" s="19"/>
      <c r="Q711" s="108">
        <v>0</v>
      </c>
      <c r="R711" s="108">
        <v>0</v>
      </c>
      <c r="S711" s="19">
        <v>0</v>
      </c>
      <c r="T711" s="19">
        <v>0</v>
      </c>
      <c r="U711" s="19"/>
      <c r="V711" s="19"/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0</v>
      </c>
      <c r="AD711" s="19">
        <v>0</v>
      </c>
      <c r="AE711" s="19">
        <v>0</v>
      </c>
      <c r="AF711" s="19">
        <v>0</v>
      </c>
      <c r="AG711" s="19">
        <v>0</v>
      </c>
      <c r="AH711" s="19">
        <v>0</v>
      </c>
      <c r="AI711" s="19">
        <v>0</v>
      </c>
      <c r="AJ711" s="19">
        <v>0</v>
      </c>
      <c r="AK711" s="19">
        <v>0</v>
      </c>
      <c r="AL711" s="19">
        <v>0</v>
      </c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>
        <v>0</v>
      </c>
      <c r="BB711" s="19">
        <v>0</v>
      </c>
      <c r="BC711" s="19"/>
      <c r="BD711" s="19"/>
      <c r="BE711" s="19"/>
      <c r="BF711" s="19"/>
      <c r="BG711" s="16">
        <f t="shared" si="44"/>
        <v>0</v>
      </c>
      <c r="BH711" s="16">
        <f t="shared" si="44"/>
        <v>0</v>
      </c>
      <c r="BI711" s="138">
        <f t="shared" si="45"/>
        <v>0</v>
      </c>
      <c r="BJ711" s="138">
        <f t="shared" si="46"/>
        <v>0</v>
      </c>
      <c r="BK711" s="105">
        <f t="shared" si="47"/>
        <v>0</v>
      </c>
      <c r="BL711" s="106"/>
      <c r="BM711" s="105"/>
      <c r="BN711" s="106"/>
    </row>
    <row r="712" spans="1:66" ht="31.5" x14ac:dyDescent="0.3">
      <c r="A712" s="26">
        <v>80.264700000000005</v>
      </c>
      <c r="B712" s="107" t="s">
        <v>1715</v>
      </c>
      <c r="C712" s="19"/>
      <c r="D712" s="19"/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19">
        <v>0</v>
      </c>
      <c r="N712" s="19">
        <v>0</v>
      </c>
      <c r="O712" s="19"/>
      <c r="P712" s="19"/>
      <c r="Q712" s="108">
        <v>0</v>
      </c>
      <c r="R712" s="108">
        <v>0</v>
      </c>
      <c r="S712" s="19">
        <v>0</v>
      </c>
      <c r="T712" s="19">
        <v>0</v>
      </c>
      <c r="U712" s="19"/>
      <c r="V712" s="19"/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0</v>
      </c>
      <c r="AD712" s="19">
        <v>0</v>
      </c>
      <c r="AE712" s="19">
        <v>0</v>
      </c>
      <c r="AF712" s="19">
        <v>0</v>
      </c>
      <c r="AG712" s="19">
        <v>0</v>
      </c>
      <c r="AH712" s="19">
        <v>0</v>
      </c>
      <c r="AI712" s="19">
        <v>0</v>
      </c>
      <c r="AJ712" s="19">
        <v>0</v>
      </c>
      <c r="AK712" s="19">
        <v>0</v>
      </c>
      <c r="AL712" s="19">
        <v>0</v>
      </c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>
        <v>0</v>
      </c>
      <c r="BB712" s="19">
        <v>0</v>
      </c>
      <c r="BC712" s="19"/>
      <c r="BD712" s="19"/>
      <c r="BE712" s="19"/>
      <c r="BF712" s="19"/>
      <c r="BG712" s="16">
        <f t="shared" si="44"/>
        <v>0</v>
      </c>
      <c r="BH712" s="16">
        <f t="shared" si="44"/>
        <v>0</v>
      </c>
      <c r="BI712" s="138">
        <f t="shared" si="45"/>
        <v>0</v>
      </c>
      <c r="BJ712" s="138">
        <f t="shared" si="46"/>
        <v>0</v>
      </c>
      <c r="BK712" s="105">
        <f t="shared" si="47"/>
        <v>0</v>
      </c>
      <c r="BL712" s="106"/>
      <c r="BM712" s="105"/>
      <c r="BN712" s="106"/>
    </row>
    <row r="713" spans="1:66" ht="31.5" x14ac:dyDescent="0.3">
      <c r="A713" s="26">
        <v>80.265699999999995</v>
      </c>
      <c r="B713" s="107" t="s">
        <v>1716</v>
      </c>
      <c r="C713" s="19"/>
      <c r="D713" s="19"/>
      <c r="E713" s="19">
        <v>0</v>
      </c>
      <c r="F713" s="19">
        <v>0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19">
        <v>0</v>
      </c>
      <c r="N713" s="19">
        <v>0</v>
      </c>
      <c r="O713" s="19"/>
      <c r="P713" s="19"/>
      <c r="Q713" s="108">
        <v>0</v>
      </c>
      <c r="R713" s="108">
        <v>0</v>
      </c>
      <c r="S713" s="19">
        <v>0</v>
      </c>
      <c r="T713" s="19">
        <v>0</v>
      </c>
      <c r="U713" s="19"/>
      <c r="V713" s="19"/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19">
        <v>0</v>
      </c>
      <c r="AC713" s="19">
        <v>0</v>
      </c>
      <c r="AD713" s="19">
        <v>0</v>
      </c>
      <c r="AE713" s="19">
        <v>0</v>
      </c>
      <c r="AF713" s="19">
        <v>0</v>
      </c>
      <c r="AG713" s="19">
        <v>0</v>
      </c>
      <c r="AH713" s="19">
        <v>0</v>
      </c>
      <c r="AI713" s="19">
        <v>0</v>
      </c>
      <c r="AJ713" s="19">
        <v>0</v>
      </c>
      <c r="AK713" s="19">
        <v>0</v>
      </c>
      <c r="AL713" s="19">
        <v>0</v>
      </c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>
        <v>0</v>
      </c>
      <c r="BB713" s="19">
        <v>0</v>
      </c>
      <c r="BC713" s="19"/>
      <c r="BD713" s="19"/>
      <c r="BE713" s="19"/>
      <c r="BF713" s="19"/>
      <c r="BG713" s="16">
        <f t="shared" si="44"/>
        <v>0</v>
      </c>
      <c r="BH713" s="16">
        <f t="shared" si="44"/>
        <v>0</v>
      </c>
      <c r="BI713" s="138">
        <f t="shared" si="45"/>
        <v>0</v>
      </c>
      <c r="BJ713" s="138">
        <f t="shared" si="46"/>
        <v>0</v>
      </c>
      <c r="BK713" s="105">
        <f t="shared" si="47"/>
        <v>0</v>
      </c>
      <c r="BL713" s="106"/>
      <c r="BM713" s="105"/>
      <c r="BN713" s="106"/>
    </row>
    <row r="714" spans="1:66" ht="47.25" x14ac:dyDescent="0.3">
      <c r="A714" s="26">
        <v>80.2667</v>
      </c>
      <c r="B714" s="107" t="s">
        <v>1717</v>
      </c>
      <c r="C714" s="19"/>
      <c r="D714" s="19"/>
      <c r="E714" s="19">
        <v>0</v>
      </c>
      <c r="F714" s="19">
        <v>0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/>
      <c r="P714" s="19"/>
      <c r="Q714" s="108">
        <v>0</v>
      </c>
      <c r="R714" s="108">
        <v>0</v>
      </c>
      <c r="S714" s="19">
        <v>0</v>
      </c>
      <c r="T714" s="19">
        <v>0</v>
      </c>
      <c r="U714" s="19"/>
      <c r="V714" s="19"/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0</v>
      </c>
      <c r="AE714" s="19">
        <v>0</v>
      </c>
      <c r="AF714" s="19">
        <v>0</v>
      </c>
      <c r="AG714" s="19">
        <v>0</v>
      </c>
      <c r="AH714" s="19">
        <v>0</v>
      </c>
      <c r="AI714" s="19">
        <v>0</v>
      </c>
      <c r="AJ714" s="19">
        <v>0</v>
      </c>
      <c r="AK714" s="19">
        <v>0</v>
      </c>
      <c r="AL714" s="19">
        <v>0</v>
      </c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>
        <v>0</v>
      </c>
      <c r="BB714" s="19">
        <v>0</v>
      </c>
      <c r="BC714" s="19"/>
      <c r="BD714" s="19"/>
      <c r="BE714" s="19"/>
      <c r="BF714" s="19"/>
      <c r="BG714" s="16">
        <f t="shared" si="44"/>
        <v>0</v>
      </c>
      <c r="BH714" s="16">
        <f t="shared" si="44"/>
        <v>0</v>
      </c>
      <c r="BI714" s="138">
        <f t="shared" si="45"/>
        <v>0</v>
      </c>
      <c r="BJ714" s="138">
        <f t="shared" si="46"/>
        <v>0</v>
      </c>
      <c r="BK714" s="105">
        <f t="shared" si="47"/>
        <v>0</v>
      </c>
      <c r="BL714" s="106"/>
      <c r="BM714" s="105"/>
      <c r="BN714" s="106"/>
    </row>
    <row r="715" spans="1:66" ht="47.25" x14ac:dyDescent="0.3">
      <c r="A715" s="26">
        <v>80.401700000000005</v>
      </c>
      <c r="B715" s="107" t="s">
        <v>1718</v>
      </c>
      <c r="C715" s="19"/>
      <c r="D715" s="19"/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/>
      <c r="P715" s="19"/>
      <c r="Q715" s="108">
        <v>0</v>
      </c>
      <c r="R715" s="108">
        <v>0</v>
      </c>
      <c r="S715" s="19">
        <v>0</v>
      </c>
      <c r="T715" s="19">
        <v>0</v>
      </c>
      <c r="U715" s="19"/>
      <c r="V715" s="19"/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>
        <v>0</v>
      </c>
      <c r="AE715" s="19">
        <v>0</v>
      </c>
      <c r="AF715" s="19">
        <v>0</v>
      </c>
      <c r="AG715" s="19">
        <v>0</v>
      </c>
      <c r="AH715" s="19">
        <v>0</v>
      </c>
      <c r="AI715" s="19">
        <v>0</v>
      </c>
      <c r="AJ715" s="19">
        <v>0</v>
      </c>
      <c r="AK715" s="19">
        <v>0</v>
      </c>
      <c r="AL715" s="19">
        <v>0</v>
      </c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>
        <v>0</v>
      </c>
      <c r="BB715" s="19">
        <v>0</v>
      </c>
      <c r="BC715" s="19"/>
      <c r="BD715" s="19"/>
      <c r="BE715" s="19"/>
      <c r="BF715" s="19"/>
      <c r="BG715" s="16">
        <f t="shared" si="44"/>
        <v>0</v>
      </c>
      <c r="BH715" s="16">
        <f t="shared" si="44"/>
        <v>0</v>
      </c>
      <c r="BI715" s="138">
        <f t="shared" si="45"/>
        <v>0</v>
      </c>
      <c r="BJ715" s="138">
        <f t="shared" si="46"/>
        <v>0</v>
      </c>
      <c r="BK715" s="105">
        <f t="shared" si="47"/>
        <v>0</v>
      </c>
      <c r="BL715" s="106"/>
      <c r="BM715" s="105"/>
      <c r="BN715" s="106"/>
    </row>
    <row r="716" spans="1:66" ht="31.5" x14ac:dyDescent="0.3">
      <c r="A716" s="26">
        <v>80.402699999999996</v>
      </c>
      <c r="B716" s="107" t="s">
        <v>1719</v>
      </c>
      <c r="C716" s="19"/>
      <c r="D716" s="19"/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/>
      <c r="P716" s="19"/>
      <c r="Q716" s="108">
        <v>0</v>
      </c>
      <c r="R716" s="108">
        <v>0</v>
      </c>
      <c r="S716" s="19">
        <v>0</v>
      </c>
      <c r="T716" s="19">
        <v>0</v>
      </c>
      <c r="U716" s="19"/>
      <c r="V716" s="19"/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>
        <v>0</v>
      </c>
      <c r="AE716" s="19">
        <v>0</v>
      </c>
      <c r="AF716" s="19">
        <v>0</v>
      </c>
      <c r="AG716" s="19">
        <v>0</v>
      </c>
      <c r="AH716" s="19">
        <v>0</v>
      </c>
      <c r="AI716" s="19">
        <v>0</v>
      </c>
      <c r="AJ716" s="19">
        <v>0</v>
      </c>
      <c r="AK716" s="19">
        <v>0</v>
      </c>
      <c r="AL716" s="19">
        <v>0</v>
      </c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>
        <v>0</v>
      </c>
      <c r="BB716" s="19">
        <v>0</v>
      </c>
      <c r="BC716" s="19"/>
      <c r="BD716" s="19"/>
      <c r="BE716" s="19"/>
      <c r="BF716" s="19"/>
      <c r="BG716" s="16">
        <f t="shared" si="44"/>
        <v>0</v>
      </c>
      <c r="BH716" s="16">
        <f t="shared" si="44"/>
        <v>0</v>
      </c>
      <c r="BI716" s="138">
        <f t="shared" si="45"/>
        <v>0</v>
      </c>
      <c r="BJ716" s="138">
        <f t="shared" si="46"/>
        <v>0</v>
      </c>
      <c r="BK716" s="105">
        <f t="shared" si="47"/>
        <v>0</v>
      </c>
      <c r="BL716" s="106"/>
      <c r="BM716" s="105"/>
      <c r="BN716" s="106"/>
    </row>
    <row r="717" spans="1:66" ht="31.5" x14ac:dyDescent="0.3">
      <c r="A717" s="26">
        <v>80.403700000000001</v>
      </c>
      <c r="B717" s="107" t="s">
        <v>1720</v>
      </c>
      <c r="C717" s="19"/>
      <c r="D717" s="19"/>
      <c r="E717" s="19">
        <v>0</v>
      </c>
      <c r="F717" s="19">
        <v>0</v>
      </c>
      <c r="G717" s="19">
        <v>0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/>
      <c r="P717" s="19"/>
      <c r="Q717" s="108">
        <v>0</v>
      </c>
      <c r="R717" s="108">
        <v>0</v>
      </c>
      <c r="S717" s="19">
        <v>0</v>
      </c>
      <c r="T717" s="19">
        <v>0</v>
      </c>
      <c r="U717" s="19"/>
      <c r="V717" s="19"/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0</v>
      </c>
      <c r="AE717" s="19">
        <v>0</v>
      </c>
      <c r="AF717" s="19">
        <v>0</v>
      </c>
      <c r="AG717" s="19">
        <v>0</v>
      </c>
      <c r="AH717" s="19">
        <v>0</v>
      </c>
      <c r="AI717" s="19">
        <v>0</v>
      </c>
      <c r="AJ717" s="19">
        <v>0</v>
      </c>
      <c r="AK717" s="19">
        <v>0</v>
      </c>
      <c r="AL717" s="19">
        <v>0</v>
      </c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>
        <v>0</v>
      </c>
      <c r="BB717" s="19">
        <v>0</v>
      </c>
      <c r="BC717" s="19"/>
      <c r="BD717" s="19"/>
      <c r="BE717" s="19"/>
      <c r="BF717" s="19"/>
      <c r="BG717" s="16">
        <f t="shared" si="44"/>
        <v>0</v>
      </c>
      <c r="BH717" s="16">
        <f t="shared" si="44"/>
        <v>0</v>
      </c>
      <c r="BI717" s="138">
        <f t="shared" si="45"/>
        <v>0</v>
      </c>
      <c r="BJ717" s="138">
        <f t="shared" si="46"/>
        <v>0</v>
      </c>
      <c r="BK717" s="105">
        <f t="shared" si="47"/>
        <v>0</v>
      </c>
      <c r="BL717" s="106"/>
      <c r="BM717" s="105"/>
      <c r="BN717" s="106"/>
    </row>
    <row r="718" spans="1:66" ht="31.5" x14ac:dyDescent="0.3">
      <c r="A718" s="26">
        <v>80.404700000000005</v>
      </c>
      <c r="B718" s="107" t="s">
        <v>1721</v>
      </c>
      <c r="C718" s="19"/>
      <c r="D718" s="19"/>
      <c r="E718" s="19">
        <v>0</v>
      </c>
      <c r="F718" s="19">
        <v>0</v>
      </c>
      <c r="G718" s="19">
        <v>0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/>
      <c r="P718" s="19"/>
      <c r="Q718" s="108">
        <v>0</v>
      </c>
      <c r="R718" s="108">
        <v>0</v>
      </c>
      <c r="S718" s="19">
        <v>0</v>
      </c>
      <c r="T718" s="19">
        <v>0</v>
      </c>
      <c r="U718" s="19"/>
      <c r="V718" s="19"/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>
        <v>0</v>
      </c>
      <c r="AE718" s="19">
        <v>0</v>
      </c>
      <c r="AF718" s="19">
        <v>0</v>
      </c>
      <c r="AG718" s="19">
        <v>0</v>
      </c>
      <c r="AH718" s="19">
        <v>0</v>
      </c>
      <c r="AI718" s="19">
        <v>0</v>
      </c>
      <c r="AJ718" s="19">
        <v>0</v>
      </c>
      <c r="AK718" s="19">
        <v>0</v>
      </c>
      <c r="AL718" s="19">
        <v>0</v>
      </c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>
        <v>0</v>
      </c>
      <c r="BB718" s="19">
        <v>0</v>
      </c>
      <c r="BC718" s="19"/>
      <c r="BD718" s="19"/>
      <c r="BE718" s="19"/>
      <c r="BF718" s="19"/>
      <c r="BG718" s="16">
        <f t="shared" si="44"/>
        <v>0</v>
      </c>
      <c r="BH718" s="16">
        <f t="shared" si="44"/>
        <v>0</v>
      </c>
      <c r="BI718" s="138">
        <f t="shared" si="45"/>
        <v>0</v>
      </c>
      <c r="BJ718" s="138">
        <f t="shared" si="46"/>
        <v>0</v>
      </c>
      <c r="BK718" s="105">
        <f t="shared" si="47"/>
        <v>0</v>
      </c>
      <c r="BL718" s="106"/>
      <c r="BM718" s="105"/>
      <c r="BN718" s="106"/>
    </row>
    <row r="719" spans="1:66" ht="31.5" x14ac:dyDescent="0.3">
      <c r="A719" s="26">
        <v>80.405699999999996</v>
      </c>
      <c r="B719" s="107" t="s">
        <v>1722</v>
      </c>
      <c r="C719" s="19"/>
      <c r="D719" s="19"/>
      <c r="E719" s="19">
        <v>0</v>
      </c>
      <c r="F719" s="19">
        <v>0</v>
      </c>
      <c r="G719" s="19">
        <v>0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/>
      <c r="P719" s="19"/>
      <c r="Q719" s="108">
        <v>0</v>
      </c>
      <c r="R719" s="108">
        <v>0</v>
      </c>
      <c r="S719" s="19">
        <v>0</v>
      </c>
      <c r="T719" s="19">
        <v>0</v>
      </c>
      <c r="U719" s="19"/>
      <c r="V719" s="19"/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0</v>
      </c>
      <c r="AE719" s="19">
        <v>0</v>
      </c>
      <c r="AF719" s="19">
        <v>0</v>
      </c>
      <c r="AG719" s="19">
        <v>0</v>
      </c>
      <c r="AH719" s="19">
        <v>0</v>
      </c>
      <c r="AI719" s="19">
        <v>0</v>
      </c>
      <c r="AJ719" s="19">
        <v>0</v>
      </c>
      <c r="AK719" s="19">
        <v>0</v>
      </c>
      <c r="AL719" s="19">
        <v>0</v>
      </c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>
        <v>0</v>
      </c>
      <c r="BB719" s="19">
        <v>0</v>
      </c>
      <c r="BC719" s="19"/>
      <c r="BD719" s="19"/>
      <c r="BE719" s="19"/>
      <c r="BF719" s="19"/>
      <c r="BG719" s="16">
        <f t="shared" si="44"/>
        <v>0</v>
      </c>
      <c r="BH719" s="16">
        <f t="shared" si="44"/>
        <v>0</v>
      </c>
      <c r="BI719" s="138">
        <f t="shared" si="45"/>
        <v>0</v>
      </c>
      <c r="BJ719" s="138">
        <f t="shared" si="46"/>
        <v>0</v>
      </c>
      <c r="BK719" s="105">
        <f t="shared" si="47"/>
        <v>0</v>
      </c>
      <c r="BL719" s="106"/>
      <c r="BM719" s="105"/>
      <c r="BN719" s="106"/>
    </row>
    <row r="720" spans="1:66" ht="47.25" x14ac:dyDescent="0.3">
      <c r="A720" s="26">
        <v>80.406700000000001</v>
      </c>
      <c r="B720" s="107" t="s">
        <v>1723</v>
      </c>
      <c r="C720" s="19"/>
      <c r="D720" s="19"/>
      <c r="E720" s="19">
        <v>0</v>
      </c>
      <c r="F720" s="19">
        <v>0</v>
      </c>
      <c r="G720" s="19">
        <v>0</v>
      </c>
      <c r="H720" s="19">
        <v>0</v>
      </c>
      <c r="I720" s="19">
        <v>0</v>
      </c>
      <c r="J720" s="19">
        <v>0</v>
      </c>
      <c r="K720" s="19">
        <v>0</v>
      </c>
      <c r="L720" s="19">
        <v>0</v>
      </c>
      <c r="M720" s="19">
        <v>0</v>
      </c>
      <c r="N720" s="19">
        <v>0</v>
      </c>
      <c r="O720" s="19"/>
      <c r="P720" s="19"/>
      <c r="Q720" s="108">
        <v>0</v>
      </c>
      <c r="R720" s="108">
        <v>0</v>
      </c>
      <c r="S720" s="19">
        <v>0</v>
      </c>
      <c r="T720" s="19">
        <v>0</v>
      </c>
      <c r="U720" s="19"/>
      <c r="V720" s="19"/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>
        <v>0</v>
      </c>
      <c r="AE720" s="19">
        <v>0</v>
      </c>
      <c r="AF720" s="19">
        <v>0</v>
      </c>
      <c r="AG720" s="19">
        <v>0</v>
      </c>
      <c r="AH720" s="19">
        <v>0</v>
      </c>
      <c r="AI720" s="19">
        <v>0</v>
      </c>
      <c r="AJ720" s="19">
        <v>0</v>
      </c>
      <c r="AK720" s="19">
        <v>0</v>
      </c>
      <c r="AL720" s="19">
        <v>0</v>
      </c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>
        <v>0</v>
      </c>
      <c r="BB720" s="19">
        <v>0</v>
      </c>
      <c r="BC720" s="19"/>
      <c r="BD720" s="19"/>
      <c r="BE720" s="19"/>
      <c r="BF720" s="19"/>
      <c r="BG720" s="16">
        <f t="shared" si="44"/>
        <v>0</v>
      </c>
      <c r="BH720" s="16">
        <f t="shared" si="44"/>
        <v>0</v>
      </c>
      <c r="BI720" s="138">
        <f t="shared" si="45"/>
        <v>0</v>
      </c>
      <c r="BJ720" s="138">
        <f t="shared" si="46"/>
        <v>0</v>
      </c>
      <c r="BK720" s="105">
        <f t="shared" si="47"/>
        <v>0</v>
      </c>
      <c r="BL720" s="106"/>
      <c r="BM720" s="105"/>
      <c r="BN720" s="106"/>
    </row>
    <row r="721" spans="1:66" ht="47.25" x14ac:dyDescent="0.3">
      <c r="A721" s="26">
        <v>80.407700000000006</v>
      </c>
      <c r="B721" s="107" t="s">
        <v>1724</v>
      </c>
      <c r="C721" s="19"/>
      <c r="D721" s="19"/>
      <c r="E721" s="19">
        <v>0</v>
      </c>
      <c r="F721" s="19">
        <v>0</v>
      </c>
      <c r="G721" s="19">
        <v>0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/>
      <c r="P721" s="19"/>
      <c r="Q721" s="108">
        <v>0</v>
      </c>
      <c r="R721" s="108">
        <v>0</v>
      </c>
      <c r="S721" s="19">
        <v>0</v>
      </c>
      <c r="T721" s="19">
        <v>0</v>
      </c>
      <c r="U721" s="19"/>
      <c r="V721" s="19"/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0</v>
      </c>
      <c r="AE721" s="19">
        <v>0</v>
      </c>
      <c r="AF721" s="19">
        <v>0</v>
      </c>
      <c r="AG721" s="19">
        <v>0</v>
      </c>
      <c r="AH721" s="19">
        <v>0</v>
      </c>
      <c r="AI721" s="19">
        <v>0</v>
      </c>
      <c r="AJ721" s="19">
        <v>0</v>
      </c>
      <c r="AK721" s="19">
        <v>0</v>
      </c>
      <c r="AL721" s="19">
        <v>0</v>
      </c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>
        <v>0</v>
      </c>
      <c r="BB721" s="19">
        <v>0</v>
      </c>
      <c r="BC721" s="19"/>
      <c r="BD721" s="19"/>
      <c r="BE721" s="19"/>
      <c r="BF721" s="19"/>
      <c r="BG721" s="16">
        <f t="shared" si="44"/>
        <v>0</v>
      </c>
      <c r="BH721" s="16">
        <f t="shared" si="44"/>
        <v>0</v>
      </c>
      <c r="BI721" s="138">
        <f t="shared" si="45"/>
        <v>0</v>
      </c>
      <c r="BJ721" s="138">
        <f t="shared" si="46"/>
        <v>0</v>
      </c>
      <c r="BK721" s="105">
        <f t="shared" si="47"/>
        <v>0</v>
      </c>
      <c r="BL721" s="106"/>
      <c r="BM721" s="105"/>
      <c r="BN721" s="106"/>
    </row>
    <row r="722" spans="1:66" ht="47.25" x14ac:dyDescent="0.3">
      <c r="A722" s="26">
        <v>80.408699999999996</v>
      </c>
      <c r="B722" s="107" t="s">
        <v>1725</v>
      </c>
      <c r="C722" s="19"/>
      <c r="D722" s="19"/>
      <c r="E722" s="19">
        <v>0</v>
      </c>
      <c r="F722" s="19">
        <v>0</v>
      </c>
      <c r="G722" s="19">
        <v>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/>
      <c r="P722" s="19"/>
      <c r="Q722" s="108">
        <v>0</v>
      </c>
      <c r="R722" s="108">
        <v>0</v>
      </c>
      <c r="S722" s="19">
        <v>0</v>
      </c>
      <c r="T722" s="19">
        <v>0</v>
      </c>
      <c r="U722" s="19"/>
      <c r="V722" s="19"/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0</v>
      </c>
      <c r="AD722" s="19">
        <v>0</v>
      </c>
      <c r="AE722" s="19">
        <v>0</v>
      </c>
      <c r="AF722" s="19">
        <v>0</v>
      </c>
      <c r="AG722" s="19">
        <v>0</v>
      </c>
      <c r="AH722" s="19">
        <v>0</v>
      </c>
      <c r="AI722" s="19">
        <v>0</v>
      </c>
      <c r="AJ722" s="19">
        <v>0</v>
      </c>
      <c r="AK722" s="19">
        <v>0</v>
      </c>
      <c r="AL722" s="19">
        <v>0</v>
      </c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>
        <v>0</v>
      </c>
      <c r="BB722" s="19">
        <v>0</v>
      </c>
      <c r="BC722" s="19"/>
      <c r="BD722" s="19"/>
      <c r="BE722" s="19"/>
      <c r="BF722" s="19"/>
      <c r="BG722" s="16">
        <f t="shared" si="44"/>
        <v>0</v>
      </c>
      <c r="BH722" s="16">
        <f t="shared" si="44"/>
        <v>0</v>
      </c>
      <c r="BI722" s="138">
        <f t="shared" si="45"/>
        <v>0</v>
      </c>
      <c r="BJ722" s="138">
        <f t="shared" si="46"/>
        <v>0</v>
      </c>
      <c r="BK722" s="105">
        <f t="shared" si="47"/>
        <v>0</v>
      </c>
      <c r="BL722" s="106"/>
      <c r="BM722" s="105"/>
      <c r="BN722" s="106"/>
    </row>
    <row r="723" spans="1:66" ht="47.25" x14ac:dyDescent="0.3">
      <c r="A723" s="26">
        <v>80.409700000000001</v>
      </c>
      <c r="B723" s="107" t="s">
        <v>1726</v>
      </c>
      <c r="C723" s="19"/>
      <c r="D723" s="19"/>
      <c r="E723" s="19">
        <v>0</v>
      </c>
      <c r="F723" s="19">
        <v>0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/>
      <c r="P723" s="19"/>
      <c r="Q723" s="108">
        <v>0</v>
      </c>
      <c r="R723" s="108">
        <v>0</v>
      </c>
      <c r="S723" s="19">
        <v>0</v>
      </c>
      <c r="T723" s="19">
        <v>0</v>
      </c>
      <c r="U723" s="19"/>
      <c r="V723" s="19"/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>
        <v>0</v>
      </c>
      <c r="AE723" s="19">
        <v>0</v>
      </c>
      <c r="AF723" s="19">
        <v>0</v>
      </c>
      <c r="AG723" s="19">
        <v>0</v>
      </c>
      <c r="AH723" s="19">
        <v>0</v>
      </c>
      <c r="AI723" s="19">
        <v>0</v>
      </c>
      <c r="AJ723" s="19">
        <v>0</v>
      </c>
      <c r="AK723" s="19">
        <v>0</v>
      </c>
      <c r="AL723" s="19">
        <v>0</v>
      </c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>
        <v>0</v>
      </c>
      <c r="BB723" s="19">
        <v>0</v>
      </c>
      <c r="BC723" s="19"/>
      <c r="BD723" s="19"/>
      <c r="BE723" s="19"/>
      <c r="BF723" s="19"/>
      <c r="BG723" s="16">
        <f t="shared" si="44"/>
        <v>0</v>
      </c>
      <c r="BH723" s="16">
        <f t="shared" si="44"/>
        <v>0</v>
      </c>
      <c r="BI723" s="138">
        <f t="shared" si="45"/>
        <v>0</v>
      </c>
      <c r="BJ723" s="138">
        <f t="shared" si="46"/>
        <v>0</v>
      </c>
      <c r="BK723" s="105">
        <f t="shared" si="47"/>
        <v>0</v>
      </c>
      <c r="BL723" s="106"/>
      <c r="BM723" s="105"/>
      <c r="BN723" s="106"/>
    </row>
    <row r="724" spans="1:66" ht="47.25" x14ac:dyDescent="0.3">
      <c r="A724" s="26">
        <v>80.410700000000006</v>
      </c>
      <c r="B724" s="107" t="s">
        <v>1727</v>
      </c>
      <c r="C724" s="19"/>
      <c r="D724" s="19"/>
      <c r="E724" s="19">
        <v>0</v>
      </c>
      <c r="F724" s="19">
        <v>0</v>
      </c>
      <c r="G724" s="19">
        <v>0</v>
      </c>
      <c r="H724" s="19">
        <v>0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/>
      <c r="P724" s="19"/>
      <c r="Q724" s="108">
        <v>0</v>
      </c>
      <c r="R724" s="108">
        <v>0</v>
      </c>
      <c r="S724" s="19">
        <v>0</v>
      </c>
      <c r="T724" s="19">
        <v>0</v>
      </c>
      <c r="U724" s="19"/>
      <c r="V724" s="19"/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>
        <v>0</v>
      </c>
      <c r="AE724" s="19">
        <v>0</v>
      </c>
      <c r="AF724" s="19">
        <v>0</v>
      </c>
      <c r="AG724" s="19">
        <v>0</v>
      </c>
      <c r="AH724" s="19">
        <v>0</v>
      </c>
      <c r="AI724" s="19">
        <v>0</v>
      </c>
      <c r="AJ724" s="19">
        <v>0</v>
      </c>
      <c r="AK724" s="19">
        <v>0</v>
      </c>
      <c r="AL724" s="19">
        <v>0</v>
      </c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>
        <v>0</v>
      </c>
      <c r="BB724" s="19">
        <v>0</v>
      </c>
      <c r="BC724" s="19"/>
      <c r="BD724" s="19"/>
      <c r="BE724" s="19"/>
      <c r="BF724" s="19"/>
      <c r="BG724" s="16">
        <f t="shared" si="44"/>
        <v>0</v>
      </c>
      <c r="BH724" s="16">
        <f t="shared" si="44"/>
        <v>0</v>
      </c>
      <c r="BI724" s="138">
        <f t="shared" si="45"/>
        <v>0</v>
      </c>
      <c r="BJ724" s="138">
        <f t="shared" si="46"/>
        <v>0</v>
      </c>
      <c r="BK724" s="105">
        <f t="shared" si="47"/>
        <v>0</v>
      </c>
      <c r="BL724" s="106"/>
      <c r="BM724" s="105"/>
      <c r="BN724" s="106"/>
    </row>
    <row r="725" spans="1:66" ht="47.25" x14ac:dyDescent="0.3">
      <c r="A725" s="26">
        <v>80.411699999999996</v>
      </c>
      <c r="B725" s="107" t="s">
        <v>1728</v>
      </c>
      <c r="C725" s="19"/>
      <c r="D725" s="19"/>
      <c r="E725" s="19">
        <v>0</v>
      </c>
      <c r="F725" s="19">
        <v>0</v>
      </c>
      <c r="G725" s="19">
        <v>0</v>
      </c>
      <c r="H725" s="19">
        <v>0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/>
      <c r="P725" s="19"/>
      <c r="Q725" s="108">
        <v>0</v>
      </c>
      <c r="R725" s="108">
        <v>0</v>
      </c>
      <c r="S725" s="19">
        <v>0</v>
      </c>
      <c r="T725" s="19">
        <v>0</v>
      </c>
      <c r="U725" s="19"/>
      <c r="V725" s="19"/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0</v>
      </c>
      <c r="AD725" s="19">
        <v>0</v>
      </c>
      <c r="AE725" s="19">
        <v>0</v>
      </c>
      <c r="AF725" s="19">
        <v>0</v>
      </c>
      <c r="AG725" s="19">
        <v>0</v>
      </c>
      <c r="AH725" s="19">
        <v>0</v>
      </c>
      <c r="AI725" s="19">
        <v>0</v>
      </c>
      <c r="AJ725" s="19">
        <v>0</v>
      </c>
      <c r="AK725" s="19">
        <v>0</v>
      </c>
      <c r="AL725" s="19">
        <v>0</v>
      </c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>
        <v>0</v>
      </c>
      <c r="BB725" s="19">
        <v>0</v>
      </c>
      <c r="BC725" s="19"/>
      <c r="BD725" s="19"/>
      <c r="BE725" s="19"/>
      <c r="BF725" s="19"/>
      <c r="BG725" s="16">
        <f t="shared" si="44"/>
        <v>0</v>
      </c>
      <c r="BH725" s="16">
        <f t="shared" si="44"/>
        <v>0</v>
      </c>
      <c r="BI725" s="138">
        <f t="shared" si="45"/>
        <v>0</v>
      </c>
      <c r="BJ725" s="138">
        <f t="shared" si="46"/>
        <v>0</v>
      </c>
      <c r="BK725" s="105">
        <f t="shared" si="47"/>
        <v>0</v>
      </c>
      <c r="BL725" s="106"/>
      <c r="BM725" s="105"/>
      <c r="BN725" s="106"/>
    </row>
    <row r="726" spans="1:66" ht="31.5" x14ac:dyDescent="0.3">
      <c r="A726" s="26">
        <v>80.412700000000001</v>
      </c>
      <c r="B726" s="107" t="s">
        <v>1729</v>
      </c>
      <c r="C726" s="19"/>
      <c r="D726" s="19"/>
      <c r="E726" s="19">
        <v>0</v>
      </c>
      <c r="F726" s="19">
        <v>0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/>
      <c r="P726" s="19"/>
      <c r="Q726" s="108">
        <v>0</v>
      </c>
      <c r="R726" s="108">
        <v>0</v>
      </c>
      <c r="S726" s="19">
        <v>0</v>
      </c>
      <c r="T726" s="19">
        <v>0</v>
      </c>
      <c r="U726" s="19"/>
      <c r="V726" s="19"/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0</v>
      </c>
      <c r="AE726" s="19">
        <v>0</v>
      </c>
      <c r="AF726" s="19">
        <v>0</v>
      </c>
      <c r="AG726" s="19">
        <v>0</v>
      </c>
      <c r="AH726" s="19">
        <v>0</v>
      </c>
      <c r="AI726" s="19">
        <v>0</v>
      </c>
      <c r="AJ726" s="19">
        <v>0</v>
      </c>
      <c r="AK726" s="19">
        <v>0</v>
      </c>
      <c r="AL726" s="19">
        <v>0</v>
      </c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>
        <v>0</v>
      </c>
      <c r="BB726" s="19">
        <v>0</v>
      </c>
      <c r="BC726" s="19"/>
      <c r="BD726" s="19"/>
      <c r="BE726" s="19"/>
      <c r="BF726" s="19"/>
      <c r="BG726" s="16">
        <f t="shared" si="44"/>
        <v>0</v>
      </c>
      <c r="BH726" s="16">
        <f t="shared" si="44"/>
        <v>0</v>
      </c>
      <c r="BI726" s="138">
        <f t="shared" si="45"/>
        <v>0</v>
      </c>
      <c r="BJ726" s="138">
        <f t="shared" si="46"/>
        <v>0</v>
      </c>
      <c r="BK726" s="105">
        <f t="shared" si="47"/>
        <v>0</v>
      </c>
      <c r="BL726" s="106"/>
      <c r="BM726" s="105"/>
      <c r="BN726" s="106"/>
    </row>
    <row r="727" spans="1:66" ht="47.25" x14ac:dyDescent="0.3">
      <c r="A727" s="26">
        <v>80.413700000000006</v>
      </c>
      <c r="B727" s="107" t="s">
        <v>1730</v>
      </c>
      <c r="C727" s="19"/>
      <c r="D727" s="19"/>
      <c r="E727" s="19">
        <v>0</v>
      </c>
      <c r="F727" s="19">
        <v>0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19">
        <v>0</v>
      </c>
      <c r="N727" s="19">
        <v>0</v>
      </c>
      <c r="O727" s="19"/>
      <c r="P727" s="19"/>
      <c r="Q727" s="108">
        <v>0</v>
      </c>
      <c r="R727" s="108">
        <v>0</v>
      </c>
      <c r="S727" s="19">
        <v>0</v>
      </c>
      <c r="T727" s="19">
        <v>0</v>
      </c>
      <c r="U727" s="19"/>
      <c r="V727" s="19"/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0</v>
      </c>
      <c r="AE727" s="19">
        <v>0</v>
      </c>
      <c r="AF727" s="19">
        <v>0</v>
      </c>
      <c r="AG727" s="19">
        <v>0</v>
      </c>
      <c r="AH727" s="19">
        <v>0</v>
      </c>
      <c r="AI727" s="19">
        <v>0</v>
      </c>
      <c r="AJ727" s="19">
        <v>0</v>
      </c>
      <c r="AK727" s="19">
        <v>0</v>
      </c>
      <c r="AL727" s="19">
        <v>0</v>
      </c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>
        <v>0</v>
      </c>
      <c r="BB727" s="19">
        <v>0</v>
      </c>
      <c r="BC727" s="19"/>
      <c r="BD727" s="19"/>
      <c r="BE727" s="19"/>
      <c r="BF727" s="19"/>
      <c r="BG727" s="16">
        <f t="shared" si="44"/>
        <v>0</v>
      </c>
      <c r="BH727" s="16">
        <f t="shared" si="44"/>
        <v>0</v>
      </c>
      <c r="BI727" s="138">
        <f t="shared" si="45"/>
        <v>0</v>
      </c>
      <c r="BJ727" s="138">
        <f t="shared" si="46"/>
        <v>0</v>
      </c>
      <c r="BK727" s="105">
        <f t="shared" si="47"/>
        <v>0</v>
      </c>
      <c r="BL727" s="106"/>
      <c r="BM727" s="105"/>
      <c r="BN727" s="106"/>
    </row>
    <row r="728" spans="1:66" ht="47.25" x14ac:dyDescent="0.3">
      <c r="A728" s="26">
        <v>80.414699999999996</v>
      </c>
      <c r="B728" s="107" t="s">
        <v>1731</v>
      </c>
      <c r="C728" s="19"/>
      <c r="D728" s="19"/>
      <c r="E728" s="19">
        <v>0</v>
      </c>
      <c r="F728" s="19">
        <v>0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19">
        <v>0</v>
      </c>
      <c r="N728" s="19">
        <v>0</v>
      </c>
      <c r="O728" s="19"/>
      <c r="P728" s="19"/>
      <c r="Q728" s="108">
        <v>0</v>
      </c>
      <c r="R728" s="108">
        <v>0</v>
      </c>
      <c r="S728" s="19">
        <v>0</v>
      </c>
      <c r="T728" s="19">
        <v>0</v>
      </c>
      <c r="U728" s="19"/>
      <c r="V728" s="19"/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19">
        <v>0</v>
      </c>
      <c r="AC728" s="19">
        <v>0</v>
      </c>
      <c r="AD728" s="19">
        <v>0</v>
      </c>
      <c r="AE728" s="19">
        <v>0</v>
      </c>
      <c r="AF728" s="19">
        <v>0</v>
      </c>
      <c r="AG728" s="19">
        <v>0</v>
      </c>
      <c r="AH728" s="19">
        <v>0</v>
      </c>
      <c r="AI728" s="19">
        <v>0</v>
      </c>
      <c r="AJ728" s="19">
        <v>0</v>
      </c>
      <c r="AK728" s="19">
        <v>0</v>
      </c>
      <c r="AL728" s="19">
        <v>0</v>
      </c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>
        <v>0</v>
      </c>
      <c r="BB728" s="19">
        <v>0</v>
      </c>
      <c r="BC728" s="19"/>
      <c r="BD728" s="19"/>
      <c r="BE728" s="19"/>
      <c r="BF728" s="19"/>
      <c r="BG728" s="16">
        <f t="shared" si="44"/>
        <v>0</v>
      </c>
      <c r="BH728" s="16">
        <f t="shared" si="44"/>
        <v>0</v>
      </c>
      <c r="BI728" s="138">
        <f t="shared" si="45"/>
        <v>0</v>
      </c>
      <c r="BJ728" s="138">
        <f t="shared" si="46"/>
        <v>0</v>
      </c>
      <c r="BK728" s="105">
        <f t="shared" si="47"/>
        <v>0</v>
      </c>
      <c r="BL728" s="106"/>
      <c r="BM728" s="105"/>
      <c r="BN728" s="106"/>
    </row>
    <row r="729" spans="1:66" ht="47.25" x14ac:dyDescent="0.3">
      <c r="A729" s="26">
        <v>80.415700000000001</v>
      </c>
      <c r="B729" s="107" t="s">
        <v>1732</v>
      </c>
      <c r="C729" s="19"/>
      <c r="D729" s="19"/>
      <c r="E729" s="19">
        <v>0</v>
      </c>
      <c r="F729" s="19">
        <v>0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0</v>
      </c>
      <c r="O729" s="19"/>
      <c r="P729" s="19"/>
      <c r="Q729" s="108">
        <v>0</v>
      </c>
      <c r="R729" s="108">
        <v>0</v>
      </c>
      <c r="S729" s="19">
        <v>0</v>
      </c>
      <c r="T729" s="19">
        <v>0</v>
      </c>
      <c r="U729" s="19"/>
      <c r="V729" s="19"/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>
        <v>0</v>
      </c>
      <c r="AE729" s="19">
        <v>0</v>
      </c>
      <c r="AF729" s="19">
        <v>0</v>
      </c>
      <c r="AG729" s="19">
        <v>0</v>
      </c>
      <c r="AH729" s="19">
        <v>0</v>
      </c>
      <c r="AI729" s="19">
        <v>0</v>
      </c>
      <c r="AJ729" s="19">
        <v>0</v>
      </c>
      <c r="AK729" s="19">
        <v>0</v>
      </c>
      <c r="AL729" s="19">
        <v>0</v>
      </c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>
        <v>0</v>
      </c>
      <c r="BB729" s="19">
        <v>0</v>
      </c>
      <c r="BC729" s="19"/>
      <c r="BD729" s="19"/>
      <c r="BE729" s="19"/>
      <c r="BF729" s="19"/>
      <c r="BG729" s="16">
        <f t="shared" si="44"/>
        <v>0</v>
      </c>
      <c r="BH729" s="16">
        <f t="shared" si="44"/>
        <v>0</v>
      </c>
      <c r="BI729" s="138">
        <f t="shared" si="45"/>
        <v>0</v>
      </c>
      <c r="BJ729" s="138">
        <f t="shared" si="46"/>
        <v>0</v>
      </c>
      <c r="BK729" s="105">
        <f t="shared" si="47"/>
        <v>0</v>
      </c>
      <c r="BL729" s="106"/>
      <c r="BM729" s="105"/>
      <c r="BN729" s="106"/>
    </row>
    <row r="730" spans="1:66" ht="47.25" x14ac:dyDescent="0.3">
      <c r="A730" s="26">
        <v>80.416700000000006</v>
      </c>
      <c r="B730" s="107" t="s">
        <v>1733</v>
      </c>
      <c r="C730" s="19"/>
      <c r="D730" s="19"/>
      <c r="E730" s="19">
        <v>0</v>
      </c>
      <c r="F730" s="19">
        <v>0</v>
      </c>
      <c r="G730" s="19">
        <v>0</v>
      </c>
      <c r="H730" s="19">
        <v>0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0</v>
      </c>
      <c r="O730" s="19"/>
      <c r="P730" s="19"/>
      <c r="Q730" s="108">
        <v>0</v>
      </c>
      <c r="R730" s="108">
        <v>0</v>
      </c>
      <c r="S730" s="19">
        <v>0</v>
      </c>
      <c r="T730" s="19">
        <v>0</v>
      </c>
      <c r="U730" s="19"/>
      <c r="V730" s="19"/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0</v>
      </c>
      <c r="AE730" s="19">
        <v>0</v>
      </c>
      <c r="AF730" s="19">
        <v>0</v>
      </c>
      <c r="AG730" s="19">
        <v>0</v>
      </c>
      <c r="AH730" s="19">
        <v>0</v>
      </c>
      <c r="AI730" s="19">
        <v>0</v>
      </c>
      <c r="AJ730" s="19">
        <v>0</v>
      </c>
      <c r="AK730" s="19">
        <v>0</v>
      </c>
      <c r="AL730" s="19">
        <v>0</v>
      </c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>
        <v>0</v>
      </c>
      <c r="BB730" s="19">
        <v>0</v>
      </c>
      <c r="BC730" s="19"/>
      <c r="BD730" s="19"/>
      <c r="BE730" s="19"/>
      <c r="BF730" s="19"/>
      <c r="BG730" s="16">
        <f t="shared" si="44"/>
        <v>0</v>
      </c>
      <c r="BH730" s="16">
        <f t="shared" si="44"/>
        <v>0</v>
      </c>
      <c r="BI730" s="138">
        <f t="shared" si="45"/>
        <v>0</v>
      </c>
      <c r="BJ730" s="138">
        <f t="shared" si="46"/>
        <v>0</v>
      </c>
      <c r="BK730" s="105">
        <f t="shared" si="47"/>
        <v>0</v>
      </c>
      <c r="BL730" s="106"/>
      <c r="BM730" s="105"/>
      <c r="BN730" s="106"/>
    </row>
    <row r="731" spans="1:66" ht="47.25" x14ac:dyDescent="0.3">
      <c r="A731" s="26">
        <v>80.417699999999996</v>
      </c>
      <c r="B731" s="107" t="s">
        <v>1734</v>
      </c>
      <c r="C731" s="19"/>
      <c r="D731" s="19"/>
      <c r="E731" s="19">
        <v>0</v>
      </c>
      <c r="F731" s="19">
        <v>0</v>
      </c>
      <c r="G731" s="19">
        <v>0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/>
      <c r="P731" s="19"/>
      <c r="Q731" s="108">
        <v>0</v>
      </c>
      <c r="R731" s="108">
        <v>0</v>
      </c>
      <c r="S731" s="19">
        <v>0</v>
      </c>
      <c r="T731" s="19">
        <v>0</v>
      </c>
      <c r="U731" s="19"/>
      <c r="V731" s="19"/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0</v>
      </c>
      <c r="AE731" s="19">
        <v>0</v>
      </c>
      <c r="AF731" s="19">
        <v>0</v>
      </c>
      <c r="AG731" s="19">
        <v>0</v>
      </c>
      <c r="AH731" s="19">
        <v>0</v>
      </c>
      <c r="AI731" s="19">
        <v>0</v>
      </c>
      <c r="AJ731" s="19">
        <v>0</v>
      </c>
      <c r="AK731" s="19">
        <v>0</v>
      </c>
      <c r="AL731" s="19">
        <v>0</v>
      </c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>
        <v>0</v>
      </c>
      <c r="BB731" s="19">
        <v>0</v>
      </c>
      <c r="BC731" s="19"/>
      <c r="BD731" s="19"/>
      <c r="BE731" s="19"/>
      <c r="BF731" s="19"/>
      <c r="BG731" s="16">
        <f t="shared" si="44"/>
        <v>0</v>
      </c>
      <c r="BH731" s="16">
        <f t="shared" si="44"/>
        <v>0</v>
      </c>
      <c r="BI731" s="138">
        <f t="shared" si="45"/>
        <v>0</v>
      </c>
      <c r="BJ731" s="138">
        <f t="shared" si="46"/>
        <v>0</v>
      </c>
      <c r="BK731" s="105">
        <f t="shared" si="47"/>
        <v>0</v>
      </c>
      <c r="BL731" s="106"/>
      <c r="BM731" s="105"/>
      <c r="BN731" s="106"/>
    </row>
    <row r="732" spans="1:66" ht="31.5" x14ac:dyDescent="0.3">
      <c r="A732" s="26">
        <v>80.418700000000001</v>
      </c>
      <c r="B732" s="107" t="s">
        <v>1735</v>
      </c>
      <c r="C732" s="19"/>
      <c r="D732" s="19"/>
      <c r="E732" s="19">
        <v>0</v>
      </c>
      <c r="F732" s="19">
        <v>0</v>
      </c>
      <c r="G732" s="19">
        <v>0</v>
      </c>
      <c r="H732" s="19">
        <v>0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/>
      <c r="P732" s="19"/>
      <c r="Q732" s="108">
        <v>0</v>
      </c>
      <c r="R732" s="108">
        <v>0</v>
      </c>
      <c r="S732" s="19">
        <v>0</v>
      </c>
      <c r="T732" s="19">
        <v>0</v>
      </c>
      <c r="U732" s="19"/>
      <c r="V732" s="19"/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0</v>
      </c>
      <c r="AE732" s="19">
        <v>0</v>
      </c>
      <c r="AF732" s="19">
        <v>0</v>
      </c>
      <c r="AG732" s="19">
        <v>0</v>
      </c>
      <c r="AH732" s="19">
        <v>0</v>
      </c>
      <c r="AI732" s="19">
        <v>0</v>
      </c>
      <c r="AJ732" s="19">
        <v>0</v>
      </c>
      <c r="AK732" s="19">
        <v>0</v>
      </c>
      <c r="AL732" s="19">
        <v>0</v>
      </c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>
        <v>0</v>
      </c>
      <c r="BB732" s="19">
        <v>0</v>
      </c>
      <c r="BC732" s="19"/>
      <c r="BD732" s="19"/>
      <c r="BE732" s="19"/>
      <c r="BF732" s="19"/>
      <c r="BG732" s="16">
        <f t="shared" si="44"/>
        <v>0</v>
      </c>
      <c r="BH732" s="16">
        <f t="shared" si="44"/>
        <v>0</v>
      </c>
      <c r="BI732" s="138">
        <f t="shared" si="45"/>
        <v>0</v>
      </c>
      <c r="BJ732" s="138">
        <f t="shared" si="46"/>
        <v>0</v>
      </c>
      <c r="BK732" s="105">
        <f t="shared" si="47"/>
        <v>0</v>
      </c>
      <c r="BL732" s="106"/>
      <c r="BM732" s="105"/>
      <c r="BN732" s="106"/>
    </row>
    <row r="733" spans="1:66" ht="47.25" x14ac:dyDescent="0.3">
      <c r="A733" s="26">
        <v>80.419700000000006</v>
      </c>
      <c r="B733" s="107" t="s">
        <v>1736</v>
      </c>
      <c r="C733" s="19"/>
      <c r="D733" s="19"/>
      <c r="E733" s="19">
        <v>0</v>
      </c>
      <c r="F733" s="19">
        <v>0</v>
      </c>
      <c r="G733" s="19">
        <v>0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/>
      <c r="P733" s="19"/>
      <c r="Q733" s="108">
        <v>0</v>
      </c>
      <c r="R733" s="108">
        <v>0</v>
      </c>
      <c r="S733" s="19">
        <v>0</v>
      </c>
      <c r="T733" s="19">
        <v>0</v>
      </c>
      <c r="U733" s="19"/>
      <c r="V733" s="19"/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0</v>
      </c>
      <c r="AE733" s="19">
        <v>0</v>
      </c>
      <c r="AF733" s="19">
        <v>0</v>
      </c>
      <c r="AG733" s="19">
        <v>0</v>
      </c>
      <c r="AH733" s="19">
        <v>0</v>
      </c>
      <c r="AI733" s="19">
        <v>0</v>
      </c>
      <c r="AJ733" s="19">
        <v>0</v>
      </c>
      <c r="AK733" s="19">
        <v>0</v>
      </c>
      <c r="AL733" s="19">
        <v>0</v>
      </c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>
        <v>0</v>
      </c>
      <c r="BB733" s="19">
        <v>0</v>
      </c>
      <c r="BC733" s="19"/>
      <c r="BD733" s="19"/>
      <c r="BE733" s="19"/>
      <c r="BF733" s="19"/>
      <c r="BG733" s="16">
        <f t="shared" si="44"/>
        <v>0</v>
      </c>
      <c r="BH733" s="16">
        <f t="shared" si="44"/>
        <v>0</v>
      </c>
      <c r="BI733" s="138">
        <f t="shared" si="45"/>
        <v>0</v>
      </c>
      <c r="BJ733" s="138">
        <f t="shared" si="46"/>
        <v>0</v>
      </c>
      <c r="BK733" s="105">
        <f t="shared" si="47"/>
        <v>0</v>
      </c>
      <c r="BL733" s="106"/>
      <c r="BM733" s="105"/>
      <c r="BN733" s="106"/>
    </row>
    <row r="734" spans="1:66" ht="47.25" x14ac:dyDescent="0.3">
      <c r="A734" s="26">
        <v>80.420699999999997</v>
      </c>
      <c r="B734" s="107" t="s">
        <v>1737</v>
      </c>
      <c r="C734" s="19"/>
      <c r="D734" s="19"/>
      <c r="E734" s="19">
        <v>0</v>
      </c>
      <c r="F734" s="19">
        <v>0</v>
      </c>
      <c r="G734" s="19">
        <v>0</v>
      </c>
      <c r="H734" s="19">
        <v>0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/>
      <c r="P734" s="19"/>
      <c r="Q734" s="108">
        <v>0</v>
      </c>
      <c r="R734" s="108">
        <v>0</v>
      </c>
      <c r="S734" s="19">
        <v>0</v>
      </c>
      <c r="T734" s="19">
        <v>0</v>
      </c>
      <c r="U734" s="19"/>
      <c r="V734" s="19"/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0</v>
      </c>
      <c r="AE734" s="19">
        <v>0</v>
      </c>
      <c r="AF734" s="19">
        <v>0</v>
      </c>
      <c r="AG734" s="19">
        <v>0</v>
      </c>
      <c r="AH734" s="19">
        <v>0</v>
      </c>
      <c r="AI734" s="19">
        <v>0</v>
      </c>
      <c r="AJ734" s="19">
        <v>0</v>
      </c>
      <c r="AK734" s="19">
        <v>0</v>
      </c>
      <c r="AL734" s="19">
        <v>0</v>
      </c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>
        <v>0</v>
      </c>
      <c r="BB734" s="19">
        <v>0</v>
      </c>
      <c r="BC734" s="19"/>
      <c r="BD734" s="19"/>
      <c r="BE734" s="19"/>
      <c r="BF734" s="19"/>
      <c r="BG734" s="16">
        <f t="shared" si="44"/>
        <v>0</v>
      </c>
      <c r="BH734" s="16">
        <f t="shared" si="44"/>
        <v>0</v>
      </c>
      <c r="BI734" s="138">
        <f t="shared" si="45"/>
        <v>0</v>
      </c>
      <c r="BJ734" s="138">
        <f t="shared" si="46"/>
        <v>0</v>
      </c>
      <c r="BK734" s="105">
        <f t="shared" si="47"/>
        <v>0</v>
      </c>
      <c r="BL734" s="106"/>
      <c r="BM734" s="105"/>
      <c r="BN734" s="106"/>
    </row>
    <row r="735" spans="1:66" ht="47.25" x14ac:dyDescent="0.3">
      <c r="A735" s="26">
        <v>80.421700000000001</v>
      </c>
      <c r="B735" s="107" t="s">
        <v>1738</v>
      </c>
      <c r="C735" s="19"/>
      <c r="D735" s="19"/>
      <c r="E735" s="19">
        <v>0</v>
      </c>
      <c r="F735" s="19">
        <v>0</v>
      </c>
      <c r="G735" s="19">
        <v>0</v>
      </c>
      <c r="H735" s="19">
        <v>0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/>
      <c r="P735" s="19"/>
      <c r="Q735" s="108">
        <v>0</v>
      </c>
      <c r="R735" s="108">
        <v>0</v>
      </c>
      <c r="S735" s="19">
        <v>0</v>
      </c>
      <c r="T735" s="19">
        <v>0</v>
      </c>
      <c r="U735" s="19"/>
      <c r="V735" s="19"/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>
        <v>0</v>
      </c>
      <c r="AE735" s="19">
        <v>0</v>
      </c>
      <c r="AF735" s="19">
        <v>0</v>
      </c>
      <c r="AG735" s="19">
        <v>0</v>
      </c>
      <c r="AH735" s="19">
        <v>0</v>
      </c>
      <c r="AI735" s="19">
        <v>0</v>
      </c>
      <c r="AJ735" s="19">
        <v>0</v>
      </c>
      <c r="AK735" s="19">
        <v>0</v>
      </c>
      <c r="AL735" s="19">
        <v>0</v>
      </c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>
        <v>0</v>
      </c>
      <c r="BB735" s="19">
        <v>0</v>
      </c>
      <c r="BC735" s="19"/>
      <c r="BD735" s="19"/>
      <c r="BE735" s="19"/>
      <c r="BF735" s="19"/>
      <c r="BG735" s="16">
        <f t="shared" si="44"/>
        <v>0</v>
      </c>
      <c r="BH735" s="16">
        <f t="shared" si="44"/>
        <v>0</v>
      </c>
      <c r="BI735" s="138">
        <f t="shared" si="45"/>
        <v>0</v>
      </c>
      <c r="BJ735" s="138">
        <f t="shared" si="46"/>
        <v>0</v>
      </c>
      <c r="BK735" s="105">
        <f t="shared" si="47"/>
        <v>0</v>
      </c>
      <c r="BL735" s="106"/>
      <c r="BM735" s="105"/>
      <c r="BN735" s="106"/>
    </row>
    <row r="736" spans="1:66" ht="47.25" x14ac:dyDescent="0.3">
      <c r="A736" s="26">
        <v>80.422700000000006</v>
      </c>
      <c r="B736" s="107" t="s">
        <v>1739</v>
      </c>
      <c r="C736" s="19"/>
      <c r="D736" s="19"/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/>
      <c r="P736" s="19"/>
      <c r="Q736" s="108">
        <v>0</v>
      </c>
      <c r="R736" s="108">
        <v>0</v>
      </c>
      <c r="S736" s="19">
        <v>0</v>
      </c>
      <c r="T736" s="19">
        <v>0</v>
      </c>
      <c r="U736" s="19"/>
      <c r="V736" s="19"/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>
        <v>0</v>
      </c>
      <c r="AE736" s="19">
        <v>0</v>
      </c>
      <c r="AF736" s="19">
        <v>0</v>
      </c>
      <c r="AG736" s="19">
        <v>0</v>
      </c>
      <c r="AH736" s="19">
        <v>0</v>
      </c>
      <c r="AI736" s="19">
        <v>0</v>
      </c>
      <c r="AJ736" s="19">
        <v>0</v>
      </c>
      <c r="AK736" s="19">
        <v>0</v>
      </c>
      <c r="AL736" s="19">
        <v>0</v>
      </c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>
        <v>0</v>
      </c>
      <c r="BB736" s="19">
        <v>0</v>
      </c>
      <c r="BC736" s="19"/>
      <c r="BD736" s="19"/>
      <c r="BE736" s="19"/>
      <c r="BF736" s="19"/>
      <c r="BG736" s="16">
        <f t="shared" si="44"/>
        <v>0</v>
      </c>
      <c r="BH736" s="16">
        <f t="shared" si="44"/>
        <v>0</v>
      </c>
      <c r="BI736" s="138">
        <f t="shared" si="45"/>
        <v>0</v>
      </c>
      <c r="BJ736" s="138">
        <f t="shared" si="46"/>
        <v>0</v>
      </c>
      <c r="BK736" s="105">
        <f t="shared" si="47"/>
        <v>0</v>
      </c>
      <c r="BL736" s="106"/>
      <c r="BM736" s="105"/>
      <c r="BN736" s="106"/>
    </row>
    <row r="737" spans="1:66" ht="47.25" x14ac:dyDescent="0.3">
      <c r="A737" s="26">
        <v>80.423699999999997</v>
      </c>
      <c r="B737" s="107" t="s">
        <v>1740</v>
      </c>
      <c r="C737" s="19"/>
      <c r="D737" s="19"/>
      <c r="E737" s="19">
        <v>0</v>
      </c>
      <c r="F737" s="19">
        <v>0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/>
      <c r="P737" s="19"/>
      <c r="Q737" s="108">
        <v>0</v>
      </c>
      <c r="R737" s="108">
        <v>0</v>
      </c>
      <c r="S737" s="19">
        <v>0</v>
      </c>
      <c r="T737" s="19">
        <v>0</v>
      </c>
      <c r="U737" s="19"/>
      <c r="V737" s="19"/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>
        <v>0</v>
      </c>
      <c r="AE737" s="19">
        <v>0</v>
      </c>
      <c r="AF737" s="19">
        <v>0</v>
      </c>
      <c r="AG737" s="19">
        <v>0</v>
      </c>
      <c r="AH737" s="19">
        <v>0</v>
      </c>
      <c r="AI737" s="19">
        <v>0</v>
      </c>
      <c r="AJ737" s="19">
        <v>0</v>
      </c>
      <c r="AK737" s="19">
        <v>0</v>
      </c>
      <c r="AL737" s="19">
        <v>0</v>
      </c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>
        <v>0</v>
      </c>
      <c r="BB737" s="19">
        <v>0</v>
      </c>
      <c r="BC737" s="19"/>
      <c r="BD737" s="19"/>
      <c r="BE737" s="19"/>
      <c r="BF737" s="19"/>
      <c r="BG737" s="16">
        <f t="shared" si="44"/>
        <v>0</v>
      </c>
      <c r="BH737" s="16">
        <f t="shared" si="44"/>
        <v>0</v>
      </c>
      <c r="BI737" s="138">
        <f t="shared" si="45"/>
        <v>0</v>
      </c>
      <c r="BJ737" s="138">
        <f t="shared" si="46"/>
        <v>0</v>
      </c>
      <c r="BK737" s="105">
        <f t="shared" si="47"/>
        <v>0</v>
      </c>
      <c r="BL737" s="106"/>
      <c r="BM737" s="105"/>
      <c r="BN737" s="106"/>
    </row>
    <row r="738" spans="1:66" ht="47.25" x14ac:dyDescent="0.3">
      <c r="A738" s="26">
        <v>80.424700000000001</v>
      </c>
      <c r="B738" s="107" t="s">
        <v>1741</v>
      </c>
      <c r="C738" s="19"/>
      <c r="D738" s="19"/>
      <c r="E738" s="19">
        <v>0</v>
      </c>
      <c r="F738" s="19">
        <v>0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/>
      <c r="P738" s="19"/>
      <c r="Q738" s="108">
        <v>0</v>
      </c>
      <c r="R738" s="108">
        <v>0</v>
      </c>
      <c r="S738" s="19">
        <v>0</v>
      </c>
      <c r="T738" s="19">
        <v>0</v>
      </c>
      <c r="U738" s="19"/>
      <c r="V738" s="19"/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>
        <v>0</v>
      </c>
      <c r="AE738" s="19">
        <v>0</v>
      </c>
      <c r="AF738" s="19">
        <v>0</v>
      </c>
      <c r="AG738" s="19">
        <v>0</v>
      </c>
      <c r="AH738" s="19">
        <v>0</v>
      </c>
      <c r="AI738" s="19">
        <v>0</v>
      </c>
      <c r="AJ738" s="19">
        <v>0</v>
      </c>
      <c r="AK738" s="19">
        <v>0</v>
      </c>
      <c r="AL738" s="19">
        <v>0</v>
      </c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>
        <v>0</v>
      </c>
      <c r="BB738" s="19">
        <v>0</v>
      </c>
      <c r="BC738" s="19"/>
      <c r="BD738" s="19"/>
      <c r="BE738" s="19"/>
      <c r="BF738" s="19"/>
      <c r="BG738" s="16">
        <f t="shared" si="44"/>
        <v>0</v>
      </c>
      <c r="BH738" s="16">
        <f t="shared" si="44"/>
        <v>0</v>
      </c>
      <c r="BI738" s="138">
        <f t="shared" si="45"/>
        <v>0</v>
      </c>
      <c r="BJ738" s="138">
        <f t="shared" si="46"/>
        <v>0</v>
      </c>
      <c r="BK738" s="105">
        <f t="shared" si="47"/>
        <v>0</v>
      </c>
      <c r="BL738" s="106"/>
      <c r="BM738" s="105"/>
      <c r="BN738" s="106"/>
    </row>
    <row r="739" spans="1:66" ht="47.25" x14ac:dyDescent="0.3">
      <c r="A739" s="26">
        <v>80.425700000000006</v>
      </c>
      <c r="B739" s="107" t="s">
        <v>1742</v>
      </c>
      <c r="C739" s="19"/>
      <c r="D739" s="19"/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/>
      <c r="P739" s="19"/>
      <c r="Q739" s="108">
        <v>0</v>
      </c>
      <c r="R739" s="108">
        <v>0</v>
      </c>
      <c r="S739" s="19">
        <v>0</v>
      </c>
      <c r="T739" s="19">
        <v>0</v>
      </c>
      <c r="U739" s="19"/>
      <c r="V739" s="19"/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>
        <v>0</v>
      </c>
      <c r="AE739" s="19">
        <v>0</v>
      </c>
      <c r="AF739" s="19">
        <v>0</v>
      </c>
      <c r="AG739" s="19">
        <v>0</v>
      </c>
      <c r="AH739" s="19">
        <v>0</v>
      </c>
      <c r="AI739" s="19">
        <v>0</v>
      </c>
      <c r="AJ739" s="19">
        <v>0</v>
      </c>
      <c r="AK739" s="19">
        <v>0</v>
      </c>
      <c r="AL739" s="19">
        <v>0</v>
      </c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>
        <v>0</v>
      </c>
      <c r="BB739" s="19">
        <v>0</v>
      </c>
      <c r="BC739" s="19"/>
      <c r="BD739" s="19"/>
      <c r="BE739" s="19"/>
      <c r="BF739" s="19"/>
      <c r="BG739" s="16">
        <f t="shared" si="44"/>
        <v>0</v>
      </c>
      <c r="BH739" s="16">
        <f t="shared" si="44"/>
        <v>0</v>
      </c>
      <c r="BI739" s="138">
        <f t="shared" si="45"/>
        <v>0</v>
      </c>
      <c r="BJ739" s="138">
        <f t="shared" si="46"/>
        <v>0</v>
      </c>
      <c r="BK739" s="105">
        <f t="shared" si="47"/>
        <v>0</v>
      </c>
      <c r="BL739" s="106"/>
      <c r="BM739" s="105"/>
      <c r="BN739" s="106"/>
    </row>
    <row r="740" spans="1:66" ht="47.25" x14ac:dyDescent="0.3">
      <c r="A740" s="26">
        <v>80.426699999999997</v>
      </c>
      <c r="B740" s="107" t="s">
        <v>1743</v>
      </c>
      <c r="C740" s="19"/>
      <c r="D740" s="19"/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/>
      <c r="P740" s="19"/>
      <c r="Q740" s="108">
        <v>0</v>
      </c>
      <c r="R740" s="108">
        <v>0</v>
      </c>
      <c r="S740" s="19">
        <v>0</v>
      </c>
      <c r="T740" s="19">
        <v>0</v>
      </c>
      <c r="U740" s="19"/>
      <c r="V740" s="19"/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>
        <v>0</v>
      </c>
      <c r="AE740" s="19">
        <v>0</v>
      </c>
      <c r="AF740" s="19">
        <v>0</v>
      </c>
      <c r="AG740" s="19">
        <v>0</v>
      </c>
      <c r="AH740" s="19">
        <v>0</v>
      </c>
      <c r="AI740" s="19">
        <v>0</v>
      </c>
      <c r="AJ740" s="19">
        <v>0</v>
      </c>
      <c r="AK740" s="19">
        <v>0</v>
      </c>
      <c r="AL740" s="19">
        <v>0</v>
      </c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>
        <v>0</v>
      </c>
      <c r="BB740" s="19">
        <v>0</v>
      </c>
      <c r="BC740" s="19"/>
      <c r="BD740" s="19"/>
      <c r="BE740" s="19"/>
      <c r="BF740" s="19"/>
      <c r="BG740" s="16">
        <f t="shared" si="44"/>
        <v>0</v>
      </c>
      <c r="BH740" s="16">
        <f t="shared" si="44"/>
        <v>0</v>
      </c>
      <c r="BI740" s="138">
        <f t="shared" si="45"/>
        <v>0</v>
      </c>
      <c r="BJ740" s="138">
        <f t="shared" si="46"/>
        <v>0</v>
      </c>
      <c r="BK740" s="105">
        <f t="shared" si="47"/>
        <v>0</v>
      </c>
      <c r="BL740" s="106"/>
      <c r="BM740" s="105"/>
      <c r="BN740" s="106"/>
    </row>
    <row r="741" spans="1:66" ht="31.5" x14ac:dyDescent="0.3">
      <c r="A741" s="26">
        <v>80.427700000000002</v>
      </c>
      <c r="B741" s="107" t="s">
        <v>1744</v>
      </c>
      <c r="C741" s="19"/>
      <c r="D741" s="19"/>
      <c r="E741" s="19">
        <v>0</v>
      </c>
      <c r="F741" s="19">
        <v>0</v>
      </c>
      <c r="G741" s="19">
        <v>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/>
      <c r="P741" s="19"/>
      <c r="Q741" s="108">
        <v>0</v>
      </c>
      <c r="R741" s="108">
        <v>0</v>
      </c>
      <c r="S741" s="19">
        <v>0</v>
      </c>
      <c r="T741" s="19">
        <v>0</v>
      </c>
      <c r="U741" s="19"/>
      <c r="V741" s="19"/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19">
        <v>0</v>
      </c>
      <c r="AC741" s="19">
        <v>0</v>
      </c>
      <c r="AD741" s="19">
        <v>0</v>
      </c>
      <c r="AE741" s="19">
        <v>0</v>
      </c>
      <c r="AF741" s="19">
        <v>0</v>
      </c>
      <c r="AG741" s="19">
        <v>0</v>
      </c>
      <c r="AH741" s="19">
        <v>0</v>
      </c>
      <c r="AI741" s="19">
        <v>0</v>
      </c>
      <c r="AJ741" s="19">
        <v>0</v>
      </c>
      <c r="AK741" s="19">
        <v>0</v>
      </c>
      <c r="AL741" s="19">
        <v>0</v>
      </c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>
        <v>0</v>
      </c>
      <c r="BB741" s="19">
        <v>0</v>
      </c>
      <c r="BC741" s="19"/>
      <c r="BD741" s="19"/>
      <c r="BE741" s="19"/>
      <c r="BF741" s="19"/>
      <c r="BG741" s="16">
        <f t="shared" si="44"/>
        <v>0</v>
      </c>
      <c r="BH741" s="16">
        <f t="shared" si="44"/>
        <v>0</v>
      </c>
      <c r="BI741" s="138">
        <f t="shared" si="45"/>
        <v>0</v>
      </c>
      <c r="BJ741" s="138">
        <f t="shared" si="46"/>
        <v>0</v>
      </c>
      <c r="BK741" s="105">
        <f t="shared" si="47"/>
        <v>0</v>
      </c>
      <c r="BL741" s="106"/>
      <c r="BM741" s="105"/>
      <c r="BN741" s="106"/>
    </row>
    <row r="742" spans="1:66" ht="47.25" x14ac:dyDescent="0.3">
      <c r="A742" s="26">
        <v>80.428700000000006</v>
      </c>
      <c r="B742" s="107" t="s">
        <v>1745</v>
      </c>
      <c r="C742" s="19"/>
      <c r="D742" s="19"/>
      <c r="E742" s="19">
        <v>0</v>
      </c>
      <c r="F742" s="19">
        <v>0</v>
      </c>
      <c r="G742" s="19">
        <v>0</v>
      </c>
      <c r="H742" s="19">
        <v>0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/>
      <c r="P742" s="19"/>
      <c r="Q742" s="108">
        <v>0</v>
      </c>
      <c r="R742" s="108">
        <v>0</v>
      </c>
      <c r="S742" s="19">
        <v>0</v>
      </c>
      <c r="T742" s="19">
        <v>0</v>
      </c>
      <c r="U742" s="19"/>
      <c r="V742" s="19"/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>
        <v>0</v>
      </c>
      <c r="AE742" s="19">
        <v>0</v>
      </c>
      <c r="AF742" s="19">
        <v>0</v>
      </c>
      <c r="AG742" s="19">
        <v>0</v>
      </c>
      <c r="AH742" s="19">
        <v>0</v>
      </c>
      <c r="AI742" s="19">
        <v>0</v>
      </c>
      <c r="AJ742" s="19">
        <v>0</v>
      </c>
      <c r="AK742" s="19">
        <v>0</v>
      </c>
      <c r="AL742" s="19">
        <v>0</v>
      </c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>
        <v>0</v>
      </c>
      <c r="BB742" s="19">
        <v>0</v>
      </c>
      <c r="BC742" s="19"/>
      <c r="BD742" s="19"/>
      <c r="BE742" s="19"/>
      <c r="BF742" s="19"/>
      <c r="BG742" s="16">
        <f t="shared" si="44"/>
        <v>0</v>
      </c>
      <c r="BH742" s="16">
        <f t="shared" si="44"/>
        <v>0</v>
      </c>
      <c r="BI742" s="138">
        <f t="shared" si="45"/>
        <v>0</v>
      </c>
      <c r="BJ742" s="138">
        <f t="shared" si="46"/>
        <v>0</v>
      </c>
      <c r="BK742" s="105">
        <f t="shared" si="47"/>
        <v>0</v>
      </c>
      <c r="BL742" s="106"/>
      <c r="BM742" s="105"/>
      <c r="BN742" s="106"/>
    </row>
    <row r="743" spans="1:66" ht="47.25" x14ac:dyDescent="0.3">
      <c r="A743" s="26">
        <v>80.429699999999997</v>
      </c>
      <c r="B743" s="107" t="s">
        <v>1746</v>
      </c>
      <c r="C743" s="19"/>
      <c r="D743" s="19"/>
      <c r="E743" s="19">
        <v>0</v>
      </c>
      <c r="F743" s="19">
        <v>0</v>
      </c>
      <c r="G743" s="19">
        <v>0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/>
      <c r="P743" s="19"/>
      <c r="Q743" s="108">
        <v>0</v>
      </c>
      <c r="R743" s="108">
        <v>0</v>
      </c>
      <c r="S743" s="19">
        <v>0</v>
      </c>
      <c r="T743" s="19">
        <v>0</v>
      </c>
      <c r="U743" s="19"/>
      <c r="V743" s="19"/>
      <c r="W743" s="19">
        <v>0</v>
      </c>
      <c r="X743" s="19">
        <v>0</v>
      </c>
      <c r="Y743" s="19">
        <v>0</v>
      </c>
      <c r="Z743" s="19">
        <v>0</v>
      </c>
      <c r="AA743" s="19">
        <v>0</v>
      </c>
      <c r="AB743" s="19">
        <v>0</v>
      </c>
      <c r="AC743" s="19">
        <v>0</v>
      </c>
      <c r="AD743" s="19">
        <v>0</v>
      </c>
      <c r="AE743" s="19">
        <v>0</v>
      </c>
      <c r="AF743" s="19">
        <v>0</v>
      </c>
      <c r="AG743" s="19">
        <v>0</v>
      </c>
      <c r="AH743" s="19">
        <v>0</v>
      </c>
      <c r="AI743" s="19">
        <v>0</v>
      </c>
      <c r="AJ743" s="19">
        <v>0</v>
      </c>
      <c r="AK743" s="19">
        <v>0</v>
      </c>
      <c r="AL743" s="19">
        <v>0</v>
      </c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>
        <v>0</v>
      </c>
      <c r="BB743" s="19">
        <v>0</v>
      </c>
      <c r="BC743" s="19"/>
      <c r="BD743" s="19"/>
      <c r="BE743" s="19"/>
      <c r="BF743" s="19"/>
      <c r="BG743" s="16">
        <f t="shared" si="44"/>
        <v>0</v>
      </c>
      <c r="BH743" s="16">
        <f t="shared" si="44"/>
        <v>0</v>
      </c>
      <c r="BI743" s="138">
        <f t="shared" si="45"/>
        <v>0</v>
      </c>
      <c r="BJ743" s="138">
        <f t="shared" si="46"/>
        <v>0</v>
      </c>
      <c r="BK743" s="105">
        <f t="shared" si="47"/>
        <v>0</v>
      </c>
      <c r="BL743" s="106"/>
      <c r="BM743" s="105"/>
      <c r="BN743" s="106"/>
    </row>
    <row r="744" spans="1:66" ht="47.25" x14ac:dyDescent="0.3">
      <c r="A744" s="26">
        <v>80.430700000000002</v>
      </c>
      <c r="B744" s="107" t="s">
        <v>1747</v>
      </c>
      <c r="C744" s="19"/>
      <c r="D744" s="19"/>
      <c r="E744" s="19">
        <v>0</v>
      </c>
      <c r="F744" s="19">
        <v>0</v>
      </c>
      <c r="G744" s="19">
        <v>0</v>
      </c>
      <c r="H744" s="19">
        <v>0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/>
      <c r="P744" s="19"/>
      <c r="Q744" s="108">
        <v>0</v>
      </c>
      <c r="R744" s="108">
        <v>0</v>
      </c>
      <c r="S744" s="19">
        <v>0</v>
      </c>
      <c r="T744" s="19">
        <v>0</v>
      </c>
      <c r="U744" s="19"/>
      <c r="V744" s="19"/>
      <c r="W744" s="19">
        <v>0</v>
      </c>
      <c r="X744" s="19">
        <v>0</v>
      </c>
      <c r="Y744" s="19">
        <v>0</v>
      </c>
      <c r="Z744" s="19">
        <v>0</v>
      </c>
      <c r="AA744" s="19">
        <v>0</v>
      </c>
      <c r="AB744" s="19">
        <v>0</v>
      </c>
      <c r="AC744" s="19">
        <v>0</v>
      </c>
      <c r="AD744" s="19">
        <v>0</v>
      </c>
      <c r="AE744" s="19">
        <v>0</v>
      </c>
      <c r="AF744" s="19">
        <v>0</v>
      </c>
      <c r="AG744" s="19">
        <v>0</v>
      </c>
      <c r="AH744" s="19">
        <v>0</v>
      </c>
      <c r="AI744" s="19">
        <v>0</v>
      </c>
      <c r="AJ744" s="19">
        <v>0</v>
      </c>
      <c r="AK744" s="19">
        <v>0</v>
      </c>
      <c r="AL744" s="19">
        <v>0</v>
      </c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>
        <v>0</v>
      </c>
      <c r="BB744" s="19">
        <v>0</v>
      </c>
      <c r="BC744" s="19"/>
      <c r="BD744" s="19"/>
      <c r="BE744" s="19"/>
      <c r="BF744" s="19"/>
      <c r="BG744" s="16">
        <f t="shared" si="44"/>
        <v>0</v>
      </c>
      <c r="BH744" s="16">
        <f t="shared" si="44"/>
        <v>0</v>
      </c>
      <c r="BI744" s="138">
        <f t="shared" si="45"/>
        <v>0</v>
      </c>
      <c r="BJ744" s="138">
        <f t="shared" si="46"/>
        <v>0</v>
      </c>
      <c r="BK744" s="105">
        <f t="shared" si="47"/>
        <v>0</v>
      </c>
      <c r="BL744" s="106"/>
      <c r="BM744" s="105"/>
      <c r="BN744" s="106"/>
    </row>
    <row r="745" spans="1:66" ht="47.25" x14ac:dyDescent="0.3">
      <c r="A745" s="26">
        <v>80.431700000000006</v>
      </c>
      <c r="B745" s="107" t="s">
        <v>1748</v>
      </c>
      <c r="C745" s="19"/>
      <c r="D745" s="19"/>
      <c r="E745" s="19">
        <v>0</v>
      </c>
      <c r="F745" s="19">
        <v>0</v>
      </c>
      <c r="G745" s="19">
        <v>0</v>
      </c>
      <c r="H745" s="19">
        <v>0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/>
      <c r="P745" s="19"/>
      <c r="Q745" s="108">
        <v>0</v>
      </c>
      <c r="R745" s="108">
        <v>0</v>
      </c>
      <c r="S745" s="19">
        <v>0</v>
      </c>
      <c r="T745" s="19">
        <v>0</v>
      </c>
      <c r="U745" s="19"/>
      <c r="V745" s="19"/>
      <c r="W745" s="19">
        <v>0</v>
      </c>
      <c r="X745" s="19">
        <v>0</v>
      </c>
      <c r="Y745" s="19">
        <v>0</v>
      </c>
      <c r="Z745" s="19">
        <v>0</v>
      </c>
      <c r="AA745" s="19">
        <v>0</v>
      </c>
      <c r="AB745" s="19">
        <v>0</v>
      </c>
      <c r="AC745" s="19">
        <v>0</v>
      </c>
      <c r="AD745" s="19">
        <v>0</v>
      </c>
      <c r="AE745" s="19">
        <v>0</v>
      </c>
      <c r="AF745" s="19">
        <v>0</v>
      </c>
      <c r="AG745" s="19">
        <v>0</v>
      </c>
      <c r="AH745" s="19">
        <v>0</v>
      </c>
      <c r="AI745" s="19">
        <v>0</v>
      </c>
      <c r="AJ745" s="19">
        <v>0</v>
      </c>
      <c r="AK745" s="19">
        <v>0</v>
      </c>
      <c r="AL745" s="19">
        <v>0</v>
      </c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>
        <v>0</v>
      </c>
      <c r="BB745" s="19">
        <v>0</v>
      </c>
      <c r="BC745" s="19"/>
      <c r="BD745" s="19"/>
      <c r="BE745" s="19"/>
      <c r="BF745" s="19"/>
      <c r="BG745" s="16">
        <f t="shared" si="44"/>
        <v>0</v>
      </c>
      <c r="BH745" s="16">
        <f t="shared" si="44"/>
        <v>0</v>
      </c>
      <c r="BI745" s="138">
        <f t="shared" si="45"/>
        <v>0</v>
      </c>
      <c r="BJ745" s="138">
        <f t="shared" si="46"/>
        <v>0</v>
      </c>
      <c r="BK745" s="105">
        <f t="shared" si="47"/>
        <v>0</v>
      </c>
      <c r="BL745" s="106"/>
      <c r="BM745" s="105"/>
      <c r="BN745" s="106"/>
    </row>
    <row r="746" spans="1:66" ht="47.25" x14ac:dyDescent="0.3">
      <c r="A746" s="26">
        <v>80.432699999999997</v>
      </c>
      <c r="B746" s="107" t="s">
        <v>1749</v>
      </c>
      <c r="C746" s="19"/>
      <c r="D746" s="19"/>
      <c r="E746" s="19">
        <v>0</v>
      </c>
      <c r="F746" s="19">
        <v>0</v>
      </c>
      <c r="G746" s="19">
        <v>0</v>
      </c>
      <c r="H746" s="19">
        <v>0</v>
      </c>
      <c r="I746" s="19">
        <v>0</v>
      </c>
      <c r="J746" s="19">
        <v>0</v>
      </c>
      <c r="K746" s="19">
        <v>0</v>
      </c>
      <c r="L746" s="19">
        <v>0</v>
      </c>
      <c r="M746" s="19">
        <v>0</v>
      </c>
      <c r="N746" s="19">
        <v>0</v>
      </c>
      <c r="O746" s="19"/>
      <c r="P746" s="19"/>
      <c r="Q746" s="108">
        <v>0</v>
      </c>
      <c r="R746" s="108">
        <v>0</v>
      </c>
      <c r="S746" s="19">
        <v>0</v>
      </c>
      <c r="T746" s="19">
        <v>0</v>
      </c>
      <c r="U746" s="19"/>
      <c r="V746" s="19"/>
      <c r="W746" s="19">
        <v>0</v>
      </c>
      <c r="X746" s="19">
        <v>0</v>
      </c>
      <c r="Y746" s="19"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0</v>
      </c>
      <c r="AE746" s="19">
        <v>0</v>
      </c>
      <c r="AF746" s="19">
        <v>0</v>
      </c>
      <c r="AG746" s="19">
        <v>0</v>
      </c>
      <c r="AH746" s="19">
        <v>0</v>
      </c>
      <c r="AI746" s="19">
        <v>0</v>
      </c>
      <c r="AJ746" s="19">
        <v>0</v>
      </c>
      <c r="AK746" s="19">
        <v>0</v>
      </c>
      <c r="AL746" s="19">
        <v>0</v>
      </c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>
        <v>0</v>
      </c>
      <c r="BB746" s="19">
        <v>0</v>
      </c>
      <c r="BC746" s="19"/>
      <c r="BD746" s="19"/>
      <c r="BE746" s="19"/>
      <c r="BF746" s="19"/>
      <c r="BG746" s="16">
        <f t="shared" si="44"/>
        <v>0</v>
      </c>
      <c r="BH746" s="16">
        <f t="shared" si="44"/>
        <v>0</v>
      </c>
      <c r="BI746" s="138">
        <f t="shared" si="45"/>
        <v>0</v>
      </c>
      <c r="BJ746" s="138">
        <f t="shared" si="46"/>
        <v>0</v>
      </c>
      <c r="BK746" s="105">
        <f t="shared" si="47"/>
        <v>0</v>
      </c>
      <c r="BL746" s="106"/>
      <c r="BM746" s="105"/>
      <c r="BN746" s="106"/>
    </row>
    <row r="747" spans="1:66" ht="47.25" x14ac:dyDescent="0.3">
      <c r="A747" s="26">
        <v>80.433700000000002</v>
      </c>
      <c r="B747" s="107" t="s">
        <v>1750</v>
      </c>
      <c r="C747" s="19"/>
      <c r="D747" s="19"/>
      <c r="E747" s="19">
        <v>0</v>
      </c>
      <c r="F747" s="19">
        <v>0</v>
      </c>
      <c r="G747" s="19">
        <v>0</v>
      </c>
      <c r="H747" s="19">
        <v>0</v>
      </c>
      <c r="I747" s="19">
        <v>0</v>
      </c>
      <c r="J747" s="19">
        <v>0</v>
      </c>
      <c r="K747" s="19">
        <v>0</v>
      </c>
      <c r="L747" s="19">
        <v>0</v>
      </c>
      <c r="M747" s="19">
        <v>0</v>
      </c>
      <c r="N747" s="19">
        <v>0</v>
      </c>
      <c r="O747" s="19"/>
      <c r="P747" s="19"/>
      <c r="Q747" s="108">
        <v>0</v>
      </c>
      <c r="R747" s="108">
        <v>0</v>
      </c>
      <c r="S747" s="19">
        <v>0</v>
      </c>
      <c r="T747" s="19">
        <v>0</v>
      </c>
      <c r="U747" s="19"/>
      <c r="V747" s="19"/>
      <c r="W747" s="19">
        <v>0</v>
      </c>
      <c r="X747" s="19">
        <v>0</v>
      </c>
      <c r="Y747" s="19">
        <v>0</v>
      </c>
      <c r="Z747" s="19">
        <v>0</v>
      </c>
      <c r="AA747" s="19">
        <v>0</v>
      </c>
      <c r="AB747" s="19">
        <v>0</v>
      </c>
      <c r="AC747" s="19">
        <v>0</v>
      </c>
      <c r="AD747" s="19">
        <v>0</v>
      </c>
      <c r="AE747" s="19">
        <v>0</v>
      </c>
      <c r="AF747" s="19">
        <v>0</v>
      </c>
      <c r="AG747" s="19">
        <v>0</v>
      </c>
      <c r="AH747" s="19">
        <v>0</v>
      </c>
      <c r="AI747" s="19">
        <v>0</v>
      </c>
      <c r="AJ747" s="19">
        <v>0</v>
      </c>
      <c r="AK747" s="19">
        <v>0</v>
      </c>
      <c r="AL747" s="19">
        <v>0</v>
      </c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>
        <v>0</v>
      </c>
      <c r="BB747" s="19">
        <v>0</v>
      </c>
      <c r="BC747" s="19"/>
      <c r="BD747" s="19"/>
      <c r="BE747" s="19"/>
      <c r="BF747" s="19"/>
      <c r="BG747" s="16">
        <f t="shared" si="44"/>
        <v>0</v>
      </c>
      <c r="BH747" s="16">
        <f t="shared" si="44"/>
        <v>0</v>
      </c>
      <c r="BI747" s="138">
        <f t="shared" si="45"/>
        <v>0</v>
      </c>
      <c r="BJ747" s="138">
        <f t="shared" si="46"/>
        <v>0</v>
      </c>
      <c r="BK747" s="105">
        <f t="shared" si="47"/>
        <v>0</v>
      </c>
      <c r="BL747" s="106"/>
      <c r="BM747" s="105"/>
      <c r="BN747" s="106"/>
    </row>
    <row r="748" spans="1:66" ht="47.25" x14ac:dyDescent="0.3">
      <c r="A748" s="26">
        <v>80.434700000000007</v>
      </c>
      <c r="B748" s="107" t="s">
        <v>1751</v>
      </c>
      <c r="C748" s="19"/>
      <c r="D748" s="19"/>
      <c r="E748" s="19">
        <v>0</v>
      </c>
      <c r="F748" s="19">
        <v>0</v>
      </c>
      <c r="G748" s="19">
        <v>0</v>
      </c>
      <c r="H748" s="19">
        <v>0</v>
      </c>
      <c r="I748" s="19">
        <v>0</v>
      </c>
      <c r="J748" s="19">
        <v>0</v>
      </c>
      <c r="K748" s="19">
        <v>0</v>
      </c>
      <c r="L748" s="19">
        <v>0</v>
      </c>
      <c r="M748" s="19">
        <v>0</v>
      </c>
      <c r="N748" s="19">
        <v>0</v>
      </c>
      <c r="O748" s="19"/>
      <c r="P748" s="19"/>
      <c r="Q748" s="108">
        <v>0</v>
      </c>
      <c r="R748" s="108">
        <v>0</v>
      </c>
      <c r="S748" s="19">
        <v>0</v>
      </c>
      <c r="T748" s="19">
        <v>0</v>
      </c>
      <c r="U748" s="19"/>
      <c r="V748" s="19"/>
      <c r="W748" s="19">
        <v>0</v>
      </c>
      <c r="X748" s="19">
        <v>0</v>
      </c>
      <c r="Y748" s="19">
        <v>0</v>
      </c>
      <c r="Z748" s="19">
        <v>0</v>
      </c>
      <c r="AA748" s="19">
        <v>0</v>
      </c>
      <c r="AB748" s="19">
        <v>0</v>
      </c>
      <c r="AC748" s="19">
        <v>0</v>
      </c>
      <c r="AD748" s="19">
        <v>0</v>
      </c>
      <c r="AE748" s="19">
        <v>0</v>
      </c>
      <c r="AF748" s="19">
        <v>0</v>
      </c>
      <c r="AG748" s="19">
        <v>0</v>
      </c>
      <c r="AH748" s="19">
        <v>0</v>
      </c>
      <c r="AI748" s="19">
        <v>0</v>
      </c>
      <c r="AJ748" s="19">
        <v>0</v>
      </c>
      <c r="AK748" s="19">
        <v>0</v>
      </c>
      <c r="AL748" s="19">
        <v>0</v>
      </c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>
        <v>0</v>
      </c>
      <c r="BB748" s="19">
        <v>0</v>
      </c>
      <c r="BC748" s="19"/>
      <c r="BD748" s="19"/>
      <c r="BE748" s="19"/>
      <c r="BF748" s="19"/>
      <c r="BG748" s="16">
        <f t="shared" si="44"/>
        <v>0</v>
      </c>
      <c r="BH748" s="16">
        <f t="shared" si="44"/>
        <v>0</v>
      </c>
      <c r="BI748" s="138">
        <f t="shared" si="45"/>
        <v>0</v>
      </c>
      <c r="BJ748" s="138">
        <f t="shared" si="46"/>
        <v>0</v>
      </c>
      <c r="BK748" s="105">
        <f t="shared" si="47"/>
        <v>0</v>
      </c>
      <c r="BL748" s="106"/>
      <c r="BM748" s="105"/>
      <c r="BN748" s="106"/>
    </row>
    <row r="749" spans="1:66" ht="31.5" x14ac:dyDescent="0.3">
      <c r="A749" s="26">
        <v>80.435699999999997</v>
      </c>
      <c r="B749" s="107" t="s">
        <v>1752</v>
      </c>
      <c r="C749" s="19"/>
      <c r="D749" s="19"/>
      <c r="E749" s="19">
        <v>0</v>
      </c>
      <c r="F749" s="19">
        <v>0</v>
      </c>
      <c r="G749" s="19">
        <v>0</v>
      </c>
      <c r="H749" s="19">
        <v>0</v>
      </c>
      <c r="I749" s="19">
        <v>0</v>
      </c>
      <c r="J749" s="19">
        <v>0</v>
      </c>
      <c r="K749" s="19">
        <v>0</v>
      </c>
      <c r="L749" s="19">
        <v>0</v>
      </c>
      <c r="M749" s="19">
        <v>0</v>
      </c>
      <c r="N749" s="19">
        <v>0</v>
      </c>
      <c r="O749" s="19"/>
      <c r="P749" s="19"/>
      <c r="Q749" s="108">
        <v>0</v>
      </c>
      <c r="R749" s="108">
        <v>0</v>
      </c>
      <c r="S749" s="19">
        <v>0</v>
      </c>
      <c r="T749" s="19">
        <v>0</v>
      </c>
      <c r="U749" s="19"/>
      <c r="V749" s="19"/>
      <c r="W749" s="19">
        <v>0</v>
      </c>
      <c r="X749" s="19">
        <v>0</v>
      </c>
      <c r="Y749" s="19">
        <v>0</v>
      </c>
      <c r="Z749" s="19">
        <v>0</v>
      </c>
      <c r="AA749" s="19">
        <v>0</v>
      </c>
      <c r="AB749" s="19">
        <v>0</v>
      </c>
      <c r="AC749" s="19">
        <v>0</v>
      </c>
      <c r="AD749" s="19">
        <v>0</v>
      </c>
      <c r="AE749" s="19">
        <v>0</v>
      </c>
      <c r="AF749" s="19">
        <v>0</v>
      </c>
      <c r="AG749" s="19">
        <v>0</v>
      </c>
      <c r="AH749" s="19">
        <v>0</v>
      </c>
      <c r="AI749" s="19">
        <v>0</v>
      </c>
      <c r="AJ749" s="19">
        <v>0</v>
      </c>
      <c r="AK749" s="19">
        <v>0</v>
      </c>
      <c r="AL749" s="19">
        <v>0</v>
      </c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>
        <v>0</v>
      </c>
      <c r="BB749" s="19">
        <v>0</v>
      </c>
      <c r="BC749" s="19"/>
      <c r="BD749" s="19"/>
      <c r="BE749" s="19"/>
      <c r="BF749" s="19"/>
      <c r="BG749" s="16">
        <f t="shared" si="44"/>
        <v>0</v>
      </c>
      <c r="BH749" s="16">
        <f t="shared" si="44"/>
        <v>0</v>
      </c>
      <c r="BI749" s="138">
        <f t="shared" si="45"/>
        <v>0</v>
      </c>
      <c r="BJ749" s="138">
        <f t="shared" si="46"/>
        <v>0</v>
      </c>
      <c r="BK749" s="105">
        <f t="shared" si="47"/>
        <v>0</v>
      </c>
      <c r="BL749" s="106"/>
      <c r="BM749" s="105"/>
      <c r="BN749" s="106"/>
    </row>
    <row r="750" spans="1:66" ht="47.25" x14ac:dyDescent="0.3">
      <c r="A750" s="26">
        <v>80.436700000000002</v>
      </c>
      <c r="B750" s="107" t="s">
        <v>1753</v>
      </c>
      <c r="C750" s="19"/>
      <c r="D750" s="19"/>
      <c r="E750" s="19">
        <v>0</v>
      </c>
      <c r="F750" s="19">
        <v>0</v>
      </c>
      <c r="G750" s="19">
        <v>0</v>
      </c>
      <c r="H750" s="19">
        <v>0</v>
      </c>
      <c r="I750" s="19">
        <v>0</v>
      </c>
      <c r="J750" s="19">
        <v>0</v>
      </c>
      <c r="K750" s="19">
        <v>0</v>
      </c>
      <c r="L750" s="19">
        <v>0</v>
      </c>
      <c r="M750" s="19">
        <v>0</v>
      </c>
      <c r="N750" s="19">
        <v>0</v>
      </c>
      <c r="O750" s="19"/>
      <c r="P750" s="19"/>
      <c r="Q750" s="108">
        <v>0</v>
      </c>
      <c r="R750" s="108">
        <v>0</v>
      </c>
      <c r="S750" s="19">
        <v>0</v>
      </c>
      <c r="T750" s="19">
        <v>0</v>
      </c>
      <c r="U750" s="19"/>
      <c r="V750" s="19"/>
      <c r="W750" s="19">
        <v>0</v>
      </c>
      <c r="X750" s="19">
        <v>0</v>
      </c>
      <c r="Y750" s="19">
        <v>0</v>
      </c>
      <c r="Z750" s="19">
        <v>0</v>
      </c>
      <c r="AA750" s="19">
        <v>0</v>
      </c>
      <c r="AB750" s="19">
        <v>0</v>
      </c>
      <c r="AC750" s="19">
        <v>0</v>
      </c>
      <c r="AD750" s="19">
        <v>0</v>
      </c>
      <c r="AE750" s="19">
        <v>0</v>
      </c>
      <c r="AF750" s="19">
        <v>0</v>
      </c>
      <c r="AG750" s="19">
        <v>0</v>
      </c>
      <c r="AH750" s="19">
        <v>0</v>
      </c>
      <c r="AI750" s="19">
        <v>0</v>
      </c>
      <c r="AJ750" s="19">
        <v>0</v>
      </c>
      <c r="AK750" s="19">
        <v>0</v>
      </c>
      <c r="AL750" s="19">
        <v>0</v>
      </c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>
        <v>0</v>
      </c>
      <c r="BB750" s="19">
        <v>0</v>
      </c>
      <c r="BC750" s="19"/>
      <c r="BD750" s="19"/>
      <c r="BE750" s="19"/>
      <c r="BF750" s="19"/>
      <c r="BG750" s="16">
        <f t="shared" si="44"/>
        <v>0</v>
      </c>
      <c r="BH750" s="16">
        <f t="shared" si="44"/>
        <v>0</v>
      </c>
      <c r="BI750" s="138">
        <f t="shared" si="45"/>
        <v>0</v>
      </c>
      <c r="BJ750" s="138">
        <f t="shared" si="46"/>
        <v>0</v>
      </c>
      <c r="BK750" s="105">
        <f t="shared" si="47"/>
        <v>0</v>
      </c>
      <c r="BL750" s="106"/>
      <c r="BM750" s="105"/>
      <c r="BN750" s="106"/>
    </row>
    <row r="751" spans="1:66" ht="47.25" x14ac:dyDescent="0.3">
      <c r="A751" s="26">
        <v>80.437700000000007</v>
      </c>
      <c r="B751" s="107" t="s">
        <v>1754</v>
      </c>
      <c r="C751" s="19"/>
      <c r="D751" s="19"/>
      <c r="E751" s="19">
        <v>0</v>
      </c>
      <c r="F751" s="19">
        <v>0</v>
      </c>
      <c r="G751" s="19">
        <v>0</v>
      </c>
      <c r="H751" s="19">
        <v>0</v>
      </c>
      <c r="I751" s="19">
        <v>0</v>
      </c>
      <c r="J751" s="19">
        <v>0</v>
      </c>
      <c r="K751" s="19">
        <v>0</v>
      </c>
      <c r="L751" s="19">
        <v>0</v>
      </c>
      <c r="M751" s="19">
        <v>0</v>
      </c>
      <c r="N751" s="19">
        <v>0</v>
      </c>
      <c r="O751" s="19"/>
      <c r="P751" s="19"/>
      <c r="Q751" s="108">
        <v>0</v>
      </c>
      <c r="R751" s="108">
        <v>0</v>
      </c>
      <c r="S751" s="19">
        <v>0</v>
      </c>
      <c r="T751" s="19">
        <v>0</v>
      </c>
      <c r="U751" s="19"/>
      <c r="V751" s="19"/>
      <c r="W751" s="19">
        <v>0</v>
      </c>
      <c r="X751" s="19">
        <v>0</v>
      </c>
      <c r="Y751" s="19">
        <v>0</v>
      </c>
      <c r="Z751" s="19">
        <v>0</v>
      </c>
      <c r="AA751" s="19">
        <v>0</v>
      </c>
      <c r="AB751" s="19">
        <v>0</v>
      </c>
      <c r="AC751" s="19">
        <v>0</v>
      </c>
      <c r="AD751" s="19">
        <v>0</v>
      </c>
      <c r="AE751" s="19">
        <v>0</v>
      </c>
      <c r="AF751" s="19">
        <v>0</v>
      </c>
      <c r="AG751" s="19">
        <v>0</v>
      </c>
      <c r="AH751" s="19">
        <v>0</v>
      </c>
      <c r="AI751" s="19">
        <v>0</v>
      </c>
      <c r="AJ751" s="19">
        <v>0</v>
      </c>
      <c r="AK751" s="19">
        <v>0</v>
      </c>
      <c r="AL751" s="19">
        <v>0</v>
      </c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>
        <v>0</v>
      </c>
      <c r="BB751" s="19">
        <v>0</v>
      </c>
      <c r="BC751" s="19"/>
      <c r="BD751" s="19"/>
      <c r="BE751" s="19"/>
      <c r="BF751" s="19"/>
      <c r="BG751" s="16">
        <f t="shared" si="44"/>
        <v>0</v>
      </c>
      <c r="BH751" s="16">
        <f t="shared" si="44"/>
        <v>0</v>
      </c>
      <c r="BI751" s="138">
        <f t="shared" si="45"/>
        <v>0</v>
      </c>
      <c r="BJ751" s="138">
        <f t="shared" si="46"/>
        <v>0</v>
      </c>
      <c r="BK751" s="105">
        <f t="shared" si="47"/>
        <v>0</v>
      </c>
      <c r="BL751" s="106"/>
      <c r="BM751" s="105"/>
      <c r="BN751" s="106"/>
    </row>
    <row r="752" spans="1:66" ht="47.25" x14ac:dyDescent="0.3">
      <c r="A752" s="26">
        <v>80.438699999999997</v>
      </c>
      <c r="B752" s="107" t="s">
        <v>1755</v>
      </c>
      <c r="C752" s="19"/>
      <c r="D752" s="19"/>
      <c r="E752" s="19">
        <v>0</v>
      </c>
      <c r="F752" s="19">
        <v>0</v>
      </c>
      <c r="G752" s="19">
        <v>0</v>
      </c>
      <c r="H752" s="19">
        <v>0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/>
      <c r="P752" s="19"/>
      <c r="Q752" s="108">
        <v>0</v>
      </c>
      <c r="R752" s="108">
        <v>0</v>
      </c>
      <c r="S752" s="19">
        <v>0</v>
      </c>
      <c r="T752" s="19">
        <v>0</v>
      </c>
      <c r="U752" s="19"/>
      <c r="V752" s="19"/>
      <c r="W752" s="19">
        <v>0</v>
      </c>
      <c r="X752" s="19">
        <v>0</v>
      </c>
      <c r="Y752" s="19">
        <v>0</v>
      </c>
      <c r="Z752" s="19">
        <v>0</v>
      </c>
      <c r="AA752" s="19">
        <v>0</v>
      </c>
      <c r="AB752" s="19">
        <v>0</v>
      </c>
      <c r="AC752" s="19">
        <v>0</v>
      </c>
      <c r="AD752" s="19">
        <v>0</v>
      </c>
      <c r="AE752" s="19">
        <v>0</v>
      </c>
      <c r="AF752" s="19">
        <v>0</v>
      </c>
      <c r="AG752" s="19">
        <v>0</v>
      </c>
      <c r="AH752" s="19">
        <v>0</v>
      </c>
      <c r="AI752" s="19">
        <v>0</v>
      </c>
      <c r="AJ752" s="19">
        <v>0</v>
      </c>
      <c r="AK752" s="19">
        <v>0</v>
      </c>
      <c r="AL752" s="19">
        <v>0</v>
      </c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>
        <v>0</v>
      </c>
      <c r="BB752" s="19">
        <v>0</v>
      </c>
      <c r="BC752" s="19"/>
      <c r="BD752" s="19"/>
      <c r="BE752" s="19"/>
      <c r="BF752" s="19"/>
      <c r="BG752" s="16">
        <f t="shared" si="44"/>
        <v>0</v>
      </c>
      <c r="BH752" s="16">
        <f t="shared" si="44"/>
        <v>0</v>
      </c>
      <c r="BI752" s="138">
        <f t="shared" si="45"/>
        <v>0</v>
      </c>
      <c r="BJ752" s="138">
        <f t="shared" si="46"/>
        <v>0</v>
      </c>
      <c r="BK752" s="105">
        <f t="shared" si="47"/>
        <v>0</v>
      </c>
      <c r="BL752" s="106"/>
      <c r="BM752" s="105"/>
      <c r="BN752" s="106"/>
    </row>
    <row r="753" spans="1:66" ht="47.25" x14ac:dyDescent="0.3">
      <c r="A753" s="26">
        <v>80.439700000000002</v>
      </c>
      <c r="B753" s="107" t="s">
        <v>1756</v>
      </c>
      <c r="C753" s="19"/>
      <c r="D753" s="19"/>
      <c r="E753" s="19">
        <v>0</v>
      </c>
      <c r="F753" s="19">
        <v>0</v>
      </c>
      <c r="G753" s="19">
        <v>0</v>
      </c>
      <c r="H753" s="19">
        <v>0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/>
      <c r="P753" s="19"/>
      <c r="Q753" s="108">
        <v>0</v>
      </c>
      <c r="R753" s="108">
        <v>0</v>
      </c>
      <c r="S753" s="19">
        <v>0</v>
      </c>
      <c r="T753" s="19">
        <v>0</v>
      </c>
      <c r="U753" s="19"/>
      <c r="V753" s="19"/>
      <c r="W753" s="19">
        <v>0</v>
      </c>
      <c r="X753" s="19">
        <v>0</v>
      </c>
      <c r="Y753" s="19">
        <v>0</v>
      </c>
      <c r="Z753" s="19">
        <v>0</v>
      </c>
      <c r="AA753" s="19">
        <v>0</v>
      </c>
      <c r="AB753" s="19">
        <v>0</v>
      </c>
      <c r="AC753" s="19">
        <v>0</v>
      </c>
      <c r="AD753" s="19">
        <v>0</v>
      </c>
      <c r="AE753" s="19">
        <v>0</v>
      </c>
      <c r="AF753" s="19">
        <v>0</v>
      </c>
      <c r="AG753" s="19">
        <v>0</v>
      </c>
      <c r="AH753" s="19">
        <v>0</v>
      </c>
      <c r="AI753" s="19">
        <v>0</v>
      </c>
      <c r="AJ753" s="19">
        <v>0</v>
      </c>
      <c r="AK753" s="19">
        <v>0</v>
      </c>
      <c r="AL753" s="19">
        <v>0</v>
      </c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>
        <v>0</v>
      </c>
      <c r="BB753" s="19">
        <v>0</v>
      </c>
      <c r="BC753" s="19"/>
      <c r="BD753" s="19"/>
      <c r="BE753" s="19"/>
      <c r="BF753" s="19"/>
      <c r="BG753" s="16">
        <f t="shared" si="44"/>
        <v>0</v>
      </c>
      <c r="BH753" s="16">
        <f t="shared" si="44"/>
        <v>0</v>
      </c>
      <c r="BI753" s="138">
        <f t="shared" si="45"/>
        <v>0</v>
      </c>
      <c r="BJ753" s="138">
        <f t="shared" si="46"/>
        <v>0</v>
      </c>
      <c r="BK753" s="105">
        <f t="shared" si="47"/>
        <v>0</v>
      </c>
      <c r="BL753" s="106"/>
      <c r="BM753" s="105"/>
      <c r="BN753" s="106"/>
    </row>
    <row r="754" spans="1:66" ht="47.25" x14ac:dyDescent="0.3">
      <c r="A754" s="26">
        <v>80.440700000000007</v>
      </c>
      <c r="B754" s="107" t="s">
        <v>1757</v>
      </c>
      <c r="C754" s="19"/>
      <c r="D754" s="19"/>
      <c r="E754" s="19">
        <v>0</v>
      </c>
      <c r="F754" s="19">
        <v>0</v>
      </c>
      <c r="G754" s="19">
        <v>0</v>
      </c>
      <c r="H754" s="19">
        <v>0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/>
      <c r="P754" s="19"/>
      <c r="Q754" s="108">
        <v>0</v>
      </c>
      <c r="R754" s="108">
        <v>0</v>
      </c>
      <c r="S754" s="19">
        <v>0</v>
      </c>
      <c r="T754" s="19">
        <v>0</v>
      </c>
      <c r="U754" s="19"/>
      <c r="V754" s="19"/>
      <c r="W754" s="19">
        <v>0</v>
      </c>
      <c r="X754" s="19">
        <v>0</v>
      </c>
      <c r="Y754" s="19">
        <v>0</v>
      </c>
      <c r="Z754" s="19">
        <v>0</v>
      </c>
      <c r="AA754" s="19">
        <v>0</v>
      </c>
      <c r="AB754" s="19">
        <v>0</v>
      </c>
      <c r="AC754" s="19">
        <v>0</v>
      </c>
      <c r="AD754" s="19">
        <v>0</v>
      </c>
      <c r="AE754" s="19">
        <v>0</v>
      </c>
      <c r="AF754" s="19">
        <v>0</v>
      </c>
      <c r="AG754" s="19">
        <v>0</v>
      </c>
      <c r="AH754" s="19">
        <v>0</v>
      </c>
      <c r="AI754" s="19">
        <v>0</v>
      </c>
      <c r="AJ754" s="19">
        <v>0</v>
      </c>
      <c r="AK754" s="19">
        <v>0</v>
      </c>
      <c r="AL754" s="19">
        <v>0</v>
      </c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>
        <v>0</v>
      </c>
      <c r="BB754" s="19">
        <v>0</v>
      </c>
      <c r="BC754" s="19"/>
      <c r="BD754" s="19"/>
      <c r="BE754" s="19"/>
      <c r="BF754" s="19"/>
      <c r="BG754" s="16">
        <f t="shared" si="44"/>
        <v>0</v>
      </c>
      <c r="BH754" s="16">
        <f t="shared" si="44"/>
        <v>0</v>
      </c>
      <c r="BI754" s="138">
        <f t="shared" si="45"/>
        <v>0</v>
      </c>
      <c r="BJ754" s="138">
        <f t="shared" si="46"/>
        <v>0</v>
      </c>
      <c r="BK754" s="105">
        <f t="shared" si="47"/>
        <v>0</v>
      </c>
      <c r="BL754" s="106"/>
      <c r="BM754" s="105"/>
      <c r="BN754" s="106"/>
    </row>
    <row r="755" spans="1:66" ht="47.25" x14ac:dyDescent="0.3">
      <c r="A755" s="26">
        <v>80.441699999999997</v>
      </c>
      <c r="B755" s="107" t="s">
        <v>1758</v>
      </c>
      <c r="C755" s="19"/>
      <c r="D755" s="19"/>
      <c r="E755" s="19">
        <v>0</v>
      </c>
      <c r="F755" s="19">
        <v>0</v>
      </c>
      <c r="G755" s="19">
        <v>0</v>
      </c>
      <c r="H755" s="19">
        <v>0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/>
      <c r="P755" s="19"/>
      <c r="Q755" s="108">
        <v>0</v>
      </c>
      <c r="R755" s="108">
        <v>0</v>
      </c>
      <c r="S755" s="19">
        <v>0</v>
      </c>
      <c r="T755" s="19">
        <v>0</v>
      </c>
      <c r="U755" s="19"/>
      <c r="V755" s="19"/>
      <c r="W755" s="19">
        <v>0</v>
      </c>
      <c r="X755" s="19">
        <v>0</v>
      </c>
      <c r="Y755" s="19">
        <v>0</v>
      </c>
      <c r="Z755" s="19">
        <v>0</v>
      </c>
      <c r="AA755" s="19">
        <v>0</v>
      </c>
      <c r="AB755" s="19">
        <v>0</v>
      </c>
      <c r="AC755" s="19">
        <v>0</v>
      </c>
      <c r="AD755" s="19">
        <v>0</v>
      </c>
      <c r="AE755" s="19">
        <v>0</v>
      </c>
      <c r="AF755" s="19">
        <v>0</v>
      </c>
      <c r="AG755" s="19">
        <v>0</v>
      </c>
      <c r="AH755" s="19">
        <v>0</v>
      </c>
      <c r="AI755" s="19">
        <v>0</v>
      </c>
      <c r="AJ755" s="19">
        <v>0</v>
      </c>
      <c r="AK755" s="19">
        <v>0</v>
      </c>
      <c r="AL755" s="19">
        <v>0</v>
      </c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>
        <v>14607374</v>
      </c>
      <c r="BB755" s="19">
        <v>0</v>
      </c>
      <c r="BC755" s="19"/>
      <c r="BD755" s="19"/>
      <c r="BE755" s="19"/>
      <c r="BF755" s="19"/>
      <c r="BG755" s="16">
        <f t="shared" si="44"/>
        <v>14607374</v>
      </c>
      <c r="BH755" s="16">
        <f t="shared" si="44"/>
        <v>0</v>
      </c>
      <c r="BI755" s="138">
        <f t="shared" si="45"/>
        <v>14607374</v>
      </c>
      <c r="BJ755" s="138">
        <f t="shared" si="46"/>
        <v>0</v>
      </c>
      <c r="BK755" s="105">
        <f t="shared" si="47"/>
        <v>0</v>
      </c>
      <c r="BL755" s="106"/>
      <c r="BM755" s="105"/>
      <c r="BN755" s="106"/>
    </row>
    <row r="756" spans="1:66" ht="47.25" x14ac:dyDescent="0.3">
      <c r="A756" s="26">
        <v>80.442700000000002</v>
      </c>
      <c r="B756" s="107" t="s">
        <v>1759</v>
      </c>
      <c r="C756" s="19"/>
      <c r="D756" s="19"/>
      <c r="E756" s="19">
        <v>0</v>
      </c>
      <c r="F756" s="19">
        <v>0</v>
      </c>
      <c r="G756" s="19">
        <v>0</v>
      </c>
      <c r="H756" s="19">
        <v>0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/>
      <c r="P756" s="19"/>
      <c r="Q756" s="108">
        <v>0</v>
      </c>
      <c r="R756" s="108">
        <v>0</v>
      </c>
      <c r="S756" s="19">
        <v>0</v>
      </c>
      <c r="T756" s="19">
        <v>0</v>
      </c>
      <c r="U756" s="19"/>
      <c r="V756" s="19"/>
      <c r="W756" s="19">
        <v>0</v>
      </c>
      <c r="X756" s="19">
        <v>0</v>
      </c>
      <c r="Y756" s="19">
        <v>0</v>
      </c>
      <c r="Z756" s="19">
        <v>0</v>
      </c>
      <c r="AA756" s="19">
        <v>0</v>
      </c>
      <c r="AB756" s="19">
        <v>0</v>
      </c>
      <c r="AC756" s="19">
        <v>0</v>
      </c>
      <c r="AD756" s="19">
        <v>0</v>
      </c>
      <c r="AE756" s="19">
        <v>0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>
        <v>0</v>
      </c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>
        <v>0</v>
      </c>
      <c r="BB756" s="19">
        <v>0</v>
      </c>
      <c r="BC756" s="19"/>
      <c r="BD756" s="19"/>
      <c r="BE756" s="19"/>
      <c r="BF756" s="19"/>
      <c r="BG756" s="16">
        <f t="shared" si="44"/>
        <v>0</v>
      </c>
      <c r="BH756" s="16">
        <f t="shared" si="44"/>
        <v>0</v>
      </c>
      <c r="BI756" s="138">
        <f t="shared" si="45"/>
        <v>0</v>
      </c>
      <c r="BJ756" s="138">
        <f t="shared" si="46"/>
        <v>0</v>
      </c>
      <c r="BK756" s="105">
        <f t="shared" si="47"/>
        <v>0</v>
      </c>
      <c r="BL756" s="106"/>
      <c r="BM756" s="105"/>
      <c r="BN756" s="106"/>
    </row>
    <row r="757" spans="1:66" ht="47.25" x14ac:dyDescent="0.3">
      <c r="A757" s="26">
        <v>80.443700000000007</v>
      </c>
      <c r="B757" s="107" t="s">
        <v>1760</v>
      </c>
      <c r="C757" s="19"/>
      <c r="D757" s="19"/>
      <c r="E757" s="19">
        <v>0</v>
      </c>
      <c r="F757" s="19">
        <v>0</v>
      </c>
      <c r="G757" s="19">
        <v>0</v>
      </c>
      <c r="H757" s="19">
        <v>0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/>
      <c r="P757" s="19"/>
      <c r="Q757" s="108">
        <v>0</v>
      </c>
      <c r="R757" s="108">
        <v>0</v>
      </c>
      <c r="S757" s="19">
        <v>0</v>
      </c>
      <c r="T757" s="19">
        <v>0</v>
      </c>
      <c r="U757" s="19"/>
      <c r="V757" s="19"/>
      <c r="W757" s="19">
        <v>0</v>
      </c>
      <c r="X757" s="19">
        <v>0</v>
      </c>
      <c r="Y757" s="19">
        <v>0</v>
      </c>
      <c r="Z757" s="19">
        <v>0</v>
      </c>
      <c r="AA757" s="19">
        <v>0</v>
      </c>
      <c r="AB757" s="19">
        <v>0</v>
      </c>
      <c r="AC757" s="19">
        <v>0</v>
      </c>
      <c r="AD757" s="19">
        <v>0</v>
      </c>
      <c r="AE757" s="19">
        <v>0</v>
      </c>
      <c r="AF757" s="19">
        <v>0</v>
      </c>
      <c r="AG757" s="19">
        <v>0</v>
      </c>
      <c r="AH757" s="19">
        <v>0</v>
      </c>
      <c r="AI757" s="19">
        <v>0</v>
      </c>
      <c r="AJ757" s="19">
        <v>0</v>
      </c>
      <c r="AK757" s="19">
        <v>0</v>
      </c>
      <c r="AL757" s="19">
        <v>0</v>
      </c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>
        <v>0</v>
      </c>
      <c r="BB757" s="19">
        <v>0</v>
      </c>
      <c r="BC757" s="19"/>
      <c r="BD757" s="19"/>
      <c r="BE757" s="19"/>
      <c r="BF757" s="19"/>
      <c r="BG757" s="16">
        <f t="shared" si="44"/>
        <v>0</v>
      </c>
      <c r="BH757" s="16">
        <f t="shared" si="44"/>
        <v>0</v>
      </c>
      <c r="BI757" s="138">
        <f t="shared" si="45"/>
        <v>0</v>
      </c>
      <c r="BJ757" s="138">
        <f t="shared" si="46"/>
        <v>0</v>
      </c>
      <c r="BK757" s="105">
        <f t="shared" si="47"/>
        <v>0</v>
      </c>
      <c r="BL757" s="106"/>
      <c r="BM757" s="105"/>
      <c r="BN757" s="106"/>
    </row>
    <row r="758" spans="1:66" ht="47.25" x14ac:dyDescent="0.3">
      <c r="A758" s="26">
        <v>80.444699999999997</v>
      </c>
      <c r="B758" s="107" t="s">
        <v>1761</v>
      </c>
      <c r="C758" s="19"/>
      <c r="D758" s="19"/>
      <c r="E758" s="19">
        <v>0</v>
      </c>
      <c r="F758" s="19">
        <v>0</v>
      </c>
      <c r="G758" s="19">
        <v>0</v>
      </c>
      <c r="H758" s="19">
        <v>0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/>
      <c r="P758" s="19"/>
      <c r="Q758" s="108">
        <v>0</v>
      </c>
      <c r="R758" s="108">
        <v>0</v>
      </c>
      <c r="S758" s="19">
        <v>0</v>
      </c>
      <c r="T758" s="19">
        <v>0</v>
      </c>
      <c r="U758" s="19"/>
      <c r="V758" s="19"/>
      <c r="W758" s="19">
        <v>0</v>
      </c>
      <c r="X758" s="19">
        <v>0</v>
      </c>
      <c r="Y758" s="19">
        <v>0</v>
      </c>
      <c r="Z758" s="19">
        <v>0</v>
      </c>
      <c r="AA758" s="19">
        <v>0</v>
      </c>
      <c r="AB758" s="19">
        <v>0</v>
      </c>
      <c r="AC758" s="19">
        <v>0</v>
      </c>
      <c r="AD758" s="19">
        <v>0</v>
      </c>
      <c r="AE758" s="19">
        <v>0</v>
      </c>
      <c r="AF758" s="19">
        <v>0</v>
      </c>
      <c r="AG758" s="19">
        <v>0</v>
      </c>
      <c r="AH758" s="19">
        <v>0</v>
      </c>
      <c r="AI758" s="19">
        <v>0</v>
      </c>
      <c r="AJ758" s="19">
        <v>0</v>
      </c>
      <c r="AK758" s="19">
        <v>0</v>
      </c>
      <c r="AL758" s="19">
        <v>0</v>
      </c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>
        <v>19130472</v>
      </c>
      <c r="BB758" s="19">
        <v>0</v>
      </c>
      <c r="BC758" s="19"/>
      <c r="BD758" s="19"/>
      <c r="BE758" s="19"/>
      <c r="BF758" s="19"/>
      <c r="BG758" s="16">
        <f t="shared" si="44"/>
        <v>19130472</v>
      </c>
      <c r="BH758" s="16">
        <f t="shared" si="44"/>
        <v>0</v>
      </c>
      <c r="BI758" s="138">
        <f t="shared" si="45"/>
        <v>19130472</v>
      </c>
      <c r="BJ758" s="138">
        <f t="shared" si="46"/>
        <v>0</v>
      </c>
      <c r="BK758" s="105">
        <f t="shared" si="47"/>
        <v>0</v>
      </c>
      <c r="BL758" s="106"/>
      <c r="BM758" s="105"/>
      <c r="BN758" s="106"/>
    </row>
    <row r="759" spans="1:66" ht="47.25" x14ac:dyDescent="0.3">
      <c r="A759" s="26">
        <v>80.445700000000002</v>
      </c>
      <c r="B759" s="107" t="s">
        <v>1762</v>
      </c>
      <c r="C759" s="19"/>
      <c r="D759" s="19"/>
      <c r="E759" s="19">
        <v>0</v>
      </c>
      <c r="F759" s="19">
        <v>0</v>
      </c>
      <c r="G759" s="19">
        <v>0</v>
      </c>
      <c r="H759" s="19">
        <v>0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/>
      <c r="P759" s="19"/>
      <c r="Q759" s="108">
        <v>0</v>
      </c>
      <c r="R759" s="108">
        <v>0</v>
      </c>
      <c r="S759" s="19">
        <v>0</v>
      </c>
      <c r="T759" s="19">
        <v>0</v>
      </c>
      <c r="U759" s="19"/>
      <c r="V759" s="19"/>
      <c r="W759" s="19">
        <v>0</v>
      </c>
      <c r="X759" s="19">
        <v>0</v>
      </c>
      <c r="Y759" s="19">
        <v>0</v>
      </c>
      <c r="Z759" s="19">
        <v>0</v>
      </c>
      <c r="AA759" s="19">
        <v>0</v>
      </c>
      <c r="AB759" s="19">
        <v>0</v>
      </c>
      <c r="AC759" s="19">
        <v>0</v>
      </c>
      <c r="AD759" s="19">
        <v>0</v>
      </c>
      <c r="AE759" s="19">
        <v>0</v>
      </c>
      <c r="AF759" s="19">
        <v>0</v>
      </c>
      <c r="AG759" s="19">
        <v>0</v>
      </c>
      <c r="AH759" s="19">
        <v>0</v>
      </c>
      <c r="AI759" s="19">
        <v>0</v>
      </c>
      <c r="AJ759" s="19">
        <v>0</v>
      </c>
      <c r="AK759" s="19">
        <v>0</v>
      </c>
      <c r="AL759" s="19">
        <v>0</v>
      </c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>
        <v>0</v>
      </c>
      <c r="BB759" s="19">
        <v>0</v>
      </c>
      <c r="BC759" s="19"/>
      <c r="BD759" s="19"/>
      <c r="BE759" s="19"/>
      <c r="BF759" s="19"/>
      <c r="BG759" s="16">
        <f t="shared" si="44"/>
        <v>0</v>
      </c>
      <c r="BH759" s="16">
        <f t="shared" si="44"/>
        <v>0</v>
      </c>
      <c r="BI759" s="138">
        <f t="shared" si="45"/>
        <v>0</v>
      </c>
      <c r="BJ759" s="138">
        <f t="shared" si="46"/>
        <v>0</v>
      </c>
      <c r="BK759" s="105">
        <f t="shared" si="47"/>
        <v>0</v>
      </c>
      <c r="BL759" s="106"/>
      <c r="BM759" s="105"/>
      <c r="BN759" s="106"/>
    </row>
    <row r="760" spans="1:66" ht="47.25" x14ac:dyDescent="0.3">
      <c r="A760" s="26">
        <v>80.446700000000007</v>
      </c>
      <c r="B760" s="107" t="s">
        <v>1763</v>
      </c>
      <c r="C760" s="19"/>
      <c r="D760" s="19"/>
      <c r="E760" s="19">
        <v>0</v>
      </c>
      <c r="F760" s="19">
        <v>0</v>
      </c>
      <c r="G760" s="19">
        <v>0</v>
      </c>
      <c r="H760" s="19">
        <v>0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/>
      <c r="P760" s="19"/>
      <c r="Q760" s="108">
        <v>0</v>
      </c>
      <c r="R760" s="108">
        <v>0</v>
      </c>
      <c r="S760" s="19">
        <v>0</v>
      </c>
      <c r="T760" s="19">
        <v>0</v>
      </c>
      <c r="U760" s="19"/>
      <c r="V760" s="19"/>
      <c r="W760" s="19">
        <v>0</v>
      </c>
      <c r="X760" s="19">
        <v>0</v>
      </c>
      <c r="Y760" s="19">
        <v>0</v>
      </c>
      <c r="Z760" s="19">
        <v>0</v>
      </c>
      <c r="AA760" s="19">
        <v>0</v>
      </c>
      <c r="AB760" s="19">
        <v>0</v>
      </c>
      <c r="AC760" s="19">
        <v>0</v>
      </c>
      <c r="AD760" s="19">
        <v>0</v>
      </c>
      <c r="AE760" s="19">
        <v>0</v>
      </c>
      <c r="AF760" s="19">
        <v>0</v>
      </c>
      <c r="AG760" s="19">
        <v>0</v>
      </c>
      <c r="AH760" s="19">
        <v>0</v>
      </c>
      <c r="AI760" s="19">
        <v>0</v>
      </c>
      <c r="AJ760" s="19">
        <v>0</v>
      </c>
      <c r="AK760" s="19">
        <v>0</v>
      </c>
      <c r="AL760" s="19">
        <v>0</v>
      </c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>
        <v>0</v>
      </c>
      <c r="BB760" s="19">
        <v>0</v>
      </c>
      <c r="BC760" s="19"/>
      <c r="BD760" s="19"/>
      <c r="BE760" s="19"/>
      <c r="BF760" s="19"/>
      <c r="BG760" s="16">
        <f t="shared" si="44"/>
        <v>0</v>
      </c>
      <c r="BH760" s="16">
        <f t="shared" si="44"/>
        <v>0</v>
      </c>
      <c r="BI760" s="138">
        <f t="shared" si="45"/>
        <v>0</v>
      </c>
      <c r="BJ760" s="138">
        <f t="shared" si="46"/>
        <v>0</v>
      </c>
      <c r="BK760" s="105">
        <f t="shared" si="47"/>
        <v>0</v>
      </c>
      <c r="BL760" s="106"/>
      <c r="BM760" s="105"/>
      <c r="BN760" s="106"/>
    </row>
    <row r="761" spans="1:66" ht="47.25" x14ac:dyDescent="0.3">
      <c r="A761" s="26">
        <v>80.447699999999998</v>
      </c>
      <c r="B761" s="107" t="s">
        <v>1764</v>
      </c>
      <c r="C761" s="19"/>
      <c r="D761" s="19"/>
      <c r="E761" s="19">
        <v>0</v>
      </c>
      <c r="F761" s="19">
        <v>0</v>
      </c>
      <c r="G761" s="19">
        <v>0</v>
      </c>
      <c r="H761" s="19">
        <v>0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/>
      <c r="P761" s="19"/>
      <c r="Q761" s="108">
        <v>0</v>
      </c>
      <c r="R761" s="108">
        <v>0</v>
      </c>
      <c r="S761" s="19">
        <v>0</v>
      </c>
      <c r="T761" s="19">
        <v>0</v>
      </c>
      <c r="U761" s="19"/>
      <c r="V761" s="19"/>
      <c r="W761" s="19">
        <v>0</v>
      </c>
      <c r="X761" s="19">
        <v>0</v>
      </c>
      <c r="Y761" s="19">
        <v>0</v>
      </c>
      <c r="Z761" s="19">
        <v>0</v>
      </c>
      <c r="AA761" s="19">
        <v>0</v>
      </c>
      <c r="AB761" s="19">
        <v>0</v>
      </c>
      <c r="AC761" s="19">
        <v>0</v>
      </c>
      <c r="AD761" s="19">
        <v>0</v>
      </c>
      <c r="AE761" s="19">
        <v>0</v>
      </c>
      <c r="AF761" s="19">
        <v>0</v>
      </c>
      <c r="AG761" s="19">
        <v>0</v>
      </c>
      <c r="AH761" s="19">
        <v>0</v>
      </c>
      <c r="AI761" s="19">
        <v>0</v>
      </c>
      <c r="AJ761" s="19">
        <v>0</v>
      </c>
      <c r="AK761" s="19">
        <v>0</v>
      </c>
      <c r="AL761" s="19">
        <v>0</v>
      </c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>
        <v>0</v>
      </c>
      <c r="BB761" s="19">
        <v>0</v>
      </c>
      <c r="BC761" s="19"/>
      <c r="BD761" s="19"/>
      <c r="BE761" s="19"/>
      <c r="BF761" s="19"/>
      <c r="BG761" s="16">
        <f t="shared" si="44"/>
        <v>0</v>
      </c>
      <c r="BH761" s="16">
        <f t="shared" si="44"/>
        <v>0</v>
      </c>
      <c r="BI761" s="138">
        <f t="shared" si="45"/>
        <v>0</v>
      </c>
      <c r="BJ761" s="138">
        <f t="shared" si="46"/>
        <v>0</v>
      </c>
      <c r="BK761" s="105">
        <f t="shared" si="47"/>
        <v>0</v>
      </c>
      <c r="BL761" s="106"/>
      <c r="BM761" s="105"/>
      <c r="BN761" s="106"/>
    </row>
    <row r="762" spans="1:66" ht="31.5" x14ac:dyDescent="0.3">
      <c r="A762" s="26">
        <v>80.448700000000002</v>
      </c>
      <c r="B762" s="107" t="s">
        <v>1765</v>
      </c>
      <c r="C762" s="19"/>
      <c r="D762" s="19"/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/>
      <c r="P762" s="19"/>
      <c r="Q762" s="108">
        <v>0</v>
      </c>
      <c r="R762" s="108">
        <v>0</v>
      </c>
      <c r="S762" s="19">
        <v>0</v>
      </c>
      <c r="T762" s="19">
        <v>0</v>
      </c>
      <c r="U762" s="19"/>
      <c r="V762" s="19"/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19">
        <v>0</v>
      </c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>
        <v>0</v>
      </c>
      <c r="BB762" s="19">
        <v>0</v>
      </c>
      <c r="BC762" s="19"/>
      <c r="BD762" s="19"/>
      <c r="BE762" s="19"/>
      <c r="BF762" s="19"/>
      <c r="BG762" s="16">
        <f t="shared" si="44"/>
        <v>0</v>
      </c>
      <c r="BH762" s="16">
        <f t="shared" si="44"/>
        <v>0</v>
      </c>
      <c r="BI762" s="138">
        <f t="shared" si="45"/>
        <v>0</v>
      </c>
      <c r="BJ762" s="138">
        <f t="shared" si="46"/>
        <v>0</v>
      </c>
      <c r="BK762" s="105">
        <f t="shared" si="47"/>
        <v>0</v>
      </c>
      <c r="BL762" s="106"/>
      <c r="BM762" s="105"/>
      <c r="BN762" s="106"/>
    </row>
    <row r="763" spans="1:66" ht="47.25" x14ac:dyDescent="0.3">
      <c r="A763" s="26">
        <v>80.449700000000007</v>
      </c>
      <c r="B763" s="107" t="s">
        <v>1766</v>
      </c>
      <c r="C763" s="19"/>
      <c r="D763" s="19"/>
      <c r="E763" s="19">
        <v>0</v>
      </c>
      <c r="F763" s="19">
        <v>0</v>
      </c>
      <c r="G763" s="19">
        <v>0</v>
      </c>
      <c r="H763" s="19">
        <v>0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/>
      <c r="P763" s="19"/>
      <c r="Q763" s="108">
        <v>0</v>
      </c>
      <c r="R763" s="108">
        <v>0</v>
      </c>
      <c r="S763" s="19">
        <v>0</v>
      </c>
      <c r="T763" s="19">
        <v>0</v>
      </c>
      <c r="U763" s="19"/>
      <c r="V763" s="19"/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>
        <v>0</v>
      </c>
      <c r="AE763" s="19">
        <v>0</v>
      </c>
      <c r="AF763" s="19">
        <v>0</v>
      </c>
      <c r="AG763" s="19">
        <v>0</v>
      </c>
      <c r="AH763" s="19">
        <v>0</v>
      </c>
      <c r="AI763" s="19">
        <v>0</v>
      </c>
      <c r="AJ763" s="19">
        <v>0</v>
      </c>
      <c r="AK763" s="19">
        <v>0</v>
      </c>
      <c r="AL763" s="19">
        <v>0</v>
      </c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>
        <v>0</v>
      </c>
      <c r="BB763" s="19">
        <v>0</v>
      </c>
      <c r="BC763" s="19"/>
      <c r="BD763" s="19"/>
      <c r="BE763" s="19"/>
      <c r="BF763" s="19"/>
      <c r="BG763" s="16">
        <f t="shared" si="44"/>
        <v>0</v>
      </c>
      <c r="BH763" s="16">
        <f t="shared" si="44"/>
        <v>0</v>
      </c>
      <c r="BI763" s="138">
        <f t="shared" si="45"/>
        <v>0</v>
      </c>
      <c r="BJ763" s="138">
        <f t="shared" si="46"/>
        <v>0</v>
      </c>
      <c r="BK763" s="105">
        <f t="shared" si="47"/>
        <v>0</v>
      </c>
      <c r="BL763" s="106"/>
      <c r="BM763" s="105"/>
      <c r="BN763" s="106"/>
    </row>
    <row r="764" spans="1:66" ht="47.25" x14ac:dyDescent="0.3">
      <c r="A764" s="26">
        <v>80.450699999999998</v>
      </c>
      <c r="B764" s="107" t="s">
        <v>1767</v>
      </c>
      <c r="C764" s="19"/>
      <c r="D764" s="19"/>
      <c r="E764" s="19">
        <v>0</v>
      </c>
      <c r="F764" s="19">
        <v>0</v>
      </c>
      <c r="G764" s="19">
        <v>0</v>
      </c>
      <c r="H764" s="19">
        <v>0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/>
      <c r="P764" s="19"/>
      <c r="Q764" s="108">
        <v>0</v>
      </c>
      <c r="R764" s="108">
        <v>0</v>
      </c>
      <c r="S764" s="19">
        <v>0</v>
      </c>
      <c r="T764" s="19">
        <v>0</v>
      </c>
      <c r="U764" s="19"/>
      <c r="V764" s="19"/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>
        <v>0</v>
      </c>
      <c r="AE764" s="19">
        <v>0</v>
      </c>
      <c r="AF764" s="19">
        <v>0</v>
      </c>
      <c r="AG764" s="19">
        <v>0</v>
      </c>
      <c r="AH764" s="19">
        <v>0</v>
      </c>
      <c r="AI764" s="19">
        <v>0</v>
      </c>
      <c r="AJ764" s="19">
        <v>0</v>
      </c>
      <c r="AK764" s="19">
        <v>0</v>
      </c>
      <c r="AL764" s="19">
        <v>0</v>
      </c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>
        <v>0</v>
      </c>
      <c r="BB764" s="19">
        <v>0</v>
      </c>
      <c r="BC764" s="19"/>
      <c r="BD764" s="19"/>
      <c r="BE764" s="19"/>
      <c r="BF764" s="19"/>
      <c r="BG764" s="16">
        <f t="shared" si="44"/>
        <v>0</v>
      </c>
      <c r="BH764" s="16">
        <f t="shared" si="44"/>
        <v>0</v>
      </c>
      <c r="BI764" s="138">
        <f t="shared" si="45"/>
        <v>0</v>
      </c>
      <c r="BJ764" s="138">
        <f t="shared" si="46"/>
        <v>0</v>
      </c>
      <c r="BK764" s="105">
        <f t="shared" si="47"/>
        <v>0</v>
      </c>
      <c r="BL764" s="106"/>
      <c r="BM764" s="105"/>
      <c r="BN764" s="106"/>
    </row>
    <row r="765" spans="1:66" ht="47.25" x14ac:dyDescent="0.3">
      <c r="A765" s="26">
        <v>80.451700000000002</v>
      </c>
      <c r="B765" s="107" t="s">
        <v>1768</v>
      </c>
      <c r="C765" s="19"/>
      <c r="D765" s="19"/>
      <c r="E765" s="19">
        <v>0</v>
      </c>
      <c r="F765" s="19">
        <v>0</v>
      </c>
      <c r="G765" s="19">
        <v>0</v>
      </c>
      <c r="H765" s="19">
        <v>0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/>
      <c r="P765" s="19"/>
      <c r="Q765" s="108">
        <v>0</v>
      </c>
      <c r="R765" s="108">
        <v>0</v>
      </c>
      <c r="S765" s="19">
        <v>0</v>
      </c>
      <c r="T765" s="19">
        <v>0</v>
      </c>
      <c r="U765" s="19"/>
      <c r="V765" s="19"/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>
        <v>0</v>
      </c>
      <c r="AE765" s="19">
        <v>0</v>
      </c>
      <c r="AF765" s="19">
        <v>0</v>
      </c>
      <c r="AG765" s="19">
        <v>0</v>
      </c>
      <c r="AH765" s="19">
        <v>0</v>
      </c>
      <c r="AI765" s="19">
        <v>0</v>
      </c>
      <c r="AJ765" s="19">
        <v>0</v>
      </c>
      <c r="AK765" s="19">
        <v>0</v>
      </c>
      <c r="AL765" s="19">
        <v>0</v>
      </c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>
        <v>24331296</v>
      </c>
      <c r="BB765" s="19">
        <v>0</v>
      </c>
      <c r="BC765" s="19"/>
      <c r="BD765" s="19"/>
      <c r="BE765" s="19"/>
      <c r="BF765" s="19"/>
      <c r="BG765" s="16">
        <f t="shared" si="44"/>
        <v>24331296</v>
      </c>
      <c r="BH765" s="16">
        <f t="shared" si="44"/>
        <v>0</v>
      </c>
      <c r="BI765" s="138">
        <f t="shared" si="45"/>
        <v>24331296</v>
      </c>
      <c r="BJ765" s="138">
        <f t="shared" si="46"/>
        <v>0</v>
      </c>
      <c r="BK765" s="105">
        <f t="shared" si="47"/>
        <v>0</v>
      </c>
      <c r="BL765" s="106"/>
      <c r="BM765" s="105"/>
      <c r="BN765" s="106"/>
    </row>
    <row r="766" spans="1:66" ht="47.25" x14ac:dyDescent="0.3">
      <c r="A766" s="26">
        <v>80.452699999999993</v>
      </c>
      <c r="B766" s="107" t="s">
        <v>1769</v>
      </c>
      <c r="C766" s="19"/>
      <c r="D766" s="19"/>
      <c r="E766" s="19">
        <v>0</v>
      </c>
      <c r="F766" s="19">
        <v>0</v>
      </c>
      <c r="G766" s="19">
        <v>0</v>
      </c>
      <c r="H766" s="19">
        <v>0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0</v>
      </c>
      <c r="O766" s="19"/>
      <c r="P766" s="19"/>
      <c r="Q766" s="108">
        <v>0</v>
      </c>
      <c r="R766" s="108">
        <v>0</v>
      </c>
      <c r="S766" s="19">
        <v>0</v>
      </c>
      <c r="T766" s="19">
        <v>0</v>
      </c>
      <c r="U766" s="19"/>
      <c r="V766" s="19"/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0</v>
      </c>
      <c r="AE766" s="19">
        <v>0</v>
      </c>
      <c r="AF766" s="19">
        <v>0</v>
      </c>
      <c r="AG766" s="19">
        <v>0</v>
      </c>
      <c r="AH766" s="19">
        <v>0</v>
      </c>
      <c r="AI766" s="19">
        <v>0</v>
      </c>
      <c r="AJ766" s="19">
        <v>0</v>
      </c>
      <c r="AK766" s="19">
        <v>0</v>
      </c>
      <c r="AL766" s="19">
        <v>0</v>
      </c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>
        <v>10107922</v>
      </c>
      <c r="BB766" s="19">
        <v>0</v>
      </c>
      <c r="BC766" s="19"/>
      <c r="BD766" s="19"/>
      <c r="BE766" s="19"/>
      <c r="BF766" s="19"/>
      <c r="BG766" s="16">
        <f t="shared" si="44"/>
        <v>10107922</v>
      </c>
      <c r="BH766" s="16">
        <f t="shared" si="44"/>
        <v>0</v>
      </c>
      <c r="BI766" s="138">
        <f t="shared" si="45"/>
        <v>10107922</v>
      </c>
      <c r="BJ766" s="138">
        <f t="shared" si="46"/>
        <v>0</v>
      </c>
      <c r="BK766" s="105">
        <f t="shared" si="47"/>
        <v>0</v>
      </c>
      <c r="BL766" s="106"/>
      <c r="BM766" s="105"/>
      <c r="BN766" s="106"/>
    </row>
    <row r="767" spans="1:66" ht="47.25" x14ac:dyDescent="0.3">
      <c r="A767" s="26">
        <v>80.453699999999998</v>
      </c>
      <c r="B767" s="107" t="s">
        <v>1770</v>
      </c>
      <c r="C767" s="19"/>
      <c r="D767" s="19"/>
      <c r="E767" s="19">
        <v>0</v>
      </c>
      <c r="F767" s="19">
        <v>0</v>
      </c>
      <c r="G767" s="19">
        <v>0</v>
      </c>
      <c r="H767" s="19">
        <v>0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/>
      <c r="P767" s="19"/>
      <c r="Q767" s="108">
        <v>0</v>
      </c>
      <c r="R767" s="108">
        <v>0</v>
      </c>
      <c r="S767" s="19">
        <v>0</v>
      </c>
      <c r="T767" s="19">
        <v>0</v>
      </c>
      <c r="U767" s="19"/>
      <c r="V767" s="19"/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>
        <v>0</v>
      </c>
      <c r="AE767" s="19">
        <v>0</v>
      </c>
      <c r="AF767" s="19">
        <v>0</v>
      </c>
      <c r="AG767" s="19">
        <v>0</v>
      </c>
      <c r="AH767" s="19">
        <v>0</v>
      </c>
      <c r="AI767" s="19">
        <v>0</v>
      </c>
      <c r="AJ767" s="19">
        <v>0</v>
      </c>
      <c r="AK767" s="19">
        <v>0</v>
      </c>
      <c r="AL767" s="19">
        <v>0</v>
      </c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>
        <v>0</v>
      </c>
      <c r="BB767" s="19">
        <v>0</v>
      </c>
      <c r="BC767" s="19"/>
      <c r="BD767" s="19"/>
      <c r="BE767" s="19"/>
      <c r="BF767" s="19"/>
      <c r="BG767" s="16">
        <f t="shared" si="44"/>
        <v>0</v>
      </c>
      <c r="BH767" s="16">
        <f t="shared" si="44"/>
        <v>0</v>
      </c>
      <c r="BI767" s="138">
        <f t="shared" si="45"/>
        <v>0</v>
      </c>
      <c r="BJ767" s="138">
        <f t="shared" si="46"/>
        <v>0</v>
      </c>
      <c r="BK767" s="105">
        <f t="shared" si="47"/>
        <v>0</v>
      </c>
      <c r="BL767" s="106"/>
      <c r="BM767" s="105"/>
      <c r="BN767" s="106"/>
    </row>
    <row r="768" spans="1:66" ht="47.25" x14ac:dyDescent="0.3">
      <c r="A768" s="26">
        <v>80.454700000000003</v>
      </c>
      <c r="B768" s="107" t="s">
        <v>1771</v>
      </c>
      <c r="C768" s="19"/>
      <c r="D768" s="19"/>
      <c r="E768" s="19">
        <v>0</v>
      </c>
      <c r="F768" s="19">
        <v>0</v>
      </c>
      <c r="G768" s="19">
        <v>0</v>
      </c>
      <c r="H768" s="19">
        <v>0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/>
      <c r="P768" s="19"/>
      <c r="Q768" s="108">
        <v>0</v>
      </c>
      <c r="R768" s="108">
        <v>0</v>
      </c>
      <c r="S768" s="19">
        <v>0</v>
      </c>
      <c r="T768" s="19">
        <v>0</v>
      </c>
      <c r="U768" s="19"/>
      <c r="V768" s="19"/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>
        <v>0</v>
      </c>
      <c r="AE768" s="19">
        <v>0</v>
      </c>
      <c r="AF768" s="19">
        <v>0</v>
      </c>
      <c r="AG768" s="19">
        <v>0</v>
      </c>
      <c r="AH768" s="19">
        <v>0</v>
      </c>
      <c r="AI768" s="19">
        <v>0</v>
      </c>
      <c r="AJ768" s="19">
        <v>0</v>
      </c>
      <c r="AK768" s="19">
        <v>0</v>
      </c>
      <c r="AL768" s="19">
        <v>0</v>
      </c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>
        <v>0</v>
      </c>
      <c r="BB768" s="19">
        <v>0</v>
      </c>
      <c r="BC768" s="19"/>
      <c r="BD768" s="19"/>
      <c r="BE768" s="19"/>
      <c r="BF768" s="19"/>
      <c r="BG768" s="16">
        <f t="shared" si="44"/>
        <v>0</v>
      </c>
      <c r="BH768" s="16">
        <f t="shared" si="44"/>
        <v>0</v>
      </c>
      <c r="BI768" s="138">
        <f t="shared" si="45"/>
        <v>0</v>
      </c>
      <c r="BJ768" s="138">
        <f t="shared" si="46"/>
        <v>0</v>
      </c>
      <c r="BK768" s="105">
        <f t="shared" si="47"/>
        <v>0</v>
      </c>
      <c r="BL768" s="106"/>
      <c r="BM768" s="105"/>
      <c r="BN768" s="106"/>
    </row>
    <row r="769" spans="1:66" ht="47.25" x14ac:dyDescent="0.3">
      <c r="A769" s="26">
        <v>80.455699999999993</v>
      </c>
      <c r="B769" s="107" t="s">
        <v>1772</v>
      </c>
      <c r="C769" s="19"/>
      <c r="D769" s="19"/>
      <c r="E769" s="19">
        <v>0</v>
      </c>
      <c r="F769" s="19">
        <v>0</v>
      </c>
      <c r="G769" s="19">
        <v>0</v>
      </c>
      <c r="H769" s="19">
        <v>0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/>
      <c r="P769" s="19"/>
      <c r="Q769" s="108">
        <v>0</v>
      </c>
      <c r="R769" s="108">
        <v>0</v>
      </c>
      <c r="S769" s="19">
        <v>0</v>
      </c>
      <c r="T769" s="19">
        <v>0</v>
      </c>
      <c r="U769" s="19"/>
      <c r="V769" s="19"/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>
        <v>0</v>
      </c>
      <c r="AE769" s="19">
        <v>0</v>
      </c>
      <c r="AF769" s="19">
        <v>0</v>
      </c>
      <c r="AG769" s="19">
        <v>0</v>
      </c>
      <c r="AH769" s="19">
        <v>0</v>
      </c>
      <c r="AI769" s="19">
        <v>0</v>
      </c>
      <c r="AJ769" s="19">
        <v>0</v>
      </c>
      <c r="AK769" s="19">
        <v>0</v>
      </c>
      <c r="AL769" s="19">
        <v>0</v>
      </c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>
        <v>0</v>
      </c>
      <c r="BB769" s="19">
        <v>0</v>
      </c>
      <c r="BC769" s="19"/>
      <c r="BD769" s="19"/>
      <c r="BE769" s="19"/>
      <c r="BF769" s="19"/>
      <c r="BG769" s="16">
        <f t="shared" si="44"/>
        <v>0</v>
      </c>
      <c r="BH769" s="16">
        <f t="shared" si="44"/>
        <v>0</v>
      </c>
      <c r="BI769" s="138">
        <f t="shared" si="45"/>
        <v>0</v>
      </c>
      <c r="BJ769" s="138">
        <f t="shared" si="46"/>
        <v>0</v>
      </c>
      <c r="BK769" s="105">
        <f t="shared" si="47"/>
        <v>0</v>
      </c>
      <c r="BL769" s="106"/>
      <c r="BM769" s="105"/>
      <c r="BN769" s="106"/>
    </row>
    <row r="770" spans="1:66" ht="47.25" x14ac:dyDescent="0.3">
      <c r="A770" s="26">
        <v>80.456699999999998</v>
      </c>
      <c r="B770" s="107" t="s">
        <v>1773</v>
      </c>
      <c r="C770" s="19"/>
      <c r="D770" s="19"/>
      <c r="E770" s="19">
        <v>0</v>
      </c>
      <c r="F770" s="19">
        <v>0</v>
      </c>
      <c r="G770" s="19">
        <v>0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/>
      <c r="P770" s="19"/>
      <c r="Q770" s="108">
        <v>0</v>
      </c>
      <c r="R770" s="108">
        <v>0</v>
      </c>
      <c r="S770" s="19">
        <v>0</v>
      </c>
      <c r="T770" s="19">
        <v>0</v>
      </c>
      <c r="U770" s="19"/>
      <c r="V770" s="19"/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>
        <v>0</v>
      </c>
      <c r="AE770" s="19">
        <v>0</v>
      </c>
      <c r="AF770" s="19">
        <v>0</v>
      </c>
      <c r="AG770" s="19">
        <v>0</v>
      </c>
      <c r="AH770" s="19">
        <v>0</v>
      </c>
      <c r="AI770" s="19">
        <v>0</v>
      </c>
      <c r="AJ770" s="19">
        <v>0</v>
      </c>
      <c r="AK770" s="19">
        <v>0</v>
      </c>
      <c r="AL770" s="19">
        <v>0</v>
      </c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>
        <v>0</v>
      </c>
      <c r="BB770" s="19">
        <v>0</v>
      </c>
      <c r="BC770" s="19"/>
      <c r="BD770" s="19"/>
      <c r="BE770" s="19"/>
      <c r="BF770" s="19"/>
      <c r="BG770" s="16">
        <f t="shared" si="44"/>
        <v>0</v>
      </c>
      <c r="BH770" s="16">
        <f t="shared" si="44"/>
        <v>0</v>
      </c>
      <c r="BI770" s="138">
        <f t="shared" si="45"/>
        <v>0</v>
      </c>
      <c r="BJ770" s="138">
        <f t="shared" si="46"/>
        <v>0</v>
      </c>
      <c r="BK770" s="105">
        <f t="shared" si="47"/>
        <v>0</v>
      </c>
      <c r="BL770" s="106"/>
      <c r="BM770" s="105"/>
      <c r="BN770" s="106"/>
    </row>
    <row r="771" spans="1:66" ht="47.25" x14ac:dyDescent="0.3">
      <c r="A771" s="26">
        <v>80.457700000000003</v>
      </c>
      <c r="B771" s="107" t="s">
        <v>1774</v>
      </c>
      <c r="C771" s="19"/>
      <c r="D771" s="19"/>
      <c r="E771" s="19">
        <v>0</v>
      </c>
      <c r="F771" s="19">
        <v>0</v>
      </c>
      <c r="G771" s="19">
        <v>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/>
      <c r="P771" s="19"/>
      <c r="Q771" s="108">
        <v>0</v>
      </c>
      <c r="R771" s="108">
        <v>0</v>
      </c>
      <c r="S771" s="19">
        <v>0</v>
      </c>
      <c r="T771" s="19">
        <v>0</v>
      </c>
      <c r="U771" s="19"/>
      <c r="V771" s="19"/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19">
        <v>0</v>
      </c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>
        <v>10010801</v>
      </c>
      <c r="BB771" s="19">
        <v>0</v>
      </c>
      <c r="BC771" s="19"/>
      <c r="BD771" s="19"/>
      <c r="BE771" s="19"/>
      <c r="BF771" s="19"/>
      <c r="BG771" s="16">
        <f t="shared" si="44"/>
        <v>10010801</v>
      </c>
      <c r="BH771" s="16">
        <f t="shared" si="44"/>
        <v>0</v>
      </c>
      <c r="BI771" s="138">
        <f t="shared" si="45"/>
        <v>10010801</v>
      </c>
      <c r="BJ771" s="138">
        <f t="shared" si="46"/>
        <v>0</v>
      </c>
      <c r="BK771" s="105">
        <f t="shared" si="47"/>
        <v>0</v>
      </c>
      <c r="BL771" s="106"/>
      <c r="BM771" s="105"/>
      <c r="BN771" s="106"/>
    </row>
    <row r="772" spans="1:66" ht="47.25" x14ac:dyDescent="0.3">
      <c r="A772" s="26">
        <v>80.458699999999993</v>
      </c>
      <c r="B772" s="107" t="s">
        <v>1775</v>
      </c>
      <c r="C772" s="19"/>
      <c r="D772" s="19"/>
      <c r="E772" s="19">
        <v>0</v>
      </c>
      <c r="F772" s="19">
        <v>0</v>
      </c>
      <c r="G772" s="19">
        <v>0</v>
      </c>
      <c r="H772" s="19">
        <v>0</v>
      </c>
      <c r="I772" s="19">
        <v>0</v>
      </c>
      <c r="J772" s="19">
        <v>0</v>
      </c>
      <c r="K772" s="19">
        <v>0</v>
      </c>
      <c r="L772" s="19">
        <v>0</v>
      </c>
      <c r="M772" s="19">
        <v>0</v>
      </c>
      <c r="N772" s="19">
        <v>0</v>
      </c>
      <c r="O772" s="19"/>
      <c r="P772" s="19"/>
      <c r="Q772" s="108">
        <v>0</v>
      </c>
      <c r="R772" s="108">
        <v>0</v>
      </c>
      <c r="S772" s="19">
        <v>0</v>
      </c>
      <c r="T772" s="19">
        <v>0</v>
      </c>
      <c r="U772" s="19"/>
      <c r="V772" s="19"/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>
        <v>0</v>
      </c>
      <c r="AE772" s="19">
        <v>0</v>
      </c>
      <c r="AF772" s="19">
        <v>0</v>
      </c>
      <c r="AG772" s="19">
        <v>0</v>
      </c>
      <c r="AH772" s="19">
        <v>0</v>
      </c>
      <c r="AI772" s="19">
        <v>0</v>
      </c>
      <c r="AJ772" s="19">
        <v>0</v>
      </c>
      <c r="AK772" s="19">
        <v>0</v>
      </c>
      <c r="AL772" s="19">
        <v>0</v>
      </c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>
        <v>31683510</v>
      </c>
      <c r="BB772" s="19">
        <v>0</v>
      </c>
      <c r="BC772" s="19"/>
      <c r="BD772" s="19"/>
      <c r="BE772" s="19"/>
      <c r="BF772" s="19"/>
      <c r="BG772" s="16">
        <f t="shared" si="44"/>
        <v>31683510</v>
      </c>
      <c r="BH772" s="16">
        <f t="shared" si="44"/>
        <v>0</v>
      </c>
      <c r="BI772" s="138">
        <f t="shared" si="45"/>
        <v>31683510</v>
      </c>
      <c r="BJ772" s="138">
        <f t="shared" si="46"/>
        <v>0</v>
      </c>
      <c r="BK772" s="105">
        <f t="shared" si="47"/>
        <v>0</v>
      </c>
      <c r="BL772" s="106"/>
      <c r="BM772" s="105"/>
      <c r="BN772" s="106"/>
    </row>
    <row r="773" spans="1:66" ht="47.25" x14ac:dyDescent="0.3">
      <c r="A773" s="26">
        <v>80.459699999999998</v>
      </c>
      <c r="B773" s="107" t="s">
        <v>1776</v>
      </c>
      <c r="C773" s="19"/>
      <c r="D773" s="19"/>
      <c r="E773" s="19">
        <v>0</v>
      </c>
      <c r="F773" s="19">
        <v>0</v>
      </c>
      <c r="G773" s="19">
        <v>0</v>
      </c>
      <c r="H773" s="19">
        <v>0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19">
        <v>0</v>
      </c>
      <c r="O773" s="19"/>
      <c r="P773" s="19"/>
      <c r="Q773" s="108">
        <v>0</v>
      </c>
      <c r="R773" s="108">
        <v>0</v>
      </c>
      <c r="S773" s="19">
        <v>0</v>
      </c>
      <c r="T773" s="19">
        <v>0</v>
      </c>
      <c r="U773" s="19"/>
      <c r="V773" s="19"/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>
        <v>0</v>
      </c>
      <c r="AE773" s="19">
        <v>0</v>
      </c>
      <c r="AF773" s="19">
        <v>0</v>
      </c>
      <c r="AG773" s="19">
        <v>0</v>
      </c>
      <c r="AH773" s="19">
        <v>0</v>
      </c>
      <c r="AI773" s="19">
        <v>0</v>
      </c>
      <c r="AJ773" s="19">
        <v>0</v>
      </c>
      <c r="AK773" s="19">
        <v>0</v>
      </c>
      <c r="AL773" s="19">
        <v>0</v>
      </c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>
        <v>0</v>
      </c>
      <c r="BB773" s="19">
        <v>0</v>
      </c>
      <c r="BC773" s="19"/>
      <c r="BD773" s="19"/>
      <c r="BE773" s="19"/>
      <c r="BF773" s="19"/>
      <c r="BG773" s="16">
        <f t="shared" si="44"/>
        <v>0</v>
      </c>
      <c r="BH773" s="16">
        <f t="shared" si="44"/>
        <v>0</v>
      </c>
      <c r="BI773" s="138">
        <f t="shared" si="45"/>
        <v>0</v>
      </c>
      <c r="BJ773" s="138">
        <f t="shared" si="46"/>
        <v>0</v>
      </c>
      <c r="BK773" s="105">
        <f t="shared" si="47"/>
        <v>0</v>
      </c>
      <c r="BL773" s="106"/>
      <c r="BM773" s="105"/>
      <c r="BN773" s="106"/>
    </row>
    <row r="774" spans="1:66" ht="47.25" x14ac:dyDescent="0.3">
      <c r="A774" s="26">
        <v>80.460700000000003</v>
      </c>
      <c r="B774" s="107" t="s">
        <v>1777</v>
      </c>
      <c r="C774" s="19"/>
      <c r="D774" s="19"/>
      <c r="E774" s="19">
        <v>0</v>
      </c>
      <c r="F774" s="19">
        <v>0</v>
      </c>
      <c r="G774" s="19">
        <v>0</v>
      </c>
      <c r="H774" s="19">
        <v>0</v>
      </c>
      <c r="I774" s="19">
        <v>0</v>
      </c>
      <c r="J774" s="19">
        <v>0</v>
      </c>
      <c r="K774" s="19">
        <v>0</v>
      </c>
      <c r="L774" s="19">
        <v>0</v>
      </c>
      <c r="M774" s="19">
        <v>0</v>
      </c>
      <c r="N774" s="19">
        <v>0</v>
      </c>
      <c r="O774" s="19"/>
      <c r="P774" s="19"/>
      <c r="Q774" s="108">
        <v>0</v>
      </c>
      <c r="R774" s="108">
        <v>0</v>
      </c>
      <c r="S774" s="19">
        <v>0</v>
      </c>
      <c r="T774" s="19">
        <v>0</v>
      </c>
      <c r="U774" s="19"/>
      <c r="V774" s="19"/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>
        <v>0</v>
      </c>
      <c r="AE774" s="19">
        <v>0</v>
      </c>
      <c r="AF774" s="19">
        <v>0</v>
      </c>
      <c r="AG774" s="19">
        <v>0</v>
      </c>
      <c r="AH774" s="19">
        <v>0</v>
      </c>
      <c r="AI774" s="19">
        <v>0</v>
      </c>
      <c r="AJ774" s="19">
        <v>0</v>
      </c>
      <c r="AK774" s="19">
        <v>0</v>
      </c>
      <c r="AL774" s="19">
        <v>0</v>
      </c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>
        <v>0</v>
      </c>
      <c r="BB774" s="19">
        <v>0</v>
      </c>
      <c r="BC774" s="19"/>
      <c r="BD774" s="19"/>
      <c r="BE774" s="19"/>
      <c r="BF774" s="19"/>
      <c r="BG774" s="16">
        <f t="shared" ref="BG774:BH837" si="48">C774+E774+G774+I774+K774+M774+O774+Q774+S774+U774+W774+Y774+AA774+AC774+AE774+AG774+AI774+AK774+AM774+AO774+AQ774+AS774+AU774+AW774+AY774+BA774+BC774+BE774</f>
        <v>0</v>
      </c>
      <c r="BH774" s="16">
        <f t="shared" si="48"/>
        <v>0</v>
      </c>
      <c r="BI774" s="138">
        <f t="shared" ref="BI774:BI837" si="49">IF(BG774-BH774&gt;0,BG774-BH774,0)</f>
        <v>0</v>
      </c>
      <c r="BJ774" s="138">
        <f t="shared" ref="BJ774:BJ837" si="50">IF(BH774-BG774&gt;0,BH774-BG774,0)</f>
        <v>0</v>
      </c>
      <c r="BK774" s="105">
        <f t="shared" ref="BK774:BK837" si="51">AA774+AB774</f>
        <v>0</v>
      </c>
      <c r="BL774" s="106"/>
      <c r="BM774" s="105"/>
      <c r="BN774" s="106"/>
    </row>
    <row r="775" spans="1:66" ht="47.25" x14ac:dyDescent="0.3">
      <c r="A775" s="26">
        <v>80.461699999999993</v>
      </c>
      <c r="B775" s="107" t="s">
        <v>1778</v>
      </c>
      <c r="C775" s="19"/>
      <c r="D775" s="19"/>
      <c r="E775" s="19">
        <v>0</v>
      </c>
      <c r="F775" s="19">
        <v>0</v>
      </c>
      <c r="G775" s="19">
        <v>0</v>
      </c>
      <c r="H775" s="19">
        <v>0</v>
      </c>
      <c r="I775" s="19">
        <v>0</v>
      </c>
      <c r="J775" s="19">
        <v>0</v>
      </c>
      <c r="K775" s="19">
        <v>0</v>
      </c>
      <c r="L775" s="19">
        <v>0</v>
      </c>
      <c r="M775" s="19">
        <v>0</v>
      </c>
      <c r="N775" s="19">
        <v>0</v>
      </c>
      <c r="O775" s="19"/>
      <c r="P775" s="19"/>
      <c r="Q775" s="108">
        <v>0</v>
      </c>
      <c r="R775" s="108">
        <v>0</v>
      </c>
      <c r="S775" s="19">
        <v>0</v>
      </c>
      <c r="T775" s="19">
        <v>0</v>
      </c>
      <c r="U775" s="19"/>
      <c r="V775" s="19"/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>
        <v>0</v>
      </c>
      <c r="AE775" s="19">
        <v>0</v>
      </c>
      <c r="AF775" s="19">
        <v>0</v>
      </c>
      <c r="AG775" s="19">
        <v>0</v>
      </c>
      <c r="AH775" s="19">
        <v>0</v>
      </c>
      <c r="AI775" s="19">
        <v>0</v>
      </c>
      <c r="AJ775" s="19">
        <v>0</v>
      </c>
      <c r="AK775" s="19">
        <v>0</v>
      </c>
      <c r="AL775" s="19">
        <v>0</v>
      </c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>
        <v>0</v>
      </c>
      <c r="BB775" s="19">
        <v>0</v>
      </c>
      <c r="BC775" s="19"/>
      <c r="BD775" s="19"/>
      <c r="BE775" s="19"/>
      <c r="BF775" s="19"/>
      <c r="BG775" s="16">
        <f t="shared" si="48"/>
        <v>0</v>
      </c>
      <c r="BH775" s="16">
        <f t="shared" si="48"/>
        <v>0</v>
      </c>
      <c r="BI775" s="138">
        <f t="shared" si="49"/>
        <v>0</v>
      </c>
      <c r="BJ775" s="138">
        <f t="shared" si="50"/>
        <v>0</v>
      </c>
      <c r="BK775" s="105">
        <f t="shared" si="51"/>
        <v>0</v>
      </c>
      <c r="BL775" s="106"/>
      <c r="BM775" s="105"/>
      <c r="BN775" s="106"/>
    </row>
    <row r="776" spans="1:66" ht="47.25" x14ac:dyDescent="0.3">
      <c r="A776" s="26">
        <v>80.462699999999998</v>
      </c>
      <c r="B776" s="107" t="s">
        <v>1779</v>
      </c>
      <c r="C776" s="19"/>
      <c r="D776" s="19"/>
      <c r="E776" s="19">
        <v>0</v>
      </c>
      <c r="F776" s="19">
        <v>0</v>
      </c>
      <c r="G776" s="19">
        <v>0</v>
      </c>
      <c r="H776" s="19">
        <v>0</v>
      </c>
      <c r="I776" s="19">
        <v>0</v>
      </c>
      <c r="J776" s="19">
        <v>0</v>
      </c>
      <c r="K776" s="19">
        <v>0</v>
      </c>
      <c r="L776" s="19">
        <v>0</v>
      </c>
      <c r="M776" s="19">
        <v>0</v>
      </c>
      <c r="N776" s="19">
        <v>0</v>
      </c>
      <c r="O776" s="19"/>
      <c r="P776" s="19"/>
      <c r="Q776" s="108">
        <v>0</v>
      </c>
      <c r="R776" s="108">
        <v>0</v>
      </c>
      <c r="S776" s="19">
        <v>0</v>
      </c>
      <c r="T776" s="19">
        <v>0</v>
      </c>
      <c r="U776" s="19"/>
      <c r="V776" s="19"/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>
        <v>0</v>
      </c>
      <c r="AE776" s="19">
        <v>0</v>
      </c>
      <c r="AF776" s="19">
        <v>0</v>
      </c>
      <c r="AG776" s="19">
        <v>0</v>
      </c>
      <c r="AH776" s="19">
        <v>0</v>
      </c>
      <c r="AI776" s="19">
        <v>0</v>
      </c>
      <c r="AJ776" s="19">
        <v>0</v>
      </c>
      <c r="AK776" s="19">
        <v>0</v>
      </c>
      <c r="AL776" s="19">
        <v>0</v>
      </c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>
        <v>0</v>
      </c>
      <c r="BB776" s="19">
        <v>0</v>
      </c>
      <c r="BC776" s="19"/>
      <c r="BD776" s="19"/>
      <c r="BE776" s="19"/>
      <c r="BF776" s="19"/>
      <c r="BG776" s="16">
        <f t="shared" si="48"/>
        <v>0</v>
      </c>
      <c r="BH776" s="16">
        <f t="shared" si="48"/>
        <v>0</v>
      </c>
      <c r="BI776" s="138">
        <f t="shared" si="49"/>
        <v>0</v>
      </c>
      <c r="BJ776" s="138">
        <f t="shared" si="50"/>
        <v>0</v>
      </c>
      <c r="BK776" s="105">
        <f t="shared" si="51"/>
        <v>0</v>
      </c>
      <c r="BL776" s="106"/>
      <c r="BM776" s="105"/>
      <c r="BN776" s="106"/>
    </row>
    <row r="777" spans="1:66" ht="47.25" x14ac:dyDescent="0.3">
      <c r="A777" s="26">
        <v>80.463700000000003</v>
      </c>
      <c r="B777" s="107" t="s">
        <v>1780</v>
      </c>
      <c r="C777" s="19"/>
      <c r="D777" s="19"/>
      <c r="E777" s="19">
        <v>0</v>
      </c>
      <c r="F777" s="19">
        <v>0</v>
      </c>
      <c r="G777" s="19">
        <v>0</v>
      </c>
      <c r="H777" s="19">
        <v>0</v>
      </c>
      <c r="I777" s="19">
        <v>0</v>
      </c>
      <c r="J777" s="19">
        <v>0</v>
      </c>
      <c r="K777" s="19">
        <v>0</v>
      </c>
      <c r="L777" s="19">
        <v>0</v>
      </c>
      <c r="M777" s="19">
        <v>0</v>
      </c>
      <c r="N777" s="19">
        <v>0</v>
      </c>
      <c r="O777" s="19"/>
      <c r="P777" s="19"/>
      <c r="Q777" s="108">
        <v>0</v>
      </c>
      <c r="R777" s="108">
        <v>0</v>
      </c>
      <c r="S777" s="19">
        <v>0</v>
      </c>
      <c r="T777" s="19">
        <v>0</v>
      </c>
      <c r="U777" s="19"/>
      <c r="V777" s="19"/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0</v>
      </c>
      <c r="AE777" s="19">
        <v>0</v>
      </c>
      <c r="AF777" s="19">
        <v>0</v>
      </c>
      <c r="AG777" s="19">
        <v>0</v>
      </c>
      <c r="AH777" s="19">
        <v>0</v>
      </c>
      <c r="AI777" s="19">
        <v>0</v>
      </c>
      <c r="AJ777" s="19">
        <v>0</v>
      </c>
      <c r="AK777" s="19">
        <v>0</v>
      </c>
      <c r="AL777" s="19">
        <v>0</v>
      </c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>
        <v>0</v>
      </c>
      <c r="BB777" s="19">
        <v>0</v>
      </c>
      <c r="BC777" s="19"/>
      <c r="BD777" s="19"/>
      <c r="BE777" s="19"/>
      <c r="BF777" s="19"/>
      <c r="BG777" s="16">
        <f t="shared" si="48"/>
        <v>0</v>
      </c>
      <c r="BH777" s="16">
        <f t="shared" si="48"/>
        <v>0</v>
      </c>
      <c r="BI777" s="138">
        <f t="shared" si="49"/>
        <v>0</v>
      </c>
      <c r="BJ777" s="138">
        <f t="shared" si="50"/>
        <v>0</v>
      </c>
      <c r="BK777" s="105">
        <f t="shared" si="51"/>
        <v>0</v>
      </c>
      <c r="BL777" s="106"/>
      <c r="BM777" s="105"/>
      <c r="BN777" s="106"/>
    </row>
    <row r="778" spans="1:66" ht="31.5" x14ac:dyDescent="0.3">
      <c r="A778" s="26">
        <v>80.464699999999993</v>
      </c>
      <c r="B778" s="107" t="s">
        <v>1781</v>
      </c>
      <c r="C778" s="19"/>
      <c r="D778" s="19"/>
      <c r="E778" s="19">
        <v>0</v>
      </c>
      <c r="F778" s="19">
        <v>0</v>
      </c>
      <c r="G778" s="19">
        <v>0</v>
      </c>
      <c r="H778" s="19">
        <v>0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/>
      <c r="P778" s="19"/>
      <c r="Q778" s="108">
        <v>0</v>
      </c>
      <c r="R778" s="108">
        <v>0</v>
      </c>
      <c r="S778" s="19">
        <v>0</v>
      </c>
      <c r="T778" s="19">
        <v>0</v>
      </c>
      <c r="U778" s="19"/>
      <c r="V778" s="19"/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>
        <v>0</v>
      </c>
      <c r="AE778" s="19">
        <v>0</v>
      </c>
      <c r="AF778" s="19">
        <v>0</v>
      </c>
      <c r="AG778" s="19">
        <v>0</v>
      </c>
      <c r="AH778" s="19">
        <v>0</v>
      </c>
      <c r="AI778" s="19">
        <v>0</v>
      </c>
      <c r="AJ778" s="19">
        <v>0</v>
      </c>
      <c r="AK778" s="19">
        <v>0</v>
      </c>
      <c r="AL778" s="19">
        <v>0</v>
      </c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>
        <v>0</v>
      </c>
      <c r="BB778" s="19">
        <v>0</v>
      </c>
      <c r="BC778" s="19"/>
      <c r="BD778" s="19"/>
      <c r="BE778" s="19"/>
      <c r="BF778" s="19"/>
      <c r="BG778" s="16">
        <f t="shared" si="48"/>
        <v>0</v>
      </c>
      <c r="BH778" s="16">
        <f t="shared" si="48"/>
        <v>0</v>
      </c>
      <c r="BI778" s="138">
        <f t="shared" si="49"/>
        <v>0</v>
      </c>
      <c r="BJ778" s="138">
        <f t="shared" si="50"/>
        <v>0</v>
      </c>
      <c r="BK778" s="105">
        <f t="shared" si="51"/>
        <v>0</v>
      </c>
      <c r="BL778" s="106"/>
      <c r="BM778" s="105"/>
      <c r="BN778" s="106"/>
    </row>
    <row r="779" spans="1:66" ht="47.25" x14ac:dyDescent="0.3">
      <c r="A779" s="26">
        <v>80.465699999999998</v>
      </c>
      <c r="B779" s="107" t="s">
        <v>1782</v>
      </c>
      <c r="C779" s="19"/>
      <c r="D779" s="19"/>
      <c r="E779" s="19">
        <v>0</v>
      </c>
      <c r="F779" s="19">
        <v>0</v>
      </c>
      <c r="G779" s="19">
        <v>0</v>
      </c>
      <c r="H779" s="19">
        <v>0</v>
      </c>
      <c r="I779" s="19">
        <v>0</v>
      </c>
      <c r="J779" s="19">
        <v>0</v>
      </c>
      <c r="K779" s="19">
        <v>0</v>
      </c>
      <c r="L779" s="19">
        <v>0</v>
      </c>
      <c r="M779" s="19">
        <v>0</v>
      </c>
      <c r="N779" s="19">
        <v>0</v>
      </c>
      <c r="O779" s="19"/>
      <c r="P779" s="19"/>
      <c r="Q779" s="108">
        <v>0</v>
      </c>
      <c r="R779" s="108">
        <v>0</v>
      </c>
      <c r="S779" s="19">
        <v>0</v>
      </c>
      <c r="T779" s="19">
        <v>0</v>
      </c>
      <c r="U779" s="19"/>
      <c r="V779" s="19"/>
      <c r="W779" s="19">
        <v>0</v>
      </c>
      <c r="X779" s="19">
        <v>0</v>
      </c>
      <c r="Y779" s="19">
        <v>0</v>
      </c>
      <c r="Z779" s="19">
        <v>0</v>
      </c>
      <c r="AA779" s="19">
        <v>0</v>
      </c>
      <c r="AB779" s="19">
        <v>0</v>
      </c>
      <c r="AC779" s="19">
        <v>0</v>
      </c>
      <c r="AD779" s="19">
        <v>0</v>
      </c>
      <c r="AE779" s="19">
        <v>0</v>
      </c>
      <c r="AF779" s="19">
        <v>0</v>
      </c>
      <c r="AG779" s="19">
        <v>0</v>
      </c>
      <c r="AH779" s="19">
        <v>0</v>
      </c>
      <c r="AI779" s="19">
        <v>0</v>
      </c>
      <c r="AJ779" s="19">
        <v>0</v>
      </c>
      <c r="AK779" s="19">
        <v>0</v>
      </c>
      <c r="AL779" s="19">
        <v>0</v>
      </c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>
        <v>27659047</v>
      </c>
      <c r="BB779" s="19">
        <v>0</v>
      </c>
      <c r="BC779" s="19"/>
      <c r="BD779" s="19"/>
      <c r="BE779" s="19"/>
      <c r="BF779" s="19"/>
      <c r="BG779" s="16">
        <f t="shared" si="48"/>
        <v>27659047</v>
      </c>
      <c r="BH779" s="16">
        <f t="shared" si="48"/>
        <v>0</v>
      </c>
      <c r="BI779" s="138">
        <f t="shared" si="49"/>
        <v>27659047</v>
      </c>
      <c r="BJ779" s="138">
        <f t="shared" si="50"/>
        <v>0</v>
      </c>
      <c r="BK779" s="105">
        <f t="shared" si="51"/>
        <v>0</v>
      </c>
      <c r="BL779" s="106"/>
      <c r="BM779" s="105"/>
      <c r="BN779" s="106"/>
    </row>
    <row r="780" spans="1:66" ht="47.25" x14ac:dyDescent="0.3">
      <c r="A780" s="26">
        <v>80.466700000000003</v>
      </c>
      <c r="B780" s="107" t="s">
        <v>1783</v>
      </c>
      <c r="C780" s="19"/>
      <c r="D780" s="19"/>
      <c r="E780" s="19">
        <v>0</v>
      </c>
      <c r="F780" s="19">
        <v>0</v>
      </c>
      <c r="G780" s="19">
        <v>0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/>
      <c r="P780" s="19"/>
      <c r="Q780" s="108">
        <v>0</v>
      </c>
      <c r="R780" s="108">
        <v>0</v>
      </c>
      <c r="S780" s="19">
        <v>0</v>
      </c>
      <c r="T780" s="19">
        <v>0</v>
      </c>
      <c r="U780" s="19"/>
      <c r="V780" s="19"/>
      <c r="W780" s="19">
        <v>0</v>
      </c>
      <c r="X780" s="19">
        <v>0</v>
      </c>
      <c r="Y780" s="19">
        <v>0</v>
      </c>
      <c r="Z780" s="19">
        <v>0</v>
      </c>
      <c r="AA780" s="19">
        <v>0</v>
      </c>
      <c r="AB780" s="19">
        <v>0</v>
      </c>
      <c r="AC780" s="19">
        <v>0</v>
      </c>
      <c r="AD780" s="19">
        <v>0</v>
      </c>
      <c r="AE780" s="19">
        <v>0</v>
      </c>
      <c r="AF780" s="19">
        <v>0</v>
      </c>
      <c r="AG780" s="19">
        <v>0</v>
      </c>
      <c r="AH780" s="19">
        <v>0</v>
      </c>
      <c r="AI780" s="19">
        <v>0</v>
      </c>
      <c r="AJ780" s="19">
        <v>0</v>
      </c>
      <c r="AK780" s="19">
        <v>0</v>
      </c>
      <c r="AL780" s="19">
        <v>0</v>
      </c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>
        <v>0</v>
      </c>
      <c r="BB780" s="19">
        <v>0</v>
      </c>
      <c r="BC780" s="19"/>
      <c r="BD780" s="19"/>
      <c r="BE780" s="19"/>
      <c r="BF780" s="19"/>
      <c r="BG780" s="16">
        <f t="shared" si="48"/>
        <v>0</v>
      </c>
      <c r="BH780" s="16">
        <f t="shared" si="48"/>
        <v>0</v>
      </c>
      <c r="BI780" s="138">
        <f t="shared" si="49"/>
        <v>0</v>
      </c>
      <c r="BJ780" s="138">
        <f t="shared" si="50"/>
        <v>0</v>
      </c>
      <c r="BK780" s="105">
        <f t="shared" si="51"/>
        <v>0</v>
      </c>
      <c r="BL780" s="106"/>
      <c r="BM780" s="105"/>
      <c r="BN780" s="106"/>
    </row>
    <row r="781" spans="1:66" ht="47.25" x14ac:dyDescent="0.3">
      <c r="A781" s="26">
        <v>80.467699999999994</v>
      </c>
      <c r="B781" s="107" t="s">
        <v>1784</v>
      </c>
      <c r="C781" s="19"/>
      <c r="D781" s="19"/>
      <c r="E781" s="19">
        <v>0</v>
      </c>
      <c r="F781" s="19">
        <v>0</v>
      </c>
      <c r="G781" s="19">
        <v>0</v>
      </c>
      <c r="H781" s="19">
        <v>0</v>
      </c>
      <c r="I781" s="19">
        <v>0</v>
      </c>
      <c r="J781" s="19">
        <v>0</v>
      </c>
      <c r="K781" s="19">
        <v>0</v>
      </c>
      <c r="L781" s="19">
        <v>0</v>
      </c>
      <c r="M781" s="19">
        <v>0</v>
      </c>
      <c r="N781" s="19">
        <v>0</v>
      </c>
      <c r="O781" s="19"/>
      <c r="P781" s="19"/>
      <c r="Q781" s="108">
        <v>0</v>
      </c>
      <c r="R781" s="108">
        <v>0</v>
      </c>
      <c r="S781" s="19">
        <v>0</v>
      </c>
      <c r="T781" s="19">
        <v>0</v>
      </c>
      <c r="U781" s="19"/>
      <c r="V781" s="19"/>
      <c r="W781" s="19">
        <v>0</v>
      </c>
      <c r="X781" s="19">
        <v>0</v>
      </c>
      <c r="Y781" s="19">
        <v>0</v>
      </c>
      <c r="Z781" s="19">
        <v>0</v>
      </c>
      <c r="AA781" s="19">
        <v>0</v>
      </c>
      <c r="AB781" s="19">
        <v>0</v>
      </c>
      <c r="AC781" s="19">
        <v>0</v>
      </c>
      <c r="AD781" s="19">
        <v>0</v>
      </c>
      <c r="AE781" s="19">
        <v>0</v>
      </c>
      <c r="AF781" s="19">
        <v>0</v>
      </c>
      <c r="AG781" s="19">
        <v>0</v>
      </c>
      <c r="AH781" s="19">
        <v>0</v>
      </c>
      <c r="AI781" s="19">
        <v>0</v>
      </c>
      <c r="AJ781" s="19">
        <v>0</v>
      </c>
      <c r="AK781" s="19">
        <v>0</v>
      </c>
      <c r="AL781" s="19">
        <v>0</v>
      </c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>
        <v>0</v>
      </c>
      <c r="BB781" s="19">
        <v>0</v>
      </c>
      <c r="BC781" s="19"/>
      <c r="BD781" s="19"/>
      <c r="BE781" s="19"/>
      <c r="BF781" s="19"/>
      <c r="BG781" s="16">
        <f t="shared" si="48"/>
        <v>0</v>
      </c>
      <c r="BH781" s="16">
        <f t="shared" si="48"/>
        <v>0</v>
      </c>
      <c r="BI781" s="138">
        <f t="shared" si="49"/>
        <v>0</v>
      </c>
      <c r="BJ781" s="138">
        <f t="shared" si="50"/>
        <v>0</v>
      </c>
      <c r="BK781" s="105">
        <f t="shared" si="51"/>
        <v>0</v>
      </c>
      <c r="BL781" s="106"/>
      <c r="BM781" s="105"/>
      <c r="BN781" s="106"/>
    </row>
    <row r="782" spans="1:66" ht="47.25" x14ac:dyDescent="0.3">
      <c r="A782" s="26">
        <v>80.468699999999998</v>
      </c>
      <c r="B782" s="107" t="s">
        <v>1785</v>
      </c>
      <c r="C782" s="19"/>
      <c r="D782" s="19"/>
      <c r="E782" s="19">
        <v>0</v>
      </c>
      <c r="F782" s="19">
        <v>0</v>
      </c>
      <c r="G782" s="19">
        <v>0</v>
      </c>
      <c r="H782" s="19">
        <v>0</v>
      </c>
      <c r="I782" s="19">
        <v>0</v>
      </c>
      <c r="J782" s="19">
        <v>0</v>
      </c>
      <c r="K782" s="19">
        <v>0</v>
      </c>
      <c r="L782" s="19">
        <v>0</v>
      </c>
      <c r="M782" s="19">
        <v>0</v>
      </c>
      <c r="N782" s="19">
        <v>0</v>
      </c>
      <c r="O782" s="19"/>
      <c r="P782" s="19"/>
      <c r="Q782" s="108">
        <v>0</v>
      </c>
      <c r="R782" s="108">
        <v>0</v>
      </c>
      <c r="S782" s="19">
        <v>0</v>
      </c>
      <c r="T782" s="19">
        <v>0</v>
      </c>
      <c r="U782" s="19"/>
      <c r="V782" s="19"/>
      <c r="W782" s="19">
        <v>0</v>
      </c>
      <c r="X782" s="19">
        <v>0</v>
      </c>
      <c r="Y782" s="19">
        <v>0</v>
      </c>
      <c r="Z782" s="19">
        <v>0</v>
      </c>
      <c r="AA782" s="19">
        <v>0</v>
      </c>
      <c r="AB782" s="19">
        <v>0</v>
      </c>
      <c r="AC782" s="19">
        <v>0</v>
      </c>
      <c r="AD782" s="19">
        <v>0</v>
      </c>
      <c r="AE782" s="19">
        <v>0</v>
      </c>
      <c r="AF782" s="19">
        <v>0</v>
      </c>
      <c r="AG782" s="19">
        <v>0</v>
      </c>
      <c r="AH782" s="19">
        <v>0</v>
      </c>
      <c r="AI782" s="19">
        <v>0</v>
      </c>
      <c r="AJ782" s="19">
        <v>0</v>
      </c>
      <c r="AK782" s="19">
        <v>0</v>
      </c>
      <c r="AL782" s="19">
        <v>0</v>
      </c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>
        <v>0</v>
      </c>
      <c r="BB782" s="19">
        <v>0</v>
      </c>
      <c r="BC782" s="19"/>
      <c r="BD782" s="19"/>
      <c r="BE782" s="19"/>
      <c r="BF782" s="19"/>
      <c r="BG782" s="16">
        <f t="shared" si="48"/>
        <v>0</v>
      </c>
      <c r="BH782" s="16">
        <f t="shared" si="48"/>
        <v>0</v>
      </c>
      <c r="BI782" s="138">
        <f t="shared" si="49"/>
        <v>0</v>
      </c>
      <c r="BJ782" s="138">
        <f t="shared" si="50"/>
        <v>0</v>
      </c>
      <c r="BK782" s="105">
        <f t="shared" si="51"/>
        <v>0</v>
      </c>
      <c r="BL782" s="106"/>
      <c r="BM782" s="105"/>
      <c r="BN782" s="106"/>
    </row>
    <row r="783" spans="1:66" ht="47.25" x14ac:dyDescent="0.3">
      <c r="A783" s="26">
        <v>80.469700000000003</v>
      </c>
      <c r="B783" s="107" t="s">
        <v>1786</v>
      </c>
      <c r="C783" s="19"/>
      <c r="D783" s="19"/>
      <c r="E783" s="19">
        <v>0</v>
      </c>
      <c r="F783" s="19">
        <v>0</v>
      </c>
      <c r="G783" s="19">
        <v>0</v>
      </c>
      <c r="H783" s="19">
        <v>0</v>
      </c>
      <c r="I783" s="19">
        <v>0</v>
      </c>
      <c r="J783" s="19">
        <v>0</v>
      </c>
      <c r="K783" s="19">
        <v>0</v>
      </c>
      <c r="L783" s="19">
        <v>0</v>
      </c>
      <c r="M783" s="19">
        <v>0</v>
      </c>
      <c r="N783" s="19">
        <v>0</v>
      </c>
      <c r="O783" s="19"/>
      <c r="P783" s="19"/>
      <c r="Q783" s="108">
        <v>0</v>
      </c>
      <c r="R783" s="108">
        <v>0</v>
      </c>
      <c r="S783" s="19">
        <v>0</v>
      </c>
      <c r="T783" s="19">
        <v>0</v>
      </c>
      <c r="U783" s="19"/>
      <c r="V783" s="19"/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9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0</v>
      </c>
      <c r="AH783" s="19">
        <v>0</v>
      </c>
      <c r="AI783" s="19">
        <v>0</v>
      </c>
      <c r="AJ783" s="19">
        <v>0</v>
      </c>
      <c r="AK783" s="19">
        <v>0</v>
      </c>
      <c r="AL783" s="19">
        <v>0</v>
      </c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>
        <v>0</v>
      </c>
      <c r="BB783" s="19">
        <v>0</v>
      </c>
      <c r="BC783" s="19"/>
      <c r="BD783" s="19"/>
      <c r="BE783" s="19"/>
      <c r="BF783" s="19"/>
      <c r="BG783" s="16">
        <f t="shared" si="48"/>
        <v>0</v>
      </c>
      <c r="BH783" s="16">
        <f t="shared" si="48"/>
        <v>0</v>
      </c>
      <c r="BI783" s="138">
        <f t="shared" si="49"/>
        <v>0</v>
      </c>
      <c r="BJ783" s="138">
        <f t="shared" si="50"/>
        <v>0</v>
      </c>
      <c r="BK783" s="105">
        <f t="shared" si="51"/>
        <v>0</v>
      </c>
      <c r="BL783" s="106"/>
      <c r="BM783" s="105"/>
      <c r="BN783" s="106"/>
    </row>
    <row r="784" spans="1:66" ht="47.25" x14ac:dyDescent="0.3">
      <c r="A784" s="26">
        <v>80.470699999999994</v>
      </c>
      <c r="B784" s="107" t="s">
        <v>1787</v>
      </c>
      <c r="C784" s="19"/>
      <c r="D784" s="19"/>
      <c r="E784" s="19">
        <v>0</v>
      </c>
      <c r="F784" s="19">
        <v>0</v>
      </c>
      <c r="G784" s="19">
        <v>0</v>
      </c>
      <c r="H784" s="19">
        <v>0</v>
      </c>
      <c r="I784" s="19">
        <v>0</v>
      </c>
      <c r="J784" s="19">
        <v>0</v>
      </c>
      <c r="K784" s="19">
        <v>0</v>
      </c>
      <c r="L784" s="19">
        <v>0</v>
      </c>
      <c r="M784" s="19">
        <v>0</v>
      </c>
      <c r="N784" s="19">
        <v>0</v>
      </c>
      <c r="O784" s="19"/>
      <c r="P784" s="19"/>
      <c r="Q784" s="108">
        <v>0</v>
      </c>
      <c r="R784" s="108">
        <v>0</v>
      </c>
      <c r="S784" s="19">
        <v>0</v>
      </c>
      <c r="T784" s="19">
        <v>0</v>
      </c>
      <c r="U784" s="19"/>
      <c r="V784" s="19"/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>
        <v>0</v>
      </c>
      <c r="AE784" s="19">
        <v>0</v>
      </c>
      <c r="AF784" s="19">
        <v>0</v>
      </c>
      <c r="AG784" s="19">
        <v>0</v>
      </c>
      <c r="AH784" s="19">
        <v>0</v>
      </c>
      <c r="AI784" s="19">
        <v>0</v>
      </c>
      <c r="AJ784" s="19">
        <v>0</v>
      </c>
      <c r="AK784" s="19">
        <v>0</v>
      </c>
      <c r="AL784" s="19">
        <v>0</v>
      </c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>
        <v>0</v>
      </c>
      <c r="BB784" s="19">
        <v>0</v>
      </c>
      <c r="BC784" s="19"/>
      <c r="BD784" s="19"/>
      <c r="BE784" s="19"/>
      <c r="BF784" s="19"/>
      <c r="BG784" s="16">
        <f t="shared" si="48"/>
        <v>0</v>
      </c>
      <c r="BH784" s="16">
        <f t="shared" si="48"/>
        <v>0</v>
      </c>
      <c r="BI784" s="138">
        <f t="shared" si="49"/>
        <v>0</v>
      </c>
      <c r="BJ784" s="138">
        <f t="shared" si="50"/>
        <v>0</v>
      </c>
      <c r="BK784" s="105">
        <f t="shared" si="51"/>
        <v>0</v>
      </c>
      <c r="BL784" s="106"/>
      <c r="BM784" s="105"/>
      <c r="BN784" s="106"/>
    </row>
    <row r="785" spans="1:66" ht="47.25" x14ac:dyDescent="0.3">
      <c r="A785" s="26">
        <v>80.471699999999998</v>
      </c>
      <c r="B785" s="107" t="s">
        <v>1788</v>
      </c>
      <c r="C785" s="19"/>
      <c r="D785" s="19"/>
      <c r="E785" s="19">
        <v>0</v>
      </c>
      <c r="F785" s="19">
        <v>0</v>
      </c>
      <c r="G785" s="19">
        <v>0</v>
      </c>
      <c r="H785" s="19">
        <v>0</v>
      </c>
      <c r="I785" s="19">
        <v>0</v>
      </c>
      <c r="J785" s="19">
        <v>0</v>
      </c>
      <c r="K785" s="19">
        <v>0</v>
      </c>
      <c r="L785" s="19">
        <v>0</v>
      </c>
      <c r="M785" s="19">
        <v>0</v>
      </c>
      <c r="N785" s="19">
        <v>0</v>
      </c>
      <c r="O785" s="19"/>
      <c r="P785" s="19"/>
      <c r="Q785" s="108">
        <v>0</v>
      </c>
      <c r="R785" s="108">
        <v>0</v>
      </c>
      <c r="S785" s="19">
        <v>0</v>
      </c>
      <c r="T785" s="19">
        <v>0</v>
      </c>
      <c r="U785" s="19"/>
      <c r="V785" s="19"/>
      <c r="W785" s="19">
        <v>0</v>
      </c>
      <c r="X785" s="19">
        <v>0</v>
      </c>
      <c r="Y785" s="19">
        <v>0</v>
      </c>
      <c r="Z785" s="19">
        <v>0</v>
      </c>
      <c r="AA785" s="19">
        <v>0</v>
      </c>
      <c r="AB785" s="19">
        <v>0</v>
      </c>
      <c r="AC785" s="19">
        <v>0</v>
      </c>
      <c r="AD785" s="19">
        <v>0</v>
      </c>
      <c r="AE785" s="19">
        <v>0</v>
      </c>
      <c r="AF785" s="19">
        <v>0</v>
      </c>
      <c r="AG785" s="19">
        <v>0</v>
      </c>
      <c r="AH785" s="19">
        <v>0</v>
      </c>
      <c r="AI785" s="19">
        <v>0</v>
      </c>
      <c r="AJ785" s="19">
        <v>0</v>
      </c>
      <c r="AK785" s="19">
        <v>0</v>
      </c>
      <c r="AL785" s="19">
        <v>0</v>
      </c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>
        <v>0</v>
      </c>
      <c r="BB785" s="19">
        <v>0</v>
      </c>
      <c r="BC785" s="19"/>
      <c r="BD785" s="19"/>
      <c r="BE785" s="19"/>
      <c r="BF785" s="19"/>
      <c r="BG785" s="16">
        <f t="shared" si="48"/>
        <v>0</v>
      </c>
      <c r="BH785" s="16">
        <f t="shared" si="48"/>
        <v>0</v>
      </c>
      <c r="BI785" s="138">
        <f t="shared" si="49"/>
        <v>0</v>
      </c>
      <c r="BJ785" s="138">
        <f t="shared" si="50"/>
        <v>0</v>
      </c>
      <c r="BK785" s="105">
        <f t="shared" si="51"/>
        <v>0</v>
      </c>
      <c r="BL785" s="106"/>
      <c r="BM785" s="105"/>
      <c r="BN785" s="106"/>
    </row>
    <row r="786" spans="1:66" ht="47.25" x14ac:dyDescent="0.3">
      <c r="A786" s="26">
        <v>80.472700000000003</v>
      </c>
      <c r="B786" s="107" t="s">
        <v>1789</v>
      </c>
      <c r="C786" s="19"/>
      <c r="D786" s="19"/>
      <c r="E786" s="19">
        <v>0</v>
      </c>
      <c r="F786" s="19">
        <v>0</v>
      </c>
      <c r="G786" s="19">
        <v>0</v>
      </c>
      <c r="H786" s="19">
        <v>0</v>
      </c>
      <c r="I786" s="19">
        <v>0</v>
      </c>
      <c r="J786" s="19">
        <v>0</v>
      </c>
      <c r="K786" s="19">
        <v>0</v>
      </c>
      <c r="L786" s="19">
        <v>0</v>
      </c>
      <c r="M786" s="19">
        <v>0</v>
      </c>
      <c r="N786" s="19">
        <v>0</v>
      </c>
      <c r="O786" s="19"/>
      <c r="P786" s="19"/>
      <c r="Q786" s="108">
        <v>0</v>
      </c>
      <c r="R786" s="108">
        <v>0</v>
      </c>
      <c r="S786" s="19">
        <v>0</v>
      </c>
      <c r="T786" s="19">
        <v>0</v>
      </c>
      <c r="U786" s="19"/>
      <c r="V786" s="19"/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9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19">
        <v>0</v>
      </c>
      <c r="AK786" s="19">
        <v>0</v>
      </c>
      <c r="AL786" s="19">
        <v>0</v>
      </c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>
        <v>0</v>
      </c>
      <c r="BB786" s="19">
        <v>0</v>
      </c>
      <c r="BC786" s="19"/>
      <c r="BD786" s="19"/>
      <c r="BE786" s="19"/>
      <c r="BF786" s="19"/>
      <c r="BG786" s="16">
        <f t="shared" si="48"/>
        <v>0</v>
      </c>
      <c r="BH786" s="16">
        <f t="shared" si="48"/>
        <v>0</v>
      </c>
      <c r="BI786" s="138">
        <f t="shared" si="49"/>
        <v>0</v>
      </c>
      <c r="BJ786" s="138">
        <f t="shared" si="50"/>
        <v>0</v>
      </c>
      <c r="BK786" s="105">
        <f t="shared" si="51"/>
        <v>0</v>
      </c>
      <c r="BL786" s="106"/>
      <c r="BM786" s="105"/>
      <c r="BN786" s="106"/>
    </row>
    <row r="787" spans="1:66" ht="31.5" x14ac:dyDescent="0.3">
      <c r="A787" s="26">
        <v>80.473699999999994</v>
      </c>
      <c r="B787" s="107" t="s">
        <v>1790</v>
      </c>
      <c r="C787" s="19"/>
      <c r="D787" s="19"/>
      <c r="E787" s="19">
        <v>0</v>
      </c>
      <c r="F787" s="19">
        <v>0</v>
      </c>
      <c r="G787" s="19">
        <v>0</v>
      </c>
      <c r="H787" s="19">
        <v>0</v>
      </c>
      <c r="I787" s="19">
        <v>0</v>
      </c>
      <c r="J787" s="19">
        <v>0</v>
      </c>
      <c r="K787" s="19">
        <v>0</v>
      </c>
      <c r="L787" s="19">
        <v>0</v>
      </c>
      <c r="M787" s="19">
        <v>0</v>
      </c>
      <c r="N787" s="19">
        <v>0</v>
      </c>
      <c r="O787" s="19"/>
      <c r="P787" s="19"/>
      <c r="Q787" s="108">
        <v>0</v>
      </c>
      <c r="R787" s="108">
        <v>0</v>
      </c>
      <c r="S787" s="19">
        <v>0</v>
      </c>
      <c r="T787" s="19">
        <v>0</v>
      </c>
      <c r="U787" s="19"/>
      <c r="V787" s="19"/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>
        <v>0</v>
      </c>
      <c r="AE787" s="19">
        <v>0</v>
      </c>
      <c r="AF787" s="19">
        <v>0</v>
      </c>
      <c r="AG787" s="19">
        <v>0</v>
      </c>
      <c r="AH787" s="19">
        <v>0</v>
      </c>
      <c r="AI787" s="19">
        <v>0</v>
      </c>
      <c r="AJ787" s="19">
        <v>0</v>
      </c>
      <c r="AK787" s="19">
        <v>0</v>
      </c>
      <c r="AL787" s="19">
        <v>0</v>
      </c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>
        <v>0</v>
      </c>
      <c r="BB787" s="19">
        <v>0</v>
      </c>
      <c r="BC787" s="19"/>
      <c r="BD787" s="19"/>
      <c r="BE787" s="19"/>
      <c r="BF787" s="19"/>
      <c r="BG787" s="16">
        <f t="shared" si="48"/>
        <v>0</v>
      </c>
      <c r="BH787" s="16">
        <f t="shared" si="48"/>
        <v>0</v>
      </c>
      <c r="BI787" s="138">
        <f t="shared" si="49"/>
        <v>0</v>
      </c>
      <c r="BJ787" s="138">
        <f t="shared" si="50"/>
        <v>0</v>
      </c>
      <c r="BK787" s="105">
        <f t="shared" si="51"/>
        <v>0</v>
      </c>
      <c r="BL787" s="106"/>
      <c r="BM787" s="105"/>
      <c r="BN787" s="106"/>
    </row>
    <row r="788" spans="1:66" ht="47.25" x14ac:dyDescent="0.3">
      <c r="A788" s="26">
        <v>80.474699999999999</v>
      </c>
      <c r="B788" s="107" t="s">
        <v>1791</v>
      </c>
      <c r="C788" s="19"/>
      <c r="D788" s="19"/>
      <c r="E788" s="19">
        <v>0</v>
      </c>
      <c r="F788" s="19">
        <v>0</v>
      </c>
      <c r="G788" s="19">
        <v>0</v>
      </c>
      <c r="H788" s="19">
        <v>0</v>
      </c>
      <c r="I788" s="19">
        <v>0</v>
      </c>
      <c r="J788" s="19">
        <v>0</v>
      </c>
      <c r="K788" s="19">
        <v>0</v>
      </c>
      <c r="L788" s="19">
        <v>0</v>
      </c>
      <c r="M788" s="19">
        <v>0</v>
      </c>
      <c r="N788" s="19">
        <v>0</v>
      </c>
      <c r="O788" s="19"/>
      <c r="P788" s="19"/>
      <c r="Q788" s="108">
        <v>0</v>
      </c>
      <c r="R788" s="108">
        <v>0</v>
      </c>
      <c r="S788" s="19">
        <v>0</v>
      </c>
      <c r="T788" s="19">
        <v>0</v>
      </c>
      <c r="U788" s="19"/>
      <c r="V788" s="19"/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19">
        <v>0</v>
      </c>
      <c r="AC788" s="19">
        <v>0</v>
      </c>
      <c r="AD788" s="19">
        <v>0</v>
      </c>
      <c r="AE788" s="19">
        <v>0</v>
      </c>
      <c r="AF788" s="19">
        <v>0</v>
      </c>
      <c r="AG788" s="19">
        <v>0</v>
      </c>
      <c r="AH788" s="19">
        <v>0</v>
      </c>
      <c r="AI788" s="19">
        <v>0</v>
      </c>
      <c r="AJ788" s="19">
        <v>0</v>
      </c>
      <c r="AK788" s="19">
        <v>0</v>
      </c>
      <c r="AL788" s="19">
        <v>0</v>
      </c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>
        <v>0</v>
      </c>
      <c r="BB788" s="19">
        <v>0</v>
      </c>
      <c r="BC788" s="19"/>
      <c r="BD788" s="19"/>
      <c r="BE788" s="19"/>
      <c r="BF788" s="19"/>
      <c r="BG788" s="16">
        <f t="shared" si="48"/>
        <v>0</v>
      </c>
      <c r="BH788" s="16">
        <f t="shared" si="48"/>
        <v>0</v>
      </c>
      <c r="BI788" s="138">
        <f t="shared" si="49"/>
        <v>0</v>
      </c>
      <c r="BJ788" s="138">
        <f t="shared" si="50"/>
        <v>0</v>
      </c>
      <c r="BK788" s="105">
        <f t="shared" si="51"/>
        <v>0</v>
      </c>
      <c r="BL788" s="106"/>
      <c r="BM788" s="105"/>
      <c r="BN788" s="106"/>
    </row>
    <row r="789" spans="1:66" ht="47.25" x14ac:dyDescent="0.3">
      <c r="A789" s="26">
        <v>80.475700000000003</v>
      </c>
      <c r="B789" s="107" t="s">
        <v>1792</v>
      </c>
      <c r="C789" s="19"/>
      <c r="D789" s="19"/>
      <c r="E789" s="19">
        <v>0</v>
      </c>
      <c r="F789" s="19">
        <v>0</v>
      </c>
      <c r="G789" s="19">
        <v>0</v>
      </c>
      <c r="H789" s="19">
        <v>0</v>
      </c>
      <c r="I789" s="19">
        <v>0</v>
      </c>
      <c r="J789" s="19">
        <v>0</v>
      </c>
      <c r="K789" s="19">
        <v>0</v>
      </c>
      <c r="L789" s="19">
        <v>0</v>
      </c>
      <c r="M789" s="19">
        <v>0</v>
      </c>
      <c r="N789" s="19">
        <v>0</v>
      </c>
      <c r="O789" s="19"/>
      <c r="P789" s="19"/>
      <c r="Q789" s="108">
        <v>0</v>
      </c>
      <c r="R789" s="108">
        <v>0</v>
      </c>
      <c r="S789" s="19">
        <v>0</v>
      </c>
      <c r="T789" s="19">
        <v>0</v>
      </c>
      <c r="U789" s="19"/>
      <c r="V789" s="19"/>
      <c r="W789" s="19">
        <v>0</v>
      </c>
      <c r="X789" s="19">
        <v>0</v>
      </c>
      <c r="Y789" s="19">
        <v>0</v>
      </c>
      <c r="Z789" s="19">
        <v>0</v>
      </c>
      <c r="AA789" s="19">
        <v>0</v>
      </c>
      <c r="AB789" s="19">
        <v>0</v>
      </c>
      <c r="AC789" s="19">
        <v>0</v>
      </c>
      <c r="AD789" s="19">
        <v>0</v>
      </c>
      <c r="AE789" s="19">
        <v>0</v>
      </c>
      <c r="AF789" s="19">
        <v>0</v>
      </c>
      <c r="AG789" s="19">
        <v>0</v>
      </c>
      <c r="AH789" s="19">
        <v>0</v>
      </c>
      <c r="AI789" s="19">
        <v>0</v>
      </c>
      <c r="AJ789" s="19">
        <v>0</v>
      </c>
      <c r="AK789" s="19">
        <v>0</v>
      </c>
      <c r="AL789" s="19">
        <v>0</v>
      </c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>
        <v>0</v>
      </c>
      <c r="BB789" s="19">
        <v>0</v>
      </c>
      <c r="BC789" s="19"/>
      <c r="BD789" s="19"/>
      <c r="BE789" s="19"/>
      <c r="BF789" s="19"/>
      <c r="BG789" s="16">
        <f t="shared" si="48"/>
        <v>0</v>
      </c>
      <c r="BH789" s="16">
        <f t="shared" si="48"/>
        <v>0</v>
      </c>
      <c r="BI789" s="138">
        <f t="shared" si="49"/>
        <v>0</v>
      </c>
      <c r="BJ789" s="138">
        <f t="shared" si="50"/>
        <v>0</v>
      </c>
      <c r="BK789" s="105">
        <f t="shared" si="51"/>
        <v>0</v>
      </c>
      <c r="BL789" s="106"/>
      <c r="BM789" s="105"/>
      <c r="BN789" s="106"/>
    </row>
    <row r="790" spans="1:66" ht="47.25" x14ac:dyDescent="0.3">
      <c r="A790" s="26">
        <v>80.476699999999994</v>
      </c>
      <c r="B790" s="107" t="s">
        <v>1793</v>
      </c>
      <c r="C790" s="19"/>
      <c r="D790" s="19"/>
      <c r="E790" s="19">
        <v>0</v>
      </c>
      <c r="F790" s="19">
        <v>0</v>
      </c>
      <c r="G790" s="19">
        <v>0</v>
      </c>
      <c r="H790" s="19">
        <v>0</v>
      </c>
      <c r="I790" s="19">
        <v>0</v>
      </c>
      <c r="J790" s="19">
        <v>0</v>
      </c>
      <c r="K790" s="19">
        <v>0</v>
      </c>
      <c r="L790" s="19">
        <v>0</v>
      </c>
      <c r="M790" s="19">
        <v>0</v>
      </c>
      <c r="N790" s="19">
        <v>0</v>
      </c>
      <c r="O790" s="19"/>
      <c r="P790" s="19"/>
      <c r="Q790" s="108">
        <v>0</v>
      </c>
      <c r="R790" s="108">
        <v>0</v>
      </c>
      <c r="S790" s="19">
        <v>0</v>
      </c>
      <c r="T790" s="19">
        <v>0</v>
      </c>
      <c r="U790" s="19"/>
      <c r="V790" s="19"/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19">
        <v>0</v>
      </c>
      <c r="AC790" s="19">
        <v>0</v>
      </c>
      <c r="AD790" s="19">
        <v>0</v>
      </c>
      <c r="AE790" s="19">
        <v>0</v>
      </c>
      <c r="AF790" s="19">
        <v>0</v>
      </c>
      <c r="AG790" s="19">
        <v>0</v>
      </c>
      <c r="AH790" s="19">
        <v>0</v>
      </c>
      <c r="AI790" s="19">
        <v>0</v>
      </c>
      <c r="AJ790" s="19">
        <v>0</v>
      </c>
      <c r="AK790" s="19">
        <v>0</v>
      </c>
      <c r="AL790" s="19">
        <v>0</v>
      </c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>
        <v>0</v>
      </c>
      <c r="BB790" s="19">
        <v>0</v>
      </c>
      <c r="BC790" s="19"/>
      <c r="BD790" s="19"/>
      <c r="BE790" s="19"/>
      <c r="BF790" s="19"/>
      <c r="BG790" s="16">
        <f t="shared" si="48"/>
        <v>0</v>
      </c>
      <c r="BH790" s="16">
        <f t="shared" si="48"/>
        <v>0</v>
      </c>
      <c r="BI790" s="138">
        <f t="shared" si="49"/>
        <v>0</v>
      </c>
      <c r="BJ790" s="138">
        <f t="shared" si="50"/>
        <v>0</v>
      </c>
      <c r="BK790" s="105">
        <f t="shared" si="51"/>
        <v>0</v>
      </c>
      <c r="BL790" s="106"/>
      <c r="BM790" s="105"/>
      <c r="BN790" s="106"/>
    </row>
    <row r="791" spans="1:66" ht="47.25" x14ac:dyDescent="0.3">
      <c r="A791" s="26">
        <v>80.477699999999999</v>
      </c>
      <c r="B791" s="107" t="s">
        <v>1794</v>
      </c>
      <c r="C791" s="19"/>
      <c r="D791" s="19"/>
      <c r="E791" s="19">
        <v>0</v>
      </c>
      <c r="F791" s="19">
        <v>0</v>
      </c>
      <c r="G791" s="19">
        <v>0</v>
      </c>
      <c r="H791" s="19">
        <v>0</v>
      </c>
      <c r="I791" s="19">
        <v>0</v>
      </c>
      <c r="J791" s="19">
        <v>0</v>
      </c>
      <c r="K791" s="19">
        <v>0</v>
      </c>
      <c r="L791" s="19">
        <v>0</v>
      </c>
      <c r="M791" s="19">
        <v>0</v>
      </c>
      <c r="N791" s="19">
        <v>0</v>
      </c>
      <c r="O791" s="19"/>
      <c r="P791" s="19"/>
      <c r="Q791" s="108">
        <v>0</v>
      </c>
      <c r="R791" s="108">
        <v>0</v>
      </c>
      <c r="S791" s="19">
        <v>0</v>
      </c>
      <c r="T791" s="19">
        <v>0</v>
      </c>
      <c r="U791" s="19"/>
      <c r="V791" s="19"/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0</v>
      </c>
      <c r="AE791" s="19">
        <v>0</v>
      </c>
      <c r="AF791" s="19">
        <v>0</v>
      </c>
      <c r="AG791" s="19">
        <v>0</v>
      </c>
      <c r="AH791" s="19">
        <v>0</v>
      </c>
      <c r="AI791" s="19">
        <v>0</v>
      </c>
      <c r="AJ791" s="19">
        <v>0</v>
      </c>
      <c r="AK791" s="19">
        <v>0</v>
      </c>
      <c r="AL791" s="19">
        <v>0</v>
      </c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>
        <v>0</v>
      </c>
      <c r="BB791" s="19">
        <v>0</v>
      </c>
      <c r="BC791" s="19"/>
      <c r="BD791" s="19"/>
      <c r="BE791" s="19"/>
      <c r="BF791" s="19"/>
      <c r="BG791" s="16">
        <f t="shared" si="48"/>
        <v>0</v>
      </c>
      <c r="BH791" s="16">
        <f t="shared" si="48"/>
        <v>0</v>
      </c>
      <c r="BI791" s="138">
        <f t="shared" si="49"/>
        <v>0</v>
      </c>
      <c r="BJ791" s="138">
        <f t="shared" si="50"/>
        <v>0</v>
      </c>
      <c r="BK791" s="105">
        <f t="shared" si="51"/>
        <v>0</v>
      </c>
      <c r="BL791" s="106"/>
      <c r="BM791" s="105"/>
      <c r="BN791" s="106"/>
    </row>
    <row r="792" spans="1:66" ht="47.25" x14ac:dyDescent="0.3">
      <c r="A792" s="26">
        <v>80.478700000000003</v>
      </c>
      <c r="B792" s="107" t="s">
        <v>1795</v>
      </c>
      <c r="C792" s="19"/>
      <c r="D792" s="19"/>
      <c r="E792" s="19">
        <v>0</v>
      </c>
      <c r="F792" s="19">
        <v>0</v>
      </c>
      <c r="G792" s="19">
        <v>0</v>
      </c>
      <c r="H792" s="19">
        <v>0</v>
      </c>
      <c r="I792" s="19">
        <v>0</v>
      </c>
      <c r="J792" s="19">
        <v>0</v>
      </c>
      <c r="K792" s="19">
        <v>0</v>
      </c>
      <c r="L792" s="19">
        <v>0</v>
      </c>
      <c r="M792" s="19">
        <v>0</v>
      </c>
      <c r="N792" s="19">
        <v>0</v>
      </c>
      <c r="O792" s="19"/>
      <c r="P792" s="19"/>
      <c r="Q792" s="108">
        <v>0</v>
      </c>
      <c r="R792" s="108">
        <v>0</v>
      </c>
      <c r="S792" s="19">
        <v>0</v>
      </c>
      <c r="T792" s="19">
        <v>0</v>
      </c>
      <c r="U792" s="19"/>
      <c r="V792" s="19"/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>
        <v>0</v>
      </c>
      <c r="AE792" s="19">
        <v>0</v>
      </c>
      <c r="AF792" s="19">
        <v>0</v>
      </c>
      <c r="AG792" s="19">
        <v>0</v>
      </c>
      <c r="AH792" s="19">
        <v>0</v>
      </c>
      <c r="AI792" s="19">
        <v>0</v>
      </c>
      <c r="AJ792" s="19">
        <v>0</v>
      </c>
      <c r="AK792" s="19">
        <v>0</v>
      </c>
      <c r="AL792" s="19">
        <v>0</v>
      </c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>
        <v>0</v>
      </c>
      <c r="BB792" s="19">
        <v>0</v>
      </c>
      <c r="BC792" s="19"/>
      <c r="BD792" s="19"/>
      <c r="BE792" s="19"/>
      <c r="BF792" s="19"/>
      <c r="BG792" s="16">
        <f t="shared" si="48"/>
        <v>0</v>
      </c>
      <c r="BH792" s="16">
        <f t="shared" si="48"/>
        <v>0</v>
      </c>
      <c r="BI792" s="138">
        <f t="shared" si="49"/>
        <v>0</v>
      </c>
      <c r="BJ792" s="138">
        <f t="shared" si="50"/>
        <v>0</v>
      </c>
      <c r="BK792" s="105">
        <f t="shared" si="51"/>
        <v>0</v>
      </c>
      <c r="BL792" s="106"/>
      <c r="BM792" s="105"/>
      <c r="BN792" s="106"/>
    </row>
    <row r="793" spans="1:66" ht="47.25" x14ac:dyDescent="0.3">
      <c r="A793" s="26">
        <v>80.479699999999994</v>
      </c>
      <c r="B793" s="107" t="s">
        <v>1796</v>
      </c>
      <c r="C793" s="19"/>
      <c r="D793" s="19"/>
      <c r="E793" s="19">
        <v>0</v>
      </c>
      <c r="F793" s="19">
        <v>0</v>
      </c>
      <c r="G793" s="19">
        <v>0</v>
      </c>
      <c r="H793" s="19">
        <v>0</v>
      </c>
      <c r="I793" s="19">
        <v>0</v>
      </c>
      <c r="J793" s="19">
        <v>0</v>
      </c>
      <c r="K793" s="19">
        <v>0</v>
      </c>
      <c r="L793" s="19">
        <v>0</v>
      </c>
      <c r="M793" s="19">
        <v>0</v>
      </c>
      <c r="N793" s="19">
        <v>0</v>
      </c>
      <c r="O793" s="19"/>
      <c r="P793" s="19"/>
      <c r="Q793" s="108">
        <v>0</v>
      </c>
      <c r="R793" s="108">
        <v>0</v>
      </c>
      <c r="S793" s="19">
        <v>0</v>
      </c>
      <c r="T793" s="19">
        <v>0</v>
      </c>
      <c r="U793" s="19"/>
      <c r="V793" s="19"/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0</v>
      </c>
      <c r="AE793" s="19">
        <v>0</v>
      </c>
      <c r="AF793" s="19">
        <v>0</v>
      </c>
      <c r="AG793" s="19">
        <v>0</v>
      </c>
      <c r="AH793" s="19">
        <v>0</v>
      </c>
      <c r="AI793" s="19">
        <v>0</v>
      </c>
      <c r="AJ793" s="19">
        <v>0</v>
      </c>
      <c r="AK793" s="19">
        <v>0</v>
      </c>
      <c r="AL793" s="19">
        <v>0</v>
      </c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>
        <v>0</v>
      </c>
      <c r="BB793" s="19">
        <v>0</v>
      </c>
      <c r="BC793" s="19"/>
      <c r="BD793" s="19"/>
      <c r="BE793" s="19"/>
      <c r="BF793" s="19"/>
      <c r="BG793" s="16">
        <f t="shared" si="48"/>
        <v>0</v>
      </c>
      <c r="BH793" s="16">
        <f t="shared" si="48"/>
        <v>0</v>
      </c>
      <c r="BI793" s="138">
        <f t="shared" si="49"/>
        <v>0</v>
      </c>
      <c r="BJ793" s="138">
        <f t="shared" si="50"/>
        <v>0</v>
      </c>
      <c r="BK793" s="105">
        <f t="shared" si="51"/>
        <v>0</v>
      </c>
      <c r="BL793" s="106"/>
      <c r="BM793" s="105"/>
      <c r="BN793" s="106"/>
    </row>
    <row r="794" spans="1:66" ht="47.25" x14ac:dyDescent="0.3">
      <c r="A794" s="26">
        <v>80.480699999999999</v>
      </c>
      <c r="B794" s="107" t="s">
        <v>1797</v>
      </c>
      <c r="C794" s="19"/>
      <c r="D794" s="19"/>
      <c r="E794" s="19">
        <v>0</v>
      </c>
      <c r="F794" s="19">
        <v>0</v>
      </c>
      <c r="G794" s="19">
        <v>0</v>
      </c>
      <c r="H794" s="19">
        <v>0</v>
      </c>
      <c r="I794" s="19">
        <v>0</v>
      </c>
      <c r="J794" s="19">
        <v>0</v>
      </c>
      <c r="K794" s="19">
        <v>0</v>
      </c>
      <c r="L794" s="19">
        <v>0</v>
      </c>
      <c r="M794" s="19">
        <v>0</v>
      </c>
      <c r="N794" s="19">
        <v>0</v>
      </c>
      <c r="O794" s="19"/>
      <c r="P794" s="19"/>
      <c r="Q794" s="108">
        <v>0</v>
      </c>
      <c r="R794" s="108">
        <v>0</v>
      </c>
      <c r="S794" s="19">
        <v>0</v>
      </c>
      <c r="T794" s="19">
        <v>0</v>
      </c>
      <c r="U794" s="19"/>
      <c r="V794" s="19"/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19">
        <v>0</v>
      </c>
      <c r="AC794" s="19">
        <v>0</v>
      </c>
      <c r="AD794" s="19">
        <v>0</v>
      </c>
      <c r="AE794" s="19">
        <v>0</v>
      </c>
      <c r="AF794" s="19">
        <v>0</v>
      </c>
      <c r="AG794" s="19">
        <v>0</v>
      </c>
      <c r="AH794" s="19">
        <v>0</v>
      </c>
      <c r="AI794" s="19">
        <v>0</v>
      </c>
      <c r="AJ794" s="19">
        <v>0</v>
      </c>
      <c r="AK794" s="19">
        <v>0</v>
      </c>
      <c r="AL794" s="19">
        <v>0</v>
      </c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>
        <v>0</v>
      </c>
      <c r="BB794" s="19">
        <v>0</v>
      </c>
      <c r="BC794" s="19"/>
      <c r="BD794" s="19"/>
      <c r="BE794" s="19"/>
      <c r="BF794" s="19"/>
      <c r="BG794" s="16">
        <f t="shared" si="48"/>
        <v>0</v>
      </c>
      <c r="BH794" s="16">
        <f t="shared" si="48"/>
        <v>0</v>
      </c>
      <c r="BI794" s="138">
        <f t="shared" si="49"/>
        <v>0</v>
      </c>
      <c r="BJ794" s="138">
        <f t="shared" si="50"/>
        <v>0</v>
      </c>
      <c r="BK794" s="105">
        <f t="shared" si="51"/>
        <v>0</v>
      </c>
      <c r="BL794" s="106"/>
      <c r="BM794" s="105"/>
      <c r="BN794" s="106"/>
    </row>
    <row r="795" spans="1:66" ht="47.25" x14ac:dyDescent="0.3">
      <c r="A795" s="26">
        <v>80.481700000000004</v>
      </c>
      <c r="B795" s="107" t="s">
        <v>1798</v>
      </c>
      <c r="C795" s="19"/>
      <c r="D795" s="19"/>
      <c r="E795" s="19">
        <v>0</v>
      </c>
      <c r="F795" s="19">
        <v>0</v>
      </c>
      <c r="G795" s="19">
        <v>0</v>
      </c>
      <c r="H795" s="19">
        <v>0</v>
      </c>
      <c r="I795" s="19">
        <v>0</v>
      </c>
      <c r="J795" s="19">
        <v>0</v>
      </c>
      <c r="K795" s="19">
        <v>0</v>
      </c>
      <c r="L795" s="19">
        <v>0</v>
      </c>
      <c r="M795" s="19">
        <v>0</v>
      </c>
      <c r="N795" s="19">
        <v>0</v>
      </c>
      <c r="O795" s="19"/>
      <c r="P795" s="19"/>
      <c r="Q795" s="108">
        <v>0</v>
      </c>
      <c r="R795" s="108">
        <v>0</v>
      </c>
      <c r="S795" s="19">
        <v>0</v>
      </c>
      <c r="T795" s="19">
        <v>0</v>
      </c>
      <c r="U795" s="19"/>
      <c r="V795" s="19"/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0</v>
      </c>
      <c r="AE795" s="19">
        <v>0</v>
      </c>
      <c r="AF795" s="19">
        <v>0</v>
      </c>
      <c r="AG795" s="19">
        <v>0</v>
      </c>
      <c r="AH795" s="19">
        <v>0</v>
      </c>
      <c r="AI795" s="19">
        <v>0</v>
      </c>
      <c r="AJ795" s="19">
        <v>0</v>
      </c>
      <c r="AK795" s="19">
        <v>0</v>
      </c>
      <c r="AL795" s="19">
        <v>0</v>
      </c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>
        <v>0</v>
      </c>
      <c r="BB795" s="19">
        <v>0</v>
      </c>
      <c r="BC795" s="19"/>
      <c r="BD795" s="19"/>
      <c r="BE795" s="19"/>
      <c r="BF795" s="19"/>
      <c r="BG795" s="16">
        <f t="shared" si="48"/>
        <v>0</v>
      </c>
      <c r="BH795" s="16">
        <f t="shared" si="48"/>
        <v>0</v>
      </c>
      <c r="BI795" s="138">
        <f t="shared" si="49"/>
        <v>0</v>
      </c>
      <c r="BJ795" s="138">
        <f t="shared" si="50"/>
        <v>0</v>
      </c>
      <c r="BK795" s="105">
        <f t="shared" si="51"/>
        <v>0</v>
      </c>
      <c r="BL795" s="106"/>
      <c r="BM795" s="105"/>
      <c r="BN795" s="106"/>
    </row>
    <row r="796" spans="1:66" ht="47.25" x14ac:dyDescent="0.3">
      <c r="A796" s="26">
        <v>80.482699999999994</v>
      </c>
      <c r="B796" s="107" t="s">
        <v>1799</v>
      </c>
      <c r="C796" s="19"/>
      <c r="D796" s="19"/>
      <c r="E796" s="19">
        <v>0</v>
      </c>
      <c r="F796" s="19">
        <v>0</v>
      </c>
      <c r="G796" s="19">
        <v>0</v>
      </c>
      <c r="H796" s="19">
        <v>0</v>
      </c>
      <c r="I796" s="19">
        <v>0</v>
      </c>
      <c r="J796" s="19">
        <v>0</v>
      </c>
      <c r="K796" s="19">
        <v>0</v>
      </c>
      <c r="L796" s="19">
        <v>0</v>
      </c>
      <c r="M796" s="19">
        <v>0</v>
      </c>
      <c r="N796" s="19">
        <v>0</v>
      </c>
      <c r="O796" s="19"/>
      <c r="P796" s="19"/>
      <c r="Q796" s="108">
        <v>0</v>
      </c>
      <c r="R796" s="108">
        <v>0</v>
      </c>
      <c r="S796" s="19">
        <v>0</v>
      </c>
      <c r="T796" s="19">
        <v>0</v>
      </c>
      <c r="U796" s="19"/>
      <c r="V796" s="19"/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0</v>
      </c>
      <c r="AE796" s="19">
        <v>0</v>
      </c>
      <c r="AF796" s="19">
        <v>0</v>
      </c>
      <c r="AG796" s="19">
        <v>0</v>
      </c>
      <c r="AH796" s="19">
        <v>0</v>
      </c>
      <c r="AI796" s="19">
        <v>0</v>
      </c>
      <c r="AJ796" s="19">
        <v>0</v>
      </c>
      <c r="AK796" s="19">
        <v>0</v>
      </c>
      <c r="AL796" s="19">
        <v>0</v>
      </c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>
        <v>0</v>
      </c>
      <c r="BB796" s="19">
        <v>0</v>
      </c>
      <c r="BC796" s="19"/>
      <c r="BD796" s="19"/>
      <c r="BE796" s="19"/>
      <c r="BF796" s="19"/>
      <c r="BG796" s="16">
        <f t="shared" si="48"/>
        <v>0</v>
      </c>
      <c r="BH796" s="16">
        <f t="shared" si="48"/>
        <v>0</v>
      </c>
      <c r="BI796" s="138">
        <f t="shared" si="49"/>
        <v>0</v>
      </c>
      <c r="BJ796" s="138">
        <f t="shared" si="50"/>
        <v>0</v>
      </c>
      <c r="BK796" s="105">
        <f t="shared" si="51"/>
        <v>0</v>
      </c>
      <c r="BL796" s="106"/>
      <c r="BM796" s="105"/>
      <c r="BN796" s="106"/>
    </row>
    <row r="797" spans="1:66" ht="47.25" x14ac:dyDescent="0.3">
      <c r="A797" s="26">
        <v>80.483699999999999</v>
      </c>
      <c r="B797" s="107" t="s">
        <v>1800</v>
      </c>
      <c r="C797" s="19"/>
      <c r="D797" s="19"/>
      <c r="E797" s="19">
        <v>0</v>
      </c>
      <c r="F797" s="19">
        <v>0</v>
      </c>
      <c r="G797" s="19">
        <v>0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/>
      <c r="P797" s="19"/>
      <c r="Q797" s="108">
        <v>0</v>
      </c>
      <c r="R797" s="108">
        <v>0</v>
      </c>
      <c r="S797" s="19">
        <v>0</v>
      </c>
      <c r="T797" s="19">
        <v>0</v>
      </c>
      <c r="U797" s="19"/>
      <c r="V797" s="19"/>
      <c r="W797" s="19">
        <v>0</v>
      </c>
      <c r="X797" s="19">
        <v>0</v>
      </c>
      <c r="Y797" s="19">
        <v>0</v>
      </c>
      <c r="Z797" s="19">
        <v>0</v>
      </c>
      <c r="AA797" s="19">
        <v>0</v>
      </c>
      <c r="AB797" s="19">
        <v>0</v>
      </c>
      <c r="AC797" s="19">
        <v>0</v>
      </c>
      <c r="AD797" s="19">
        <v>0</v>
      </c>
      <c r="AE797" s="19">
        <v>0</v>
      </c>
      <c r="AF797" s="19">
        <v>0</v>
      </c>
      <c r="AG797" s="19">
        <v>0</v>
      </c>
      <c r="AH797" s="19">
        <v>0</v>
      </c>
      <c r="AI797" s="19">
        <v>0</v>
      </c>
      <c r="AJ797" s="19">
        <v>0</v>
      </c>
      <c r="AK797" s="19">
        <v>0</v>
      </c>
      <c r="AL797" s="19">
        <v>0</v>
      </c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>
        <v>0</v>
      </c>
      <c r="BB797" s="19">
        <v>0</v>
      </c>
      <c r="BC797" s="19"/>
      <c r="BD797" s="19"/>
      <c r="BE797" s="19"/>
      <c r="BF797" s="19"/>
      <c r="BG797" s="16">
        <f t="shared" si="48"/>
        <v>0</v>
      </c>
      <c r="BH797" s="16">
        <f t="shared" si="48"/>
        <v>0</v>
      </c>
      <c r="BI797" s="138">
        <f t="shared" si="49"/>
        <v>0</v>
      </c>
      <c r="BJ797" s="138">
        <f t="shared" si="50"/>
        <v>0</v>
      </c>
      <c r="BK797" s="105">
        <f t="shared" si="51"/>
        <v>0</v>
      </c>
      <c r="BL797" s="106"/>
      <c r="BM797" s="105"/>
      <c r="BN797" s="106"/>
    </row>
    <row r="798" spans="1:66" ht="47.25" x14ac:dyDescent="0.3">
      <c r="A798" s="26">
        <v>80.484700000000004</v>
      </c>
      <c r="B798" s="107" t="s">
        <v>1801</v>
      </c>
      <c r="C798" s="19"/>
      <c r="D798" s="19"/>
      <c r="E798" s="19">
        <v>0</v>
      </c>
      <c r="F798" s="19">
        <v>0</v>
      </c>
      <c r="G798" s="19">
        <v>0</v>
      </c>
      <c r="H798" s="19">
        <v>0</v>
      </c>
      <c r="I798" s="19">
        <v>0</v>
      </c>
      <c r="J798" s="19">
        <v>0</v>
      </c>
      <c r="K798" s="19">
        <v>0</v>
      </c>
      <c r="L798" s="19">
        <v>0</v>
      </c>
      <c r="M798" s="19">
        <v>0</v>
      </c>
      <c r="N798" s="19">
        <v>0</v>
      </c>
      <c r="O798" s="19"/>
      <c r="P798" s="19"/>
      <c r="Q798" s="108">
        <v>0</v>
      </c>
      <c r="R798" s="108">
        <v>0</v>
      </c>
      <c r="S798" s="19">
        <v>0</v>
      </c>
      <c r="T798" s="19">
        <v>0</v>
      </c>
      <c r="U798" s="19"/>
      <c r="V798" s="19"/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19">
        <v>0</v>
      </c>
      <c r="AC798" s="19">
        <v>0</v>
      </c>
      <c r="AD798" s="19">
        <v>0</v>
      </c>
      <c r="AE798" s="19">
        <v>0</v>
      </c>
      <c r="AF798" s="19">
        <v>0</v>
      </c>
      <c r="AG798" s="19">
        <v>0</v>
      </c>
      <c r="AH798" s="19">
        <v>0</v>
      </c>
      <c r="AI798" s="19">
        <v>0</v>
      </c>
      <c r="AJ798" s="19">
        <v>0</v>
      </c>
      <c r="AK798" s="19">
        <v>0</v>
      </c>
      <c r="AL798" s="19">
        <v>0</v>
      </c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>
        <v>0</v>
      </c>
      <c r="BB798" s="19">
        <v>0</v>
      </c>
      <c r="BC798" s="19"/>
      <c r="BD798" s="19"/>
      <c r="BE798" s="19"/>
      <c r="BF798" s="19"/>
      <c r="BG798" s="16">
        <f t="shared" si="48"/>
        <v>0</v>
      </c>
      <c r="BH798" s="16">
        <f t="shared" si="48"/>
        <v>0</v>
      </c>
      <c r="BI798" s="138">
        <f t="shared" si="49"/>
        <v>0</v>
      </c>
      <c r="BJ798" s="138">
        <f t="shared" si="50"/>
        <v>0</v>
      </c>
      <c r="BK798" s="105">
        <f t="shared" si="51"/>
        <v>0</v>
      </c>
      <c r="BL798" s="106"/>
      <c r="BM798" s="105"/>
      <c r="BN798" s="106"/>
    </row>
    <row r="799" spans="1:66" ht="47.25" x14ac:dyDescent="0.3">
      <c r="A799" s="26">
        <v>80.485699999999994</v>
      </c>
      <c r="B799" s="107" t="s">
        <v>1802</v>
      </c>
      <c r="C799" s="19"/>
      <c r="D799" s="19"/>
      <c r="E799" s="19">
        <v>0</v>
      </c>
      <c r="F799" s="19">
        <v>0</v>
      </c>
      <c r="G799" s="19">
        <v>0</v>
      </c>
      <c r="H799" s="19">
        <v>0</v>
      </c>
      <c r="I799" s="19">
        <v>0</v>
      </c>
      <c r="J799" s="19">
        <v>0</v>
      </c>
      <c r="K799" s="19">
        <v>0</v>
      </c>
      <c r="L799" s="19">
        <v>0</v>
      </c>
      <c r="M799" s="19">
        <v>0</v>
      </c>
      <c r="N799" s="19">
        <v>0</v>
      </c>
      <c r="O799" s="19"/>
      <c r="P799" s="19"/>
      <c r="Q799" s="108">
        <v>0</v>
      </c>
      <c r="R799" s="108">
        <v>0</v>
      </c>
      <c r="S799" s="19">
        <v>0</v>
      </c>
      <c r="T799" s="19">
        <v>0</v>
      </c>
      <c r="U799" s="19"/>
      <c r="V799" s="19"/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0</v>
      </c>
      <c r="AE799" s="19">
        <v>0</v>
      </c>
      <c r="AF799" s="19">
        <v>0</v>
      </c>
      <c r="AG799" s="19">
        <v>0</v>
      </c>
      <c r="AH799" s="19">
        <v>0</v>
      </c>
      <c r="AI799" s="19">
        <v>0</v>
      </c>
      <c r="AJ799" s="19">
        <v>0</v>
      </c>
      <c r="AK799" s="19">
        <v>0</v>
      </c>
      <c r="AL799" s="19">
        <v>0</v>
      </c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>
        <v>0</v>
      </c>
      <c r="BB799" s="19">
        <v>0</v>
      </c>
      <c r="BC799" s="19"/>
      <c r="BD799" s="19"/>
      <c r="BE799" s="19"/>
      <c r="BF799" s="19"/>
      <c r="BG799" s="16">
        <f t="shared" si="48"/>
        <v>0</v>
      </c>
      <c r="BH799" s="16">
        <f t="shared" si="48"/>
        <v>0</v>
      </c>
      <c r="BI799" s="138">
        <f t="shared" si="49"/>
        <v>0</v>
      </c>
      <c r="BJ799" s="138">
        <f t="shared" si="50"/>
        <v>0</v>
      </c>
      <c r="BK799" s="105">
        <f t="shared" si="51"/>
        <v>0</v>
      </c>
      <c r="BL799" s="106"/>
      <c r="BM799" s="105"/>
      <c r="BN799" s="106"/>
    </row>
    <row r="800" spans="1:66" ht="47.25" x14ac:dyDescent="0.3">
      <c r="A800" s="26">
        <v>80.486699999999999</v>
      </c>
      <c r="B800" s="107" t="s">
        <v>1803</v>
      </c>
      <c r="C800" s="19"/>
      <c r="D800" s="19"/>
      <c r="E800" s="19">
        <v>0</v>
      </c>
      <c r="F800" s="19">
        <v>0</v>
      </c>
      <c r="G800" s="19">
        <v>0</v>
      </c>
      <c r="H800" s="19">
        <v>0</v>
      </c>
      <c r="I800" s="19">
        <v>0</v>
      </c>
      <c r="J800" s="19">
        <v>0</v>
      </c>
      <c r="K800" s="19">
        <v>0</v>
      </c>
      <c r="L800" s="19">
        <v>0</v>
      </c>
      <c r="M800" s="19">
        <v>0</v>
      </c>
      <c r="N800" s="19">
        <v>0</v>
      </c>
      <c r="O800" s="19"/>
      <c r="P800" s="19"/>
      <c r="Q800" s="108">
        <v>0</v>
      </c>
      <c r="R800" s="108">
        <v>0</v>
      </c>
      <c r="S800" s="19">
        <v>0</v>
      </c>
      <c r="T800" s="19">
        <v>0</v>
      </c>
      <c r="U800" s="19"/>
      <c r="V800" s="19"/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0</v>
      </c>
      <c r="AE800" s="19">
        <v>0</v>
      </c>
      <c r="AF800" s="19">
        <v>0</v>
      </c>
      <c r="AG800" s="19">
        <v>0</v>
      </c>
      <c r="AH800" s="19">
        <v>0</v>
      </c>
      <c r="AI800" s="19">
        <v>0</v>
      </c>
      <c r="AJ800" s="19">
        <v>0</v>
      </c>
      <c r="AK800" s="19">
        <v>0</v>
      </c>
      <c r="AL800" s="19">
        <v>0</v>
      </c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>
        <v>0</v>
      </c>
      <c r="BB800" s="19">
        <v>0</v>
      </c>
      <c r="BC800" s="19"/>
      <c r="BD800" s="19"/>
      <c r="BE800" s="19"/>
      <c r="BF800" s="19"/>
      <c r="BG800" s="16">
        <f t="shared" si="48"/>
        <v>0</v>
      </c>
      <c r="BH800" s="16">
        <f t="shared" si="48"/>
        <v>0</v>
      </c>
      <c r="BI800" s="138">
        <f t="shared" si="49"/>
        <v>0</v>
      </c>
      <c r="BJ800" s="138">
        <f t="shared" si="50"/>
        <v>0</v>
      </c>
      <c r="BK800" s="105">
        <f t="shared" si="51"/>
        <v>0</v>
      </c>
      <c r="BL800" s="106"/>
      <c r="BM800" s="105"/>
      <c r="BN800" s="106"/>
    </row>
    <row r="801" spans="1:66" ht="47.25" x14ac:dyDescent="0.3">
      <c r="A801" s="26">
        <v>80.487700000000004</v>
      </c>
      <c r="B801" s="107" t="s">
        <v>1804</v>
      </c>
      <c r="C801" s="19"/>
      <c r="D801" s="19"/>
      <c r="E801" s="19">
        <v>0</v>
      </c>
      <c r="F801" s="19">
        <v>0</v>
      </c>
      <c r="G801" s="19">
        <v>0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>
        <v>0</v>
      </c>
      <c r="N801" s="19">
        <v>0</v>
      </c>
      <c r="O801" s="19"/>
      <c r="P801" s="19"/>
      <c r="Q801" s="108">
        <v>0</v>
      </c>
      <c r="R801" s="108">
        <v>0</v>
      </c>
      <c r="S801" s="19">
        <v>0</v>
      </c>
      <c r="T801" s="19">
        <v>0</v>
      </c>
      <c r="U801" s="19"/>
      <c r="V801" s="19"/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0</v>
      </c>
      <c r="AE801" s="19">
        <v>0</v>
      </c>
      <c r="AF801" s="19">
        <v>0</v>
      </c>
      <c r="AG801" s="19">
        <v>0</v>
      </c>
      <c r="AH801" s="19">
        <v>0</v>
      </c>
      <c r="AI801" s="19">
        <v>0</v>
      </c>
      <c r="AJ801" s="19">
        <v>0</v>
      </c>
      <c r="AK801" s="19">
        <v>0</v>
      </c>
      <c r="AL801" s="19">
        <v>0</v>
      </c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>
        <v>0</v>
      </c>
      <c r="BB801" s="19">
        <v>0</v>
      </c>
      <c r="BC801" s="19"/>
      <c r="BD801" s="19"/>
      <c r="BE801" s="19"/>
      <c r="BF801" s="19"/>
      <c r="BG801" s="16">
        <f t="shared" si="48"/>
        <v>0</v>
      </c>
      <c r="BH801" s="16">
        <f t="shared" si="48"/>
        <v>0</v>
      </c>
      <c r="BI801" s="138">
        <f t="shared" si="49"/>
        <v>0</v>
      </c>
      <c r="BJ801" s="138">
        <f t="shared" si="50"/>
        <v>0</v>
      </c>
      <c r="BK801" s="105">
        <f t="shared" si="51"/>
        <v>0</v>
      </c>
      <c r="BL801" s="106"/>
      <c r="BM801" s="105"/>
      <c r="BN801" s="106"/>
    </row>
    <row r="802" spans="1:66" ht="47.25" x14ac:dyDescent="0.3">
      <c r="A802" s="26">
        <v>80.488699999999994</v>
      </c>
      <c r="B802" s="107" t="s">
        <v>1805</v>
      </c>
      <c r="C802" s="19"/>
      <c r="D802" s="19"/>
      <c r="E802" s="19">
        <v>0</v>
      </c>
      <c r="F802" s="19">
        <v>0</v>
      </c>
      <c r="G802" s="19">
        <v>0</v>
      </c>
      <c r="H802" s="19">
        <v>0</v>
      </c>
      <c r="I802" s="19">
        <v>0</v>
      </c>
      <c r="J802" s="19">
        <v>0</v>
      </c>
      <c r="K802" s="19">
        <v>0</v>
      </c>
      <c r="L802" s="19">
        <v>0</v>
      </c>
      <c r="M802" s="19">
        <v>0</v>
      </c>
      <c r="N802" s="19">
        <v>0</v>
      </c>
      <c r="O802" s="19"/>
      <c r="P802" s="19"/>
      <c r="Q802" s="108">
        <v>0</v>
      </c>
      <c r="R802" s="108">
        <v>0</v>
      </c>
      <c r="S802" s="19">
        <v>0</v>
      </c>
      <c r="T802" s="19">
        <v>0</v>
      </c>
      <c r="U802" s="19"/>
      <c r="V802" s="19"/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19">
        <v>0</v>
      </c>
      <c r="AC802" s="19">
        <v>0</v>
      </c>
      <c r="AD802" s="19">
        <v>0</v>
      </c>
      <c r="AE802" s="19">
        <v>0</v>
      </c>
      <c r="AF802" s="19">
        <v>0</v>
      </c>
      <c r="AG802" s="19">
        <v>0</v>
      </c>
      <c r="AH802" s="19">
        <v>0</v>
      </c>
      <c r="AI802" s="19">
        <v>0</v>
      </c>
      <c r="AJ802" s="19">
        <v>0</v>
      </c>
      <c r="AK802" s="19">
        <v>0</v>
      </c>
      <c r="AL802" s="19">
        <v>0</v>
      </c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>
        <v>0</v>
      </c>
      <c r="BB802" s="19">
        <v>0</v>
      </c>
      <c r="BC802" s="19"/>
      <c r="BD802" s="19"/>
      <c r="BE802" s="19"/>
      <c r="BF802" s="19"/>
      <c r="BG802" s="16">
        <f t="shared" si="48"/>
        <v>0</v>
      </c>
      <c r="BH802" s="16">
        <f t="shared" si="48"/>
        <v>0</v>
      </c>
      <c r="BI802" s="138">
        <f t="shared" si="49"/>
        <v>0</v>
      </c>
      <c r="BJ802" s="138">
        <f t="shared" si="50"/>
        <v>0</v>
      </c>
      <c r="BK802" s="105">
        <f t="shared" si="51"/>
        <v>0</v>
      </c>
      <c r="BL802" s="106"/>
      <c r="BM802" s="105"/>
      <c r="BN802" s="106"/>
    </row>
    <row r="803" spans="1:66" ht="47.25" x14ac:dyDescent="0.3">
      <c r="A803" s="26">
        <v>80.489699999999999</v>
      </c>
      <c r="B803" s="107" t="s">
        <v>1806</v>
      </c>
      <c r="C803" s="19"/>
      <c r="D803" s="19"/>
      <c r="E803" s="19">
        <v>0</v>
      </c>
      <c r="F803" s="19">
        <v>0</v>
      </c>
      <c r="G803" s="19">
        <v>0</v>
      </c>
      <c r="H803" s="19">
        <v>0</v>
      </c>
      <c r="I803" s="19">
        <v>0</v>
      </c>
      <c r="J803" s="19">
        <v>0</v>
      </c>
      <c r="K803" s="19">
        <v>0</v>
      </c>
      <c r="L803" s="19">
        <v>0</v>
      </c>
      <c r="M803" s="19">
        <v>0</v>
      </c>
      <c r="N803" s="19">
        <v>0</v>
      </c>
      <c r="O803" s="19"/>
      <c r="P803" s="19"/>
      <c r="Q803" s="108">
        <v>0</v>
      </c>
      <c r="R803" s="108">
        <v>0</v>
      </c>
      <c r="S803" s="19">
        <v>0</v>
      </c>
      <c r="T803" s="19">
        <v>0</v>
      </c>
      <c r="U803" s="19"/>
      <c r="V803" s="19"/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0</v>
      </c>
      <c r="AE803" s="19">
        <v>0</v>
      </c>
      <c r="AF803" s="19">
        <v>0</v>
      </c>
      <c r="AG803" s="19">
        <v>0</v>
      </c>
      <c r="AH803" s="19">
        <v>0</v>
      </c>
      <c r="AI803" s="19">
        <v>0</v>
      </c>
      <c r="AJ803" s="19">
        <v>0</v>
      </c>
      <c r="AK803" s="19">
        <v>0</v>
      </c>
      <c r="AL803" s="19">
        <v>0</v>
      </c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>
        <v>0</v>
      </c>
      <c r="BB803" s="19">
        <v>0</v>
      </c>
      <c r="BC803" s="19"/>
      <c r="BD803" s="19"/>
      <c r="BE803" s="19"/>
      <c r="BF803" s="19"/>
      <c r="BG803" s="16">
        <f t="shared" si="48"/>
        <v>0</v>
      </c>
      <c r="BH803" s="16">
        <f t="shared" si="48"/>
        <v>0</v>
      </c>
      <c r="BI803" s="138">
        <f t="shared" si="49"/>
        <v>0</v>
      </c>
      <c r="BJ803" s="138">
        <f t="shared" si="50"/>
        <v>0</v>
      </c>
      <c r="BK803" s="105">
        <f t="shared" si="51"/>
        <v>0</v>
      </c>
      <c r="BL803" s="106"/>
      <c r="BM803" s="105"/>
      <c r="BN803" s="106"/>
    </row>
    <row r="804" spans="1:66" ht="47.25" x14ac:dyDescent="0.3">
      <c r="A804" s="26">
        <v>80.490700000000004</v>
      </c>
      <c r="B804" s="107" t="s">
        <v>1807</v>
      </c>
      <c r="C804" s="19"/>
      <c r="D804" s="19"/>
      <c r="E804" s="19">
        <v>0</v>
      </c>
      <c r="F804" s="19">
        <v>0</v>
      </c>
      <c r="G804" s="19">
        <v>0</v>
      </c>
      <c r="H804" s="19">
        <v>0</v>
      </c>
      <c r="I804" s="19">
        <v>0</v>
      </c>
      <c r="J804" s="19">
        <v>0</v>
      </c>
      <c r="K804" s="19">
        <v>0</v>
      </c>
      <c r="L804" s="19">
        <v>0</v>
      </c>
      <c r="M804" s="19">
        <v>0</v>
      </c>
      <c r="N804" s="19">
        <v>0</v>
      </c>
      <c r="O804" s="19"/>
      <c r="P804" s="19"/>
      <c r="Q804" s="108">
        <v>0</v>
      </c>
      <c r="R804" s="108">
        <v>0</v>
      </c>
      <c r="S804" s="19">
        <v>0</v>
      </c>
      <c r="T804" s="19">
        <v>0</v>
      </c>
      <c r="U804" s="19"/>
      <c r="V804" s="19"/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0</v>
      </c>
      <c r="AE804" s="19">
        <v>0</v>
      </c>
      <c r="AF804" s="19">
        <v>0</v>
      </c>
      <c r="AG804" s="19">
        <v>0</v>
      </c>
      <c r="AH804" s="19">
        <v>0</v>
      </c>
      <c r="AI804" s="19">
        <v>0</v>
      </c>
      <c r="AJ804" s="19">
        <v>0</v>
      </c>
      <c r="AK804" s="19">
        <v>0</v>
      </c>
      <c r="AL804" s="19">
        <v>0</v>
      </c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>
        <v>0</v>
      </c>
      <c r="BB804" s="19">
        <v>0</v>
      </c>
      <c r="BC804" s="19"/>
      <c r="BD804" s="19"/>
      <c r="BE804" s="19"/>
      <c r="BF804" s="19"/>
      <c r="BG804" s="16">
        <f t="shared" si="48"/>
        <v>0</v>
      </c>
      <c r="BH804" s="16">
        <f t="shared" si="48"/>
        <v>0</v>
      </c>
      <c r="BI804" s="138">
        <f t="shared" si="49"/>
        <v>0</v>
      </c>
      <c r="BJ804" s="138">
        <f t="shared" si="50"/>
        <v>0</v>
      </c>
      <c r="BK804" s="105">
        <f t="shared" si="51"/>
        <v>0</v>
      </c>
      <c r="BL804" s="106"/>
      <c r="BM804" s="105"/>
      <c r="BN804" s="106"/>
    </row>
    <row r="805" spans="1:66" ht="47.25" x14ac:dyDescent="0.3">
      <c r="A805" s="26">
        <v>80.491699999999994</v>
      </c>
      <c r="B805" s="107" t="s">
        <v>1808</v>
      </c>
      <c r="C805" s="19"/>
      <c r="D805" s="19"/>
      <c r="E805" s="19">
        <v>0</v>
      </c>
      <c r="F805" s="19">
        <v>0</v>
      </c>
      <c r="G805" s="19">
        <v>0</v>
      </c>
      <c r="H805" s="19">
        <v>0</v>
      </c>
      <c r="I805" s="19">
        <v>0</v>
      </c>
      <c r="J805" s="19">
        <v>0</v>
      </c>
      <c r="K805" s="19">
        <v>0</v>
      </c>
      <c r="L805" s="19">
        <v>0</v>
      </c>
      <c r="M805" s="19">
        <v>0</v>
      </c>
      <c r="N805" s="19">
        <v>0</v>
      </c>
      <c r="O805" s="19"/>
      <c r="P805" s="19"/>
      <c r="Q805" s="108">
        <v>0</v>
      </c>
      <c r="R805" s="108">
        <v>0</v>
      </c>
      <c r="S805" s="19">
        <v>0</v>
      </c>
      <c r="T805" s="19">
        <v>0</v>
      </c>
      <c r="U805" s="19"/>
      <c r="V805" s="19"/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19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19">
        <v>0</v>
      </c>
      <c r="AK805" s="19">
        <v>0</v>
      </c>
      <c r="AL805" s="19">
        <v>0</v>
      </c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>
        <v>0</v>
      </c>
      <c r="BB805" s="19">
        <v>0</v>
      </c>
      <c r="BC805" s="19"/>
      <c r="BD805" s="19"/>
      <c r="BE805" s="19"/>
      <c r="BF805" s="19"/>
      <c r="BG805" s="16">
        <f t="shared" si="48"/>
        <v>0</v>
      </c>
      <c r="BH805" s="16">
        <f t="shared" si="48"/>
        <v>0</v>
      </c>
      <c r="BI805" s="138">
        <f t="shared" si="49"/>
        <v>0</v>
      </c>
      <c r="BJ805" s="138">
        <f t="shared" si="50"/>
        <v>0</v>
      </c>
      <c r="BK805" s="105">
        <f t="shared" si="51"/>
        <v>0</v>
      </c>
      <c r="BL805" s="106"/>
      <c r="BM805" s="105"/>
      <c r="BN805" s="106"/>
    </row>
    <row r="806" spans="1:66" ht="47.25" x14ac:dyDescent="0.3">
      <c r="A806" s="26">
        <v>80.492699999999999</v>
      </c>
      <c r="B806" s="107" t="s">
        <v>1809</v>
      </c>
      <c r="C806" s="19"/>
      <c r="D806" s="19"/>
      <c r="E806" s="19">
        <v>0</v>
      </c>
      <c r="F806" s="19">
        <v>0</v>
      </c>
      <c r="G806" s="19">
        <v>0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0</v>
      </c>
      <c r="O806" s="19"/>
      <c r="P806" s="19"/>
      <c r="Q806" s="108">
        <v>0</v>
      </c>
      <c r="R806" s="108">
        <v>0</v>
      </c>
      <c r="S806" s="19">
        <v>0</v>
      </c>
      <c r="T806" s="19">
        <v>0</v>
      </c>
      <c r="U806" s="19"/>
      <c r="V806" s="19"/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9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19">
        <v>0</v>
      </c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>
        <v>0</v>
      </c>
      <c r="BB806" s="19">
        <v>0</v>
      </c>
      <c r="BC806" s="19"/>
      <c r="BD806" s="19"/>
      <c r="BE806" s="19"/>
      <c r="BF806" s="19"/>
      <c r="BG806" s="16">
        <f t="shared" si="48"/>
        <v>0</v>
      </c>
      <c r="BH806" s="16">
        <f t="shared" si="48"/>
        <v>0</v>
      </c>
      <c r="BI806" s="138">
        <f t="shared" si="49"/>
        <v>0</v>
      </c>
      <c r="BJ806" s="138">
        <f t="shared" si="50"/>
        <v>0</v>
      </c>
      <c r="BK806" s="105">
        <f t="shared" si="51"/>
        <v>0</v>
      </c>
      <c r="BL806" s="106"/>
      <c r="BM806" s="105"/>
      <c r="BN806" s="106"/>
    </row>
    <row r="807" spans="1:66" ht="47.25" x14ac:dyDescent="0.3">
      <c r="A807" s="26">
        <v>80.493700000000004</v>
      </c>
      <c r="B807" s="107" t="s">
        <v>1810</v>
      </c>
      <c r="C807" s="19"/>
      <c r="D807" s="19"/>
      <c r="E807" s="19">
        <v>0</v>
      </c>
      <c r="F807" s="19">
        <v>0</v>
      </c>
      <c r="G807" s="19">
        <v>0</v>
      </c>
      <c r="H807" s="19">
        <v>0</v>
      </c>
      <c r="I807" s="19">
        <v>0</v>
      </c>
      <c r="J807" s="19">
        <v>0</v>
      </c>
      <c r="K807" s="19">
        <v>0</v>
      </c>
      <c r="L807" s="19">
        <v>0</v>
      </c>
      <c r="M807" s="19">
        <v>0</v>
      </c>
      <c r="N807" s="19">
        <v>0</v>
      </c>
      <c r="O807" s="19"/>
      <c r="P807" s="19"/>
      <c r="Q807" s="108">
        <v>0</v>
      </c>
      <c r="R807" s="108">
        <v>0</v>
      </c>
      <c r="S807" s="19">
        <v>0</v>
      </c>
      <c r="T807" s="19">
        <v>0</v>
      </c>
      <c r="U807" s="19"/>
      <c r="V807" s="19"/>
      <c r="W807" s="19">
        <v>0</v>
      </c>
      <c r="X807" s="19">
        <v>0</v>
      </c>
      <c r="Y807" s="19"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0</v>
      </c>
      <c r="AE807" s="19">
        <v>0</v>
      </c>
      <c r="AF807" s="19">
        <v>0</v>
      </c>
      <c r="AG807" s="19">
        <v>0</v>
      </c>
      <c r="AH807" s="19">
        <v>0</v>
      </c>
      <c r="AI807" s="19">
        <v>0</v>
      </c>
      <c r="AJ807" s="19">
        <v>0</v>
      </c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>
        <v>0</v>
      </c>
      <c r="BB807" s="19">
        <v>0</v>
      </c>
      <c r="BC807" s="19"/>
      <c r="BD807" s="19"/>
      <c r="BE807" s="19"/>
      <c r="BF807" s="19"/>
      <c r="BG807" s="16">
        <f t="shared" si="48"/>
        <v>0</v>
      </c>
      <c r="BH807" s="16">
        <f t="shared" si="48"/>
        <v>0</v>
      </c>
      <c r="BI807" s="138">
        <f t="shared" si="49"/>
        <v>0</v>
      </c>
      <c r="BJ807" s="138">
        <f t="shared" si="50"/>
        <v>0</v>
      </c>
      <c r="BK807" s="105">
        <f t="shared" si="51"/>
        <v>0</v>
      </c>
      <c r="BL807" s="106"/>
      <c r="BM807" s="105"/>
      <c r="BN807" s="106"/>
    </row>
    <row r="808" spans="1:66" ht="47.25" x14ac:dyDescent="0.3">
      <c r="A808" s="26">
        <v>80.494699999999995</v>
      </c>
      <c r="B808" s="107" t="s">
        <v>1811</v>
      </c>
      <c r="C808" s="19"/>
      <c r="D808" s="19"/>
      <c r="E808" s="19">
        <v>0</v>
      </c>
      <c r="F808" s="19">
        <v>0</v>
      </c>
      <c r="G808" s="19">
        <v>0</v>
      </c>
      <c r="H808" s="19">
        <v>0</v>
      </c>
      <c r="I808" s="19">
        <v>0</v>
      </c>
      <c r="J808" s="19">
        <v>0</v>
      </c>
      <c r="K808" s="19">
        <v>0</v>
      </c>
      <c r="L808" s="19">
        <v>0</v>
      </c>
      <c r="M808" s="19">
        <v>0</v>
      </c>
      <c r="N808" s="19">
        <v>0</v>
      </c>
      <c r="O808" s="19"/>
      <c r="P808" s="19"/>
      <c r="Q808" s="108">
        <v>0</v>
      </c>
      <c r="R808" s="108">
        <v>0</v>
      </c>
      <c r="S808" s="19">
        <v>0</v>
      </c>
      <c r="T808" s="19">
        <v>0</v>
      </c>
      <c r="U808" s="19"/>
      <c r="V808" s="19"/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0</v>
      </c>
      <c r="AE808" s="19">
        <v>0</v>
      </c>
      <c r="AF808" s="19">
        <v>0</v>
      </c>
      <c r="AG808" s="19">
        <v>0</v>
      </c>
      <c r="AH808" s="19">
        <v>0</v>
      </c>
      <c r="AI808" s="19">
        <v>0</v>
      </c>
      <c r="AJ808" s="19">
        <v>0</v>
      </c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>
        <v>0</v>
      </c>
      <c r="BB808" s="19">
        <v>0</v>
      </c>
      <c r="BC808" s="19"/>
      <c r="BD808" s="19"/>
      <c r="BE808" s="19"/>
      <c r="BF808" s="19"/>
      <c r="BG808" s="16">
        <f t="shared" si="48"/>
        <v>0</v>
      </c>
      <c r="BH808" s="16">
        <f t="shared" si="48"/>
        <v>0</v>
      </c>
      <c r="BI808" s="138">
        <f t="shared" si="49"/>
        <v>0</v>
      </c>
      <c r="BJ808" s="138">
        <f t="shared" si="50"/>
        <v>0</v>
      </c>
      <c r="BK808" s="105">
        <f t="shared" si="51"/>
        <v>0</v>
      </c>
      <c r="BL808" s="106"/>
      <c r="BM808" s="105"/>
      <c r="BN808" s="106"/>
    </row>
    <row r="809" spans="1:66" ht="47.25" x14ac:dyDescent="0.3">
      <c r="A809" s="26">
        <v>80.495699999999999</v>
      </c>
      <c r="B809" s="107" t="s">
        <v>1812</v>
      </c>
      <c r="C809" s="19"/>
      <c r="D809" s="19"/>
      <c r="E809" s="19">
        <v>0</v>
      </c>
      <c r="F809" s="19">
        <v>0</v>
      </c>
      <c r="G809" s="19">
        <v>0</v>
      </c>
      <c r="H809" s="19">
        <v>0</v>
      </c>
      <c r="I809" s="19">
        <v>0</v>
      </c>
      <c r="J809" s="19">
        <v>0</v>
      </c>
      <c r="K809" s="19">
        <v>0</v>
      </c>
      <c r="L809" s="19">
        <v>0</v>
      </c>
      <c r="M809" s="19">
        <v>0</v>
      </c>
      <c r="N809" s="19">
        <v>0</v>
      </c>
      <c r="O809" s="19"/>
      <c r="P809" s="19"/>
      <c r="Q809" s="108">
        <v>0</v>
      </c>
      <c r="R809" s="108">
        <v>0</v>
      </c>
      <c r="S809" s="19">
        <v>0</v>
      </c>
      <c r="T809" s="19">
        <v>0</v>
      </c>
      <c r="U809" s="19"/>
      <c r="V809" s="19"/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9">
        <v>0</v>
      </c>
      <c r="AC809" s="19">
        <v>0</v>
      </c>
      <c r="AD809" s="19">
        <v>0</v>
      </c>
      <c r="AE809" s="19">
        <v>0</v>
      </c>
      <c r="AF809" s="19">
        <v>0</v>
      </c>
      <c r="AG809" s="19">
        <v>0</v>
      </c>
      <c r="AH809" s="19">
        <v>0</v>
      </c>
      <c r="AI809" s="19">
        <v>0</v>
      </c>
      <c r="AJ809" s="19">
        <v>0</v>
      </c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>
        <v>0</v>
      </c>
      <c r="BB809" s="19">
        <v>0</v>
      </c>
      <c r="BC809" s="19"/>
      <c r="BD809" s="19"/>
      <c r="BE809" s="19"/>
      <c r="BF809" s="19"/>
      <c r="BG809" s="16">
        <f t="shared" si="48"/>
        <v>0</v>
      </c>
      <c r="BH809" s="16">
        <f t="shared" si="48"/>
        <v>0</v>
      </c>
      <c r="BI809" s="138">
        <f t="shared" si="49"/>
        <v>0</v>
      </c>
      <c r="BJ809" s="138">
        <f t="shared" si="50"/>
        <v>0</v>
      </c>
      <c r="BK809" s="105">
        <f t="shared" si="51"/>
        <v>0</v>
      </c>
      <c r="BL809" s="106"/>
      <c r="BM809" s="105"/>
      <c r="BN809" s="106"/>
    </row>
    <row r="810" spans="1:66" ht="31.5" x14ac:dyDescent="0.3">
      <c r="A810" s="26">
        <v>80.496700000000004</v>
      </c>
      <c r="B810" s="107" t="s">
        <v>1332</v>
      </c>
      <c r="C810" s="19"/>
      <c r="D810" s="19"/>
      <c r="E810" s="19">
        <v>0</v>
      </c>
      <c r="F810" s="19">
        <v>0</v>
      </c>
      <c r="G810" s="19">
        <v>0</v>
      </c>
      <c r="H810" s="19">
        <v>0</v>
      </c>
      <c r="I810" s="19">
        <v>0</v>
      </c>
      <c r="J810" s="19">
        <v>0</v>
      </c>
      <c r="K810" s="19">
        <v>0</v>
      </c>
      <c r="L810" s="19">
        <v>0</v>
      </c>
      <c r="M810" s="19" t="s">
        <v>73</v>
      </c>
      <c r="N810" s="19" t="s">
        <v>73</v>
      </c>
      <c r="O810" s="19"/>
      <c r="P810" s="19"/>
      <c r="Q810" s="108">
        <v>0</v>
      </c>
      <c r="R810" s="108">
        <v>0</v>
      </c>
      <c r="S810" s="19">
        <v>0</v>
      </c>
      <c r="T810" s="19">
        <v>0</v>
      </c>
      <c r="U810" s="19"/>
      <c r="V810" s="19"/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0</v>
      </c>
      <c r="AE810" s="19">
        <v>0</v>
      </c>
      <c r="AF810" s="19">
        <v>0</v>
      </c>
      <c r="AG810" s="19">
        <v>0</v>
      </c>
      <c r="AH810" s="19">
        <v>0</v>
      </c>
      <c r="AI810" s="19">
        <v>0</v>
      </c>
      <c r="AJ810" s="19">
        <v>0</v>
      </c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>
        <v>0</v>
      </c>
      <c r="BB810" s="19">
        <v>0</v>
      </c>
      <c r="BC810" s="19"/>
      <c r="BD810" s="19"/>
      <c r="BE810" s="19"/>
      <c r="BF810" s="19"/>
      <c r="BG810" s="16">
        <f t="shared" si="48"/>
        <v>0</v>
      </c>
      <c r="BH810" s="16">
        <f t="shared" si="48"/>
        <v>0</v>
      </c>
      <c r="BI810" s="138">
        <f t="shared" si="49"/>
        <v>0</v>
      </c>
      <c r="BJ810" s="138">
        <f t="shared" si="50"/>
        <v>0</v>
      </c>
      <c r="BK810" s="105">
        <f t="shared" si="51"/>
        <v>0</v>
      </c>
      <c r="BL810" s="106"/>
      <c r="BM810" s="105"/>
      <c r="BN810" s="106"/>
    </row>
    <row r="811" spans="1:66" ht="31.5" x14ac:dyDescent="0.3">
      <c r="A811" s="26">
        <v>80.497699999999995</v>
      </c>
      <c r="B811" s="107" t="s">
        <v>814</v>
      </c>
      <c r="C811" s="19"/>
      <c r="D811" s="19"/>
      <c r="E811" s="19">
        <v>0</v>
      </c>
      <c r="F811" s="19">
        <v>0</v>
      </c>
      <c r="G811" s="19">
        <v>0</v>
      </c>
      <c r="H811" s="19">
        <v>0</v>
      </c>
      <c r="I811" s="19">
        <v>0</v>
      </c>
      <c r="J811" s="19">
        <v>0</v>
      </c>
      <c r="K811" s="19">
        <v>0</v>
      </c>
      <c r="L811" s="19">
        <v>0</v>
      </c>
      <c r="M811" s="19" t="s">
        <v>73</v>
      </c>
      <c r="N811" s="19" t="s">
        <v>73</v>
      </c>
      <c r="O811" s="19"/>
      <c r="P811" s="19"/>
      <c r="Q811" s="108">
        <v>0</v>
      </c>
      <c r="R811" s="108">
        <v>0</v>
      </c>
      <c r="S811" s="19">
        <v>0</v>
      </c>
      <c r="T811" s="19">
        <v>0</v>
      </c>
      <c r="U811" s="19"/>
      <c r="V811" s="19"/>
      <c r="W811" s="19">
        <v>0</v>
      </c>
      <c r="X811" s="19">
        <v>0</v>
      </c>
      <c r="Y811" s="19">
        <v>0</v>
      </c>
      <c r="Z811" s="19">
        <v>0</v>
      </c>
      <c r="AA811" s="19">
        <v>0</v>
      </c>
      <c r="AB811" s="19">
        <v>0</v>
      </c>
      <c r="AC811" s="19">
        <v>0</v>
      </c>
      <c r="AD811" s="19">
        <v>0</v>
      </c>
      <c r="AE811" s="19">
        <v>0</v>
      </c>
      <c r="AF811" s="19">
        <v>0</v>
      </c>
      <c r="AG811" s="19">
        <v>0</v>
      </c>
      <c r="AH811" s="19">
        <v>0</v>
      </c>
      <c r="AI811" s="19">
        <v>0</v>
      </c>
      <c r="AJ811" s="19">
        <v>0</v>
      </c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>
        <v>0</v>
      </c>
      <c r="BB811" s="19">
        <v>0</v>
      </c>
      <c r="BC811" s="19"/>
      <c r="BD811" s="19"/>
      <c r="BE811" s="19"/>
      <c r="BF811" s="19"/>
      <c r="BG811" s="16">
        <f t="shared" si="48"/>
        <v>0</v>
      </c>
      <c r="BH811" s="16">
        <f t="shared" si="48"/>
        <v>0</v>
      </c>
      <c r="BI811" s="138">
        <f t="shared" si="49"/>
        <v>0</v>
      </c>
      <c r="BJ811" s="138">
        <f t="shared" si="50"/>
        <v>0</v>
      </c>
      <c r="BK811" s="105">
        <f t="shared" si="51"/>
        <v>0</v>
      </c>
      <c r="BL811" s="106"/>
      <c r="BM811" s="105"/>
      <c r="BN811" s="106"/>
    </row>
    <row r="812" spans="1:66" ht="47.25" x14ac:dyDescent="0.3">
      <c r="A812" s="26">
        <v>80.498699999999999</v>
      </c>
      <c r="B812" s="107" t="s">
        <v>815</v>
      </c>
      <c r="C812" s="19"/>
      <c r="D812" s="19"/>
      <c r="E812" s="19">
        <v>0</v>
      </c>
      <c r="F812" s="19">
        <v>0</v>
      </c>
      <c r="G812" s="19">
        <v>0</v>
      </c>
      <c r="H812" s="19">
        <v>0</v>
      </c>
      <c r="I812" s="19">
        <v>0</v>
      </c>
      <c r="J812" s="19">
        <v>0</v>
      </c>
      <c r="K812" s="19">
        <v>0</v>
      </c>
      <c r="L812" s="19">
        <v>0</v>
      </c>
      <c r="M812" s="19" t="s">
        <v>73</v>
      </c>
      <c r="N812" s="19" t="s">
        <v>73</v>
      </c>
      <c r="O812" s="19"/>
      <c r="P812" s="19"/>
      <c r="Q812" s="108">
        <v>0</v>
      </c>
      <c r="R812" s="108">
        <v>0</v>
      </c>
      <c r="S812" s="19">
        <v>0</v>
      </c>
      <c r="T812" s="19">
        <v>0</v>
      </c>
      <c r="U812" s="19"/>
      <c r="V812" s="19"/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9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0</v>
      </c>
      <c r="AH812" s="19">
        <v>0</v>
      </c>
      <c r="AI812" s="19">
        <v>0</v>
      </c>
      <c r="AJ812" s="19">
        <v>0</v>
      </c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>
        <v>0</v>
      </c>
      <c r="BB812" s="19">
        <v>0</v>
      </c>
      <c r="BC812" s="19"/>
      <c r="BD812" s="19"/>
      <c r="BE812" s="19"/>
      <c r="BF812" s="19"/>
      <c r="BG812" s="16">
        <f t="shared" si="48"/>
        <v>0</v>
      </c>
      <c r="BH812" s="16">
        <f t="shared" si="48"/>
        <v>0</v>
      </c>
      <c r="BI812" s="138">
        <f t="shared" si="49"/>
        <v>0</v>
      </c>
      <c r="BJ812" s="138">
        <f t="shared" si="50"/>
        <v>0</v>
      </c>
      <c r="BK812" s="105">
        <f t="shared" si="51"/>
        <v>0</v>
      </c>
      <c r="BL812" s="106"/>
      <c r="BM812" s="105"/>
      <c r="BN812" s="106"/>
    </row>
    <row r="813" spans="1:66" ht="47.25" x14ac:dyDescent="0.3">
      <c r="A813" s="26">
        <v>80.499700000000004</v>
      </c>
      <c r="B813" s="107" t="s">
        <v>816</v>
      </c>
      <c r="C813" s="19"/>
      <c r="D813" s="19"/>
      <c r="E813" s="19">
        <v>0</v>
      </c>
      <c r="F813" s="19">
        <v>0</v>
      </c>
      <c r="G813" s="19">
        <v>0</v>
      </c>
      <c r="H813" s="19">
        <v>0</v>
      </c>
      <c r="I813" s="19">
        <v>0</v>
      </c>
      <c r="J813" s="19">
        <v>0</v>
      </c>
      <c r="K813" s="19">
        <v>0</v>
      </c>
      <c r="L813" s="19">
        <v>0</v>
      </c>
      <c r="M813" s="19" t="s">
        <v>73</v>
      </c>
      <c r="N813" s="19" t="s">
        <v>73</v>
      </c>
      <c r="O813" s="19"/>
      <c r="P813" s="19"/>
      <c r="Q813" s="108">
        <v>0</v>
      </c>
      <c r="R813" s="108">
        <v>0</v>
      </c>
      <c r="S813" s="19">
        <v>0</v>
      </c>
      <c r="T813" s="19">
        <v>0</v>
      </c>
      <c r="U813" s="19"/>
      <c r="V813" s="19"/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9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0</v>
      </c>
      <c r="AH813" s="19">
        <v>0</v>
      </c>
      <c r="AI813" s="19">
        <v>0</v>
      </c>
      <c r="AJ813" s="19">
        <v>0</v>
      </c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>
        <v>0</v>
      </c>
      <c r="BB813" s="19">
        <v>0</v>
      </c>
      <c r="BC813" s="19"/>
      <c r="BD813" s="19"/>
      <c r="BE813" s="19"/>
      <c r="BF813" s="19"/>
      <c r="BG813" s="16">
        <f t="shared" si="48"/>
        <v>0</v>
      </c>
      <c r="BH813" s="16">
        <f t="shared" si="48"/>
        <v>0</v>
      </c>
      <c r="BI813" s="138">
        <f t="shared" si="49"/>
        <v>0</v>
      </c>
      <c r="BJ813" s="138">
        <f t="shared" si="50"/>
        <v>0</v>
      </c>
      <c r="BK813" s="105">
        <f t="shared" si="51"/>
        <v>0</v>
      </c>
      <c r="BL813" s="106"/>
      <c r="BM813" s="105"/>
      <c r="BN813" s="106"/>
    </row>
    <row r="814" spans="1:66" ht="47.25" x14ac:dyDescent="0.3">
      <c r="A814" s="26">
        <v>80.500699999999995</v>
      </c>
      <c r="B814" s="107" t="s">
        <v>1813</v>
      </c>
      <c r="C814" s="19"/>
      <c r="D814" s="19"/>
      <c r="E814" s="19">
        <v>0</v>
      </c>
      <c r="F814" s="19">
        <v>0</v>
      </c>
      <c r="G814" s="19">
        <v>0</v>
      </c>
      <c r="H814" s="19">
        <v>0</v>
      </c>
      <c r="I814" s="19">
        <v>0</v>
      </c>
      <c r="J814" s="19">
        <v>0</v>
      </c>
      <c r="K814" s="19">
        <v>0</v>
      </c>
      <c r="L814" s="19">
        <v>0</v>
      </c>
      <c r="M814" s="19">
        <v>0</v>
      </c>
      <c r="N814" s="19">
        <v>0</v>
      </c>
      <c r="O814" s="19"/>
      <c r="P814" s="19"/>
      <c r="Q814" s="108">
        <v>0</v>
      </c>
      <c r="R814" s="108">
        <v>0</v>
      </c>
      <c r="S814" s="19">
        <v>0</v>
      </c>
      <c r="T814" s="19">
        <v>0</v>
      </c>
      <c r="U814" s="19"/>
      <c r="V814" s="19"/>
      <c r="W814" s="19">
        <v>0</v>
      </c>
      <c r="X814" s="19">
        <v>0</v>
      </c>
      <c r="Y814" s="19">
        <v>0</v>
      </c>
      <c r="Z814" s="19">
        <v>0</v>
      </c>
      <c r="AA814" s="19">
        <v>0</v>
      </c>
      <c r="AB814" s="19">
        <v>0</v>
      </c>
      <c r="AC814" s="19">
        <v>0</v>
      </c>
      <c r="AD814" s="19">
        <v>0</v>
      </c>
      <c r="AE814" s="19">
        <v>0</v>
      </c>
      <c r="AF814" s="19">
        <v>0</v>
      </c>
      <c r="AG814" s="19">
        <v>0</v>
      </c>
      <c r="AH814" s="19">
        <v>0</v>
      </c>
      <c r="AI814" s="19">
        <v>0</v>
      </c>
      <c r="AJ814" s="19">
        <v>0</v>
      </c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>
        <v>0</v>
      </c>
      <c r="BB814" s="19">
        <v>0</v>
      </c>
      <c r="BC814" s="19"/>
      <c r="BD814" s="19"/>
      <c r="BE814" s="19"/>
      <c r="BF814" s="19"/>
      <c r="BG814" s="16">
        <f t="shared" si="48"/>
        <v>0</v>
      </c>
      <c r="BH814" s="16">
        <f t="shared" si="48"/>
        <v>0</v>
      </c>
      <c r="BI814" s="138">
        <f t="shared" si="49"/>
        <v>0</v>
      </c>
      <c r="BJ814" s="138">
        <f t="shared" si="50"/>
        <v>0</v>
      </c>
      <c r="BK814" s="105">
        <f t="shared" si="51"/>
        <v>0</v>
      </c>
      <c r="BL814" s="106"/>
      <c r="BM814" s="105"/>
      <c r="BN814" s="106"/>
    </row>
    <row r="815" spans="1:66" ht="47.25" x14ac:dyDescent="0.3">
      <c r="A815" s="26">
        <v>80.5017</v>
      </c>
      <c r="B815" s="107" t="s">
        <v>818</v>
      </c>
      <c r="C815" s="19"/>
      <c r="D815" s="19"/>
      <c r="E815" s="19">
        <v>0</v>
      </c>
      <c r="F815" s="19">
        <v>0</v>
      </c>
      <c r="G815" s="19">
        <v>0</v>
      </c>
      <c r="H815" s="19">
        <v>0</v>
      </c>
      <c r="I815" s="19">
        <v>0</v>
      </c>
      <c r="J815" s="19">
        <v>0</v>
      </c>
      <c r="K815" s="19">
        <v>0</v>
      </c>
      <c r="L815" s="19">
        <v>0</v>
      </c>
      <c r="M815" s="19" t="s">
        <v>73</v>
      </c>
      <c r="N815" s="19" t="s">
        <v>73</v>
      </c>
      <c r="O815" s="19"/>
      <c r="P815" s="19"/>
      <c r="Q815" s="108">
        <v>0</v>
      </c>
      <c r="R815" s="108">
        <v>0</v>
      </c>
      <c r="S815" s="19">
        <v>0</v>
      </c>
      <c r="T815" s="19">
        <v>0</v>
      </c>
      <c r="U815" s="19"/>
      <c r="V815" s="19"/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9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19">
        <v>0</v>
      </c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>
        <v>0</v>
      </c>
      <c r="BB815" s="19">
        <v>0</v>
      </c>
      <c r="BC815" s="19"/>
      <c r="BD815" s="19"/>
      <c r="BE815" s="19"/>
      <c r="BF815" s="19"/>
      <c r="BG815" s="16">
        <f t="shared" si="48"/>
        <v>0</v>
      </c>
      <c r="BH815" s="16">
        <f t="shared" si="48"/>
        <v>0</v>
      </c>
      <c r="BI815" s="138">
        <f t="shared" si="49"/>
        <v>0</v>
      </c>
      <c r="BJ815" s="138">
        <f t="shared" si="50"/>
        <v>0</v>
      </c>
      <c r="BK815" s="105">
        <f t="shared" si="51"/>
        <v>0</v>
      </c>
      <c r="BL815" s="106"/>
      <c r="BM815" s="105"/>
      <c r="BN815" s="106"/>
    </row>
    <row r="816" spans="1:66" ht="31.5" x14ac:dyDescent="0.3">
      <c r="A816" s="26">
        <v>80.502700000000004</v>
      </c>
      <c r="B816" s="107" t="s">
        <v>819</v>
      </c>
      <c r="C816" s="19"/>
      <c r="D816" s="19"/>
      <c r="E816" s="19">
        <v>0</v>
      </c>
      <c r="F816" s="19">
        <v>0</v>
      </c>
      <c r="G816" s="19">
        <v>0</v>
      </c>
      <c r="H816" s="19">
        <v>0</v>
      </c>
      <c r="I816" s="19">
        <v>0</v>
      </c>
      <c r="J816" s="19">
        <v>0</v>
      </c>
      <c r="K816" s="19">
        <v>0</v>
      </c>
      <c r="L816" s="19">
        <v>0</v>
      </c>
      <c r="M816" s="19" t="s">
        <v>73</v>
      </c>
      <c r="N816" s="19" t="s">
        <v>73</v>
      </c>
      <c r="O816" s="19"/>
      <c r="P816" s="19"/>
      <c r="Q816" s="108">
        <v>0</v>
      </c>
      <c r="R816" s="108">
        <v>0</v>
      </c>
      <c r="S816" s="19">
        <v>0</v>
      </c>
      <c r="T816" s="19">
        <v>0</v>
      </c>
      <c r="U816" s="19"/>
      <c r="V816" s="19"/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9">
        <v>0</v>
      </c>
      <c r="AC816" s="19">
        <v>0</v>
      </c>
      <c r="AD816" s="19">
        <v>0</v>
      </c>
      <c r="AE816" s="19">
        <v>0</v>
      </c>
      <c r="AF816" s="19">
        <v>0</v>
      </c>
      <c r="AG816" s="19">
        <v>0</v>
      </c>
      <c r="AH816" s="19">
        <v>0</v>
      </c>
      <c r="AI816" s="19">
        <v>0</v>
      </c>
      <c r="AJ816" s="19">
        <v>0</v>
      </c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>
        <v>0</v>
      </c>
      <c r="BB816" s="19">
        <v>0</v>
      </c>
      <c r="BC816" s="19"/>
      <c r="BD816" s="19"/>
      <c r="BE816" s="19"/>
      <c r="BF816" s="19"/>
      <c r="BG816" s="16">
        <f t="shared" si="48"/>
        <v>0</v>
      </c>
      <c r="BH816" s="16">
        <f t="shared" si="48"/>
        <v>0</v>
      </c>
      <c r="BI816" s="138">
        <f t="shared" si="49"/>
        <v>0</v>
      </c>
      <c r="BJ816" s="138">
        <f t="shared" si="50"/>
        <v>0</v>
      </c>
      <c r="BK816" s="105">
        <f t="shared" si="51"/>
        <v>0</v>
      </c>
      <c r="BL816" s="106"/>
      <c r="BM816" s="105"/>
      <c r="BN816" s="106"/>
    </row>
    <row r="817" spans="1:66" ht="31.5" x14ac:dyDescent="0.3">
      <c r="A817" s="26">
        <v>80.503699999999995</v>
      </c>
      <c r="B817" s="107" t="s">
        <v>820</v>
      </c>
      <c r="C817" s="19"/>
      <c r="D817" s="19"/>
      <c r="E817" s="19">
        <v>0</v>
      </c>
      <c r="F817" s="19">
        <v>0</v>
      </c>
      <c r="G817" s="19">
        <v>0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 t="s">
        <v>73</v>
      </c>
      <c r="N817" s="19" t="s">
        <v>73</v>
      </c>
      <c r="O817" s="19"/>
      <c r="P817" s="19"/>
      <c r="Q817" s="108">
        <v>0</v>
      </c>
      <c r="R817" s="108">
        <v>0</v>
      </c>
      <c r="S817" s="19">
        <v>0</v>
      </c>
      <c r="T817" s="19">
        <v>0</v>
      </c>
      <c r="U817" s="19"/>
      <c r="V817" s="19"/>
      <c r="W817" s="19">
        <v>0</v>
      </c>
      <c r="X817" s="19">
        <v>0</v>
      </c>
      <c r="Y817" s="19">
        <v>0</v>
      </c>
      <c r="Z817" s="19">
        <v>0</v>
      </c>
      <c r="AA817" s="19">
        <v>0</v>
      </c>
      <c r="AB817" s="19">
        <v>0</v>
      </c>
      <c r="AC817" s="19">
        <v>0</v>
      </c>
      <c r="AD817" s="19">
        <v>0</v>
      </c>
      <c r="AE817" s="19">
        <v>0</v>
      </c>
      <c r="AF817" s="19">
        <v>0</v>
      </c>
      <c r="AG817" s="19">
        <v>0</v>
      </c>
      <c r="AH817" s="19">
        <v>0</v>
      </c>
      <c r="AI817" s="19">
        <v>0</v>
      </c>
      <c r="AJ817" s="19">
        <v>0</v>
      </c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>
        <v>0</v>
      </c>
      <c r="BB817" s="19">
        <v>0</v>
      </c>
      <c r="BC817" s="19"/>
      <c r="BD817" s="19"/>
      <c r="BE817" s="19"/>
      <c r="BF817" s="19"/>
      <c r="BG817" s="16">
        <f t="shared" si="48"/>
        <v>0</v>
      </c>
      <c r="BH817" s="16">
        <f t="shared" si="48"/>
        <v>0</v>
      </c>
      <c r="BI817" s="138">
        <f t="shared" si="49"/>
        <v>0</v>
      </c>
      <c r="BJ817" s="138">
        <f t="shared" si="50"/>
        <v>0</v>
      </c>
      <c r="BK817" s="105">
        <f t="shared" si="51"/>
        <v>0</v>
      </c>
      <c r="BL817" s="106"/>
      <c r="BM817" s="105"/>
      <c r="BN817" s="106"/>
    </row>
    <row r="818" spans="1:66" ht="31.5" x14ac:dyDescent="0.3">
      <c r="A818" s="26">
        <v>80.5047</v>
      </c>
      <c r="B818" s="107" t="s">
        <v>821</v>
      </c>
      <c r="C818" s="19"/>
      <c r="D818" s="19"/>
      <c r="E818" s="19">
        <v>0</v>
      </c>
      <c r="F818" s="19">
        <v>0</v>
      </c>
      <c r="G818" s="19">
        <v>0</v>
      </c>
      <c r="H818" s="19">
        <v>0</v>
      </c>
      <c r="I818" s="19">
        <v>0</v>
      </c>
      <c r="J818" s="19">
        <v>0</v>
      </c>
      <c r="K818" s="19">
        <v>0</v>
      </c>
      <c r="L818" s="19">
        <v>0</v>
      </c>
      <c r="M818" s="19" t="s">
        <v>73</v>
      </c>
      <c r="N818" s="19" t="s">
        <v>73</v>
      </c>
      <c r="O818" s="19"/>
      <c r="P818" s="19"/>
      <c r="Q818" s="108">
        <v>0</v>
      </c>
      <c r="R818" s="108">
        <v>0</v>
      </c>
      <c r="S818" s="19">
        <v>0</v>
      </c>
      <c r="T818" s="19">
        <v>0</v>
      </c>
      <c r="U818" s="19"/>
      <c r="V818" s="19"/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9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19">
        <v>0</v>
      </c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>
        <v>0</v>
      </c>
      <c r="BB818" s="19">
        <v>0</v>
      </c>
      <c r="BC818" s="19"/>
      <c r="BD818" s="19"/>
      <c r="BE818" s="19"/>
      <c r="BF818" s="19"/>
      <c r="BG818" s="16">
        <f t="shared" si="48"/>
        <v>0</v>
      </c>
      <c r="BH818" s="16">
        <f t="shared" si="48"/>
        <v>0</v>
      </c>
      <c r="BI818" s="138">
        <f t="shared" si="49"/>
        <v>0</v>
      </c>
      <c r="BJ818" s="138">
        <f t="shared" si="50"/>
        <v>0</v>
      </c>
      <c r="BK818" s="105">
        <f t="shared" si="51"/>
        <v>0</v>
      </c>
      <c r="BL818" s="106"/>
      <c r="BM818" s="105"/>
      <c r="BN818" s="106"/>
    </row>
    <row r="819" spans="1:66" ht="31.5" x14ac:dyDescent="0.3">
      <c r="A819" s="26">
        <v>80.505700000000004</v>
      </c>
      <c r="B819" s="107" t="s">
        <v>822</v>
      </c>
      <c r="C819" s="19"/>
      <c r="D819" s="19"/>
      <c r="E819" s="19">
        <v>0</v>
      </c>
      <c r="F819" s="19">
        <v>0</v>
      </c>
      <c r="G819" s="19">
        <v>0</v>
      </c>
      <c r="H819" s="19">
        <v>0</v>
      </c>
      <c r="I819" s="19">
        <v>0</v>
      </c>
      <c r="J819" s="19">
        <v>0</v>
      </c>
      <c r="K819" s="19">
        <v>0</v>
      </c>
      <c r="L819" s="19">
        <v>0</v>
      </c>
      <c r="M819" s="19" t="s">
        <v>73</v>
      </c>
      <c r="N819" s="19" t="s">
        <v>73</v>
      </c>
      <c r="O819" s="19"/>
      <c r="P819" s="19"/>
      <c r="Q819" s="108">
        <v>0</v>
      </c>
      <c r="R819" s="108">
        <v>0</v>
      </c>
      <c r="S819" s="19">
        <v>0</v>
      </c>
      <c r="T819" s="19">
        <v>0</v>
      </c>
      <c r="U819" s="19"/>
      <c r="V819" s="19"/>
      <c r="W819" s="19">
        <v>0</v>
      </c>
      <c r="X819" s="19">
        <v>0</v>
      </c>
      <c r="Y819" s="19">
        <v>0</v>
      </c>
      <c r="Z819" s="19">
        <v>0</v>
      </c>
      <c r="AA819" s="19">
        <v>0</v>
      </c>
      <c r="AB819" s="19">
        <v>0</v>
      </c>
      <c r="AC819" s="19">
        <v>0</v>
      </c>
      <c r="AD819" s="19">
        <v>0</v>
      </c>
      <c r="AE819" s="19">
        <v>0</v>
      </c>
      <c r="AF819" s="19">
        <v>0</v>
      </c>
      <c r="AG819" s="19">
        <v>0</v>
      </c>
      <c r="AH819" s="19">
        <v>0</v>
      </c>
      <c r="AI819" s="19">
        <v>0</v>
      </c>
      <c r="AJ819" s="19">
        <v>0</v>
      </c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>
        <v>0</v>
      </c>
      <c r="BB819" s="19">
        <v>0</v>
      </c>
      <c r="BC819" s="19"/>
      <c r="BD819" s="19"/>
      <c r="BE819" s="19"/>
      <c r="BF819" s="19"/>
      <c r="BG819" s="16">
        <f t="shared" si="48"/>
        <v>0</v>
      </c>
      <c r="BH819" s="16">
        <f t="shared" si="48"/>
        <v>0</v>
      </c>
      <c r="BI819" s="138">
        <f t="shared" si="49"/>
        <v>0</v>
      </c>
      <c r="BJ819" s="138">
        <f t="shared" si="50"/>
        <v>0</v>
      </c>
      <c r="BK819" s="105">
        <f t="shared" si="51"/>
        <v>0</v>
      </c>
      <c r="BL819" s="106"/>
      <c r="BM819" s="105"/>
      <c r="BN819" s="106"/>
    </row>
    <row r="820" spans="1:66" ht="31.5" x14ac:dyDescent="0.3">
      <c r="A820" s="26">
        <v>80.506699999999995</v>
      </c>
      <c r="B820" s="107" t="s">
        <v>823</v>
      </c>
      <c r="C820" s="19"/>
      <c r="D820" s="19"/>
      <c r="E820" s="19">
        <v>0</v>
      </c>
      <c r="F820" s="19">
        <v>0</v>
      </c>
      <c r="G820" s="19">
        <v>0</v>
      </c>
      <c r="H820" s="19">
        <v>0</v>
      </c>
      <c r="I820" s="19">
        <v>0</v>
      </c>
      <c r="J820" s="19">
        <v>0</v>
      </c>
      <c r="K820" s="19">
        <v>0</v>
      </c>
      <c r="L820" s="19">
        <v>0</v>
      </c>
      <c r="M820" s="19" t="s">
        <v>73</v>
      </c>
      <c r="N820" s="19" t="s">
        <v>73</v>
      </c>
      <c r="O820" s="19"/>
      <c r="P820" s="19"/>
      <c r="Q820" s="108">
        <v>0</v>
      </c>
      <c r="R820" s="108">
        <v>0</v>
      </c>
      <c r="S820" s="19">
        <v>0</v>
      </c>
      <c r="T820" s="19">
        <v>0</v>
      </c>
      <c r="U820" s="19"/>
      <c r="V820" s="19"/>
      <c r="W820" s="19">
        <v>0</v>
      </c>
      <c r="X820" s="19">
        <v>0</v>
      </c>
      <c r="Y820" s="19">
        <v>0</v>
      </c>
      <c r="Z820" s="19">
        <v>0</v>
      </c>
      <c r="AA820" s="19">
        <v>0</v>
      </c>
      <c r="AB820" s="19">
        <v>0</v>
      </c>
      <c r="AC820" s="19">
        <v>0</v>
      </c>
      <c r="AD820" s="19">
        <v>0</v>
      </c>
      <c r="AE820" s="19">
        <v>0</v>
      </c>
      <c r="AF820" s="19">
        <v>0</v>
      </c>
      <c r="AG820" s="19">
        <v>0</v>
      </c>
      <c r="AH820" s="19">
        <v>0</v>
      </c>
      <c r="AI820" s="19">
        <v>0</v>
      </c>
      <c r="AJ820" s="19">
        <v>0</v>
      </c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>
        <v>226213</v>
      </c>
      <c r="BB820" s="19">
        <v>0</v>
      </c>
      <c r="BC820" s="19"/>
      <c r="BD820" s="19"/>
      <c r="BE820" s="19"/>
      <c r="BF820" s="19"/>
      <c r="BG820" s="16">
        <f t="shared" si="48"/>
        <v>226213</v>
      </c>
      <c r="BH820" s="16">
        <f t="shared" si="48"/>
        <v>0</v>
      </c>
      <c r="BI820" s="138">
        <f t="shared" si="49"/>
        <v>226213</v>
      </c>
      <c r="BJ820" s="138">
        <f t="shared" si="50"/>
        <v>0</v>
      </c>
      <c r="BK820" s="105">
        <f t="shared" si="51"/>
        <v>0</v>
      </c>
      <c r="BL820" s="106"/>
      <c r="BM820" s="105"/>
      <c r="BN820" s="106"/>
    </row>
    <row r="821" spans="1:66" ht="31.5" x14ac:dyDescent="0.3">
      <c r="A821" s="26">
        <v>80.5077</v>
      </c>
      <c r="B821" s="107" t="s">
        <v>824</v>
      </c>
      <c r="C821" s="19"/>
      <c r="D821" s="19"/>
      <c r="E821" s="19">
        <v>0</v>
      </c>
      <c r="F821" s="19">
        <v>0</v>
      </c>
      <c r="G821" s="19">
        <v>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19" t="s">
        <v>73</v>
      </c>
      <c r="N821" s="19" t="s">
        <v>73</v>
      </c>
      <c r="O821" s="19"/>
      <c r="P821" s="19"/>
      <c r="Q821" s="108">
        <v>0</v>
      </c>
      <c r="R821" s="108">
        <v>0</v>
      </c>
      <c r="S821" s="19">
        <v>0</v>
      </c>
      <c r="T821" s="19">
        <v>0</v>
      </c>
      <c r="U821" s="19"/>
      <c r="V821" s="19"/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9">
        <v>0</v>
      </c>
      <c r="AC821" s="19">
        <v>0</v>
      </c>
      <c r="AD821" s="19">
        <v>0</v>
      </c>
      <c r="AE821" s="19">
        <v>0</v>
      </c>
      <c r="AF821" s="19">
        <v>0</v>
      </c>
      <c r="AG821" s="19">
        <v>0</v>
      </c>
      <c r="AH821" s="19">
        <v>0</v>
      </c>
      <c r="AI821" s="19">
        <v>0</v>
      </c>
      <c r="AJ821" s="19">
        <v>0</v>
      </c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>
        <v>0</v>
      </c>
      <c r="BB821" s="19">
        <v>0</v>
      </c>
      <c r="BC821" s="19"/>
      <c r="BD821" s="19"/>
      <c r="BE821" s="19"/>
      <c r="BF821" s="19"/>
      <c r="BG821" s="16">
        <f t="shared" si="48"/>
        <v>0</v>
      </c>
      <c r="BH821" s="16">
        <f t="shared" si="48"/>
        <v>0</v>
      </c>
      <c r="BI821" s="138">
        <f t="shared" si="49"/>
        <v>0</v>
      </c>
      <c r="BJ821" s="138">
        <f t="shared" si="50"/>
        <v>0</v>
      </c>
      <c r="BK821" s="105">
        <f t="shared" si="51"/>
        <v>0</v>
      </c>
      <c r="BL821" s="106"/>
      <c r="BM821" s="105"/>
      <c r="BN821" s="106"/>
    </row>
    <row r="822" spans="1:66" ht="47.25" x14ac:dyDescent="0.3">
      <c r="A822" s="26">
        <v>80.508700000000005</v>
      </c>
      <c r="B822" s="107" t="s">
        <v>825</v>
      </c>
      <c r="C822" s="22"/>
      <c r="D822" s="19"/>
      <c r="E822" s="19">
        <v>0</v>
      </c>
      <c r="F822" s="19">
        <v>0</v>
      </c>
      <c r="G822" s="19">
        <v>0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19" t="s">
        <v>73</v>
      </c>
      <c r="N822" s="19" t="s">
        <v>73</v>
      </c>
      <c r="O822" s="19"/>
      <c r="P822" s="19"/>
      <c r="Q822" s="108">
        <v>0</v>
      </c>
      <c r="R822" s="108">
        <v>0</v>
      </c>
      <c r="S822" s="19">
        <v>0</v>
      </c>
      <c r="T822" s="19">
        <v>0</v>
      </c>
      <c r="U822" s="19"/>
      <c r="V822" s="19"/>
      <c r="W822" s="19">
        <v>0</v>
      </c>
      <c r="X822" s="19">
        <v>0</v>
      </c>
      <c r="Y822" s="19"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v>0</v>
      </c>
      <c r="AE822" s="19">
        <v>0</v>
      </c>
      <c r="AF822" s="19">
        <v>0</v>
      </c>
      <c r="AG822" s="19">
        <v>0</v>
      </c>
      <c r="AH822" s="19">
        <v>0</v>
      </c>
      <c r="AI822" s="19">
        <v>0</v>
      </c>
      <c r="AJ822" s="19">
        <v>0</v>
      </c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>
        <v>0</v>
      </c>
      <c r="BB822" s="19">
        <v>0</v>
      </c>
      <c r="BC822" s="19"/>
      <c r="BD822" s="19"/>
      <c r="BE822" s="19"/>
      <c r="BF822" s="19"/>
      <c r="BG822" s="16">
        <f t="shared" si="48"/>
        <v>0</v>
      </c>
      <c r="BH822" s="16">
        <f t="shared" si="48"/>
        <v>0</v>
      </c>
      <c r="BI822" s="138">
        <f t="shared" si="49"/>
        <v>0</v>
      </c>
      <c r="BJ822" s="138">
        <f t="shared" si="50"/>
        <v>0</v>
      </c>
      <c r="BK822" s="105">
        <f t="shared" si="51"/>
        <v>0</v>
      </c>
      <c r="BL822" s="106"/>
      <c r="BM822" s="105"/>
      <c r="BN822" s="106"/>
    </row>
    <row r="823" spans="1:66" ht="47.25" x14ac:dyDescent="0.3">
      <c r="A823" s="26">
        <v>80.509699999999995</v>
      </c>
      <c r="B823" s="107" t="s">
        <v>826</v>
      </c>
      <c r="C823" s="22"/>
      <c r="D823" s="19"/>
      <c r="E823" s="19">
        <v>0</v>
      </c>
      <c r="F823" s="19">
        <v>0</v>
      </c>
      <c r="G823" s="19">
        <v>0</v>
      </c>
      <c r="H823" s="19">
        <v>0</v>
      </c>
      <c r="I823" s="19">
        <v>0</v>
      </c>
      <c r="J823" s="19">
        <v>0</v>
      </c>
      <c r="K823" s="19">
        <v>0</v>
      </c>
      <c r="L823" s="19">
        <v>0</v>
      </c>
      <c r="M823" s="19" t="s">
        <v>73</v>
      </c>
      <c r="N823" s="19" t="s">
        <v>73</v>
      </c>
      <c r="O823" s="19"/>
      <c r="P823" s="19"/>
      <c r="Q823" s="108">
        <v>0</v>
      </c>
      <c r="R823" s="108">
        <v>0</v>
      </c>
      <c r="S823" s="19">
        <v>0</v>
      </c>
      <c r="T823" s="19">
        <v>0</v>
      </c>
      <c r="U823" s="19"/>
      <c r="V823" s="19"/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0</v>
      </c>
      <c r="AE823" s="19">
        <v>0</v>
      </c>
      <c r="AF823" s="19">
        <v>0</v>
      </c>
      <c r="AG823" s="19">
        <v>0</v>
      </c>
      <c r="AH823" s="19">
        <v>0</v>
      </c>
      <c r="AI823" s="19">
        <v>0</v>
      </c>
      <c r="AJ823" s="19">
        <v>0</v>
      </c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>
        <v>0</v>
      </c>
      <c r="BB823" s="19">
        <v>0</v>
      </c>
      <c r="BC823" s="19"/>
      <c r="BD823" s="19"/>
      <c r="BE823" s="19"/>
      <c r="BF823" s="19"/>
      <c r="BG823" s="16">
        <f t="shared" si="48"/>
        <v>0</v>
      </c>
      <c r="BH823" s="16">
        <f t="shared" si="48"/>
        <v>0</v>
      </c>
      <c r="BI823" s="138">
        <f t="shared" si="49"/>
        <v>0</v>
      </c>
      <c r="BJ823" s="138">
        <f t="shared" si="50"/>
        <v>0</v>
      </c>
      <c r="BK823" s="105">
        <f t="shared" si="51"/>
        <v>0</v>
      </c>
      <c r="BL823" s="106"/>
      <c r="BM823" s="105"/>
      <c r="BN823" s="106"/>
    </row>
    <row r="824" spans="1:66" ht="47.25" x14ac:dyDescent="0.3">
      <c r="A824" s="26">
        <v>80.5107</v>
      </c>
      <c r="B824" s="107" t="s">
        <v>1814</v>
      </c>
      <c r="C824" s="22"/>
      <c r="D824" s="19"/>
      <c r="E824" s="19">
        <v>0</v>
      </c>
      <c r="F824" s="19">
        <v>0</v>
      </c>
      <c r="G824" s="19">
        <v>0</v>
      </c>
      <c r="H824" s="19">
        <v>0</v>
      </c>
      <c r="I824" s="19">
        <v>0</v>
      </c>
      <c r="J824" s="19">
        <v>0</v>
      </c>
      <c r="K824" s="19">
        <v>0</v>
      </c>
      <c r="L824" s="19">
        <v>0</v>
      </c>
      <c r="M824" s="19" t="s">
        <v>73</v>
      </c>
      <c r="N824" s="19" t="s">
        <v>73</v>
      </c>
      <c r="O824" s="19"/>
      <c r="P824" s="19"/>
      <c r="Q824" s="108">
        <v>0</v>
      </c>
      <c r="R824" s="108">
        <v>0</v>
      </c>
      <c r="S824" s="19">
        <v>0</v>
      </c>
      <c r="T824" s="19">
        <v>0</v>
      </c>
      <c r="U824" s="19"/>
      <c r="V824" s="19"/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19">
        <v>0</v>
      </c>
      <c r="AC824" s="19">
        <v>0</v>
      </c>
      <c r="AD824" s="19">
        <v>0</v>
      </c>
      <c r="AE824" s="19"/>
      <c r="AF824" s="19"/>
      <c r="AG824" s="19">
        <v>0</v>
      </c>
      <c r="AH824" s="19">
        <v>0</v>
      </c>
      <c r="AI824" s="19">
        <v>0</v>
      </c>
      <c r="AJ824" s="19">
        <v>0</v>
      </c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>
        <v>0</v>
      </c>
      <c r="BB824" s="19">
        <v>0</v>
      </c>
      <c r="BC824" s="19"/>
      <c r="BD824" s="19"/>
      <c r="BE824" s="19"/>
      <c r="BF824" s="19"/>
      <c r="BG824" s="16">
        <f t="shared" si="48"/>
        <v>0</v>
      </c>
      <c r="BH824" s="16">
        <f t="shared" si="48"/>
        <v>0</v>
      </c>
      <c r="BI824" s="138">
        <f t="shared" si="49"/>
        <v>0</v>
      </c>
      <c r="BJ824" s="138">
        <f t="shared" si="50"/>
        <v>0</v>
      </c>
      <c r="BK824" s="105">
        <f t="shared" si="51"/>
        <v>0</v>
      </c>
      <c r="BL824" s="106"/>
      <c r="BM824" s="105"/>
      <c r="BN824" s="106"/>
    </row>
    <row r="825" spans="1:66" ht="47.25" x14ac:dyDescent="0.3">
      <c r="A825" s="26">
        <v>80.511700000000005</v>
      </c>
      <c r="B825" s="107" t="s">
        <v>1815</v>
      </c>
      <c r="C825" s="22"/>
      <c r="D825" s="19"/>
      <c r="E825" s="19">
        <v>0</v>
      </c>
      <c r="F825" s="19">
        <v>0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19" t="s">
        <v>73</v>
      </c>
      <c r="N825" s="19" t="s">
        <v>73</v>
      </c>
      <c r="O825" s="19"/>
      <c r="P825" s="19"/>
      <c r="Q825" s="108">
        <v>0</v>
      </c>
      <c r="R825" s="108">
        <v>0</v>
      </c>
      <c r="S825" s="19">
        <v>0</v>
      </c>
      <c r="T825" s="19">
        <v>0</v>
      </c>
      <c r="U825" s="19"/>
      <c r="V825" s="19"/>
      <c r="W825" s="19">
        <v>0</v>
      </c>
      <c r="X825" s="19">
        <v>0</v>
      </c>
      <c r="Y825" s="19"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0</v>
      </c>
      <c r="AE825" s="19"/>
      <c r="AF825" s="19"/>
      <c r="AG825" s="19">
        <v>0</v>
      </c>
      <c r="AH825" s="19">
        <v>0</v>
      </c>
      <c r="AI825" s="19">
        <v>0</v>
      </c>
      <c r="AJ825" s="19">
        <v>0</v>
      </c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>
        <v>0</v>
      </c>
      <c r="BB825" s="19">
        <v>0</v>
      </c>
      <c r="BC825" s="19"/>
      <c r="BD825" s="19"/>
      <c r="BE825" s="19"/>
      <c r="BF825" s="19"/>
      <c r="BG825" s="16">
        <f t="shared" si="48"/>
        <v>0</v>
      </c>
      <c r="BH825" s="16">
        <f t="shared" si="48"/>
        <v>0</v>
      </c>
      <c r="BI825" s="138">
        <f t="shared" si="49"/>
        <v>0</v>
      </c>
      <c r="BJ825" s="138">
        <f t="shared" si="50"/>
        <v>0</v>
      </c>
      <c r="BK825" s="105">
        <f t="shared" si="51"/>
        <v>0</v>
      </c>
      <c r="BL825" s="106"/>
      <c r="BM825" s="105"/>
      <c r="BN825" s="106"/>
    </row>
    <row r="826" spans="1:66" ht="47.25" x14ac:dyDescent="0.3">
      <c r="A826" s="26">
        <v>80.512699999999995</v>
      </c>
      <c r="B826" s="107" t="s">
        <v>1816</v>
      </c>
      <c r="C826" s="22"/>
      <c r="D826" s="19"/>
      <c r="E826" s="19">
        <v>0</v>
      </c>
      <c r="F826" s="19">
        <v>0</v>
      </c>
      <c r="G826" s="19">
        <v>0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 t="s">
        <v>73</v>
      </c>
      <c r="N826" s="19" t="s">
        <v>73</v>
      </c>
      <c r="O826" s="19"/>
      <c r="P826" s="19"/>
      <c r="Q826" s="108">
        <v>0</v>
      </c>
      <c r="R826" s="108">
        <v>0</v>
      </c>
      <c r="S826" s="19">
        <v>0</v>
      </c>
      <c r="T826" s="19">
        <v>0</v>
      </c>
      <c r="U826" s="19"/>
      <c r="V826" s="19"/>
      <c r="W826" s="19">
        <v>0</v>
      </c>
      <c r="X826" s="19">
        <v>0</v>
      </c>
      <c r="Y826" s="19">
        <v>0</v>
      </c>
      <c r="Z826" s="19">
        <v>0</v>
      </c>
      <c r="AA826" s="19">
        <v>0</v>
      </c>
      <c r="AB826" s="19">
        <v>0</v>
      </c>
      <c r="AC826" s="19">
        <v>0</v>
      </c>
      <c r="AD826" s="19">
        <v>0</v>
      </c>
      <c r="AE826" s="19"/>
      <c r="AF826" s="19"/>
      <c r="AG826" s="19">
        <v>0</v>
      </c>
      <c r="AH826" s="19">
        <v>0</v>
      </c>
      <c r="AI826" s="19">
        <v>0</v>
      </c>
      <c r="AJ826" s="19">
        <v>0</v>
      </c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>
        <v>0</v>
      </c>
      <c r="BB826" s="19">
        <v>0</v>
      </c>
      <c r="BC826" s="19"/>
      <c r="BD826" s="19"/>
      <c r="BE826" s="19"/>
      <c r="BF826" s="19"/>
      <c r="BG826" s="16">
        <f t="shared" si="48"/>
        <v>0</v>
      </c>
      <c r="BH826" s="16">
        <f t="shared" si="48"/>
        <v>0</v>
      </c>
      <c r="BI826" s="138">
        <f t="shared" si="49"/>
        <v>0</v>
      </c>
      <c r="BJ826" s="138">
        <f t="shared" si="50"/>
        <v>0</v>
      </c>
      <c r="BK826" s="105">
        <f t="shared" si="51"/>
        <v>0</v>
      </c>
      <c r="BL826" s="106"/>
      <c r="BM826" s="105"/>
      <c r="BN826" s="106"/>
    </row>
    <row r="827" spans="1:66" ht="47.25" x14ac:dyDescent="0.3">
      <c r="A827" s="26">
        <v>80.5137</v>
      </c>
      <c r="B827" s="107" t="s">
        <v>1817</v>
      </c>
      <c r="C827" s="22"/>
      <c r="D827" s="19"/>
      <c r="E827" s="19">
        <v>0</v>
      </c>
      <c r="F827" s="19">
        <v>0</v>
      </c>
      <c r="G827" s="19">
        <v>0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 t="s">
        <v>73</v>
      </c>
      <c r="N827" s="19" t="s">
        <v>73</v>
      </c>
      <c r="O827" s="19"/>
      <c r="P827" s="19"/>
      <c r="Q827" s="108">
        <v>0</v>
      </c>
      <c r="R827" s="108">
        <v>0</v>
      </c>
      <c r="S827" s="19">
        <v>0</v>
      </c>
      <c r="T827" s="19">
        <v>0</v>
      </c>
      <c r="U827" s="19"/>
      <c r="V827" s="19"/>
      <c r="W827" s="19">
        <v>0</v>
      </c>
      <c r="X827" s="19">
        <v>0</v>
      </c>
      <c r="Y827" s="19">
        <v>0</v>
      </c>
      <c r="Z827" s="19">
        <v>0</v>
      </c>
      <c r="AA827" s="19">
        <v>0</v>
      </c>
      <c r="AB827" s="19">
        <v>0</v>
      </c>
      <c r="AC827" s="19">
        <v>0</v>
      </c>
      <c r="AD827" s="19">
        <v>0</v>
      </c>
      <c r="AE827" s="19"/>
      <c r="AF827" s="19"/>
      <c r="AG827" s="19">
        <v>0</v>
      </c>
      <c r="AH827" s="19">
        <v>0</v>
      </c>
      <c r="AI827" s="19">
        <v>0</v>
      </c>
      <c r="AJ827" s="19">
        <v>0</v>
      </c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>
        <v>0</v>
      </c>
      <c r="BB827" s="19">
        <v>0</v>
      </c>
      <c r="BC827" s="19"/>
      <c r="BD827" s="19"/>
      <c r="BE827" s="19"/>
      <c r="BF827" s="19"/>
      <c r="BG827" s="16">
        <f t="shared" si="48"/>
        <v>0</v>
      </c>
      <c r="BH827" s="16">
        <f t="shared" si="48"/>
        <v>0</v>
      </c>
      <c r="BI827" s="138">
        <f t="shared" si="49"/>
        <v>0</v>
      </c>
      <c r="BJ827" s="138">
        <f t="shared" si="50"/>
        <v>0</v>
      </c>
      <c r="BK827" s="105">
        <f t="shared" si="51"/>
        <v>0</v>
      </c>
      <c r="BL827" s="106"/>
      <c r="BM827" s="105"/>
      <c r="BN827" s="106"/>
    </row>
    <row r="828" spans="1:66" ht="47.25" x14ac:dyDescent="0.3">
      <c r="A828" s="26">
        <v>80.514700000000005</v>
      </c>
      <c r="B828" s="107" t="s">
        <v>1818</v>
      </c>
      <c r="C828" s="22"/>
      <c r="D828" s="19"/>
      <c r="E828" s="19">
        <v>0</v>
      </c>
      <c r="F828" s="19">
        <v>0</v>
      </c>
      <c r="G828" s="19">
        <v>0</v>
      </c>
      <c r="H828" s="19">
        <v>0</v>
      </c>
      <c r="I828" s="19">
        <v>0</v>
      </c>
      <c r="J828" s="19">
        <v>0</v>
      </c>
      <c r="K828" s="19">
        <v>0</v>
      </c>
      <c r="L828" s="19">
        <v>0</v>
      </c>
      <c r="M828" s="19" t="s">
        <v>73</v>
      </c>
      <c r="N828" s="19" t="s">
        <v>73</v>
      </c>
      <c r="O828" s="19"/>
      <c r="P828" s="19"/>
      <c r="Q828" s="108">
        <v>0</v>
      </c>
      <c r="R828" s="108">
        <v>0</v>
      </c>
      <c r="S828" s="19">
        <v>0</v>
      </c>
      <c r="T828" s="19">
        <v>0</v>
      </c>
      <c r="U828" s="19"/>
      <c r="V828" s="19"/>
      <c r="W828" s="19">
        <v>0</v>
      </c>
      <c r="X828" s="19">
        <v>0</v>
      </c>
      <c r="Y828" s="19">
        <v>0</v>
      </c>
      <c r="Z828" s="19">
        <v>0</v>
      </c>
      <c r="AA828" s="19">
        <v>0</v>
      </c>
      <c r="AB828" s="19">
        <v>0</v>
      </c>
      <c r="AC828" s="19">
        <v>0</v>
      </c>
      <c r="AD828" s="19">
        <v>0</v>
      </c>
      <c r="AE828" s="19"/>
      <c r="AF828" s="19"/>
      <c r="AG828" s="19">
        <v>0</v>
      </c>
      <c r="AH828" s="19">
        <v>0</v>
      </c>
      <c r="AI828" s="19">
        <v>0</v>
      </c>
      <c r="AJ828" s="19">
        <v>0</v>
      </c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>
        <v>23087934</v>
      </c>
      <c r="BB828" s="19">
        <v>0</v>
      </c>
      <c r="BC828" s="19"/>
      <c r="BD828" s="19"/>
      <c r="BE828" s="19"/>
      <c r="BF828" s="19"/>
      <c r="BG828" s="16">
        <f t="shared" si="48"/>
        <v>23087934</v>
      </c>
      <c r="BH828" s="16">
        <f t="shared" si="48"/>
        <v>0</v>
      </c>
      <c r="BI828" s="138">
        <f t="shared" si="49"/>
        <v>23087934</v>
      </c>
      <c r="BJ828" s="138">
        <f t="shared" si="50"/>
        <v>0</v>
      </c>
      <c r="BK828" s="105">
        <f t="shared" si="51"/>
        <v>0</v>
      </c>
      <c r="BL828" s="106"/>
      <c r="BM828" s="105"/>
      <c r="BN828" s="106"/>
    </row>
    <row r="829" spans="1:66" ht="47.25" x14ac:dyDescent="0.3">
      <c r="A829" s="26">
        <v>80.515699999999995</v>
      </c>
      <c r="B829" s="107" t="s">
        <v>1819</v>
      </c>
      <c r="C829" s="22"/>
      <c r="D829" s="19"/>
      <c r="E829" s="19">
        <v>0</v>
      </c>
      <c r="F829" s="19">
        <v>0</v>
      </c>
      <c r="G829" s="19">
        <v>0</v>
      </c>
      <c r="H829" s="19">
        <v>0</v>
      </c>
      <c r="I829" s="19">
        <v>0</v>
      </c>
      <c r="J829" s="19">
        <v>0</v>
      </c>
      <c r="K829" s="19">
        <v>0</v>
      </c>
      <c r="L829" s="19">
        <v>0</v>
      </c>
      <c r="M829" s="19" t="s">
        <v>73</v>
      </c>
      <c r="N829" s="19" t="s">
        <v>73</v>
      </c>
      <c r="O829" s="19"/>
      <c r="P829" s="19"/>
      <c r="Q829" s="108">
        <v>0</v>
      </c>
      <c r="R829" s="108">
        <v>0</v>
      </c>
      <c r="S829" s="19">
        <v>0</v>
      </c>
      <c r="T829" s="19">
        <v>0</v>
      </c>
      <c r="U829" s="19"/>
      <c r="V829" s="19"/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9">
        <v>0</v>
      </c>
      <c r="AC829" s="19">
        <v>0</v>
      </c>
      <c r="AD829" s="19">
        <v>0</v>
      </c>
      <c r="AE829" s="19"/>
      <c r="AF829" s="19"/>
      <c r="AG829" s="19">
        <v>0</v>
      </c>
      <c r="AH829" s="19">
        <v>0</v>
      </c>
      <c r="AI829" s="19">
        <v>0</v>
      </c>
      <c r="AJ829" s="19">
        <v>0</v>
      </c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>
        <v>0</v>
      </c>
      <c r="BB829" s="19">
        <v>0</v>
      </c>
      <c r="BC829" s="19"/>
      <c r="BD829" s="19"/>
      <c r="BE829" s="19"/>
      <c r="BF829" s="19"/>
      <c r="BG829" s="16">
        <f t="shared" si="48"/>
        <v>0</v>
      </c>
      <c r="BH829" s="16">
        <f t="shared" si="48"/>
        <v>0</v>
      </c>
      <c r="BI829" s="138">
        <f t="shared" si="49"/>
        <v>0</v>
      </c>
      <c r="BJ829" s="138">
        <f t="shared" si="50"/>
        <v>0</v>
      </c>
      <c r="BK829" s="105">
        <f t="shared" si="51"/>
        <v>0</v>
      </c>
      <c r="BL829" s="106"/>
      <c r="BM829" s="105"/>
      <c r="BN829" s="106"/>
    </row>
    <row r="830" spans="1:66" ht="47.25" x14ac:dyDescent="0.3">
      <c r="A830" s="26">
        <v>80.5167</v>
      </c>
      <c r="B830" s="107" t="s">
        <v>1820</v>
      </c>
      <c r="C830" s="22"/>
      <c r="D830" s="19"/>
      <c r="E830" s="19">
        <v>0</v>
      </c>
      <c r="F830" s="19">
        <v>0</v>
      </c>
      <c r="G830" s="19">
        <v>0</v>
      </c>
      <c r="H830" s="19">
        <v>0</v>
      </c>
      <c r="I830" s="19">
        <v>0</v>
      </c>
      <c r="J830" s="19">
        <v>0</v>
      </c>
      <c r="K830" s="19">
        <v>0</v>
      </c>
      <c r="L830" s="19">
        <v>0</v>
      </c>
      <c r="M830" s="19" t="s">
        <v>73</v>
      </c>
      <c r="N830" s="19" t="s">
        <v>73</v>
      </c>
      <c r="O830" s="19"/>
      <c r="P830" s="19"/>
      <c r="Q830" s="108">
        <v>0</v>
      </c>
      <c r="R830" s="108">
        <v>0</v>
      </c>
      <c r="S830" s="19">
        <v>0</v>
      </c>
      <c r="T830" s="19">
        <v>0</v>
      </c>
      <c r="U830" s="19"/>
      <c r="V830" s="19"/>
      <c r="W830" s="19">
        <v>0</v>
      </c>
      <c r="X830" s="19">
        <v>0</v>
      </c>
      <c r="Y830" s="19">
        <v>0</v>
      </c>
      <c r="Z830" s="19">
        <v>0</v>
      </c>
      <c r="AA830" s="19">
        <v>0</v>
      </c>
      <c r="AB830" s="19">
        <v>0</v>
      </c>
      <c r="AC830" s="19">
        <v>0</v>
      </c>
      <c r="AD830" s="19">
        <v>0</v>
      </c>
      <c r="AE830" s="19"/>
      <c r="AF830" s="19"/>
      <c r="AG830" s="19">
        <v>0</v>
      </c>
      <c r="AH830" s="19">
        <v>0</v>
      </c>
      <c r="AI830" s="19">
        <v>0</v>
      </c>
      <c r="AJ830" s="19">
        <v>0</v>
      </c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>
        <v>0</v>
      </c>
      <c r="BB830" s="19">
        <v>0</v>
      </c>
      <c r="BC830" s="19"/>
      <c r="BD830" s="19"/>
      <c r="BE830" s="19"/>
      <c r="BF830" s="19"/>
      <c r="BG830" s="16">
        <f t="shared" si="48"/>
        <v>0</v>
      </c>
      <c r="BH830" s="16">
        <f t="shared" si="48"/>
        <v>0</v>
      </c>
      <c r="BI830" s="138">
        <f t="shared" si="49"/>
        <v>0</v>
      </c>
      <c r="BJ830" s="138">
        <f t="shared" si="50"/>
        <v>0</v>
      </c>
      <c r="BK830" s="105">
        <f t="shared" si="51"/>
        <v>0</v>
      </c>
      <c r="BL830" s="106"/>
      <c r="BM830" s="105"/>
      <c r="BN830" s="106"/>
    </row>
    <row r="831" spans="1:66" ht="47.25" x14ac:dyDescent="0.3">
      <c r="A831" s="26">
        <v>80.517700000000005</v>
      </c>
      <c r="B831" s="107" t="s">
        <v>1821</v>
      </c>
      <c r="C831" s="22"/>
      <c r="D831" s="19"/>
      <c r="E831" s="19">
        <v>0</v>
      </c>
      <c r="F831" s="19">
        <v>0</v>
      </c>
      <c r="G831" s="19">
        <v>0</v>
      </c>
      <c r="H831" s="19">
        <v>0</v>
      </c>
      <c r="I831" s="19">
        <v>0</v>
      </c>
      <c r="J831" s="19">
        <v>0</v>
      </c>
      <c r="K831" s="19">
        <v>0</v>
      </c>
      <c r="L831" s="19">
        <v>0</v>
      </c>
      <c r="M831" s="19" t="s">
        <v>73</v>
      </c>
      <c r="N831" s="19" t="s">
        <v>73</v>
      </c>
      <c r="O831" s="19"/>
      <c r="P831" s="19"/>
      <c r="Q831" s="108">
        <v>0</v>
      </c>
      <c r="R831" s="108">
        <v>0</v>
      </c>
      <c r="S831" s="19">
        <v>0</v>
      </c>
      <c r="T831" s="19">
        <v>0</v>
      </c>
      <c r="U831" s="19"/>
      <c r="V831" s="19"/>
      <c r="W831" s="19">
        <v>0</v>
      </c>
      <c r="X831" s="19">
        <v>0</v>
      </c>
      <c r="Y831" s="19">
        <v>0</v>
      </c>
      <c r="Z831" s="19">
        <v>0</v>
      </c>
      <c r="AA831" s="19">
        <v>0</v>
      </c>
      <c r="AB831" s="19">
        <v>0</v>
      </c>
      <c r="AC831" s="19">
        <v>0</v>
      </c>
      <c r="AD831" s="19">
        <v>0</v>
      </c>
      <c r="AE831" s="19"/>
      <c r="AF831" s="19"/>
      <c r="AG831" s="19">
        <v>0</v>
      </c>
      <c r="AH831" s="19">
        <v>0</v>
      </c>
      <c r="AI831" s="19">
        <v>0</v>
      </c>
      <c r="AJ831" s="19">
        <v>0</v>
      </c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>
        <v>0</v>
      </c>
      <c r="BB831" s="19">
        <v>0</v>
      </c>
      <c r="BC831" s="19"/>
      <c r="BD831" s="19"/>
      <c r="BE831" s="19"/>
      <c r="BF831" s="19"/>
      <c r="BG831" s="16">
        <f t="shared" si="48"/>
        <v>0</v>
      </c>
      <c r="BH831" s="16">
        <f t="shared" si="48"/>
        <v>0</v>
      </c>
      <c r="BI831" s="138">
        <f t="shared" si="49"/>
        <v>0</v>
      </c>
      <c r="BJ831" s="138">
        <f t="shared" si="50"/>
        <v>0</v>
      </c>
      <c r="BK831" s="105">
        <f t="shared" si="51"/>
        <v>0</v>
      </c>
      <c r="BL831" s="106"/>
      <c r="BM831" s="105"/>
      <c r="BN831" s="106"/>
    </row>
    <row r="832" spans="1:66" ht="47.25" x14ac:dyDescent="0.3">
      <c r="A832" s="26">
        <v>80.518699999999995</v>
      </c>
      <c r="B832" s="107" t="s">
        <v>1822</v>
      </c>
      <c r="C832" s="22"/>
      <c r="D832" s="19"/>
      <c r="E832" s="19">
        <v>0</v>
      </c>
      <c r="F832" s="19">
        <v>0</v>
      </c>
      <c r="G832" s="19">
        <v>0</v>
      </c>
      <c r="H832" s="19">
        <v>0</v>
      </c>
      <c r="I832" s="19">
        <v>0</v>
      </c>
      <c r="J832" s="19">
        <v>0</v>
      </c>
      <c r="K832" s="19">
        <v>0</v>
      </c>
      <c r="L832" s="19">
        <v>0</v>
      </c>
      <c r="M832" s="19" t="s">
        <v>73</v>
      </c>
      <c r="N832" s="19" t="s">
        <v>73</v>
      </c>
      <c r="O832" s="19"/>
      <c r="P832" s="19"/>
      <c r="Q832" s="108">
        <v>0</v>
      </c>
      <c r="R832" s="108">
        <v>0</v>
      </c>
      <c r="S832" s="19">
        <v>0</v>
      </c>
      <c r="T832" s="19">
        <v>0</v>
      </c>
      <c r="U832" s="19"/>
      <c r="V832" s="19"/>
      <c r="W832" s="19">
        <v>0</v>
      </c>
      <c r="X832" s="19">
        <v>0</v>
      </c>
      <c r="Y832" s="19">
        <v>0</v>
      </c>
      <c r="Z832" s="19">
        <v>0</v>
      </c>
      <c r="AA832" s="19">
        <v>0</v>
      </c>
      <c r="AB832" s="19">
        <v>0</v>
      </c>
      <c r="AC832" s="19">
        <v>0</v>
      </c>
      <c r="AD832" s="19">
        <v>0</v>
      </c>
      <c r="AE832" s="19"/>
      <c r="AF832" s="19"/>
      <c r="AG832" s="19">
        <v>0</v>
      </c>
      <c r="AH832" s="19">
        <v>0</v>
      </c>
      <c r="AI832" s="19">
        <v>0</v>
      </c>
      <c r="AJ832" s="19">
        <v>0</v>
      </c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>
        <v>0</v>
      </c>
      <c r="BB832" s="19">
        <v>0</v>
      </c>
      <c r="BC832" s="19"/>
      <c r="BD832" s="19"/>
      <c r="BE832" s="19"/>
      <c r="BF832" s="19"/>
      <c r="BG832" s="16">
        <f t="shared" si="48"/>
        <v>0</v>
      </c>
      <c r="BH832" s="16">
        <f t="shared" si="48"/>
        <v>0</v>
      </c>
      <c r="BI832" s="138">
        <f t="shared" si="49"/>
        <v>0</v>
      </c>
      <c r="BJ832" s="138">
        <f t="shared" si="50"/>
        <v>0</v>
      </c>
      <c r="BK832" s="105">
        <f t="shared" si="51"/>
        <v>0</v>
      </c>
      <c r="BL832" s="106"/>
      <c r="BM832" s="105"/>
      <c r="BN832" s="106"/>
    </row>
    <row r="833" spans="1:66" ht="47.25" x14ac:dyDescent="0.3">
      <c r="A833" s="26">
        <v>80.5197</v>
      </c>
      <c r="B833" s="107" t="s">
        <v>1823</v>
      </c>
      <c r="C833" s="22"/>
      <c r="D833" s="19"/>
      <c r="E833" s="19">
        <v>0</v>
      </c>
      <c r="F833" s="19">
        <v>0</v>
      </c>
      <c r="G833" s="19">
        <v>0</v>
      </c>
      <c r="H833" s="19">
        <v>0</v>
      </c>
      <c r="I833" s="19">
        <v>0</v>
      </c>
      <c r="J833" s="19">
        <v>0</v>
      </c>
      <c r="K833" s="19">
        <v>0</v>
      </c>
      <c r="L833" s="19">
        <v>0</v>
      </c>
      <c r="M833" s="19" t="s">
        <v>73</v>
      </c>
      <c r="N833" s="19" t="s">
        <v>73</v>
      </c>
      <c r="O833" s="19"/>
      <c r="P833" s="19"/>
      <c r="Q833" s="108">
        <v>0</v>
      </c>
      <c r="R833" s="108">
        <v>0</v>
      </c>
      <c r="S833" s="19">
        <v>0</v>
      </c>
      <c r="T833" s="19">
        <v>0</v>
      </c>
      <c r="U833" s="19"/>
      <c r="V833" s="19"/>
      <c r="W833" s="19">
        <v>0</v>
      </c>
      <c r="X833" s="19">
        <v>0</v>
      </c>
      <c r="Y833" s="19">
        <v>0</v>
      </c>
      <c r="Z833" s="19">
        <v>0</v>
      </c>
      <c r="AA833" s="19">
        <v>0</v>
      </c>
      <c r="AB833" s="19">
        <v>0</v>
      </c>
      <c r="AC833" s="19">
        <v>0</v>
      </c>
      <c r="AD833" s="19">
        <v>0</v>
      </c>
      <c r="AE833" s="19"/>
      <c r="AF833" s="19"/>
      <c r="AG833" s="19">
        <v>0</v>
      </c>
      <c r="AH833" s="19">
        <v>0</v>
      </c>
      <c r="AI833" s="19">
        <v>0</v>
      </c>
      <c r="AJ833" s="19">
        <v>0</v>
      </c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>
        <v>0</v>
      </c>
      <c r="BB833" s="19">
        <v>0</v>
      </c>
      <c r="BC833" s="19"/>
      <c r="BD833" s="19"/>
      <c r="BE833" s="19"/>
      <c r="BF833" s="19"/>
      <c r="BG833" s="16">
        <f t="shared" si="48"/>
        <v>0</v>
      </c>
      <c r="BH833" s="16">
        <f t="shared" si="48"/>
        <v>0</v>
      </c>
      <c r="BI833" s="138">
        <f t="shared" si="49"/>
        <v>0</v>
      </c>
      <c r="BJ833" s="138">
        <f t="shared" si="50"/>
        <v>0</v>
      </c>
      <c r="BK833" s="105">
        <f t="shared" si="51"/>
        <v>0</v>
      </c>
      <c r="BL833" s="106"/>
      <c r="BM833" s="105"/>
      <c r="BN833" s="106"/>
    </row>
    <row r="834" spans="1:66" ht="47.25" x14ac:dyDescent="0.3">
      <c r="A834" s="26">
        <v>80.520700000000005</v>
      </c>
      <c r="B834" s="107" t="s">
        <v>1824</v>
      </c>
      <c r="C834" s="22"/>
      <c r="D834" s="19"/>
      <c r="E834" s="19">
        <v>0</v>
      </c>
      <c r="F834" s="19">
        <v>0</v>
      </c>
      <c r="G834" s="19">
        <v>0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 t="s">
        <v>73</v>
      </c>
      <c r="N834" s="19" t="s">
        <v>73</v>
      </c>
      <c r="O834" s="19"/>
      <c r="P834" s="19"/>
      <c r="Q834" s="108">
        <v>0</v>
      </c>
      <c r="R834" s="108">
        <v>0</v>
      </c>
      <c r="S834" s="19">
        <v>0</v>
      </c>
      <c r="T834" s="19">
        <v>0</v>
      </c>
      <c r="U834" s="19"/>
      <c r="V834" s="19"/>
      <c r="W834" s="19">
        <v>0</v>
      </c>
      <c r="X834" s="19">
        <v>0</v>
      </c>
      <c r="Y834" s="19">
        <v>0</v>
      </c>
      <c r="Z834" s="19">
        <v>0</v>
      </c>
      <c r="AA834" s="19">
        <v>0</v>
      </c>
      <c r="AB834" s="19">
        <v>0</v>
      </c>
      <c r="AC834" s="19">
        <v>0</v>
      </c>
      <c r="AD834" s="19">
        <v>0</v>
      </c>
      <c r="AE834" s="19"/>
      <c r="AF834" s="19"/>
      <c r="AG834" s="19">
        <v>0</v>
      </c>
      <c r="AH834" s="19">
        <v>0</v>
      </c>
      <c r="AI834" s="19">
        <v>0</v>
      </c>
      <c r="AJ834" s="19">
        <v>0</v>
      </c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>
        <v>0</v>
      </c>
      <c r="BB834" s="19">
        <v>0</v>
      </c>
      <c r="BC834" s="19"/>
      <c r="BD834" s="19"/>
      <c r="BE834" s="19"/>
      <c r="BF834" s="19"/>
      <c r="BG834" s="16">
        <f t="shared" si="48"/>
        <v>0</v>
      </c>
      <c r="BH834" s="16">
        <f t="shared" si="48"/>
        <v>0</v>
      </c>
      <c r="BI834" s="138">
        <f t="shared" si="49"/>
        <v>0</v>
      </c>
      <c r="BJ834" s="138">
        <f t="shared" si="50"/>
        <v>0</v>
      </c>
      <c r="BK834" s="105">
        <f t="shared" si="51"/>
        <v>0</v>
      </c>
      <c r="BL834" s="106"/>
      <c r="BM834" s="105"/>
      <c r="BN834" s="106"/>
    </row>
    <row r="835" spans="1:66" ht="47.25" x14ac:dyDescent="0.3">
      <c r="A835" s="26">
        <v>80.521699999999996</v>
      </c>
      <c r="B835" s="107" t="s">
        <v>1825</v>
      </c>
      <c r="C835" s="22"/>
      <c r="D835" s="19"/>
      <c r="E835" s="19">
        <v>0</v>
      </c>
      <c r="F835" s="19">
        <v>0</v>
      </c>
      <c r="G835" s="19">
        <v>0</v>
      </c>
      <c r="H835" s="19">
        <v>0</v>
      </c>
      <c r="I835" s="19">
        <v>0</v>
      </c>
      <c r="J835" s="19">
        <v>0</v>
      </c>
      <c r="K835" s="19">
        <v>0</v>
      </c>
      <c r="L835" s="19">
        <v>0</v>
      </c>
      <c r="M835" s="19" t="s">
        <v>73</v>
      </c>
      <c r="N835" s="19" t="s">
        <v>73</v>
      </c>
      <c r="O835" s="19"/>
      <c r="P835" s="19"/>
      <c r="Q835" s="108">
        <v>0</v>
      </c>
      <c r="R835" s="108">
        <v>0</v>
      </c>
      <c r="S835" s="19">
        <v>0</v>
      </c>
      <c r="T835" s="19">
        <v>0</v>
      </c>
      <c r="U835" s="19"/>
      <c r="V835" s="19"/>
      <c r="W835" s="19">
        <v>0</v>
      </c>
      <c r="X835" s="19">
        <v>0</v>
      </c>
      <c r="Y835" s="19">
        <v>0</v>
      </c>
      <c r="Z835" s="19">
        <v>0</v>
      </c>
      <c r="AA835" s="19">
        <v>0</v>
      </c>
      <c r="AB835" s="19">
        <v>0</v>
      </c>
      <c r="AC835" s="19">
        <v>0</v>
      </c>
      <c r="AD835" s="19">
        <v>0</v>
      </c>
      <c r="AE835" s="19"/>
      <c r="AF835" s="19"/>
      <c r="AG835" s="19">
        <v>0</v>
      </c>
      <c r="AH835" s="19">
        <v>0</v>
      </c>
      <c r="AI835" s="19">
        <v>0</v>
      </c>
      <c r="AJ835" s="19">
        <v>0</v>
      </c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>
        <v>0</v>
      </c>
      <c r="BB835" s="19">
        <v>0</v>
      </c>
      <c r="BC835" s="19"/>
      <c r="BD835" s="19"/>
      <c r="BE835" s="19"/>
      <c r="BF835" s="19"/>
      <c r="BG835" s="16">
        <f t="shared" si="48"/>
        <v>0</v>
      </c>
      <c r="BH835" s="16">
        <f t="shared" si="48"/>
        <v>0</v>
      </c>
      <c r="BI835" s="138">
        <f t="shared" si="49"/>
        <v>0</v>
      </c>
      <c r="BJ835" s="138">
        <f t="shared" si="50"/>
        <v>0</v>
      </c>
      <c r="BK835" s="105">
        <f t="shared" si="51"/>
        <v>0</v>
      </c>
      <c r="BL835" s="106"/>
      <c r="BM835" s="105"/>
      <c r="BN835" s="106"/>
    </row>
    <row r="836" spans="1:66" ht="47.25" x14ac:dyDescent="0.3">
      <c r="A836" s="26">
        <v>80.5227</v>
      </c>
      <c r="B836" s="107" t="s">
        <v>1826</v>
      </c>
      <c r="C836" s="22"/>
      <c r="D836" s="19"/>
      <c r="E836" s="19">
        <v>0</v>
      </c>
      <c r="F836" s="19">
        <v>0</v>
      </c>
      <c r="G836" s="19">
        <v>0</v>
      </c>
      <c r="H836" s="19">
        <v>0</v>
      </c>
      <c r="I836" s="19">
        <v>0</v>
      </c>
      <c r="J836" s="19">
        <v>0</v>
      </c>
      <c r="K836" s="19">
        <v>0</v>
      </c>
      <c r="L836" s="19">
        <v>0</v>
      </c>
      <c r="M836" s="19" t="s">
        <v>73</v>
      </c>
      <c r="N836" s="19" t="s">
        <v>73</v>
      </c>
      <c r="O836" s="19"/>
      <c r="P836" s="19"/>
      <c r="Q836" s="108">
        <v>0</v>
      </c>
      <c r="R836" s="108">
        <v>0</v>
      </c>
      <c r="S836" s="19">
        <v>0</v>
      </c>
      <c r="T836" s="19">
        <v>0</v>
      </c>
      <c r="U836" s="19"/>
      <c r="V836" s="19"/>
      <c r="W836" s="19">
        <v>0</v>
      </c>
      <c r="X836" s="19">
        <v>0</v>
      </c>
      <c r="Y836" s="19">
        <v>0</v>
      </c>
      <c r="Z836" s="19">
        <v>0</v>
      </c>
      <c r="AA836" s="19">
        <v>0</v>
      </c>
      <c r="AB836" s="19">
        <v>0</v>
      </c>
      <c r="AC836" s="19">
        <v>0</v>
      </c>
      <c r="AD836" s="19">
        <v>0</v>
      </c>
      <c r="AE836" s="19"/>
      <c r="AF836" s="19"/>
      <c r="AG836" s="19">
        <v>0</v>
      </c>
      <c r="AH836" s="19">
        <v>0</v>
      </c>
      <c r="AI836" s="19">
        <v>0</v>
      </c>
      <c r="AJ836" s="19">
        <v>0</v>
      </c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>
        <v>0</v>
      </c>
      <c r="BB836" s="19">
        <v>0</v>
      </c>
      <c r="BC836" s="19"/>
      <c r="BD836" s="19"/>
      <c r="BE836" s="19"/>
      <c r="BF836" s="19"/>
      <c r="BG836" s="16">
        <f t="shared" si="48"/>
        <v>0</v>
      </c>
      <c r="BH836" s="16">
        <f t="shared" si="48"/>
        <v>0</v>
      </c>
      <c r="BI836" s="138">
        <f t="shared" si="49"/>
        <v>0</v>
      </c>
      <c r="BJ836" s="138">
        <f t="shared" si="50"/>
        <v>0</v>
      </c>
      <c r="BK836" s="105">
        <f t="shared" si="51"/>
        <v>0</v>
      </c>
      <c r="BL836" s="106"/>
      <c r="BM836" s="105"/>
      <c r="BN836" s="106"/>
    </row>
    <row r="837" spans="1:66" x14ac:dyDescent="0.3">
      <c r="A837" s="26">
        <v>81.101699999999994</v>
      </c>
      <c r="B837" s="107" t="s">
        <v>1827</v>
      </c>
      <c r="C837" s="22"/>
      <c r="D837" s="19"/>
      <c r="E837" s="19">
        <v>0</v>
      </c>
      <c r="F837" s="19">
        <v>0</v>
      </c>
      <c r="G837" s="19">
        <v>0</v>
      </c>
      <c r="H837" s="19">
        <v>0</v>
      </c>
      <c r="I837" s="19">
        <v>0</v>
      </c>
      <c r="J837" s="19">
        <v>0</v>
      </c>
      <c r="K837" s="19">
        <v>0</v>
      </c>
      <c r="L837" s="19">
        <v>0</v>
      </c>
      <c r="M837" s="19">
        <v>0</v>
      </c>
      <c r="N837" s="19">
        <v>0</v>
      </c>
      <c r="O837" s="19"/>
      <c r="P837" s="19"/>
      <c r="Q837" s="108">
        <v>0</v>
      </c>
      <c r="R837" s="108">
        <v>0</v>
      </c>
      <c r="S837" s="19">
        <v>0</v>
      </c>
      <c r="T837" s="19">
        <v>0</v>
      </c>
      <c r="U837" s="19"/>
      <c r="V837" s="19"/>
      <c r="W837" s="19">
        <v>0</v>
      </c>
      <c r="X837" s="19">
        <v>0</v>
      </c>
      <c r="Y837" s="19">
        <v>0</v>
      </c>
      <c r="Z837" s="19">
        <v>0</v>
      </c>
      <c r="AA837" s="19">
        <v>0</v>
      </c>
      <c r="AB837" s="19">
        <v>0</v>
      </c>
      <c r="AC837" s="19">
        <v>0</v>
      </c>
      <c r="AD837" s="19">
        <v>0</v>
      </c>
      <c r="AE837" s="19">
        <v>0</v>
      </c>
      <c r="AF837" s="19">
        <v>0</v>
      </c>
      <c r="AG837" s="19">
        <v>0</v>
      </c>
      <c r="AH837" s="19">
        <v>0</v>
      </c>
      <c r="AI837" s="19">
        <v>0</v>
      </c>
      <c r="AJ837" s="19">
        <v>0</v>
      </c>
      <c r="AK837" s="19">
        <v>0</v>
      </c>
      <c r="AL837" s="19">
        <v>0</v>
      </c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>
        <v>0</v>
      </c>
      <c r="BB837" s="19">
        <v>0</v>
      </c>
      <c r="BC837" s="19"/>
      <c r="BD837" s="19"/>
      <c r="BE837" s="19"/>
      <c r="BF837" s="19"/>
      <c r="BG837" s="16">
        <f t="shared" si="48"/>
        <v>0</v>
      </c>
      <c r="BH837" s="16">
        <f t="shared" si="48"/>
        <v>0</v>
      </c>
      <c r="BI837" s="70">
        <f t="shared" si="49"/>
        <v>0</v>
      </c>
      <c r="BJ837" s="70">
        <f t="shared" si="50"/>
        <v>0</v>
      </c>
      <c r="BK837" s="105">
        <f t="shared" si="51"/>
        <v>0</v>
      </c>
      <c r="BL837" s="106"/>
      <c r="BM837" s="105"/>
      <c r="BN837" s="106"/>
    </row>
    <row r="838" spans="1:66" x14ac:dyDescent="0.3">
      <c r="A838" s="26">
        <v>81.102699999999999</v>
      </c>
      <c r="B838" s="107" t="s">
        <v>1828</v>
      </c>
      <c r="C838" s="22"/>
      <c r="D838" s="19"/>
      <c r="E838" s="19">
        <v>0</v>
      </c>
      <c r="F838" s="19">
        <v>0</v>
      </c>
      <c r="G838" s="19">
        <v>0</v>
      </c>
      <c r="H838" s="19">
        <v>0</v>
      </c>
      <c r="I838" s="19">
        <v>0</v>
      </c>
      <c r="J838" s="19">
        <v>0</v>
      </c>
      <c r="K838" s="19">
        <v>0</v>
      </c>
      <c r="L838" s="19">
        <v>0</v>
      </c>
      <c r="M838" s="19">
        <v>0</v>
      </c>
      <c r="N838" s="19">
        <v>0</v>
      </c>
      <c r="O838" s="19"/>
      <c r="P838" s="19"/>
      <c r="Q838" s="108">
        <v>0</v>
      </c>
      <c r="R838" s="108">
        <v>0</v>
      </c>
      <c r="S838" s="19">
        <v>0</v>
      </c>
      <c r="T838" s="19">
        <v>0</v>
      </c>
      <c r="U838" s="19"/>
      <c r="V838" s="19"/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9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19">
        <v>0</v>
      </c>
      <c r="AK838" s="19">
        <v>0</v>
      </c>
      <c r="AL838" s="19">
        <v>0</v>
      </c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>
        <v>0</v>
      </c>
      <c r="BB838" s="19">
        <v>0</v>
      </c>
      <c r="BC838" s="19"/>
      <c r="BD838" s="19"/>
      <c r="BE838" s="19"/>
      <c r="BF838" s="19"/>
      <c r="BG838" s="16">
        <f t="shared" ref="BG838:BH853" si="52">C838+E838+G838+I838+K838+M838+O838+Q838+S838+U838+W838+Y838+AA838+AC838+AE838+AG838+AI838+AK838+AM838+AO838+AQ838+AS838+AU838+AW838+AY838+BA838+BC838+BE838</f>
        <v>0</v>
      </c>
      <c r="BH838" s="16">
        <f t="shared" si="52"/>
        <v>0</v>
      </c>
      <c r="BI838" s="70">
        <f t="shared" ref="BI838:BI857" si="53">IF(BG838-BH838&gt;0,BG838-BH838,0)</f>
        <v>0</v>
      </c>
      <c r="BJ838" s="70">
        <f t="shared" ref="BJ838:BJ857" si="54">IF(BH838-BG838&gt;0,BH838-BG838,0)</f>
        <v>0</v>
      </c>
      <c r="BK838" s="105">
        <f t="shared" ref="BK838:BK860" si="55">AA838+AB838</f>
        <v>0</v>
      </c>
      <c r="BL838" s="106"/>
      <c r="BM838" s="105"/>
      <c r="BN838" s="106"/>
    </row>
    <row r="839" spans="1:66" ht="31.5" x14ac:dyDescent="0.3">
      <c r="A839" s="26">
        <v>83.100700000000003</v>
      </c>
      <c r="B839" s="107" t="s">
        <v>1829</v>
      </c>
      <c r="C839" s="22"/>
      <c r="D839" s="19"/>
      <c r="E839" s="19">
        <v>0</v>
      </c>
      <c r="F839" s="19">
        <v>0</v>
      </c>
      <c r="G839" s="19">
        <v>0</v>
      </c>
      <c r="H839" s="19">
        <v>0</v>
      </c>
      <c r="I839" s="19">
        <v>0</v>
      </c>
      <c r="J839" s="19">
        <v>0</v>
      </c>
      <c r="K839" s="19">
        <v>0</v>
      </c>
      <c r="L839" s="19">
        <v>0</v>
      </c>
      <c r="M839" s="19">
        <v>0</v>
      </c>
      <c r="N839" s="19">
        <v>0</v>
      </c>
      <c r="O839" s="19"/>
      <c r="P839" s="19"/>
      <c r="Q839" s="108">
        <v>0</v>
      </c>
      <c r="R839" s="108">
        <v>0</v>
      </c>
      <c r="S839" s="19">
        <v>0</v>
      </c>
      <c r="T839" s="19">
        <v>0</v>
      </c>
      <c r="U839" s="19"/>
      <c r="V839" s="19"/>
      <c r="W839" s="19">
        <v>0</v>
      </c>
      <c r="X839" s="19">
        <v>0</v>
      </c>
      <c r="Y839" s="19">
        <v>0</v>
      </c>
      <c r="Z839" s="19">
        <v>0</v>
      </c>
      <c r="AA839" s="19">
        <v>0</v>
      </c>
      <c r="AB839" s="19">
        <v>0</v>
      </c>
      <c r="AC839" s="19">
        <v>0</v>
      </c>
      <c r="AD839" s="19">
        <v>0</v>
      </c>
      <c r="AE839" s="19">
        <v>0</v>
      </c>
      <c r="AF839" s="19">
        <v>0</v>
      </c>
      <c r="AG839" s="19">
        <v>0</v>
      </c>
      <c r="AH839" s="19">
        <v>0</v>
      </c>
      <c r="AI839" s="19">
        <v>0</v>
      </c>
      <c r="AJ839" s="19">
        <v>0</v>
      </c>
      <c r="AK839" s="19">
        <v>0</v>
      </c>
      <c r="AL839" s="19">
        <v>0</v>
      </c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>
        <v>0</v>
      </c>
      <c r="BB839" s="19">
        <v>317755863</v>
      </c>
      <c r="BC839" s="19"/>
      <c r="BD839" s="19"/>
      <c r="BE839" s="19"/>
      <c r="BF839" s="19"/>
      <c r="BG839" s="16">
        <f t="shared" si="52"/>
        <v>0</v>
      </c>
      <c r="BH839" s="16">
        <f t="shared" si="52"/>
        <v>317755863</v>
      </c>
      <c r="BI839" s="16">
        <f t="shared" si="53"/>
        <v>0</v>
      </c>
      <c r="BJ839" s="16">
        <f t="shared" si="54"/>
        <v>317755863</v>
      </c>
      <c r="BK839" s="105">
        <f t="shared" si="55"/>
        <v>0</v>
      </c>
      <c r="BL839" s="106"/>
      <c r="BM839" s="105"/>
      <c r="BN839" s="106"/>
    </row>
    <row r="840" spans="1:66" x14ac:dyDescent="0.3">
      <c r="A840" s="26">
        <v>83.300700000000006</v>
      </c>
      <c r="B840" s="107" t="s">
        <v>1830</v>
      </c>
      <c r="C840" s="22"/>
      <c r="D840" s="19"/>
      <c r="E840" s="19">
        <v>0</v>
      </c>
      <c r="F840" s="19">
        <v>0</v>
      </c>
      <c r="G840" s="19">
        <v>0</v>
      </c>
      <c r="H840" s="19">
        <v>0</v>
      </c>
      <c r="I840" s="19">
        <v>0</v>
      </c>
      <c r="J840" s="19">
        <v>0</v>
      </c>
      <c r="K840" s="19">
        <v>0</v>
      </c>
      <c r="L840" s="19">
        <v>0</v>
      </c>
      <c r="M840" s="19">
        <v>0</v>
      </c>
      <c r="N840" s="19">
        <v>0</v>
      </c>
      <c r="O840" s="19"/>
      <c r="P840" s="19"/>
      <c r="Q840" s="109">
        <v>4101630</v>
      </c>
      <c r="R840" s="108">
        <v>0</v>
      </c>
      <c r="S840" s="19">
        <v>0</v>
      </c>
      <c r="T840" s="19">
        <v>0</v>
      </c>
      <c r="U840" s="19"/>
      <c r="V840" s="19"/>
      <c r="W840" s="19">
        <v>0</v>
      </c>
      <c r="X840" s="19">
        <v>0</v>
      </c>
      <c r="Y840" s="19">
        <v>0</v>
      </c>
      <c r="Z840" s="19">
        <v>0</v>
      </c>
      <c r="AA840" s="21">
        <v>48683</v>
      </c>
      <c r="AB840" s="21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19">
        <v>0</v>
      </c>
      <c r="AK840" s="19">
        <v>0</v>
      </c>
      <c r="AL840" s="19">
        <v>0</v>
      </c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>
        <v>0</v>
      </c>
      <c r="BB840" s="19">
        <v>0</v>
      </c>
      <c r="BC840" s="19"/>
      <c r="BD840" s="19"/>
      <c r="BE840" s="19"/>
      <c r="BF840" s="19"/>
      <c r="BG840" s="16">
        <f t="shared" si="52"/>
        <v>4150313</v>
      </c>
      <c r="BH840" s="16">
        <f t="shared" si="52"/>
        <v>0</v>
      </c>
      <c r="BI840" s="16">
        <f t="shared" si="53"/>
        <v>4150313</v>
      </c>
      <c r="BJ840" s="16">
        <f t="shared" si="54"/>
        <v>0</v>
      </c>
      <c r="BK840" s="105">
        <f t="shared" si="55"/>
        <v>48683</v>
      </c>
      <c r="BL840" s="106"/>
      <c r="BM840" s="105"/>
      <c r="BN840" s="106"/>
    </row>
    <row r="841" spans="1:66" s="130" customFormat="1" x14ac:dyDescent="0.3">
      <c r="A841" s="127">
        <v>83.500699999999995</v>
      </c>
      <c r="B841" s="128" t="s">
        <v>1831</v>
      </c>
      <c r="C841" s="22"/>
      <c r="D841" s="19"/>
      <c r="E841" s="21">
        <v>0</v>
      </c>
      <c r="F841" s="20">
        <v>70670</v>
      </c>
      <c r="G841" s="19">
        <v>0</v>
      </c>
      <c r="H841" s="19">
        <v>0</v>
      </c>
      <c r="I841" s="19">
        <v>0</v>
      </c>
      <c r="J841" s="19">
        <v>0</v>
      </c>
      <c r="K841" s="19">
        <v>0</v>
      </c>
      <c r="L841" s="19">
        <v>0</v>
      </c>
      <c r="M841" s="20">
        <v>804711</v>
      </c>
      <c r="N841" s="21">
        <v>0</v>
      </c>
      <c r="O841" s="20">
        <v>499963</v>
      </c>
      <c r="P841" s="21"/>
      <c r="Q841" s="109">
        <v>722461</v>
      </c>
      <c r="R841" s="108">
        <v>0</v>
      </c>
      <c r="S841" s="20">
        <v>26724</v>
      </c>
      <c r="T841" s="24">
        <v>0</v>
      </c>
      <c r="U841" s="19">
        <v>18703</v>
      </c>
      <c r="V841" s="19"/>
      <c r="W841" s="20">
        <v>797812</v>
      </c>
      <c r="X841" s="21">
        <v>0</v>
      </c>
      <c r="Y841" s="19">
        <v>391</v>
      </c>
      <c r="Z841" s="19">
        <v>0</v>
      </c>
      <c r="AA841" s="21">
        <v>71950</v>
      </c>
      <c r="AB841" s="21">
        <v>0</v>
      </c>
      <c r="AC841" s="20">
        <v>56064</v>
      </c>
      <c r="AD841" s="21">
        <v>0</v>
      </c>
      <c r="AE841" s="19">
        <v>0</v>
      </c>
      <c r="AF841" s="19">
        <v>0</v>
      </c>
      <c r="AG841" s="20">
        <v>15415</v>
      </c>
      <c r="AH841" s="21">
        <v>0</v>
      </c>
      <c r="AI841" s="19">
        <v>0</v>
      </c>
      <c r="AJ841" s="19">
        <v>0</v>
      </c>
      <c r="AK841" s="20">
        <v>226696</v>
      </c>
      <c r="AL841" s="21">
        <v>0</v>
      </c>
      <c r="AM841" s="19">
        <v>61745</v>
      </c>
      <c r="AN841" s="19"/>
      <c r="AO841" s="19"/>
      <c r="AP841" s="19"/>
      <c r="AQ841" s="20">
        <v>11189</v>
      </c>
      <c r="AR841" s="21">
        <v>0</v>
      </c>
      <c r="AS841" s="19"/>
      <c r="AT841" s="19"/>
      <c r="AU841" s="19">
        <v>3460</v>
      </c>
      <c r="AV841" s="19">
        <v>0</v>
      </c>
      <c r="AW841" s="19"/>
      <c r="AX841" s="19"/>
      <c r="AY841" s="19"/>
      <c r="AZ841" s="19"/>
      <c r="BA841" s="19">
        <v>0</v>
      </c>
      <c r="BB841" s="19">
        <v>0</v>
      </c>
      <c r="BC841" s="19"/>
      <c r="BD841" s="19"/>
      <c r="BE841" s="19"/>
      <c r="BF841" s="19"/>
      <c r="BG841" s="16">
        <f t="shared" si="52"/>
        <v>3317284</v>
      </c>
      <c r="BH841" s="16">
        <f t="shared" si="52"/>
        <v>70670</v>
      </c>
      <c r="BI841" s="129">
        <f t="shared" si="53"/>
        <v>3246614</v>
      </c>
      <c r="BJ841" s="129">
        <f t="shared" si="54"/>
        <v>0</v>
      </c>
      <c r="BK841" s="105">
        <f t="shared" si="55"/>
        <v>71950</v>
      </c>
      <c r="BL841" s="106"/>
      <c r="BM841" s="105"/>
      <c r="BN841" s="106"/>
    </row>
    <row r="842" spans="1:66" s="130" customFormat="1" ht="31.5" x14ac:dyDescent="0.3">
      <c r="A842" s="127">
        <v>83.600699999999989</v>
      </c>
      <c r="B842" s="128" t="s">
        <v>1832</v>
      </c>
      <c r="C842" s="22">
        <v>882986</v>
      </c>
      <c r="D842" s="19">
        <v>0</v>
      </c>
      <c r="E842" s="25">
        <v>1101987</v>
      </c>
      <c r="F842" s="21">
        <v>0</v>
      </c>
      <c r="G842" s="19">
        <v>4780108</v>
      </c>
      <c r="H842" s="19">
        <v>0</v>
      </c>
      <c r="I842" s="19">
        <v>4780108</v>
      </c>
      <c r="J842" s="19">
        <v>0</v>
      </c>
      <c r="K842" s="19">
        <v>181883</v>
      </c>
      <c r="L842" s="19">
        <v>0</v>
      </c>
      <c r="M842" s="20">
        <v>3639803</v>
      </c>
      <c r="N842" s="21">
        <v>0</v>
      </c>
      <c r="O842" s="20">
        <v>1912084</v>
      </c>
      <c r="P842" s="21"/>
      <c r="Q842" s="109">
        <v>2940008</v>
      </c>
      <c r="R842" s="108">
        <v>0</v>
      </c>
      <c r="S842" s="20">
        <v>1075339</v>
      </c>
      <c r="T842" s="24">
        <v>0</v>
      </c>
      <c r="U842" s="19">
        <v>7497743</v>
      </c>
      <c r="V842" s="19"/>
      <c r="W842" s="20">
        <v>3296970.06</v>
      </c>
      <c r="X842" s="21">
        <v>0</v>
      </c>
      <c r="Y842" s="19">
        <v>1543084</v>
      </c>
      <c r="Z842" s="19">
        <v>0</v>
      </c>
      <c r="AA842" s="21">
        <v>334201</v>
      </c>
      <c r="AB842" s="21">
        <v>0</v>
      </c>
      <c r="AC842" s="20">
        <v>2948431</v>
      </c>
      <c r="AD842" s="21">
        <v>0</v>
      </c>
      <c r="AE842" s="19">
        <v>20600129</v>
      </c>
      <c r="AF842" s="19">
        <v>0</v>
      </c>
      <c r="AG842" s="20">
        <v>3001330</v>
      </c>
      <c r="AH842" s="21">
        <v>0</v>
      </c>
      <c r="AI842" s="21">
        <v>6912035</v>
      </c>
      <c r="AJ842" s="21">
        <v>0</v>
      </c>
      <c r="AK842" s="20">
        <v>1725629.28</v>
      </c>
      <c r="AL842" s="21">
        <v>0</v>
      </c>
      <c r="AM842" s="19"/>
      <c r="AN842" s="19"/>
      <c r="AO842" s="19"/>
      <c r="AP842" s="19"/>
      <c r="AQ842" s="19"/>
      <c r="AR842" s="19"/>
      <c r="AS842" s="19"/>
      <c r="AT842" s="19"/>
      <c r="AU842" s="19">
        <v>0</v>
      </c>
      <c r="AV842" s="19">
        <v>0</v>
      </c>
      <c r="AW842" s="19">
        <v>8117960</v>
      </c>
      <c r="AX842" s="19"/>
      <c r="AY842" s="19"/>
      <c r="AZ842" s="19"/>
      <c r="BA842" s="19">
        <v>0</v>
      </c>
      <c r="BB842" s="19">
        <v>0</v>
      </c>
      <c r="BC842" s="19"/>
      <c r="BD842" s="19"/>
      <c r="BE842" s="19"/>
      <c r="BF842" s="19"/>
      <c r="BG842" s="16">
        <f t="shared" si="52"/>
        <v>77271818.340000004</v>
      </c>
      <c r="BH842" s="16">
        <f t="shared" si="52"/>
        <v>0</v>
      </c>
      <c r="BI842" s="129">
        <f t="shared" si="53"/>
        <v>77271818.340000004</v>
      </c>
      <c r="BJ842" s="129">
        <f t="shared" si="54"/>
        <v>0</v>
      </c>
      <c r="BK842" s="105">
        <f t="shared" si="55"/>
        <v>334201</v>
      </c>
      <c r="BL842" s="106"/>
      <c r="BM842" s="105"/>
      <c r="BN842" s="106"/>
    </row>
    <row r="843" spans="1:66" s="130" customFormat="1" ht="31.5" x14ac:dyDescent="0.3">
      <c r="A843" s="127">
        <v>83.600800000000007</v>
      </c>
      <c r="B843" s="128" t="s">
        <v>1833</v>
      </c>
      <c r="C843" s="22">
        <v>1506490</v>
      </c>
      <c r="D843" s="19">
        <v>0</v>
      </c>
      <c r="E843" s="19">
        <v>0</v>
      </c>
      <c r="F843" s="19">
        <v>0</v>
      </c>
      <c r="G843" s="19">
        <v>0</v>
      </c>
      <c r="H843" s="19">
        <v>0</v>
      </c>
      <c r="I843" s="19">
        <v>0</v>
      </c>
      <c r="J843" s="19">
        <v>0</v>
      </c>
      <c r="K843" s="19">
        <v>0</v>
      </c>
      <c r="L843" s="19">
        <v>0</v>
      </c>
      <c r="M843" s="19">
        <v>0</v>
      </c>
      <c r="N843" s="19">
        <v>0</v>
      </c>
      <c r="O843" s="19"/>
      <c r="P843" s="19"/>
      <c r="Q843" s="109">
        <v>304875</v>
      </c>
      <c r="R843" s="108">
        <v>0</v>
      </c>
      <c r="S843" s="19">
        <v>0</v>
      </c>
      <c r="T843" s="19">
        <v>0</v>
      </c>
      <c r="U843" s="19"/>
      <c r="V843" s="19"/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9">
        <v>0</v>
      </c>
      <c r="AC843" s="20">
        <v>94324</v>
      </c>
      <c r="AD843" s="21">
        <v>0</v>
      </c>
      <c r="AE843" s="19">
        <v>0</v>
      </c>
      <c r="AF843" s="19">
        <v>0</v>
      </c>
      <c r="AG843" s="19">
        <v>0</v>
      </c>
      <c r="AH843" s="19">
        <v>0</v>
      </c>
      <c r="AI843" s="19">
        <v>0</v>
      </c>
      <c r="AJ843" s="19">
        <v>0</v>
      </c>
      <c r="AK843" s="20">
        <v>89217</v>
      </c>
      <c r="AL843" s="21">
        <v>0</v>
      </c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>
        <v>0</v>
      </c>
      <c r="BB843" s="19">
        <v>0</v>
      </c>
      <c r="BC843" s="19"/>
      <c r="BD843" s="19"/>
      <c r="BE843" s="19"/>
      <c r="BF843" s="19"/>
      <c r="BG843" s="16">
        <f t="shared" si="52"/>
        <v>1994906</v>
      </c>
      <c r="BH843" s="16">
        <f t="shared" si="52"/>
        <v>0</v>
      </c>
      <c r="BI843" s="129">
        <f t="shared" si="53"/>
        <v>1994906</v>
      </c>
      <c r="BJ843" s="129">
        <f t="shared" si="54"/>
        <v>0</v>
      </c>
      <c r="BK843" s="105">
        <f t="shared" si="55"/>
        <v>0</v>
      </c>
      <c r="BL843" s="106"/>
      <c r="BM843" s="105"/>
      <c r="BN843" s="106"/>
    </row>
    <row r="844" spans="1:66" s="130" customFormat="1" ht="31.5" x14ac:dyDescent="0.3">
      <c r="A844" s="127">
        <v>83.700699999999998</v>
      </c>
      <c r="B844" s="128" t="s">
        <v>1834</v>
      </c>
      <c r="C844" s="22"/>
      <c r="D844" s="19"/>
      <c r="E844" s="19">
        <v>0</v>
      </c>
      <c r="F844" s="19">
        <v>0</v>
      </c>
      <c r="G844" s="19">
        <v>0</v>
      </c>
      <c r="H844" s="19">
        <v>0</v>
      </c>
      <c r="I844" s="19">
        <v>0</v>
      </c>
      <c r="J844" s="19">
        <v>0</v>
      </c>
      <c r="K844" s="19">
        <v>0</v>
      </c>
      <c r="L844" s="19">
        <v>0</v>
      </c>
      <c r="M844" s="19">
        <v>0</v>
      </c>
      <c r="N844" s="19">
        <v>0</v>
      </c>
      <c r="O844" s="19"/>
      <c r="P844" s="19"/>
      <c r="Q844" s="108">
        <v>0</v>
      </c>
      <c r="R844" s="108">
        <v>0</v>
      </c>
      <c r="S844" s="19">
        <v>0</v>
      </c>
      <c r="T844" s="19">
        <v>0</v>
      </c>
      <c r="U844" s="19"/>
      <c r="V844" s="19"/>
      <c r="W844" s="19">
        <v>0</v>
      </c>
      <c r="X844" s="19">
        <v>0</v>
      </c>
      <c r="Y844" s="19">
        <v>0</v>
      </c>
      <c r="Z844" s="19">
        <v>0</v>
      </c>
      <c r="AA844" s="19">
        <v>0</v>
      </c>
      <c r="AB844" s="19">
        <v>0</v>
      </c>
      <c r="AC844" s="19">
        <v>0</v>
      </c>
      <c r="AD844" s="19">
        <v>0</v>
      </c>
      <c r="AE844" s="19">
        <v>0</v>
      </c>
      <c r="AF844" s="19">
        <v>0</v>
      </c>
      <c r="AG844" s="19">
        <v>0</v>
      </c>
      <c r="AH844" s="19">
        <v>0</v>
      </c>
      <c r="AI844" s="19">
        <v>0</v>
      </c>
      <c r="AJ844" s="19">
        <v>0</v>
      </c>
      <c r="AK844" s="19">
        <v>0</v>
      </c>
      <c r="AL844" s="19">
        <v>0</v>
      </c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>
        <v>0</v>
      </c>
      <c r="BB844" s="19">
        <v>0</v>
      </c>
      <c r="BC844" s="19"/>
      <c r="BD844" s="19"/>
      <c r="BE844" s="19"/>
      <c r="BF844" s="19"/>
      <c r="BG844" s="16">
        <f t="shared" si="52"/>
        <v>0</v>
      </c>
      <c r="BH844" s="16">
        <f t="shared" si="52"/>
        <v>0</v>
      </c>
      <c r="BI844" s="129">
        <f t="shared" si="53"/>
        <v>0</v>
      </c>
      <c r="BJ844" s="129">
        <f t="shared" si="54"/>
        <v>0</v>
      </c>
      <c r="BK844" s="105">
        <f t="shared" si="55"/>
        <v>0</v>
      </c>
      <c r="BL844" s="106"/>
      <c r="BM844" s="105"/>
      <c r="BN844" s="106"/>
    </row>
    <row r="845" spans="1:66" s="130" customFormat="1" x14ac:dyDescent="0.3">
      <c r="A845" s="127">
        <v>83.800700000000006</v>
      </c>
      <c r="B845" s="128" t="s">
        <v>1835</v>
      </c>
      <c r="C845" s="22"/>
      <c r="D845" s="19"/>
      <c r="E845" s="19">
        <v>0</v>
      </c>
      <c r="F845" s="19">
        <v>0</v>
      </c>
      <c r="G845" s="19">
        <v>0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>
        <v>0</v>
      </c>
      <c r="N845" s="19">
        <v>0</v>
      </c>
      <c r="O845" s="19"/>
      <c r="P845" s="19"/>
      <c r="Q845" s="108">
        <v>0</v>
      </c>
      <c r="R845" s="108">
        <v>0</v>
      </c>
      <c r="S845" s="19">
        <v>0</v>
      </c>
      <c r="T845" s="19">
        <v>0</v>
      </c>
      <c r="U845" s="19">
        <v>538839</v>
      </c>
      <c r="V845" s="19"/>
      <c r="W845" s="19">
        <v>0</v>
      </c>
      <c r="X845" s="19">
        <v>0</v>
      </c>
      <c r="Y845" s="19">
        <v>0</v>
      </c>
      <c r="Z845" s="19">
        <v>0</v>
      </c>
      <c r="AA845" s="19">
        <v>0</v>
      </c>
      <c r="AB845" s="19">
        <v>0</v>
      </c>
      <c r="AC845" s="19">
        <v>0</v>
      </c>
      <c r="AD845" s="19">
        <v>0</v>
      </c>
      <c r="AE845" s="19">
        <v>0</v>
      </c>
      <c r="AF845" s="19">
        <v>0</v>
      </c>
      <c r="AG845" s="20">
        <v>931251</v>
      </c>
      <c r="AH845" s="21">
        <v>0</v>
      </c>
      <c r="AI845" s="19">
        <v>0</v>
      </c>
      <c r="AJ845" s="19">
        <v>0</v>
      </c>
      <c r="AK845" s="19">
        <v>0</v>
      </c>
      <c r="AL845" s="19">
        <v>0</v>
      </c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>
        <v>0</v>
      </c>
      <c r="BB845" s="19">
        <v>0</v>
      </c>
      <c r="BC845" s="19"/>
      <c r="BD845" s="19"/>
      <c r="BE845" s="19"/>
      <c r="BF845" s="19"/>
      <c r="BG845" s="16">
        <f t="shared" si="52"/>
        <v>1470090</v>
      </c>
      <c r="BH845" s="16">
        <f t="shared" si="52"/>
        <v>0</v>
      </c>
      <c r="BI845" s="129">
        <f t="shared" si="53"/>
        <v>1470090</v>
      </c>
      <c r="BJ845" s="129">
        <f t="shared" si="54"/>
        <v>0</v>
      </c>
      <c r="BK845" s="105">
        <f t="shared" si="55"/>
        <v>0</v>
      </c>
      <c r="BL845" s="106"/>
      <c r="BM845" s="105"/>
      <c r="BN845" s="106"/>
    </row>
    <row r="846" spans="1:66" ht="31.5" x14ac:dyDescent="0.3">
      <c r="A846" s="26">
        <v>83.810699999999997</v>
      </c>
      <c r="B846" s="107" t="s">
        <v>1836</v>
      </c>
      <c r="C846" s="22">
        <v>0</v>
      </c>
      <c r="D846" s="19">
        <v>0</v>
      </c>
      <c r="E846" s="19">
        <v>0</v>
      </c>
      <c r="F846" s="19">
        <v>0</v>
      </c>
      <c r="G846" s="19">
        <v>0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/>
      <c r="P846" s="19"/>
      <c r="Q846" s="108">
        <v>0</v>
      </c>
      <c r="R846" s="108">
        <v>0</v>
      </c>
      <c r="S846" s="19">
        <v>0</v>
      </c>
      <c r="T846" s="19">
        <v>0</v>
      </c>
      <c r="U846" s="19"/>
      <c r="V846" s="19"/>
      <c r="W846" s="19">
        <v>0</v>
      </c>
      <c r="X846" s="19">
        <v>0</v>
      </c>
      <c r="Y846" s="19">
        <v>0</v>
      </c>
      <c r="Z846" s="19">
        <v>0</v>
      </c>
      <c r="AA846" s="19">
        <v>0</v>
      </c>
      <c r="AB846" s="19">
        <v>0</v>
      </c>
      <c r="AC846" s="19">
        <v>0</v>
      </c>
      <c r="AD846" s="19">
        <v>0</v>
      </c>
      <c r="AE846" s="19">
        <v>0</v>
      </c>
      <c r="AF846" s="19">
        <v>0</v>
      </c>
      <c r="AG846" s="19">
        <v>0</v>
      </c>
      <c r="AH846" s="19">
        <v>0</v>
      </c>
      <c r="AI846" s="19">
        <v>0</v>
      </c>
      <c r="AJ846" s="19">
        <v>0</v>
      </c>
      <c r="AK846" s="19">
        <v>0</v>
      </c>
      <c r="AL846" s="19">
        <v>0</v>
      </c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>
        <v>2436108</v>
      </c>
      <c r="AX846" s="19"/>
      <c r="AY846" s="19"/>
      <c r="AZ846" s="19"/>
      <c r="BA846" s="19">
        <v>0</v>
      </c>
      <c r="BB846" s="19">
        <v>0</v>
      </c>
      <c r="BC846" s="19">
        <v>1420569</v>
      </c>
      <c r="BD846" s="19"/>
      <c r="BE846" s="19"/>
      <c r="BF846" s="19"/>
      <c r="BG846" s="16">
        <f t="shared" si="52"/>
        <v>3856677</v>
      </c>
      <c r="BH846" s="16">
        <f t="shared" si="52"/>
        <v>0</v>
      </c>
      <c r="BI846" s="70">
        <f t="shared" si="53"/>
        <v>3856677</v>
      </c>
      <c r="BJ846" s="70">
        <f t="shared" si="54"/>
        <v>0</v>
      </c>
      <c r="BK846" s="105">
        <f t="shared" si="55"/>
        <v>0</v>
      </c>
      <c r="BL846" s="106"/>
      <c r="BM846" s="105"/>
      <c r="BN846" s="106"/>
    </row>
    <row r="847" spans="1:66" s="130" customFormat="1" x14ac:dyDescent="0.3">
      <c r="A847" s="127">
        <v>83.820699999999988</v>
      </c>
      <c r="B847" s="128" t="s">
        <v>1837</v>
      </c>
      <c r="C847" s="22"/>
      <c r="D847" s="19"/>
      <c r="E847" s="19">
        <v>0</v>
      </c>
      <c r="F847" s="19">
        <v>0</v>
      </c>
      <c r="G847" s="19">
        <v>0</v>
      </c>
      <c r="H847" s="19">
        <v>0</v>
      </c>
      <c r="I847" s="19">
        <v>0</v>
      </c>
      <c r="J847" s="19">
        <v>0</v>
      </c>
      <c r="K847" s="19">
        <v>0</v>
      </c>
      <c r="L847" s="19">
        <v>0</v>
      </c>
      <c r="M847" s="25">
        <v>94165</v>
      </c>
      <c r="N847" s="21">
        <v>0</v>
      </c>
      <c r="O847" s="19"/>
      <c r="P847" s="19"/>
      <c r="Q847" s="108">
        <v>0</v>
      </c>
      <c r="R847" s="108">
        <v>0</v>
      </c>
      <c r="S847" s="19">
        <v>0</v>
      </c>
      <c r="T847" s="19">
        <v>0</v>
      </c>
      <c r="U847" s="19">
        <v>189760</v>
      </c>
      <c r="V847" s="19"/>
      <c r="W847" s="20">
        <v>13300</v>
      </c>
      <c r="X847" s="21">
        <v>0</v>
      </c>
      <c r="Y847" s="19">
        <v>38598</v>
      </c>
      <c r="Z847" s="19">
        <v>0</v>
      </c>
      <c r="AA847" s="21">
        <v>415125</v>
      </c>
      <c r="AB847" s="21">
        <v>0</v>
      </c>
      <c r="AC847" s="19">
        <v>0</v>
      </c>
      <c r="AD847" s="19">
        <v>0</v>
      </c>
      <c r="AE847" s="19">
        <v>0</v>
      </c>
      <c r="AF847" s="19">
        <v>0</v>
      </c>
      <c r="AG847" s="20">
        <v>5816</v>
      </c>
      <c r="AH847" s="21">
        <v>0</v>
      </c>
      <c r="AI847" s="19">
        <v>0</v>
      </c>
      <c r="AJ847" s="19">
        <v>0</v>
      </c>
      <c r="AK847" s="19">
        <v>0</v>
      </c>
      <c r="AL847" s="19">
        <v>0</v>
      </c>
      <c r="AM847" s="19">
        <v>47368</v>
      </c>
      <c r="AN847" s="19"/>
      <c r="AO847" s="19"/>
      <c r="AP847" s="19"/>
      <c r="AQ847" s="19"/>
      <c r="AR847" s="19"/>
      <c r="AS847" s="20">
        <v>89048</v>
      </c>
      <c r="AT847" s="19"/>
      <c r="AU847" s="19">
        <v>56649</v>
      </c>
      <c r="AV847" s="19">
        <v>0</v>
      </c>
      <c r="AW847" s="19"/>
      <c r="AX847" s="19"/>
      <c r="AY847" s="19"/>
      <c r="AZ847" s="19"/>
      <c r="BA847" s="19">
        <v>0</v>
      </c>
      <c r="BB847" s="19">
        <v>0</v>
      </c>
      <c r="BC847" s="19"/>
      <c r="BD847" s="19"/>
      <c r="BE847" s="19"/>
      <c r="BF847" s="19"/>
      <c r="BG847" s="16">
        <f t="shared" si="52"/>
        <v>949829</v>
      </c>
      <c r="BH847" s="16">
        <f t="shared" si="52"/>
        <v>0</v>
      </c>
      <c r="BI847" s="129">
        <f t="shared" si="53"/>
        <v>949829</v>
      </c>
      <c r="BJ847" s="129">
        <f t="shared" si="54"/>
        <v>0</v>
      </c>
      <c r="BK847" s="105">
        <f t="shared" si="55"/>
        <v>415125</v>
      </c>
      <c r="BL847" s="106"/>
      <c r="BM847" s="105"/>
      <c r="BN847" s="106"/>
    </row>
    <row r="848" spans="1:66" ht="31.5" x14ac:dyDescent="0.3">
      <c r="A848" s="26">
        <v>83.830699999999993</v>
      </c>
      <c r="B848" s="107" t="s">
        <v>1838</v>
      </c>
      <c r="C848" s="22">
        <v>186024</v>
      </c>
      <c r="D848" s="19">
        <v>0</v>
      </c>
      <c r="E848" s="20">
        <v>9891976</v>
      </c>
      <c r="F848" s="21">
        <v>0</v>
      </c>
      <c r="G848" s="19">
        <v>4200461</v>
      </c>
      <c r="H848" s="19">
        <v>0</v>
      </c>
      <c r="I848" s="19">
        <v>4200461</v>
      </c>
      <c r="J848" s="19">
        <v>0</v>
      </c>
      <c r="K848" s="19">
        <v>210247</v>
      </c>
      <c r="L848" s="19">
        <v>0</v>
      </c>
      <c r="M848" s="20">
        <v>6580094</v>
      </c>
      <c r="N848" s="21">
        <v>0</v>
      </c>
      <c r="O848" s="20">
        <v>1124559</v>
      </c>
      <c r="P848" s="21"/>
      <c r="Q848" s="109">
        <v>120145</v>
      </c>
      <c r="R848" s="108">
        <v>0</v>
      </c>
      <c r="S848" s="19">
        <v>0</v>
      </c>
      <c r="T848" s="19">
        <v>0</v>
      </c>
      <c r="U848" s="19"/>
      <c r="V848" s="19">
        <v>0</v>
      </c>
      <c r="W848" s="20">
        <v>109198</v>
      </c>
      <c r="X848" s="21">
        <v>0</v>
      </c>
      <c r="Y848" s="19">
        <v>0</v>
      </c>
      <c r="Z848" s="19">
        <v>0</v>
      </c>
      <c r="AA848" s="21">
        <v>2000.3600000001024</v>
      </c>
      <c r="AB848" s="21">
        <v>0</v>
      </c>
      <c r="AC848" s="20">
        <v>2064776</v>
      </c>
      <c r="AD848" s="21">
        <v>0</v>
      </c>
      <c r="AE848" s="19">
        <v>0</v>
      </c>
      <c r="AF848" s="19">
        <v>1481914</v>
      </c>
      <c r="AG848" s="19">
        <v>203783</v>
      </c>
      <c r="AH848" s="19">
        <v>0</v>
      </c>
      <c r="AI848" s="19">
        <v>0</v>
      </c>
      <c r="AJ848" s="19">
        <v>0</v>
      </c>
      <c r="AK848" s="19">
        <v>0</v>
      </c>
      <c r="AL848" s="19">
        <v>0</v>
      </c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>
        <v>0</v>
      </c>
      <c r="BB848" s="19">
        <v>0</v>
      </c>
      <c r="BC848" s="19"/>
      <c r="BD848" s="19"/>
      <c r="BE848" s="19"/>
      <c r="BF848" s="19"/>
      <c r="BG848" s="16">
        <f t="shared" si="52"/>
        <v>28893724.359999999</v>
      </c>
      <c r="BH848" s="16">
        <f t="shared" si="52"/>
        <v>1481914</v>
      </c>
      <c r="BI848" s="110">
        <f t="shared" si="53"/>
        <v>27411810.359999999</v>
      </c>
      <c r="BJ848" s="110">
        <f t="shared" si="54"/>
        <v>0</v>
      </c>
      <c r="BK848" s="105">
        <f t="shared" si="55"/>
        <v>2000.3600000001024</v>
      </c>
      <c r="BL848" s="106"/>
      <c r="BM848" s="105"/>
      <c r="BN848" s="106"/>
    </row>
    <row r="849" spans="1:66" ht="31.5" x14ac:dyDescent="0.3">
      <c r="A849" s="26">
        <v>83.831699999999998</v>
      </c>
      <c r="B849" s="107" t="s">
        <v>1839</v>
      </c>
      <c r="C849" s="22">
        <v>72088916</v>
      </c>
      <c r="D849" s="19">
        <v>0</v>
      </c>
      <c r="E849" s="19">
        <v>0</v>
      </c>
      <c r="F849" s="19">
        <v>0</v>
      </c>
      <c r="G849" s="19">
        <v>0</v>
      </c>
      <c r="H849" s="19">
        <v>1534742</v>
      </c>
      <c r="I849" s="19">
        <v>0</v>
      </c>
      <c r="J849" s="19">
        <v>1534742</v>
      </c>
      <c r="K849" s="19">
        <v>0</v>
      </c>
      <c r="L849" s="19">
        <v>0</v>
      </c>
      <c r="M849" s="19">
        <v>0</v>
      </c>
      <c r="N849" s="19">
        <v>0</v>
      </c>
      <c r="O849" s="19"/>
      <c r="P849" s="19"/>
      <c r="Q849" s="109">
        <v>24031</v>
      </c>
      <c r="R849" s="108">
        <v>0</v>
      </c>
      <c r="S849" s="19">
        <v>0</v>
      </c>
      <c r="T849" s="19">
        <v>0</v>
      </c>
      <c r="U849" s="19"/>
      <c r="V849" s="19"/>
      <c r="W849" s="19">
        <v>0</v>
      </c>
      <c r="X849" s="19">
        <v>0</v>
      </c>
      <c r="Y849" s="19">
        <v>0</v>
      </c>
      <c r="Z849" s="19">
        <v>0</v>
      </c>
      <c r="AA849" s="19">
        <v>0</v>
      </c>
      <c r="AB849" s="19">
        <v>0</v>
      </c>
      <c r="AC849" s="52">
        <v>35546307</v>
      </c>
      <c r="AD849" s="19">
        <v>0</v>
      </c>
      <c r="AE849" s="19">
        <v>0</v>
      </c>
      <c r="AF849" s="19">
        <v>0</v>
      </c>
      <c r="AG849" s="19">
        <v>0</v>
      </c>
      <c r="AH849" s="19">
        <v>0</v>
      </c>
      <c r="AI849" s="19">
        <v>0</v>
      </c>
      <c r="AJ849" s="19">
        <v>0</v>
      </c>
      <c r="AK849" s="19">
        <v>0</v>
      </c>
      <c r="AL849" s="19">
        <v>0</v>
      </c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>
        <v>0</v>
      </c>
      <c r="BB849" s="19">
        <v>0</v>
      </c>
      <c r="BC849" s="19"/>
      <c r="BD849" s="19"/>
      <c r="BE849" s="19"/>
      <c r="BF849" s="19"/>
      <c r="BG849" s="16">
        <f t="shared" si="52"/>
        <v>107659254</v>
      </c>
      <c r="BH849" s="16">
        <f t="shared" si="52"/>
        <v>3069484</v>
      </c>
      <c r="BI849" s="110">
        <f t="shared" si="53"/>
        <v>104589770</v>
      </c>
      <c r="BJ849" s="110">
        <f t="shared" si="54"/>
        <v>0</v>
      </c>
      <c r="BK849" s="105">
        <f t="shared" si="55"/>
        <v>0</v>
      </c>
      <c r="BL849" s="106"/>
      <c r="BM849" s="105"/>
      <c r="BN849" s="106"/>
    </row>
    <row r="850" spans="1:66" ht="31.5" x14ac:dyDescent="0.3">
      <c r="A850" s="26">
        <v>83.833699999999993</v>
      </c>
      <c r="B850" s="107" t="s">
        <v>1840</v>
      </c>
      <c r="C850" s="22"/>
      <c r="D850" s="19"/>
      <c r="E850" s="19">
        <v>0</v>
      </c>
      <c r="F850" s="19">
        <v>0</v>
      </c>
      <c r="G850" s="19">
        <v>0</v>
      </c>
      <c r="H850" s="19">
        <v>0</v>
      </c>
      <c r="I850" s="19">
        <v>0</v>
      </c>
      <c r="J850" s="19">
        <v>0</v>
      </c>
      <c r="K850" s="19">
        <v>0</v>
      </c>
      <c r="L850" s="19">
        <v>0</v>
      </c>
      <c r="M850" s="19">
        <v>0</v>
      </c>
      <c r="N850" s="19">
        <v>0</v>
      </c>
      <c r="O850" s="19"/>
      <c r="P850" s="19"/>
      <c r="Q850" s="108">
        <v>0</v>
      </c>
      <c r="R850" s="108">
        <v>0</v>
      </c>
      <c r="S850" s="19">
        <v>0</v>
      </c>
      <c r="T850" s="19">
        <v>0</v>
      </c>
      <c r="U850" s="19"/>
      <c r="V850" s="19"/>
      <c r="W850" s="19">
        <v>0</v>
      </c>
      <c r="X850" s="19">
        <v>0</v>
      </c>
      <c r="Y850" s="19">
        <v>0</v>
      </c>
      <c r="Z850" s="19">
        <v>0</v>
      </c>
      <c r="AA850" s="19">
        <v>0</v>
      </c>
      <c r="AB850" s="19">
        <v>0</v>
      </c>
      <c r="AC850" s="19">
        <v>0</v>
      </c>
      <c r="AD850" s="19">
        <v>0</v>
      </c>
      <c r="AE850" s="19">
        <v>0</v>
      </c>
      <c r="AF850" s="19">
        <v>0</v>
      </c>
      <c r="AG850" s="19">
        <v>0</v>
      </c>
      <c r="AH850" s="19">
        <v>0</v>
      </c>
      <c r="AI850" s="19">
        <v>0</v>
      </c>
      <c r="AJ850" s="19">
        <v>0</v>
      </c>
      <c r="AK850" s="19">
        <v>0</v>
      </c>
      <c r="AL850" s="19">
        <v>0</v>
      </c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>
        <v>0</v>
      </c>
      <c r="BB850" s="19">
        <v>0</v>
      </c>
      <c r="BC850" s="19"/>
      <c r="BD850" s="19"/>
      <c r="BE850" s="19"/>
      <c r="BF850" s="19"/>
      <c r="BG850" s="16">
        <f t="shared" si="52"/>
        <v>0</v>
      </c>
      <c r="BH850" s="16">
        <f t="shared" si="52"/>
        <v>0</v>
      </c>
      <c r="BI850" s="110">
        <f t="shared" si="53"/>
        <v>0</v>
      </c>
      <c r="BJ850" s="110">
        <f t="shared" si="54"/>
        <v>0</v>
      </c>
      <c r="BK850" s="105">
        <f t="shared" si="55"/>
        <v>0</v>
      </c>
      <c r="BL850" s="106"/>
      <c r="BM850" s="105"/>
      <c r="BN850" s="106"/>
    </row>
    <row r="851" spans="1:66" ht="31.5" x14ac:dyDescent="0.3">
      <c r="A851" s="26">
        <v>83.834699999999998</v>
      </c>
      <c r="B851" s="107" t="s">
        <v>1841</v>
      </c>
      <c r="C851" s="22"/>
      <c r="D851" s="19"/>
      <c r="E851" s="19">
        <v>0</v>
      </c>
      <c r="F851" s="19">
        <v>0</v>
      </c>
      <c r="G851" s="19">
        <v>0</v>
      </c>
      <c r="H851" s="19">
        <v>0</v>
      </c>
      <c r="I851" s="19">
        <v>0</v>
      </c>
      <c r="J851" s="19">
        <v>0</v>
      </c>
      <c r="K851" s="19">
        <v>0</v>
      </c>
      <c r="L851" s="19">
        <v>0</v>
      </c>
      <c r="M851" s="19">
        <v>0</v>
      </c>
      <c r="N851" s="19">
        <v>0</v>
      </c>
      <c r="O851" s="19"/>
      <c r="P851" s="19"/>
      <c r="Q851" s="108">
        <v>0</v>
      </c>
      <c r="R851" s="108">
        <v>0</v>
      </c>
      <c r="S851" s="19">
        <v>0</v>
      </c>
      <c r="T851" s="19">
        <v>0</v>
      </c>
      <c r="U851" s="19"/>
      <c r="V851" s="19"/>
      <c r="W851" s="19">
        <v>0</v>
      </c>
      <c r="X851" s="19">
        <v>0</v>
      </c>
      <c r="Y851" s="19">
        <v>0</v>
      </c>
      <c r="Z851" s="19">
        <v>0</v>
      </c>
      <c r="AA851" s="19">
        <v>0</v>
      </c>
      <c r="AB851" s="19">
        <v>0</v>
      </c>
      <c r="AC851" s="19">
        <v>0</v>
      </c>
      <c r="AD851" s="19">
        <v>0</v>
      </c>
      <c r="AE851" s="19">
        <v>0</v>
      </c>
      <c r="AF851" s="19">
        <v>0</v>
      </c>
      <c r="AG851" s="19">
        <v>0</v>
      </c>
      <c r="AH851" s="19">
        <v>0</v>
      </c>
      <c r="AI851" s="19">
        <v>0</v>
      </c>
      <c r="AJ851" s="19">
        <v>0</v>
      </c>
      <c r="AK851" s="19">
        <v>0</v>
      </c>
      <c r="AL851" s="19">
        <v>0</v>
      </c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>
        <v>0</v>
      </c>
      <c r="BB851" s="19">
        <v>0</v>
      </c>
      <c r="BC851" s="19"/>
      <c r="BD851" s="19"/>
      <c r="BE851" s="19"/>
      <c r="BF851" s="19"/>
      <c r="BG851" s="16">
        <f t="shared" si="52"/>
        <v>0</v>
      </c>
      <c r="BH851" s="16">
        <f t="shared" si="52"/>
        <v>0</v>
      </c>
      <c r="BI851" s="110">
        <f t="shared" si="53"/>
        <v>0</v>
      </c>
      <c r="BJ851" s="110">
        <f t="shared" si="54"/>
        <v>0</v>
      </c>
      <c r="BK851" s="105">
        <f t="shared" si="55"/>
        <v>0</v>
      </c>
      <c r="BL851" s="106"/>
      <c r="BM851" s="105"/>
      <c r="BN851" s="106"/>
    </row>
    <row r="852" spans="1:66" s="130" customFormat="1" x14ac:dyDescent="0.3">
      <c r="A852" s="127">
        <v>83.840699999999998</v>
      </c>
      <c r="B852" s="128" t="s">
        <v>1842</v>
      </c>
      <c r="C852" s="22"/>
      <c r="D852" s="19"/>
      <c r="E852" s="19">
        <v>0</v>
      </c>
      <c r="F852" s="19">
        <v>0</v>
      </c>
      <c r="G852" s="19">
        <v>0</v>
      </c>
      <c r="H852" s="19">
        <v>0</v>
      </c>
      <c r="I852" s="19">
        <v>0</v>
      </c>
      <c r="J852" s="19">
        <v>0</v>
      </c>
      <c r="K852" s="19">
        <v>0</v>
      </c>
      <c r="L852" s="19">
        <v>0</v>
      </c>
      <c r="M852" s="19">
        <v>0</v>
      </c>
      <c r="N852" s="19">
        <v>0</v>
      </c>
      <c r="O852" s="19"/>
      <c r="P852" s="19"/>
      <c r="Q852" s="108">
        <v>0</v>
      </c>
      <c r="R852" s="108">
        <v>0</v>
      </c>
      <c r="S852" s="20">
        <v>1191876</v>
      </c>
      <c r="T852" s="24">
        <v>0</v>
      </c>
      <c r="U852" s="19">
        <v>2623400</v>
      </c>
      <c r="V852" s="19"/>
      <c r="W852" s="19">
        <v>0</v>
      </c>
      <c r="X852" s="19">
        <v>0</v>
      </c>
      <c r="Y852" s="19">
        <v>0</v>
      </c>
      <c r="Z852" s="19">
        <v>0</v>
      </c>
      <c r="AA852" s="19">
        <v>0</v>
      </c>
      <c r="AB852" s="19">
        <v>0</v>
      </c>
      <c r="AC852" s="19">
        <v>0</v>
      </c>
      <c r="AD852" s="19">
        <v>0</v>
      </c>
      <c r="AE852" s="19">
        <v>0</v>
      </c>
      <c r="AF852" s="19">
        <v>0</v>
      </c>
      <c r="AG852" s="19">
        <v>0</v>
      </c>
      <c r="AH852" s="19">
        <v>0</v>
      </c>
      <c r="AI852" s="19">
        <v>0</v>
      </c>
      <c r="AJ852" s="19">
        <v>0</v>
      </c>
      <c r="AK852" s="19">
        <v>0</v>
      </c>
      <c r="AL852" s="19">
        <v>0</v>
      </c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>
        <v>0</v>
      </c>
      <c r="BB852" s="19">
        <v>0</v>
      </c>
      <c r="BC852" s="19"/>
      <c r="BD852" s="19"/>
      <c r="BE852" s="19"/>
      <c r="BF852" s="19"/>
      <c r="BG852" s="16">
        <f t="shared" si="52"/>
        <v>3815276</v>
      </c>
      <c r="BH852" s="16">
        <f t="shared" si="52"/>
        <v>0</v>
      </c>
      <c r="BI852" s="129">
        <f t="shared" si="53"/>
        <v>3815276</v>
      </c>
      <c r="BJ852" s="129">
        <f t="shared" si="54"/>
        <v>0</v>
      </c>
      <c r="BK852" s="105">
        <f t="shared" si="55"/>
        <v>0</v>
      </c>
      <c r="BL852" s="106"/>
      <c r="BM852" s="105"/>
      <c r="BN852" s="106"/>
    </row>
    <row r="853" spans="1:66" s="141" customFormat="1" x14ac:dyDescent="0.3">
      <c r="A853" s="139">
        <v>83.850699999999989</v>
      </c>
      <c r="B853" s="140" t="s">
        <v>1843</v>
      </c>
      <c r="C853" s="22">
        <v>145559.29999999999</v>
      </c>
      <c r="D853" s="19">
        <v>0</v>
      </c>
      <c r="E853" s="20">
        <v>2460847</v>
      </c>
      <c r="F853" s="21">
        <v>0</v>
      </c>
      <c r="G853" s="19">
        <v>0</v>
      </c>
      <c r="H853" s="19">
        <v>1604150</v>
      </c>
      <c r="I853" s="19">
        <v>0</v>
      </c>
      <c r="J853" s="19">
        <v>1604150</v>
      </c>
      <c r="K853" s="19">
        <v>0</v>
      </c>
      <c r="L853" s="19">
        <v>0</v>
      </c>
      <c r="M853" s="20">
        <v>8328330</v>
      </c>
      <c r="N853" s="21">
        <v>0</v>
      </c>
      <c r="O853" s="20">
        <v>1075337</v>
      </c>
      <c r="P853" s="21"/>
      <c r="Q853" s="109">
        <v>16427</v>
      </c>
      <c r="R853" s="108">
        <v>0</v>
      </c>
      <c r="S853" s="20">
        <v>12922</v>
      </c>
      <c r="T853" s="24">
        <v>0</v>
      </c>
      <c r="U853" s="19">
        <v>470921.06</v>
      </c>
      <c r="V853" s="19"/>
      <c r="W853" s="20">
        <v>186535</v>
      </c>
      <c r="X853" s="21">
        <v>0</v>
      </c>
      <c r="Y853" s="19">
        <v>0</v>
      </c>
      <c r="Z853" s="19">
        <v>0</v>
      </c>
      <c r="AA853" s="19">
        <v>0</v>
      </c>
      <c r="AB853" s="19">
        <v>0</v>
      </c>
      <c r="AC853" s="20">
        <v>2153010.5699999998</v>
      </c>
      <c r="AD853" s="21">
        <v>0</v>
      </c>
      <c r="AE853" s="19">
        <v>200001.42</v>
      </c>
      <c r="AF853" s="19">
        <v>0</v>
      </c>
      <c r="AG853" s="19">
        <v>0</v>
      </c>
      <c r="AH853" s="19">
        <v>0</v>
      </c>
      <c r="AI853" s="19">
        <v>0</v>
      </c>
      <c r="AJ853" s="19">
        <v>0</v>
      </c>
      <c r="AK853" s="20">
        <v>3943147.12</v>
      </c>
      <c r="AL853" s="21">
        <v>0</v>
      </c>
      <c r="AM853" s="19"/>
      <c r="AN853" s="19"/>
      <c r="AO853" s="19">
        <v>50572</v>
      </c>
      <c r="AP853" s="19"/>
      <c r="AQ853" s="20">
        <v>27527</v>
      </c>
      <c r="AR853" s="21">
        <v>0</v>
      </c>
      <c r="AS853" s="20">
        <v>70760</v>
      </c>
      <c r="AT853" s="19"/>
      <c r="AU853" s="19">
        <v>47500</v>
      </c>
      <c r="AV853" s="19">
        <v>0</v>
      </c>
      <c r="AW853" s="19">
        <v>75000</v>
      </c>
      <c r="AX853" s="19"/>
      <c r="AY853" s="19"/>
      <c r="AZ853" s="19"/>
      <c r="BA853" s="19">
        <v>384679</v>
      </c>
      <c r="BB853" s="19">
        <v>0</v>
      </c>
      <c r="BC853" s="19"/>
      <c r="BD853" s="19"/>
      <c r="BE853" s="19"/>
      <c r="BF853" s="19"/>
      <c r="BG853" s="16">
        <f t="shared" si="52"/>
        <v>19649075.470000003</v>
      </c>
      <c r="BH853" s="16">
        <f t="shared" si="52"/>
        <v>3208300</v>
      </c>
      <c r="BI853" s="89">
        <f t="shared" si="53"/>
        <v>16440775.470000003</v>
      </c>
      <c r="BJ853" s="89">
        <f t="shared" si="54"/>
        <v>0</v>
      </c>
      <c r="BK853" s="105">
        <f t="shared" si="55"/>
        <v>0</v>
      </c>
      <c r="BL853" s="106"/>
      <c r="BM853" s="105"/>
      <c r="BN853" s="106"/>
    </row>
    <row r="854" spans="1:66" ht="31.5" x14ac:dyDescent="0.3">
      <c r="A854" s="111">
        <v>70.523700000000005</v>
      </c>
      <c r="B854" s="100" t="s">
        <v>1844</v>
      </c>
      <c r="C854" s="22"/>
      <c r="D854" s="19"/>
      <c r="E854" s="20"/>
      <c r="F854" s="21"/>
      <c r="G854" s="19"/>
      <c r="H854" s="19"/>
      <c r="I854" s="19"/>
      <c r="J854" s="19"/>
      <c r="K854" s="19"/>
      <c r="L854" s="19"/>
      <c r="M854" s="20"/>
      <c r="N854" s="21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20"/>
      <c r="AD854" s="21"/>
      <c r="AE854" s="19"/>
      <c r="AF854" s="19"/>
      <c r="AG854" s="19"/>
      <c r="AH854" s="19"/>
      <c r="AI854" s="19"/>
      <c r="AJ854" s="19"/>
      <c r="AK854" s="20"/>
      <c r="AL854" s="21"/>
      <c r="AM854" s="19"/>
      <c r="AN854" s="19"/>
      <c r="AO854" s="19"/>
      <c r="AP854" s="19"/>
      <c r="AQ854" s="20"/>
      <c r="AR854" s="21"/>
      <c r="AS854" s="20"/>
      <c r="AT854" s="19"/>
      <c r="AU854" s="19"/>
      <c r="AV854" s="19"/>
      <c r="AW854" s="19"/>
      <c r="AX854" s="19"/>
      <c r="AY854" s="19"/>
      <c r="AZ854" s="19"/>
      <c r="BA854" s="19">
        <v>998592</v>
      </c>
      <c r="BB854" s="19">
        <v>0</v>
      </c>
      <c r="BC854" s="19"/>
      <c r="BD854" s="19"/>
      <c r="BE854" s="19"/>
      <c r="BF854" s="19"/>
      <c r="BG854" s="16">
        <f t="shared" ref="BG854:BH857" si="56">C854+E854+G854+I854+K854+M854+O854+Q854+S854+U854+W854+Y854+AA854+AC854+AE854+AG854+AI854+AK854+AM854+AO854+AQ854+AS854+AU854+AW854+AY854+BA854+BC854+BE854</f>
        <v>998592</v>
      </c>
      <c r="BH854" s="16">
        <f t="shared" si="56"/>
        <v>0</v>
      </c>
      <c r="BI854" s="16">
        <f t="shared" si="53"/>
        <v>998592</v>
      </c>
      <c r="BJ854" s="16">
        <f t="shared" si="54"/>
        <v>0</v>
      </c>
      <c r="BK854" s="105">
        <f t="shared" si="55"/>
        <v>0</v>
      </c>
      <c r="BL854" s="106"/>
      <c r="BM854" s="105"/>
      <c r="BN854" s="106"/>
    </row>
    <row r="855" spans="1:66" ht="31.5" x14ac:dyDescent="0.3">
      <c r="A855" s="111">
        <v>70.524699999999996</v>
      </c>
      <c r="B855" s="100" t="s">
        <v>1845</v>
      </c>
      <c r="C855" s="22"/>
      <c r="D855" s="19"/>
      <c r="E855" s="20"/>
      <c r="F855" s="21"/>
      <c r="G855" s="19"/>
      <c r="H855" s="19"/>
      <c r="I855" s="19"/>
      <c r="J855" s="19"/>
      <c r="K855" s="19"/>
      <c r="L855" s="19"/>
      <c r="M855" s="20"/>
      <c r="N855" s="21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20"/>
      <c r="AD855" s="21"/>
      <c r="AE855" s="19"/>
      <c r="AF855" s="19"/>
      <c r="AG855" s="19"/>
      <c r="AH855" s="19"/>
      <c r="AI855" s="19"/>
      <c r="AJ855" s="19"/>
      <c r="AK855" s="20"/>
      <c r="AL855" s="21"/>
      <c r="AM855" s="19"/>
      <c r="AN855" s="19"/>
      <c r="AO855" s="19"/>
      <c r="AP855" s="19"/>
      <c r="AQ855" s="20"/>
      <c r="AR855" s="21"/>
      <c r="AS855" s="20"/>
      <c r="AT855" s="19"/>
      <c r="AU855" s="19"/>
      <c r="AV855" s="19"/>
      <c r="AW855" s="19"/>
      <c r="AX855" s="19"/>
      <c r="AY855" s="19"/>
      <c r="AZ855" s="19"/>
      <c r="BA855" s="19">
        <v>12341745</v>
      </c>
      <c r="BB855" s="19">
        <v>0</v>
      </c>
      <c r="BC855" s="19"/>
      <c r="BD855" s="19"/>
      <c r="BE855" s="19"/>
      <c r="BF855" s="19"/>
      <c r="BG855" s="16">
        <f t="shared" si="56"/>
        <v>12341745</v>
      </c>
      <c r="BH855" s="16">
        <f t="shared" si="56"/>
        <v>0</v>
      </c>
      <c r="BI855" s="16">
        <f t="shared" si="53"/>
        <v>12341745</v>
      </c>
      <c r="BJ855" s="16">
        <f t="shared" si="54"/>
        <v>0</v>
      </c>
      <c r="BK855" s="105">
        <f t="shared" si="55"/>
        <v>0</v>
      </c>
      <c r="BL855" s="106"/>
      <c r="BM855" s="105"/>
      <c r="BN855" s="106"/>
    </row>
    <row r="856" spans="1:66" ht="47.25" x14ac:dyDescent="0.3">
      <c r="A856" s="111">
        <v>80.523700000000005</v>
      </c>
      <c r="B856" s="100" t="s">
        <v>1846</v>
      </c>
      <c r="C856" s="22"/>
      <c r="D856" s="19"/>
      <c r="E856" s="20"/>
      <c r="F856" s="21"/>
      <c r="G856" s="19"/>
      <c r="H856" s="19"/>
      <c r="I856" s="19"/>
      <c r="J856" s="19"/>
      <c r="K856" s="19"/>
      <c r="L856" s="19"/>
      <c r="M856" s="20"/>
      <c r="N856" s="21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20"/>
      <c r="AD856" s="21"/>
      <c r="AE856" s="19"/>
      <c r="AF856" s="19"/>
      <c r="AG856" s="19"/>
      <c r="AH856" s="19"/>
      <c r="AI856" s="19"/>
      <c r="AJ856" s="19"/>
      <c r="AK856" s="20"/>
      <c r="AL856" s="21"/>
      <c r="AM856" s="19"/>
      <c r="AN856" s="19"/>
      <c r="AO856" s="19"/>
      <c r="AP856" s="19"/>
      <c r="AQ856" s="20"/>
      <c r="AR856" s="21"/>
      <c r="AS856" s="20"/>
      <c r="AT856" s="19"/>
      <c r="AU856" s="19"/>
      <c r="AV856" s="19"/>
      <c r="AW856" s="19"/>
      <c r="AX856" s="19"/>
      <c r="AY856" s="19"/>
      <c r="AZ856" s="19"/>
      <c r="BA856" s="19">
        <v>0</v>
      </c>
      <c r="BB856" s="19">
        <v>0</v>
      </c>
      <c r="BC856" s="19"/>
      <c r="BD856" s="19"/>
      <c r="BE856" s="19"/>
      <c r="BF856" s="19"/>
      <c r="BG856" s="16">
        <f t="shared" si="56"/>
        <v>0</v>
      </c>
      <c r="BH856" s="16">
        <f t="shared" si="56"/>
        <v>0</v>
      </c>
      <c r="BI856" s="16">
        <f t="shared" si="53"/>
        <v>0</v>
      </c>
      <c r="BJ856" s="16">
        <f t="shared" si="54"/>
        <v>0</v>
      </c>
      <c r="BK856" s="105">
        <f t="shared" si="55"/>
        <v>0</v>
      </c>
      <c r="BL856" s="106"/>
      <c r="BM856" s="105"/>
      <c r="BN856" s="106"/>
    </row>
    <row r="857" spans="1:66" ht="47.25" x14ac:dyDescent="0.3">
      <c r="A857" s="111">
        <v>80.524699999999996</v>
      </c>
      <c r="B857" s="100" t="s">
        <v>1847</v>
      </c>
      <c r="C857" s="22"/>
      <c r="D857" s="19"/>
      <c r="E857" s="20"/>
      <c r="F857" s="21"/>
      <c r="G857" s="19"/>
      <c r="H857" s="19"/>
      <c r="I857" s="19"/>
      <c r="J857" s="19"/>
      <c r="K857" s="19"/>
      <c r="L857" s="19"/>
      <c r="M857" s="20"/>
      <c r="N857" s="21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20"/>
      <c r="AD857" s="21"/>
      <c r="AE857" s="19"/>
      <c r="AF857" s="19"/>
      <c r="AG857" s="19"/>
      <c r="AH857" s="19"/>
      <c r="AI857" s="19"/>
      <c r="AJ857" s="19"/>
      <c r="AK857" s="20"/>
      <c r="AL857" s="21"/>
      <c r="AM857" s="19"/>
      <c r="AN857" s="19"/>
      <c r="AO857" s="19"/>
      <c r="AP857" s="19"/>
      <c r="AQ857" s="20"/>
      <c r="AR857" s="21"/>
      <c r="AS857" s="20"/>
      <c r="AT857" s="19"/>
      <c r="AU857" s="19"/>
      <c r="AV857" s="19"/>
      <c r="AW857" s="19"/>
      <c r="AX857" s="19"/>
      <c r="AY857" s="19"/>
      <c r="AZ857" s="19"/>
      <c r="BA857" s="19">
        <v>0</v>
      </c>
      <c r="BB857" s="19">
        <v>0</v>
      </c>
      <c r="BC857" s="19"/>
      <c r="BD857" s="19"/>
      <c r="BE857" s="19"/>
      <c r="BF857" s="19"/>
      <c r="BG857" s="16">
        <f t="shared" si="56"/>
        <v>0</v>
      </c>
      <c r="BH857" s="16">
        <f t="shared" si="56"/>
        <v>0</v>
      </c>
      <c r="BI857" s="16">
        <f t="shared" si="53"/>
        <v>0</v>
      </c>
      <c r="BJ857" s="16">
        <f t="shared" si="54"/>
        <v>0</v>
      </c>
      <c r="BK857" s="105">
        <f t="shared" si="55"/>
        <v>0</v>
      </c>
      <c r="BL857" s="106"/>
      <c r="BM857" s="105"/>
      <c r="BN857" s="106"/>
    </row>
    <row r="858" spans="1:66" x14ac:dyDescent="0.3">
      <c r="A858" s="111">
        <v>77.150899999999993</v>
      </c>
      <c r="B858" s="100"/>
      <c r="C858" s="22"/>
      <c r="D858" s="19"/>
      <c r="E858" s="20">
        <v>1652382</v>
      </c>
      <c r="F858" s="21">
        <v>0</v>
      </c>
      <c r="G858" s="19"/>
      <c r="H858" s="19"/>
      <c r="I858" s="19"/>
      <c r="J858" s="19"/>
      <c r="K858" s="19"/>
      <c r="L858" s="19"/>
      <c r="M858" s="20"/>
      <c r="N858" s="21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20"/>
      <c r="AD858" s="21"/>
      <c r="AE858" s="19"/>
      <c r="AF858" s="19"/>
      <c r="AG858" s="19"/>
      <c r="AH858" s="19"/>
      <c r="AI858" s="19"/>
      <c r="AJ858" s="19"/>
      <c r="AK858" s="20"/>
      <c r="AL858" s="21"/>
      <c r="AM858" s="19"/>
      <c r="AN858" s="19"/>
      <c r="AO858" s="19"/>
      <c r="AP858" s="19"/>
      <c r="AQ858" s="20"/>
      <c r="AR858" s="21"/>
      <c r="AS858" s="20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6"/>
      <c r="BH858" s="16"/>
      <c r="BI858" s="16"/>
      <c r="BJ858" s="16"/>
      <c r="BK858" s="105">
        <f t="shared" si="55"/>
        <v>0</v>
      </c>
      <c r="BL858" s="106"/>
      <c r="BM858" s="105"/>
      <c r="BN858" s="106"/>
    </row>
    <row r="859" spans="1:66" x14ac:dyDescent="0.3">
      <c r="A859" s="111">
        <v>77.191900000000004</v>
      </c>
      <c r="B859" s="100"/>
      <c r="C859" s="22"/>
      <c r="D859" s="19"/>
      <c r="E859" s="20">
        <v>23929829.600000001</v>
      </c>
      <c r="F859" s="21">
        <v>0</v>
      </c>
      <c r="G859" s="19"/>
      <c r="H859" s="19"/>
      <c r="I859" s="19"/>
      <c r="J859" s="19"/>
      <c r="K859" s="19"/>
      <c r="L859" s="19"/>
      <c r="M859" s="20"/>
      <c r="N859" s="21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20"/>
      <c r="AD859" s="21"/>
      <c r="AE859" s="19"/>
      <c r="AF859" s="19"/>
      <c r="AG859" s="19"/>
      <c r="AH859" s="19"/>
      <c r="AI859" s="19"/>
      <c r="AJ859" s="19"/>
      <c r="AK859" s="20"/>
      <c r="AL859" s="21"/>
      <c r="AM859" s="19"/>
      <c r="AN859" s="19"/>
      <c r="AO859" s="19"/>
      <c r="AP859" s="19"/>
      <c r="AQ859" s="20"/>
      <c r="AR859" s="21"/>
      <c r="AS859" s="20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6"/>
      <c r="BH859" s="16"/>
      <c r="BI859" s="16"/>
      <c r="BJ859" s="16"/>
      <c r="BK859" s="105">
        <f t="shared" si="55"/>
        <v>0</v>
      </c>
      <c r="BL859" s="106"/>
      <c r="BM859" s="105"/>
      <c r="BN859" s="106"/>
    </row>
    <row r="860" spans="1:66" s="142" customFormat="1" x14ac:dyDescent="0.3">
      <c r="A860" s="82"/>
      <c r="B860" s="82" t="s">
        <v>1070</v>
      </c>
      <c r="C860" s="82">
        <f>SUM(C5:C859)</f>
        <v>4064620730.2700005</v>
      </c>
      <c r="D860" s="82">
        <f t="shared" ref="D860:BJ860" si="57">SUM(D5:D859)</f>
        <v>4064620730.27</v>
      </c>
      <c r="E860" s="82">
        <f t="shared" si="57"/>
        <v>5260377838.6600008</v>
      </c>
      <c r="F860" s="82">
        <f t="shared" si="57"/>
        <v>5260377838.6600018</v>
      </c>
      <c r="G860" s="82">
        <f t="shared" si="57"/>
        <v>4436334436.04</v>
      </c>
      <c r="H860" s="82">
        <f t="shared" si="57"/>
        <v>4436334436.04</v>
      </c>
      <c r="I860" s="82">
        <f t="shared" si="57"/>
        <v>4436334436.04</v>
      </c>
      <c r="J860" s="82">
        <f t="shared" si="57"/>
        <v>4436334436.04</v>
      </c>
      <c r="K860" s="82">
        <f t="shared" si="57"/>
        <v>904714885.55999994</v>
      </c>
      <c r="L860" s="82">
        <f t="shared" si="57"/>
        <v>904714885.55999994</v>
      </c>
      <c r="M860" s="82">
        <f t="shared" si="57"/>
        <v>2364239344.398488</v>
      </c>
      <c r="N860" s="82">
        <f t="shared" si="57"/>
        <v>2364239344.4000001</v>
      </c>
      <c r="O860" s="82">
        <f t="shared" si="57"/>
        <v>1769181609.6800001</v>
      </c>
      <c r="P860" s="82">
        <f t="shared" si="57"/>
        <v>1769181609.6800003</v>
      </c>
      <c r="Q860" s="82">
        <f t="shared" si="57"/>
        <v>1427536115.1600001</v>
      </c>
      <c r="R860" s="82">
        <f t="shared" si="57"/>
        <v>1427536115.1600006</v>
      </c>
      <c r="S860" s="82">
        <f t="shared" si="57"/>
        <v>1753612395.7899992</v>
      </c>
      <c r="T860" s="82">
        <f t="shared" si="57"/>
        <v>1753612395.79</v>
      </c>
      <c r="U860" s="82">
        <f t="shared" si="57"/>
        <v>4499350643.8499975</v>
      </c>
      <c r="V860" s="82">
        <f t="shared" si="57"/>
        <v>4499350643.8499985</v>
      </c>
      <c r="W860" s="82">
        <f t="shared" si="57"/>
        <v>2028979098.47</v>
      </c>
      <c r="X860" s="82">
        <f t="shared" si="57"/>
        <v>2028979098.47</v>
      </c>
      <c r="Y860" s="82">
        <f t="shared" si="57"/>
        <v>1522945907.1899998</v>
      </c>
      <c r="Z860" s="82">
        <f t="shared" si="57"/>
        <v>1522945907.1899998</v>
      </c>
      <c r="AA860" s="82">
        <f t="shared" si="57"/>
        <v>1184722422.2199998</v>
      </c>
      <c r="AB860" s="82">
        <f t="shared" si="57"/>
        <v>1184722422.22</v>
      </c>
      <c r="AC860" s="82">
        <f t="shared" si="57"/>
        <v>2686419543.52</v>
      </c>
      <c r="AD860" s="82">
        <f t="shared" si="57"/>
        <v>2686419543.52</v>
      </c>
      <c r="AE860" s="82">
        <f t="shared" si="57"/>
        <v>1023970221.03</v>
      </c>
      <c r="AF860" s="82">
        <f t="shared" si="57"/>
        <v>1023970221.0299999</v>
      </c>
      <c r="AG860" s="82">
        <f t="shared" si="57"/>
        <v>1281346185.6500001</v>
      </c>
      <c r="AH860" s="82">
        <f t="shared" si="57"/>
        <v>1281346185.6499999</v>
      </c>
      <c r="AI860" s="82">
        <f t="shared" si="57"/>
        <v>1912923924.5799999</v>
      </c>
      <c r="AJ860" s="82">
        <f t="shared" si="57"/>
        <v>1912923924.5799997</v>
      </c>
      <c r="AK860" s="82">
        <f t="shared" si="57"/>
        <v>1196437460.6899998</v>
      </c>
      <c r="AL860" s="82">
        <f t="shared" si="57"/>
        <v>1196437460.6900003</v>
      </c>
      <c r="AM860" s="82">
        <f t="shared" si="57"/>
        <v>93005618.61999999</v>
      </c>
      <c r="AN860" s="82">
        <f t="shared" si="57"/>
        <v>93005618.620000005</v>
      </c>
      <c r="AO860" s="82">
        <f t="shared" si="57"/>
        <v>30147463.009999998</v>
      </c>
      <c r="AP860" s="82">
        <f t="shared" si="57"/>
        <v>30147463.010000002</v>
      </c>
      <c r="AQ860" s="82">
        <f t="shared" si="57"/>
        <v>35156693.649999999</v>
      </c>
      <c r="AR860" s="82">
        <f t="shared" si="57"/>
        <v>35156693.649999999</v>
      </c>
      <c r="AS860" s="82">
        <f t="shared" si="57"/>
        <v>34270115.600000001</v>
      </c>
      <c r="AT860" s="82">
        <f t="shared" si="57"/>
        <v>34270115.600000001</v>
      </c>
      <c r="AU860" s="82">
        <f t="shared" si="57"/>
        <v>35805021</v>
      </c>
      <c r="AV860" s="82">
        <f t="shared" si="57"/>
        <v>35805021</v>
      </c>
      <c r="AW860" s="82">
        <f t="shared" si="57"/>
        <v>371760612.77999997</v>
      </c>
      <c r="AX860" s="82">
        <f t="shared" si="57"/>
        <v>371760612.77999997</v>
      </c>
      <c r="AY860" s="82">
        <f t="shared" si="57"/>
        <v>2826521771.4399996</v>
      </c>
      <c r="AZ860" s="82">
        <f t="shared" si="57"/>
        <v>2826521771.4400001</v>
      </c>
      <c r="BA860" s="82">
        <f t="shared" si="57"/>
        <v>32419884619.440002</v>
      </c>
      <c r="BB860" s="82">
        <f t="shared" si="57"/>
        <v>32419884619.440002</v>
      </c>
      <c r="BC860" s="82">
        <f t="shared" si="57"/>
        <v>1420569</v>
      </c>
      <c r="BD860" s="82">
        <f t="shared" si="57"/>
        <v>1420569</v>
      </c>
      <c r="BE860" s="82">
        <f t="shared" si="57"/>
        <v>0</v>
      </c>
      <c r="BF860" s="82">
        <f t="shared" si="57"/>
        <v>0</v>
      </c>
      <c r="BG860" s="82">
        <f t="shared" si="57"/>
        <v>79576437471.738495</v>
      </c>
      <c r="BH860" s="82">
        <f t="shared" si="57"/>
        <v>79602019683.340012</v>
      </c>
      <c r="BI860" s="82">
        <f t="shared" si="57"/>
        <v>45719885975.418465</v>
      </c>
      <c r="BJ860" s="82">
        <f t="shared" si="57"/>
        <v>45745468187.019981</v>
      </c>
      <c r="BK860" s="105">
        <f t="shared" si="55"/>
        <v>2369444844.4399996</v>
      </c>
      <c r="BL860" s="106"/>
      <c r="BM860" s="105"/>
      <c r="BN860" s="106"/>
    </row>
    <row r="861" spans="1:66" x14ac:dyDescent="0.3">
      <c r="AA861" s="94">
        <v>1184722422.2199998</v>
      </c>
      <c r="AB861" s="94">
        <v>1184722422.22</v>
      </c>
      <c r="BK861" s="105"/>
      <c r="BL861" s="106"/>
      <c r="BM861" s="105"/>
      <c r="BN861" s="106"/>
    </row>
    <row r="862" spans="1:66" x14ac:dyDescent="0.3">
      <c r="E862" s="96"/>
      <c r="F862" s="96"/>
      <c r="G862" s="96"/>
      <c r="H862" s="96"/>
      <c r="U862" s="96"/>
      <c r="V862" s="96"/>
      <c r="AA862" s="96">
        <f>AA861-AA860</f>
        <v>0</v>
      </c>
      <c r="AB862" s="96">
        <f>AB861-AB860</f>
        <v>0</v>
      </c>
      <c r="BA862" s="96"/>
      <c r="BB862" s="96"/>
    </row>
    <row r="864" spans="1:66" x14ac:dyDescent="0.3">
      <c r="C864" s="94">
        <f t="shared" ref="C864:BJ864" si="58">SUM(C6:C859)</f>
        <v>838931786.2299999</v>
      </c>
      <c r="D864" s="94">
        <f t="shared" si="58"/>
        <v>4064620730.27</v>
      </c>
      <c r="E864" s="94">
        <f t="shared" si="58"/>
        <v>664024102.25000012</v>
      </c>
      <c r="F864" s="94">
        <f t="shared" si="58"/>
        <v>5260377838.6600018</v>
      </c>
      <c r="G864" s="94">
        <f t="shared" si="58"/>
        <v>505410259.50000024</v>
      </c>
      <c r="H864" s="94">
        <f t="shared" si="58"/>
        <v>4436334436.04</v>
      </c>
      <c r="I864" s="94">
        <f t="shared" si="58"/>
        <v>505410259.50000024</v>
      </c>
      <c r="J864" s="94">
        <f t="shared" si="58"/>
        <v>4436334436.04</v>
      </c>
      <c r="K864" s="94">
        <f t="shared" si="58"/>
        <v>166851608.42000002</v>
      </c>
      <c r="L864" s="94">
        <f t="shared" si="58"/>
        <v>904714885.55999994</v>
      </c>
      <c r="M864" s="94">
        <f t="shared" si="58"/>
        <v>472278955.28848797</v>
      </c>
      <c r="N864" s="94">
        <f t="shared" si="58"/>
        <v>2364239344.4000001</v>
      </c>
      <c r="O864" s="94">
        <f t="shared" si="58"/>
        <v>326003848.18999994</v>
      </c>
      <c r="P864" s="94">
        <f t="shared" si="58"/>
        <v>1769181609.6800003</v>
      </c>
      <c r="Q864" s="94">
        <f t="shared" si="58"/>
        <v>544277090.38999987</v>
      </c>
      <c r="R864" s="94">
        <f t="shared" si="58"/>
        <v>1427536115.1600006</v>
      </c>
      <c r="S864" s="94">
        <f t="shared" si="58"/>
        <v>404676632.69999999</v>
      </c>
      <c r="T864" s="94">
        <f t="shared" si="58"/>
        <v>1753612395.79</v>
      </c>
      <c r="U864" s="94">
        <f t="shared" si="58"/>
        <v>552167425.02999997</v>
      </c>
      <c r="V864" s="94">
        <f t="shared" si="58"/>
        <v>4499350643.8499985</v>
      </c>
      <c r="W864" s="94">
        <f t="shared" si="58"/>
        <v>350058788.42999995</v>
      </c>
      <c r="X864" s="94">
        <f t="shared" si="58"/>
        <v>2028979098.47</v>
      </c>
      <c r="Y864" s="94">
        <f t="shared" si="58"/>
        <v>211340635.90999997</v>
      </c>
      <c r="Z864" s="94">
        <f t="shared" si="58"/>
        <v>1522945907.1899998</v>
      </c>
      <c r="AA864" s="94">
        <f t="shared" si="58"/>
        <v>202585954.46000004</v>
      </c>
      <c r="AB864" s="94">
        <f t="shared" si="58"/>
        <v>1184722422.22</v>
      </c>
      <c r="AC864" s="94">
        <f t="shared" si="58"/>
        <v>516284614.42000002</v>
      </c>
      <c r="AD864" s="94">
        <f t="shared" si="58"/>
        <v>2686419543.52</v>
      </c>
      <c r="AE864" s="94">
        <f t="shared" si="58"/>
        <v>373811860.25</v>
      </c>
      <c r="AF864" s="94">
        <f t="shared" si="58"/>
        <v>1023970221.0299999</v>
      </c>
      <c r="AG864" s="94">
        <f t="shared" si="58"/>
        <v>437938966.65000004</v>
      </c>
      <c r="AH864" s="94">
        <f t="shared" si="58"/>
        <v>1281346185.6499999</v>
      </c>
      <c r="AI864" s="94">
        <f t="shared" si="58"/>
        <v>388224841.13</v>
      </c>
      <c r="AJ864" s="94">
        <f t="shared" si="58"/>
        <v>1912923924.5799997</v>
      </c>
      <c r="AK864" s="94">
        <f t="shared" si="58"/>
        <v>305787434.59999996</v>
      </c>
      <c r="AL864" s="94">
        <f t="shared" si="58"/>
        <v>1196437460.6900003</v>
      </c>
      <c r="AM864" s="94">
        <f t="shared" si="58"/>
        <v>93005618.61999999</v>
      </c>
      <c r="AN864" s="94">
        <f t="shared" si="58"/>
        <v>178828</v>
      </c>
      <c r="AO864" s="94">
        <f t="shared" si="58"/>
        <v>30147463.009999998</v>
      </c>
      <c r="AP864" s="94">
        <f t="shared" si="58"/>
        <v>18223</v>
      </c>
      <c r="AQ864" s="94">
        <f t="shared" si="58"/>
        <v>35156693.649999999</v>
      </c>
      <c r="AR864" s="94">
        <f t="shared" si="58"/>
        <v>62179</v>
      </c>
      <c r="AS864" s="94">
        <f t="shared" si="58"/>
        <v>34270115.600000001</v>
      </c>
      <c r="AT864" s="94">
        <f t="shared" si="58"/>
        <v>42882</v>
      </c>
      <c r="AU864" s="94">
        <f t="shared" si="58"/>
        <v>35805021</v>
      </c>
      <c r="AV864" s="94">
        <f t="shared" si="58"/>
        <v>262439</v>
      </c>
      <c r="AW864" s="94">
        <f t="shared" si="58"/>
        <v>371760612.77999997</v>
      </c>
      <c r="AX864" s="94">
        <f t="shared" si="58"/>
        <v>14549320</v>
      </c>
      <c r="AY864" s="94">
        <f t="shared" si="58"/>
        <v>2826521771.4399996</v>
      </c>
      <c r="AZ864" s="94">
        <f t="shared" si="58"/>
        <v>32178755.82</v>
      </c>
      <c r="BA864" s="94">
        <f t="shared" si="58"/>
        <v>32419884619.440002</v>
      </c>
      <c r="BB864" s="94">
        <f t="shared" si="58"/>
        <v>1954825769</v>
      </c>
      <c r="BC864" s="94">
        <f t="shared" si="58"/>
        <v>1420569</v>
      </c>
      <c r="BD864" s="94">
        <f t="shared" si="58"/>
        <v>0</v>
      </c>
      <c r="BE864" s="94">
        <f t="shared" si="58"/>
        <v>0</v>
      </c>
      <c r="BF864" s="94">
        <f t="shared" si="58"/>
        <v>0</v>
      </c>
      <c r="BG864" s="94">
        <f t="shared" si="58"/>
        <v>43588455336.28849</v>
      </c>
      <c r="BH864" s="94">
        <f t="shared" si="58"/>
        <v>45756165594.619987</v>
      </c>
      <c r="BI864" s="94">
        <f t="shared" si="58"/>
        <v>43577757928.688484</v>
      </c>
      <c r="BJ864" s="94">
        <f t="shared" si="58"/>
        <v>45745468187.019981</v>
      </c>
    </row>
    <row r="865" spans="4:62" x14ac:dyDescent="0.3">
      <c r="D865" s="94">
        <f>D864-C864</f>
        <v>3225688944.04</v>
      </c>
      <c r="F865" s="94">
        <f>F864-E864</f>
        <v>4596353736.4100018</v>
      </c>
      <c r="H865" s="94">
        <f>H864-G864</f>
        <v>3930924176.54</v>
      </c>
      <c r="J865" s="94">
        <f>J864-I864</f>
        <v>3930924176.54</v>
      </c>
      <c r="L865" s="94">
        <f>L864-K864</f>
        <v>737863277.13999987</v>
      </c>
      <c r="N865" s="94">
        <f>N864-M864</f>
        <v>1891960389.1115122</v>
      </c>
      <c r="P865" s="96">
        <f>P864-O864</f>
        <v>1443177761.4900002</v>
      </c>
      <c r="R865" s="94">
        <f>R864-Q864</f>
        <v>883259024.7700007</v>
      </c>
      <c r="T865" s="95">
        <f>T864-S864</f>
        <v>1348935763.0899999</v>
      </c>
      <c r="V865" s="94">
        <f>V864-U864</f>
        <v>3947183218.8199987</v>
      </c>
      <c r="X865" s="94">
        <f>X864-W864</f>
        <v>1678920310.04</v>
      </c>
      <c r="Z865" s="94">
        <f>Z864-Y864</f>
        <v>1311605271.2799997</v>
      </c>
      <c r="AB865" s="94">
        <f>AB864-AA864</f>
        <v>982136467.75999999</v>
      </c>
      <c r="AD865" s="94">
        <f>AD864-AC864</f>
        <v>2170134929.0999999</v>
      </c>
      <c r="AF865" s="94">
        <f>AF864-AE864</f>
        <v>650158360.77999985</v>
      </c>
      <c r="AH865" s="94">
        <f>AH864-AG864</f>
        <v>843407218.99999976</v>
      </c>
      <c r="AJ865" s="94">
        <f>AJ864-AI864</f>
        <v>1524699083.4499998</v>
      </c>
      <c r="AL865" s="94">
        <f>AL864-AK864</f>
        <v>890650026.09000039</v>
      </c>
      <c r="AM865" s="94">
        <f>AM864-AN864</f>
        <v>92826790.61999999</v>
      </c>
      <c r="AO865" s="94">
        <f>AO864-AP864</f>
        <v>30129240.009999998</v>
      </c>
      <c r="AQ865" s="94">
        <f>AQ864-AR864</f>
        <v>35094514.649999999</v>
      </c>
      <c r="AS865" s="94">
        <f>AS864-AT864</f>
        <v>34227233.600000001</v>
      </c>
      <c r="AU865" s="94">
        <f>AU864-AV864</f>
        <v>35542582</v>
      </c>
      <c r="AW865" s="94">
        <f>AW864-AX864</f>
        <v>357211292.77999997</v>
      </c>
      <c r="AY865" s="94">
        <f>AY864-AZ864</f>
        <v>2794343015.6199994</v>
      </c>
      <c r="BA865" s="94">
        <f>BA864-BB864</f>
        <v>30465058850.440002</v>
      </c>
      <c r="BC865" s="94">
        <f>BC864-BD864</f>
        <v>1420569</v>
      </c>
      <c r="BF865" s="94">
        <f>BF864-BE864</f>
        <v>0</v>
      </c>
      <c r="BH865" s="94">
        <f>BH864-BG864</f>
        <v>2167710258.3314972</v>
      </c>
      <c r="BI865" s="126"/>
      <c r="BJ865" s="126">
        <f>BJ864-BI864</f>
        <v>2167710258.3314972</v>
      </c>
    </row>
    <row r="866" spans="4:62" x14ac:dyDescent="0.3">
      <c r="D866" s="97">
        <f>D865-C5</f>
        <v>0</v>
      </c>
      <c r="F866" s="97">
        <f>F865-E5</f>
        <v>0</v>
      </c>
      <c r="G866" s="96"/>
      <c r="H866" s="96">
        <f>H865-G5</f>
        <v>0</v>
      </c>
      <c r="I866" s="96"/>
      <c r="J866" s="97">
        <f>J865-I5</f>
        <v>0</v>
      </c>
      <c r="K866" s="96"/>
      <c r="L866" s="96">
        <f>L865-K5</f>
        <v>0</v>
      </c>
      <c r="M866" s="96"/>
      <c r="N866" s="96">
        <f>N865-M5</f>
        <v>1.5122890472412109E-3</v>
      </c>
      <c r="O866" s="96"/>
      <c r="P866" s="96">
        <f>P865-O5</f>
        <v>0</v>
      </c>
      <c r="Q866" s="96"/>
      <c r="R866" s="96">
        <f>R865-Q5</f>
        <v>0</v>
      </c>
      <c r="S866" s="96"/>
      <c r="T866" s="96">
        <f>T865-S5</f>
        <v>0</v>
      </c>
      <c r="U866" s="96"/>
      <c r="V866" s="97">
        <f>V865-U5</f>
        <v>0</v>
      </c>
      <c r="W866" s="96"/>
      <c r="X866" s="96">
        <f>X865-W5</f>
        <v>0</v>
      </c>
      <c r="Y866" s="96"/>
      <c r="Z866" s="97">
        <f>Z865-Y5</f>
        <v>0</v>
      </c>
      <c r="AA866" s="96"/>
      <c r="AB866" s="96">
        <f>AB865-AA5</f>
        <v>0</v>
      </c>
      <c r="AC866" s="96"/>
      <c r="AD866" s="96">
        <f>AD865-AC5</f>
        <v>0</v>
      </c>
      <c r="AE866" s="96"/>
      <c r="AF866" s="96">
        <f>AF865-AE5</f>
        <v>0</v>
      </c>
      <c r="AG866" s="96"/>
      <c r="AH866" s="96">
        <f>AH865-AG5</f>
        <v>0</v>
      </c>
      <c r="AI866" s="96"/>
      <c r="AJ866" s="96">
        <f>AJ865-AI5</f>
        <v>0</v>
      </c>
      <c r="AK866" s="96"/>
      <c r="AL866" s="96">
        <f>AL865-AK5</f>
        <v>0</v>
      </c>
      <c r="AM866" s="94">
        <f>AM865-AN5</f>
        <v>0</v>
      </c>
      <c r="AO866" s="94">
        <f t="shared" ref="AO866:AY866" si="59">AO865-AP5</f>
        <v>0</v>
      </c>
      <c r="AQ866" s="94">
        <f t="shared" si="59"/>
        <v>0</v>
      </c>
      <c r="AS866" s="94">
        <f t="shared" si="59"/>
        <v>0</v>
      </c>
      <c r="AU866" s="94">
        <f>AU865-AV5</f>
        <v>0</v>
      </c>
      <c r="AW866" s="97">
        <f>AW865-AX5</f>
        <v>0</v>
      </c>
      <c r="AX866" s="143">
        <f t="shared" si="59"/>
        <v>0</v>
      </c>
      <c r="AY866" s="94">
        <f t="shared" si="59"/>
        <v>0</v>
      </c>
      <c r="BA866" s="94">
        <f>BA865-BB5</f>
        <v>0</v>
      </c>
      <c r="BC866" s="94">
        <f>BC865-BD5</f>
        <v>0</v>
      </c>
    </row>
    <row r="868" spans="4:62" x14ac:dyDescent="0.3">
      <c r="N868" s="96"/>
    </row>
  </sheetData>
  <mergeCells count="33">
    <mergeCell ref="AA3:AB3"/>
    <mergeCell ref="AC3:AD3"/>
    <mergeCell ref="A1:BJ1"/>
    <mergeCell ref="A3:A4"/>
    <mergeCell ref="B3:B4"/>
    <mergeCell ref="C3:D3"/>
    <mergeCell ref="E3:F3"/>
    <mergeCell ref="G3:H3"/>
    <mergeCell ref="I3:J3"/>
    <mergeCell ref="K3:L3"/>
    <mergeCell ref="O3:P3"/>
    <mergeCell ref="Q3:R3"/>
    <mergeCell ref="S3:T3"/>
    <mergeCell ref="U3:V3"/>
    <mergeCell ref="M3:N3"/>
    <mergeCell ref="W3:X3"/>
    <mergeCell ref="Y3:Z3"/>
    <mergeCell ref="BI3:BJ3"/>
    <mergeCell ref="AU3:AV3"/>
    <mergeCell ref="AW3:AX3"/>
    <mergeCell ref="BA3:BB3"/>
    <mergeCell ref="BC3:BD3"/>
    <mergeCell ref="AQ3:AR3"/>
    <mergeCell ref="AS3:AT3"/>
    <mergeCell ref="BE3:BF3"/>
    <mergeCell ref="BG3:BH3"/>
    <mergeCell ref="AY3:AZ3"/>
    <mergeCell ref="AE3:AF3"/>
    <mergeCell ref="AG3:AH3"/>
    <mergeCell ref="AI3:AJ3"/>
    <mergeCell ref="AK3:AL3"/>
    <mergeCell ref="AM3:AN3"/>
    <mergeCell ref="AO3:AP3"/>
  </mergeCells>
  <pageMargins left="0.5" right="0.28999999999999998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2"/>
  <sheetViews>
    <sheetView workbookViewId="0">
      <pane xSplit="2" ySplit="4" topLeftCell="C5" activePane="bottomRight" state="frozen"/>
      <selection activeCell="G5" sqref="G5:H1103"/>
      <selection pane="topRight" activeCell="G5" sqref="G5:H1103"/>
      <selection pane="bottomLeft" activeCell="G5" sqref="G5:H1103"/>
      <selection pane="bottomRight" activeCell="E16" sqref="E16"/>
    </sheetView>
  </sheetViews>
  <sheetFormatPr defaultRowHeight="12.75" x14ac:dyDescent="0.2"/>
  <cols>
    <col min="1" max="1" width="14.140625" style="191" customWidth="1"/>
    <col min="2" max="2" width="33.28515625" style="191" customWidth="1"/>
    <col min="3" max="18" width="20.5703125" style="191" customWidth="1"/>
    <col min="19" max="20" width="20.5703125" style="192" customWidth="1"/>
    <col min="21" max="55" width="20.5703125" style="191" customWidth="1"/>
    <col min="56" max="56" width="19" style="191" customWidth="1"/>
    <col min="57" max="57" width="24.5703125" style="191" customWidth="1"/>
    <col min="58" max="58" width="25.42578125" style="191" customWidth="1"/>
    <col min="59" max="62" width="20.5703125" style="191" customWidth="1"/>
    <col min="63" max="63" width="16" style="191" customWidth="1"/>
    <col min="64" max="64" width="14.28515625" style="191" customWidth="1"/>
    <col min="65" max="65" width="11.7109375" style="191" customWidth="1"/>
    <col min="66" max="66" width="12.85546875" style="191" customWidth="1"/>
    <col min="67" max="16384" width="9.140625" style="191"/>
  </cols>
  <sheetData>
    <row r="1" spans="1:68" s="1" customFormat="1" ht="16.5" x14ac:dyDescent="0.2">
      <c r="A1" s="144" t="s">
        <v>0</v>
      </c>
      <c r="B1" s="145"/>
      <c r="C1" s="146"/>
      <c r="D1" s="14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7"/>
      <c r="T1" s="7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O1" s="98"/>
      <c r="BP1" s="98"/>
    </row>
    <row r="2" spans="1:68" s="1" customFormat="1" ht="16.5" x14ac:dyDescent="0.2">
      <c r="A2" s="2" t="s">
        <v>1</v>
      </c>
      <c r="B2" s="3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7"/>
      <c r="T2" s="7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6"/>
      <c r="AZ2" s="5"/>
      <c r="BA2" s="5"/>
      <c r="BB2" s="5"/>
      <c r="BC2" s="5"/>
      <c r="BD2" s="5"/>
      <c r="BE2" s="5"/>
      <c r="BO2" s="98"/>
      <c r="BP2" s="98"/>
    </row>
    <row r="3" spans="1:68" s="8" customFormat="1" ht="15" x14ac:dyDescent="0.2">
      <c r="A3" s="257" t="s">
        <v>3</v>
      </c>
      <c r="B3" s="285" t="s">
        <v>4</v>
      </c>
      <c r="C3" s="271" t="s">
        <v>5</v>
      </c>
      <c r="D3" s="271"/>
      <c r="E3" s="271" t="s">
        <v>6</v>
      </c>
      <c r="F3" s="271"/>
      <c r="G3" s="271" t="s">
        <v>7</v>
      </c>
      <c r="H3" s="271"/>
      <c r="I3" s="271" t="s">
        <v>8</v>
      </c>
      <c r="J3" s="271"/>
      <c r="K3" s="271" t="s">
        <v>9</v>
      </c>
      <c r="L3" s="271"/>
      <c r="M3" s="271" t="s">
        <v>10</v>
      </c>
      <c r="N3" s="271"/>
      <c r="O3" s="271" t="s">
        <v>11</v>
      </c>
      <c r="P3" s="271"/>
      <c r="Q3" s="271" t="s">
        <v>12</v>
      </c>
      <c r="R3" s="271"/>
      <c r="S3" s="257" t="s">
        <v>13</v>
      </c>
      <c r="T3" s="257"/>
      <c r="U3" s="271" t="s">
        <v>14</v>
      </c>
      <c r="V3" s="271"/>
      <c r="W3" s="271" t="s">
        <v>15</v>
      </c>
      <c r="X3" s="271"/>
      <c r="Y3" s="271" t="s">
        <v>16</v>
      </c>
      <c r="Z3" s="271"/>
      <c r="AA3" s="271" t="s">
        <v>17</v>
      </c>
      <c r="AB3" s="271"/>
      <c r="AC3" s="271" t="s">
        <v>18</v>
      </c>
      <c r="AD3" s="271"/>
      <c r="AE3" s="271" t="s">
        <v>19</v>
      </c>
      <c r="AF3" s="271"/>
      <c r="AG3" s="271" t="s">
        <v>20</v>
      </c>
      <c r="AH3" s="271"/>
      <c r="AI3" s="271" t="s">
        <v>21</v>
      </c>
      <c r="AJ3" s="271"/>
      <c r="AK3" s="271" t="s">
        <v>22</v>
      </c>
      <c r="AL3" s="271"/>
      <c r="AM3" s="271" t="s">
        <v>23</v>
      </c>
      <c r="AN3" s="271"/>
      <c r="AO3" s="271" t="s">
        <v>24</v>
      </c>
      <c r="AP3" s="271"/>
      <c r="AQ3" s="271" t="s">
        <v>25</v>
      </c>
      <c r="AR3" s="271"/>
      <c r="AS3" s="271" t="s">
        <v>26</v>
      </c>
      <c r="AT3" s="271"/>
      <c r="AU3" s="271" t="s">
        <v>27</v>
      </c>
      <c r="AV3" s="271"/>
      <c r="AW3" s="271" t="s">
        <v>28</v>
      </c>
      <c r="AX3" s="271"/>
      <c r="AY3" s="271" t="s">
        <v>29</v>
      </c>
      <c r="AZ3" s="271"/>
      <c r="BA3" s="271" t="s">
        <v>30</v>
      </c>
      <c r="BB3" s="271"/>
      <c r="BC3" s="271" t="s">
        <v>31</v>
      </c>
      <c r="BD3" s="271"/>
      <c r="BE3" s="271" t="s">
        <v>32</v>
      </c>
      <c r="BF3" s="271"/>
      <c r="BG3" s="282" t="s">
        <v>33</v>
      </c>
      <c r="BH3" s="282"/>
      <c r="BI3" s="282" t="s">
        <v>34</v>
      </c>
      <c r="BJ3" s="282"/>
    </row>
    <row r="4" spans="1:68" s="11" customFormat="1" ht="15" x14ac:dyDescent="0.25">
      <c r="A4" s="257"/>
      <c r="B4" s="285"/>
      <c r="C4" s="9" t="s">
        <v>35</v>
      </c>
      <c r="D4" s="10" t="s">
        <v>36</v>
      </c>
      <c r="E4" s="9" t="s">
        <v>35</v>
      </c>
      <c r="F4" s="10" t="s">
        <v>36</v>
      </c>
      <c r="G4" s="9" t="s">
        <v>35</v>
      </c>
      <c r="H4" s="10" t="s">
        <v>36</v>
      </c>
      <c r="I4" s="9" t="s">
        <v>35</v>
      </c>
      <c r="J4" s="10" t="s">
        <v>36</v>
      </c>
      <c r="K4" s="9" t="s">
        <v>35</v>
      </c>
      <c r="L4" s="10" t="s">
        <v>36</v>
      </c>
      <c r="M4" s="9" t="s">
        <v>35</v>
      </c>
      <c r="N4" s="10" t="s">
        <v>36</v>
      </c>
      <c r="O4" s="9" t="s">
        <v>35</v>
      </c>
      <c r="P4" s="10" t="s">
        <v>36</v>
      </c>
      <c r="Q4" s="9" t="s">
        <v>35</v>
      </c>
      <c r="R4" s="10" t="s">
        <v>36</v>
      </c>
      <c r="S4" s="9" t="s">
        <v>35</v>
      </c>
      <c r="T4" s="10" t="s">
        <v>36</v>
      </c>
      <c r="U4" s="9" t="s">
        <v>35</v>
      </c>
      <c r="V4" s="10" t="s">
        <v>36</v>
      </c>
      <c r="W4" s="9" t="s">
        <v>35</v>
      </c>
      <c r="X4" s="10" t="s">
        <v>36</v>
      </c>
      <c r="Y4" s="9" t="s">
        <v>35</v>
      </c>
      <c r="Z4" s="10" t="s">
        <v>36</v>
      </c>
      <c r="AA4" s="9" t="s">
        <v>35</v>
      </c>
      <c r="AB4" s="10" t="s">
        <v>36</v>
      </c>
      <c r="AC4" s="9" t="s">
        <v>35</v>
      </c>
      <c r="AD4" s="10" t="s">
        <v>36</v>
      </c>
      <c r="AE4" s="9" t="s">
        <v>35</v>
      </c>
      <c r="AF4" s="10" t="s">
        <v>36</v>
      </c>
      <c r="AG4" s="9" t="s">
        <v>35</v>
      </c>
      <c r="AH4" s="10" t="s">
        <v>36</v>
      </c>
      <c r="AI4" s="9" t="s">
        <v>35</v>
      </c>
      <c r="AJ4" s="10" t="s">
        <v>36</v>
      </c>
      <c r="AK4" s="9" t="s">
        <v>35</v>
      </c>
      <c r="AL4" s="10" t="s">
        <v>36</v>
      </c>
      <c r="AM4" s="9" t="s">
        <v>35</v>
      </c>
      <c r="AN4" s="10" t="s">
        <v>36</v>
      </c>
      <c r="AO4" s="9" t="s">
        <v>35</v>
      </c>
      <c r="AP4" s="10" t="s">
        <v>36</v>
      </c>
      <c r="AQ4" s="9" t="s">
        <v>35</v>
      </c>
      <c r="AR4" s="10" t="s">
        <v>36</v>
      </c>
      <c r="AS4" s="9" t="s">
        <v>35</v>
      </c>
      <c r="AT4" s="10" t="s">
        <v>36</v>
      </c>
      <c r="AU4" s="9" t="s">
        <v>35</v>
      </c>
      <c r="AV4" s="10" t="s">
        <v>36</v>
      </c>
      <c r="AW4" s="9" t="s">
        <v>35</v>
      </c>
      <c r="AX4" s="10" t="s">
        <v>36</v>
      </c>
      <c r="AY4" s="9" t="s">
        <v>35</v>
      </c>
      <c r="AZ4" s="10" t="s">
        <v>36</v>
      </c>
      <c r="BA4" s="9" t="s">
        <v>35</v>
      </c>
      <c r="BB4" s="10" t="s">
        <v>36</v>
      </c>
      <c r="BC4" s="9" t="s">
        <v>35</v>
      </c>
      <c r="BD4" s="10" t="s">
        <v>36</v>
      </c>
      <c r="BE4" s="9" t="s">
        <v>35</v>
      </c>
      <c r="BF4" s="10" t="s">
        <v>36</v>
      </c>
      <c r="BG4" s="9" t="s">
        <v>35</v>
      </c>
      <c r="BH4" s="10" t="s">
        <v>36</v>
      </c>
      <c r="BI4" s="9" t="s">
        <v>35</v>
      </c>
      <c r="BJ4" s="10" t="s">
        <v>36</v>
      </c>
    </row>
    <row r="5" spans="1:68" s="156" customFormat="1" ht="15.75" x14ac:dyDescent="0.2">
      <c r="A5" s="147">
        <v>31.310700000000001</v>
      </c>
      <c r="B5" s="148" t="s">
        <v>1848</v>
      </c>
      <c r="C5" s="149">
        <v>74673165.840000004</v>
      </c>
      <c r="D5" s="149">
        <v>0</v>
      </c>
      <c r="E5" s="150">
        <v>27539271.199999999</v>
      </c>
      <c r="F5" s="151">
        <v>0</v>
      </c>
      <c r="G5" s="149">
        <v>0</v>
      </c>
      <c r="H5" s="149">
        <v>15136524.890000001</v>
      </c>
      <c r="I5" s="149">
        <v>0</v>
      </c>
      <c r="J5" s="149">
        <v>11211085.880000001</v>
      </c>
      <c r="K5" s="149">
        <v>0</v>
      </c>
      <c r="L5" s="149">
        <v>16874556.080000002</v>
      </c>
      <c r="M5" s="150">
        <v>107787.45999999996</v>
      </c>
      <c r="N5" s="151">
        <v>0</v>
      </c>
      <c r="O5" s="149"/>
      <c r="P5" s="152">
        <v>11688220.350000001</v>
      </c>
      <c r="Q5" s="149">
        <v>0</v>
      </c>
      <c r="R5" s="153">
        <v>10858077.870000001</v>
      </c>
      <c r="S5" s="150">
        <v>10104790.450000016</v>
      </c>
      <c r="T5" s="154">
        <v>0</v>
      </c>
      <c r="U5" s="149">
        <v>19082066.690000001</v>
      </c>
      <c r="V5" s="149"/>
      <c r="W5" s="151">
        <v>0</v>
      </c>
      <c r="X5" s="150">
        <v>25320337.279999997</v>
      </c>
      <c r="Y5" s="149">
        <v>0</v>
      </c>
      <c r="Z5" s="149">
        <v>29730130.020000003</v>
      </c>
      <c r="AA5" s="151">
        <v>0</v>
      </c>
      <c r="AB5" s="151">
        <v>11557681.77</v>
      </c>
      <c r="AC5" s="150">
        <v>45615003.469999999</v>
      </c>
      <c r="AD5" s="151">
        <v>0</v>
      </c>
      <c r="AE5" s="149">
        <v>0</v>
      </c>
      <c r="AF5" s="149">
        <v>21658687.539999995</v>
      </c>
      <c r="AG5" s="151">
        <v>0</v>
      </c>
      <c r="AH5" s="150">
        <v>5276858.4800000004</v>
      </c>
      <c r="AI5" s="151">
        <v>0</v>
      </c>
      <c r="AJ5" s="151">
        <v>12190949.07</v>
      </c>
      <c r="AK5" s="151">
        <v>0</v>
      </c>
      <c r="AL5" s="150">
        <v>5618975.8799999999</v>
      </c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>
        <v>0</v>
      </c>
      <c r="BB5" s="149">
        <v>0</v>
      </c>
      <c r="BC5" s="149"/>
      <c r="BD5" s="149"/>
      <c r="BE5" s="149">
        <v>15103844.99</v>
      </c>
      <c r="BF5" s="149"/>
      <c r="BG5" s="151">
        <f>C5+E5+G5+I5+K5+M5+O5+Q5+S5+U5+W5+Y5+AA5+AC5+AE5+AG5+AI5+AK5+AM5+AO5+AQ5+AS5+AU5+AW5+AY5+BA5+BC5+BE5</f>
        <v>192225930.10000002</v>
      </c>
      <c r="BH5" s="151">
        <f>D5+F5+H5+J5+L5+N5+P5+R5+T5+V5+X5+Z5+AB5+AD5+AF5+AH5+AJ5+AL5+AN5+AP5+AR5+AT5+AV5+AX5+AZ5+BB5+BD5+BF5</f>
        <v>177122085.10999998</v>
      </c>
      <c r="BI5" s="151">
        <f>IF(BG5-BH5&gt;0,BG5-BH5,0)</f>
        <v>15103844.990000039</v>
      </c>
      <c r="BJ5" s="151">
        <f>IF(BH5-BG5&gt;0,BH5-BG5,0)</f>
        <v>0</v>
      </c>
      <c r="BK5" s="155">
        <f>AA5+AB5</f>
        <v>11557681.77</v>
      </c>
      <c r="BM5" s="155"/>
    </row>
    <row r="6" spans="1:68" s="156" customFormat="1" ht="15.75" x14ac:dyDescent="0.2">
      <c r="A6" s="147">
        <v>32.300699999999999</v>
      </c>
      <c r="B6" s="148" t="s">
        <v>1849</v>
      </c>
      <c r="C6" s="149"/>
      <c r="D6" s="149"/>
      <c r="E6" s="149">
        <v>0</v>
      </c>
      <c r="F6" s="149">
        <v>0</v>
      </c>
      <c r="G6" s="149">
        <v>0</v>
      </c>
      <c r="H6" s="149">
        <v>0</v>
      </c>
      <c r="I6" s="149"/>
      <c r="J6" s="149"/>
      <c r="K6" s="149">
        <v>0</v>
      </c>
      <c r="L6" s="149">
        <v>0</v>
      </c>
      <c r="M6" s="149">
        <v>0</v>
      </c>
      <c r="N6" s="149">
        <v>0</v>
      </c>
      <c r="O6" s="149"/>
      <c r="P6" s="149"/>
      <c r="Q6" s="149">
        <v>0</v>
      </c>
      <c r="R6" s="149">
        <v>0</v>
      </c>
      <c r="S6" s="149">
        <v>0</v>
      </c>
      <c r="T6" s="149">
        <v>0</v>
      </c>
      <c r="U6" s="149"/>
      <c r="V6" s="149"/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149">
        <v>0</v>
      </c>
      <c r="AC6" s="149">
        <v>0</v>
      </c>
      <c r="AD6" s="149">
        <v>0</v>
      </c>
      <c r="AE6" s="149">
        <v>0</v>
      </c>
      <c r="AF6" s="149">
        <v>0</v>
      </c>
      <c r="AG6" s="149">
        <v>0</v>
      </c>
      <c r="AH6" s="149">
        <v>0</v>
      </c>
      <c r="AI6" s="149">
        <v>0</v>
      </c>
      <c r="AJ6" s="149">
        <v>0</v>
      </c>
      <c r="AK6" s="149">
        <v>0</v>
      </c>
      <c r="AL6" s="149">
        <v>0</v>
      </c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>
        <v>0</v>
      </c>
      <c r="BB6" s="149">
        <v>0</v>
      </c>
      <c r="BC6" s="149"/>
      <c r="BD6" s="149"/>
      <c r="BE6" s="149">
        <v>42908187.590000004</v>
      </c>
      <c r="BF6" s="149"/>
      <c r="BG6" s="151">
        <f t="shared" ref="BG6:BH28" si="0">C6+E6+G6+I6+K6+M6+O6+Q6+S6+U6+W6+Y6+AA6+AC6+AE6+AG6+AI6+AK6+AM6+AO6+AQ6+AS6+AU6+AW6+AY6+BA6+BC6+BE6</f>
        <v>42908187.590000004</v>
      </c>
      <c r="BH6" s="151">
        <f t="shared" si="0"/>
        <v>0</v>
      </c>
      <c r="BI6" s="151">
        <f t="shared" ref="BI6:BI28" si="1">IF(BG6-BH6&gt;0,BG6-BH6,0)</f>
        <v>42908187.590000004</v>
      </c>
      <c r="BJ6" s="151">
        <f t="shared" ref="BJ6:BJ28" si="2">IF(BH6-BG6&gt;0,BH6-BG6,0)</f>
        <v>0</v>
      </c>
      <c r="BK6" s="155">
        <f t="shared" ref="BK6:BK29" si="3">AA6+AB6</f>
        <v>0</v>
      </c>
      <c r="BM6" s="155"/>
    </row>
    <row r="7" spans="1:68" s="156" customFormat="1" ht="47.25" x14ac:dyDescent="0.2">
      <c r="A7" s="147">
        <v>32.310699999999997</v>
      </c>
      <c r="B7" s="157" t="s">
        <v>1850</v>
      </c>
      <c r="C7" s="149">
        <v>0</v>
      </c>
      <c r="D7" s="149">
        <v>3502502.19</v>
      </c>
      <c r="E7" s="151">
        <v>0</v>
      </c>
      <c r="F7" s="150">
        <v>2893240.9</v>
      </c>
      <c r="G7" s="149">
        <v>0</v>
      </c>
      <c r="H7" s="149">
        <v>2668430.4200000004</v>
      </c>
      <c r="I7" s="149">
        <v>1509132292.9000003</v>
      </c>
      <c r="J7" s="149">
        <v>0</v>
      </c>
      <c r="K7" s="149">
        <v>0</v>
      </c>
      <c r="L7" s="149">
        <v>1517979562.9899998</v>
      </c>
      <c r="M7" s="151">
        <v>0</v>
      </c>
      <c r="N7" s="150">
        <v>6414575.2599999998</v>
      </c>
      <c r="O7" s="152">
        <v>2564752.1100000003</v>
      </c>
      <c r="P7" s="149"/>
      <c r="Q7" s="149">
        <v>0</v>
      </c>
      <c r="R7" s="153">
        <v>11970868.810000001</v>
      </c>
      <c r="S7" s="150">
        <v>4257284.3900000006</v>
      </c>
      <c r="T7" s="154">
        <v>0</v>
      </c>
      <c r="U7" s="149"/>
      <c r="V7" s="149">
        <v>1328864.8900000001</v>
      </c>
      <c r="W7" s="151">
        <v>0</v>
      </c>
      <c r="X7" s="150">
        <v>2534423.6500000008</v>
      </c>
      <c r="Y7" s="149">
        <v>0</v>
      </c>
      <c r="Z7" s="149">
        <v>3751472.7700000005</v>
      </c>
      <c r="AA7" s="151">
        <v>0</v>
      </c>
      <c r="AB7" s="151">
        <v>4451640.78</v>
      </c>
      <c r="AC7" s="150">
        <v>12804798.59</v>
      </c>
      <c r="AD7" s="151">
        <v>0</v>
      </c>
      <c r="AE7" s="149">
        <v>0</v>
      </c>
      <c r="AF7" s="149">
        <v>13904142.500000002</v>
      </c>
      <c r="AG7" s="151">
        <v>0</v>
      </c>
      <c r="AH7" s="151">
        <v>2924693.7399999993</v>
      </c>
      <c r="AI7" s="151">
        <v>6026671.3699999982</v>
      </c>
      <c r="AJ7" s="151">
        <v>0</v>
      </c>
      <c r="AK7" s="151">
        <v>0</v>
      </c>
      <c r="AL7" s="158">
        <v>2510607.8199999998</v>
      </c>
      <c r="AM7" s="149"/>
      <c r="AN7" s="149">
        <v>6532152</v>
      </c>
      <c r="AO7" s="149"/>
      <c r="AP7" s="149">
        <v>325686.96999999997</v>
      </c>
      <c r="AQ7" s="151">
        <v>0</v>
      </c>
      <c r="AR7" s="150">
        <v>7000</v>
      </c>
      <c r="AS7" s="149"/>
      <c r="AT7" s="149"/>
      <c r="AU7" s="149">
        <v>17044</v>
      </c>
      <c r="AV7" s="149">
        <v>0</v>
      </c>
      <c r="AW7" s="149">
        <v>28963660.329999998</v>
      </c>
      <c r="AX7" s="149"/>
      <c r="AY7" s="149">
        <v>19933362</v>
      </c>
      <c r="AZ7" s="149"/>
      <c r="BA7" s="149">
        <v>0</v>
      </c>
      <c r="BB7" s="149">
        <v>0</v>
      </c>
      <c r="BC7" s="149"/>
      <c r="BD7" s="149"/>
      <c r="BE7" s="149"/>
      <c r="BF7" s="149">
        <v>126895897.43000001</v>
      </c>
      <c r="BG7" s="151">
        <f t="shared" si="0"/>
        <v>1583699865.6900001</v>
      </c>
      <c r="BH7" s="151">
        <f t="shared" si="0"/>
        <v>1710595763.1199999</v>
      </c>
      <c r="BI7" s="151">
        <f t="shared" si="1"/>
        <v>0</v>
      </c>
      <c r="BJ7" s="151">
        <f t="shared" si="2"/>
        <v>126895897.42999983</v>
      </c>
      <c r="BK7" s="155">
        <f t="shared" si="3"/>
        <v>4451640.78</v>
      </c>
      <c r="BM7" s="155"/>
    </row>
    <row r="8" spans="1:68" s="156" customFormat="1" ht="31.5" x14ac:dyDescent="0.2">
      <c r="A8" s="147">
        <v>33.000700000000002</v>
      </c>
      <c r="B8" s="148" t="s">
        <v>1851</v>
      </c>
      <c r="C8" s="149"/>
      <c r="D8" s="149"/>
      <c r="E8" s="149">
        <v>0</v>
      </c>
      <c r="F8" s="149">
        <v>0</v>
      </c>
      <c r="G8" s="149">
        <v>0</v>
      </c>
      <c r="H8" s="149">
        <v>0</v>
      </c>
      <c r="I8" s="149"/>
      <c r="J8" s="149"/>
      <c r="K8" s="149">
        <v>0</v>
      </c>
      <c r="L8" s="149">
        <v>0</v>
      </c>
      <c r="M8" s="149">
        <v>0</v>
      </c>
      <c r="N8" s="149">
        <v>0</v>
      </c>
      <c r="O8" s="149"/>
      <c r="P8" s="149"/>
      <c r="Q8" s="149">
        <v>0</v>
      </c>
      <c r="R8" s="149">
        <v>0</v>
      </c>
      <c r="S8" s="149">
        <v>0</v>
      </c>
      <c r="T8" s="149">
        <v>0</v>
      </c>
      <c r="U8" s="149"/>
      <c r="V8" s="149"/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149">
        <v>0</v>
      </c>
      <c r="AC8" s="149">
        <v>0</v>
      </c>
      <c r="AD8" s="149">
        <v>0</v>
      </c>
      <c r="AE8" s="149">
        <v>0</v>
      </c>
      <c r="AF8" s="149">
        <v>0</v>
      </c>
      <c r="AG8" s="149">
        <v>0</v>
      </c>
      <c r="AH8" s="149">
        <v>0</v>
      </c>
      <c r="AI8" s="149">
        <v>0</v>
      </c>
      <c r="AJ8" s="149">
        <v>0</v>
      </c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>
        <v>26187954451.039997</v>
      </c>
      <c r="BA8" s="149">
        <v>0</v>
      </c>
      <c r="BB8" s="149">
        <v>0</v>
      </c>
      <c r="BC8" s="149"/>
      <c r="BD8" s="149"/>
      <c r="BE8" s="149"/>
      <c r="BF8" s="151">
        <v>159051921199.76999</v>
      </c>
      <c r="BG8" s="151">
        <f t="shared" si="0"/>
        <v>0</v>
      </c>
      <c r="BH8" s="151">
        <f t="shared" si="0"/>
        <v>185239875650.81</v>
      </c>
      <c r="BI8" s="151">
        <f t="shared" si="1"/>
        <v>0</v>
      </c>
      <c r="BJ8" s="151">
        <f t="shared" si="2"/>
        <v>185239875650.81</v>
      </c>
      <c r="BK8" s="155">
        <f t="shared" si="3"/>
        <v>0</v>
      </c>
      <c r="BM8" s="155"/>
    </row>
    <row r="9" spans="1:68" s="156" customFormat="1" ht="15.75" x14ac:dyDescent="0.2">
      <c r="A9" s="147">
        <v>33.761699999999998</v>
      </c>
      <c r="B9" s="148" t="s">
        <v>1852</v>
      </c>
      <c r="C9" s="149"/>
      <c r="D9" s="149"/>
      <c r="E9" s="149">
        <v>0</v>
      </c>
      <c r="F9" s="149">
        <v>0</v>
      </c>
      <c r="G9" s="149">
        <v>0</v>
      </c>
      <c r="H9" s="149">
        <v>0</v>
      </c>
      <c r="I9" s="149"/>
      <c r="J9" s="149"/>
      <c r="K9" s="149">
        <v>0</v>
      </c>
      <c r="L9" s="149">
        <v>0</v>
      </c>
      <c r="M9" s="149">
        <v>0</v>
      </c>
      <c r="N9" s="149">
        <v>0</v>
      </c>
      <c r="O9" s="149"/>
      <c r="P9" s="149"/>
      <c r="Q9" s="149">
        <v>0</v>
      </c>
      <c r="R9" s="149">
        <v>0</v>
      </c>
      <c r="S9" s="149">
        <v>0</v>
      </c>
      <c r="T9" s="149">
        <v>0</v>
      </c>
      <c r="U9" s="149"/>
      <c r="V9" s="149"/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149">
        <v>0</v>
      </c>
      <c r="AE9" s="149">
        <v>560639430.65999997</v>
      </c>
      <c r="AF9" s="149">
        <v>0</v>
      </c>
      <c r="AG9" s="149">
        <v>0</v>
      </c>
      <c r="AH9" s="149">
        <v>0</v>
      </c>
      <c r="AI9" s="149">
        <v>0</v>
      </c>
      <c r="AJ9" s="149">
        <v>0</v>
      </c>
      <c r="AK9" s="149">
        <v>0</v>
      </c>
      <c r="AL9" s="149">
        <v>0</v>
      </c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>
        <v>0</v>
      </c>
      <c r="BB9" s="149">
        <v>0</v>
      </c>
      <c r="BC9" s="149"/>
      <c r="BD9" s="149"/>
      <c r="BE9" s="149">
        <v>8023718987.4399996</v>
      </c>
      <c r="BF9" s="149"/>
      <c r="BG9" s="151">
        <f t="shared" si="0"/>
        <v>8584358418.0999994</v>
      </c>
      <c r="BH9" s="151">
        <f t="shared" si="0"/>
        <v>0</v>
      </c>
      <c r="BI9" s="151">
        <f t="shared" si="1"/>
        <v>8584358418.0999994</v>
      </c>
      <c r="BJ9" s="151">
        <f t="shared" si="2"/>
        <v>0</v>
      </c>
      <c r="BK9" s="155">
        <f t="shared" si="3"/>
        <v>0</v>
      </c>
      <c r="BM9" s="155"/>
    </row>
    <row r="10" spans="1:68" s="156" customFormat="1" ht="31.5" x14ac:dyDescent="0.2">
      <c r="A10" s="147">
        <v>33.790700000000001</v>
      </c>
      <c r="B10" s="148" t="s">
        <v>1853</v>
      </c>
      <c r="C10" s="149"/>
      <c r="D10" s="149"/>
      <c r="E10" s="149">
        <v>0</v>
      </c>
      <c r="F10" s="149">
        <v>0</v>
      </c>
      <c r="G10" s="149">
        <v>0</v>
      </c>
      <c r="H10" s="149">
        <v>0</v>
      </c>
      <c r="I10" s="149"/>
      <c r="J10" s="149"/>
      <c r="K10" s="149">
        <v>0</v>
      </c>
      <c r="L10" s="149">
        <v>0</v>
      </c>
      <c r="M10" s="149">
        <v>0</v>
      </c>
      <c r="N10" s="149">
        <v>0</v>
      </c>
      <c r="O10" s="149"/>
      <c r="P10" s="149"/>
      <c r="Q10" s="149">
        <v>0</v>
      </c>
      <c r="R10" s="149">
        <v>0</v>
      </c>
      <c r="S10" s="149">
        <v>0</v>
      </c>
      <c r="T10" s="149">
        <v>0</v>
      </c>
      <c r="U10" s="149"/>
      <c r="V10" s="149"/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49">
        <v>0</v>
      </c>
      <c r="AC10" s="149">
        <v>0</v>
      </c>
      <c r="AD10" s="149">
        <v>0</v>
      </c>
      <c r="AE10" s="149">
        <v>0</v>
      </c>
      <c r="AF10" s="149">
        <v>0</v>
      </c>
      <c r="AG10" s="149">
        <v>0</v>
      </c>
      <c r="AH10" s="149">
        <v>0</v>
      </c>
      <c r="AI10" s="149">
        <v>0</v>
      </c>
      <c r="AJ10" s="149">
        <v>0</v>
      </c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>
        <v>0</v>
      </c>
      <c r="BB10" s="149">
        <v>0</v>
      </c>
      <c r="BC10" s="149"/>
      <c r="BD10" s="149"/>
      <c r="BE10" s="149">
        <v>9329933278.8600006</v>
      </c>
      <c r="BF10" s="149"/>
      <c r="BG10" s="151">
        <f t="shared" si="0"/>
        <v>9329933278.8600006</v>
      </c>
      <c r="BH10" s="151">
        <f t="shared" si="0"/>
        <v>0</v>
      </c>
      <c r="BI10" s="151">
        <f t="shared" si="1"/>
        <v>9329933278.8600006</v>
      </c>
      <c r="BJ10" s="151">
        <f t="shared" si="2"/>
        <v>0</v>
      </c>
      <c r="BK10" s="155">
        <f t="shared" si="3"/>
        <v>0</v>
      </c>
      <c r="BM10" s="155"/>
    </row>
    <row r="11" spans="1:68" s="160" customFormat="1" ht="15.75" x14ac:dyDescent="0.2">
      <c r="A11" s="147">
        <v>33.792700000000004</v>
      </c>
      <c r="B11" s="148" t="s">
        <v>1854</v>
      </c>
      <c r="C11" s="149">
        <v>3993438486.0900002</v>
      </c>
      <c r="D11" s="149">
        <v>0</v>
      </c>
      <c r="E11" s="150">
        <v>5438433136.7399998</v>
      </c>
      <c r="F11" s="151">
        <v>0</v>
      </c>
      <c r="G11" s="149">
        <v>2860051552.7299995</v>
      </c>
      <c r="H11" s="149">
        <v>0</v>
      </c>
      <c r="I11" s="149">
        <v>1251822131.4200001</v>
      </c>
      <c r="J11" s="149">
        <v>0</v>
      </c>
      <c r="K11" s="149">
        <v>338592913.42000002</v>
      </c>
      <c r="L11" s="149">
        <v>0</v>
      </c>
      <c r="M11" s="150">
        <v>761332284.22000003</v>
      </c>
      <c r="N11" s="151">
        <v>0</v>
      </c>
      <c r="O11" s="152">
        <v>526616773.67000002</v>
      </c>
      <c r="P11" s="149"/>
      <c r="Q11" s="150">
        <v>1305346727.9100001</v>
      </c>
      <c r="R11" s="149">
        <v>0</v>
      </c>
      <c r="S11" s="150">
        <v>896059703.58000004</v>
      </c>
      <c r="T11" s="154">
        <v>0</v>
      </c>
      <c r="U11" s="149">
        <v>2814607210.6900001</v>
      </c>
      <c r="V11" s="149"/>
      <c r="W11" s="150">
        <v>965429638.38999987</v>
      </c>
      <c r="X11" s="151">
        <v>0</v>
      </c>
      <c r="Y11" s="149">
        <v>256806011.93000001</v>
      </c>
      <c r="Z11" s="149">
        <v>0</v>
      </c>
      <c r="AA11" s="151">
        <v>281766123</v>
      </c>
      <c r="AB11" s="151">
        <v>0</v>
      </c>
      <c r="AC11" s="150">
        <v>2258308774.4099998</v>
      </c>
      <c r="AD11" s="151">
        <v>0</v>
      </c>
      <c r="AE11" s="149">
        <v>0</v>
      </c>
      <c r="AF11" s="149">
        <v>0</v>
      </c>
      <c r="AG11" s="150">
        <v>470989899.46999997</v>
      </c>
      <c r="AH11" s="151">
        <v>0</v>
      </c>
      <c r="AI11" s="151">
        <v>545410921.15999997</v>
      </c>
      <c r="AJ11" s="151">
        <v>0</v>
      </c>
      <c r="AK11" s="150">
        <v>409137903.08000004</v>
      </c>
      <c r="AL11" s="151">
        <v>0</v>
      </c>
      <c r="AM11" s="149">
        <v>173486</v>
      </c>
      <c r="AN11" s="149"/>
      <c r="AO11" s="149">
        <v>2313284</v>
      </c>
      <c r="AP11" s="149"/>
      <c r="AQ11" s="150">
        <v>17158</v>
      </c>
      <c r="AR11" s="151">
        <v>0</v>
      </c>
      <c r="AS11" s="150">
        <v>1990</v>
      </c>
      <c r="AT11" s="151"/>
      <c r="AU11" s="149">
        <v>262641</v>
      </c>
      <c r="AV11" s="149">
        <v>0</v>
      </c>
      <c r="AW11" s="149">
        <v>259698317</v>
      </c>
      <c r="AX11" s="149"/>
      <c r="AY11" s="149"/>
      <c r="AZ11" s="149"/>
      <c r="BA11" s="149">
        <v>0</v>
      </c>
      <c r="BB11" s="149">
        <v>0</v>
      </c>
      <c r="BC11" s="149"/>
      <c r="BD11" s="149"/>
      <c r="BE11" s="151">
        <v>145486209424.22</v>
      </c>
      <c r="BF11" s="149"/>
      <c r="BG11" s="151">
        <f t="shared" si="0"/>
        <v>171122826492.13</v>
      </c>
      <c r="BH11" s="151">
        <f t="shared" si="0"/>
        <v>0</v>
      </c>
      <c r="BI11" s="159">
        <f t="shared" si="1"/>
        <v>171122826492.13</v>
      </c>
      <c r="BJ11" s="159">
        <f t="shared" si="2"/>
        <v>0</v>
      </c>
      <c r="BK11" s="155">
        <f t="shared" si="3"/>
        <v>281766123</v>
      </c>
      <c r="BL11" s="156"/>
      <c r="BM11" s="155"/>
      <c r="BN11" s="156"/>
    </row>
    <row r="12" spans="1:68" s="156" customFormat="1" ht="15.75" x14ac:dyDescent="0.2">
      <c r="A12" s="147">
        <v>33.793700000000001</v>
      </c>
      <c r="B12" s="148" t="s">
        <v>1854</v>
      </c>
      <c r="C12" s="149"/>
      <c r="D12" s="149"/>
      <c r="E12" s="149">
        <v>0</v>
      </c>
      <c r="F12" s="149">
        <v>0</v>
      </c>
      <c r="G12" s="149">
        <v>0</v>
      </c>
      <c r="H12" s="149">
        <v>0</v>
      </c>
      <c r="I12" s="149"/>
      <c r="J12" s="149"/>
      <c r="K12" s="149">
        <v>0</v>
      </c>
      <c r="L12" s="149">
        <v>0</v>
      </c>
      <c r="M12" s="149">
        <v>0</v>
      </c>
      <c r="N12" s="149">
        <v>0</v>
      </c>
      <c r="O12" s="149"/>
      <c r="P12" s="149"/>
      <c r="Q12" s="149">
        <v>0</v>
      </c>
      <c r="R12" s="149">
        <v>0</v>
      </c>
      <c r="S12" s="149">
        <v>0</v>
      </c>
      <c r="T12" s="149">
        <v>0</v>
      </c>
      <c r="U12" s="149"/>
      <c r="V12" s="149"/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149">
        <v>0</v>
      </c>
      <c r="AC12" s="149">
        <v>0</v>
      </c>
      <c r="AD12" s="149">
        <v>0</v>
      </c>
      <c r="AE12" s="149">
        <v>0</v>
      </c>
      <c r="AF12" s="149">
        <v>0</v>
      </c>
      <c r="AG12" s="149">
        <v>0</v>
      </c>
      <c r="AH12" s="149">
        <v>0</v>
      </c>
      <c r="AI12" s="149">
        <v>0</v>
      </c>
      <c r="AJ12" s="149">
        <v>0</v>
      </c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>
        <v>0</v>
      </c>
      <c r="BB12" s="149">
        <v>0</v>
      </c>
      <c r="BC12" s="149"/>
      <c r="BD12" s="149"/>
      <c r="BE12" s="149">
        <v>303137326</v>
      </c>
      <c r="BF12" s="149"/>
      <c r="BG12" s="151">
        <f t="shared" si="0"/>
        <v>303137326</v>
      </c>
      <c r="BH12" s="151">
        <f t="shared" si="0"/>
        <v>0</v>
      </c>
      <c r="BI12" s="151">
        <f t="shared" si="1"/>
        <v>303137326</v>
      </c>
      <c r="BJ12" s="151">
        <f t="shared" si="2"/>
        <v>0</v>
      </c>
      <c r="BK12" s="155">
        <f t="shared" si="3"/>
        <v>0</v>
      </c>
      <c r="BM12" s="155"/>
    </row>
    <row r="13" spans="1:68" s="156" customFormat="1" ht="31.5" x14ac:dyDescent="0.2">
      <c r="A13" s="147">
        <v>34.000700000000002</v>
      </c>
      <c r="B13" s="148" t="s">
        <v>1855</v>
      </c>
      <c r="C13" s="149"/>
      <c r="D13" s="149"/>
      <c r="E13" s="149">
        <v>0</v>
      </c>
      <c r="F13" s="149">
        <v>0</v>
      </c>
      <c r="G13" s="149">
        <v>0</v>
      </c>
      <c r="H13" s="149">
        <v>0</v>
      </c>
      <c r="I13" s="149"/>
      <c r="J13" s="149"/>
      <c r="K13" s="149">
        <v>0</v>
      </c>
      <c r="L13" s="149">
        <v>0</v>
      </c>
      <c r="M13" s="149">
        <v>0</v>
      </c>
      <c r="N13" s="149">
        <v>0</v>
      </c>
      <c r="O13" s="149"/>
      <c r="P13" s="149"/>
      <c r="Q13" s="149">
        <v>0</v>
      </c>
      <c r="R13" s="149">
        <v>0</v>
      </c>
      <c r="S13" s="149">
        <v>0</v>
      </c>
      <c r="T13" s="149">
        <v>0</v>
      </c>
      <c r="U13" s="149"/>
      <c r="V13" s="149"/>
      <c r="W13" s="149">
        <v>0</v>
      </c>
      <c r="X13" s="149">
        <v>0</v>
      </c>
      <c r="Y13" s="149">
        <v>0</v>
      </c>
      <c r="Z13" s="149">
        <v>0</v>
      </c>
      <c r="AA13" s="149">
        <v>0</v>
      </c>
      <c r="AB13" s="149">
        <v>0</v>
      </c>
      <c r="AC13" s="149">
        <v>0</v>
      </c>
      <c r="AD13" s="149">
        <v>0</v>
      </c>
      <c r="AE13" s="149">
        <v>0</v>
      </c>
      <c r="AF13" s="149">
        <v>0</v>
      </c>
      <c r="AG13" s="149">
        <v>0</v>
      </c>
      <c r="AH13" s="149">
        <v>0</v>
      </c>
      <c r="AI13" s="149">
        <v>0</v>
      </c>
      <c r="AJ13" s="149">
        <v>0</v>
      </c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>
        <v>29314699561</v>
      </c>
      <c r="AZ13" s="149"/>
      <c r="BA13" s="149">
        <v>0</v>
      </c>
      <c r="BB13" s="149">
        <v>0</v>
      </c>
      <c r="BC13" s="149"/>
      <c r="BD13" s="149"/>
      <c r="BE13" s="149">
        <v>83797105787</v>
      </c>
      <c r="BF13" s="149"/>
      <c r="BG13" s="151">
        <f t="shared" si="0"/>
        <v>113111805348</v>
      </c>
      <c r="BH13" s="151">
        <f t="shared" si="0"/>
        <v>0</v>
      </c>
      <c r="BI13" s="151">
        <f t="shared" si="1"/>
        <v>113111805348</v>
      </c>
      <c r="BJ13" s="151">
        <f t="shared" si="2"/>
        <v>0</v>
      </c>
      <c r="BK13" s="155">
        <f t="shared" si="3"/>
        <v>0</v>
      </c>
      <c r="BM13" s="155"/>
    </row>
    <row r="14" spans="1:68" s="156" customFormat="1" ht="31.5" x14ac:dyDescent="0.2">
      <c r="A14" s="147">
        <v>34.719700000000003</v>
      </c>
      <c r="B14" s="148" t="s">
        <v>1856</v>
      </c>
      <c r="C14" s="149"/>
      <c r="D14" s="149"/>
      <c r="E14" s="149">
        <v>0</v>
      </c>
      <c r="F14" s="149">
        <v>0</v>
      </c>
      <c r="G14" s="149">
        <v>0</v>
      </c>
      <c r="H14" s="149">
        <v>0</v>
      </c>
      <c r="I14" s="149"/>
      <c r="J14" s="149"/>
      <c r="K14" s="149">
        <v>0</v>
      </c>
      <c r="L14" s="149">
        <v>0</v>
      </c>
      <c r="M14" s="149">
        <v>0</v>
      </c>
      <c r="N14" s="149">
        <v>0</v>
      </c>
      <c r="O14" s="149"/>
      <c r="P14" s="149"/>
      <c r="Q14" s="149">
        <v>0</v>
      </c>
      <c r="R14" s="149">
        <v>0</v>
      </c>
      <c r="S14" s="149">
        <v>0</v>
      </c>
      <c r="T14" s="149">
        <v>0</v>
      </c>
      <c r="U14" s="149"/>
      <c r="V14" s="149"/>
      <c r="W14" s="149">
        <v>0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149">
        <v>0</v>
      </c>
      <c r="AE14" s="149">
        <v>0</v>
      </c>
      <c r="AF14" s="149">
        <v>0</v>
      </c>
      <c r="AG14" s="149">
        <v>0</v>
      </c>
      <c r="AH14" s="149">
        <v>0</v>
      </c>
      <c r="AI14" s="149">
        <v>0</v>
      </c>
      <c r="AJ14" s="149">
        <v>0</v>
      </c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>
        <v>0</v>
      </c>
      <c r="BB14" s="149">
        <v>0</v>
      </c>
      <c r="BC14" s="149"/>
      <c r="BD14" s="149"/>
      <c r="BE14" s="149"/>
      <c r="BF14" s="149"/>
      <c r="BG14" s="151">
        <f t="shared" si="0"/>
        <v>0</v>
      </c>
      <c r="BH14" s="151">
        <f t="shared" si="0"/>
        <v>0</v>
      </c>
      <c r="BI14" s="151">
        <f t="shared" si="1"/>
        <v>0</v>
      </c>
      <c r="BJ14" s="151">
        <f t="shared" si="2"/>
        <v>0</v>
      </c>
      <c r="BK14" s="155">
        <f t="shared" si="3"/>
        <v>0</v>
      </c>
      <c r="BM14" s="155"/>
    </row>
    <row r="15" spans="1:68" s="156" customFormat="1" ht="31.5" x14ac:dyDescent="0.2">
      <c r="A15" s="147">
        <v>34.761699999999998</v>
      </c>
      <c r="B15" s="148" t="s">
        <v>1857</v>
      </c>
      <c r="C15" s="149"/>
      <c r="D15" s="149"/>
      <c r="E15" s="149">
        <v>0</v>
      </c>
      <c r="F15" s="149">
        <v>0</v>
      </c>
      <c r="G15" s="149">
        <v>0</v>
      </c>
      <c r="H15" s="149">
        <v>0</v>
      </c>
      <c r="I15" s="149"/>
      <c r="J15" s="149"/>
      <c r="K15" s="149">
        <v>0</v>
      </c>
      <c r="L15" s="149">
        <v>0</v>
      </c>
      <c r="M15" s="149">
        <v>0</v>
      </c>
      <c r="N15" s="149">
        <v>0</v>
      </c>
      <c r="O15" s="149"/>
      <c r="P15" s="149"/>
      <c r="Q15" s="149">
        <v>0</v>
      </c>
      <c r="R15" s="149">
        <v>0</v>
      </c>
      <c r="S15" s="149">
        <v>0</v>
      </c>
      <c r="T15" s="149">
        <v>0</v>
      </c>
      <c r="U15" s="149"/>
      <c r="V15" s="149"/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9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>
        <v>0</v>
      </c>
      <c r="BB15" s="149">
        <v>0</v>
      </c>
      <c r="BC15" s="149"/>
      <c r="BD15" s="149"/>
      <c r="BE15" s="149"/>
      <c r="BF15" s="149">
        <v>970847962</v>
      </c>
      <c r="BG15" s="151">
        <f t="shared" si="0"/>
        <v>0</v>
      </c>
      <c r="BH15" s="151">
        <f t="shared" si="0"/>
        <v>970847962</v>
      </c>
      <c r="BI15" s="151">
        <f t="shared" si="1"/>
        <v>0</v>
      </c>
      <c r="BJ15" s="151">
        <f t="shared" si="2"/>
        <v>970847962</v>
      </c>
      <c r="BK15" s="155">
        <f t="shared" si="3"/>
        <v>0</v>
      </c>
      <c r="BM15" s="155"/>
    </row>
    <row r="16" spans="1:68" s="156" customFormat="1" ht="31.5" x14ac:dyDescent="0.2">
      <c r="A16" s="147">
        <v>34.790700000000001</v>
      </c>
      <c r="B16" s="148" t="s">
        <v>1858</v>
      </c>
      <c r="C16" s="149"/>
      <c r="D16" s="149"/>
      <c r="E16" s="149">
        <v>0</v>
      </c>
      <c r="F16" s="149">
        <v>0</v>
      </c>
      <c r="G16" s="149">
        <v>0</v>
      </c>
      <c r="H16" s="149">
        <v>0</v>
      </c>
      <c r="I16" s="149"/>
      <c r="J16" s="149"/>
      <c r="K16" s="149">
        <v>0</v>
      </c>
      <c r="L16" s="149">
        <v>0</v>
      </c>
      <c r="M16" s="149">
        <v>0</v>
      </c>
      <c r="N16" s="149">
        <v>0</v>
      </c>
      <c r="O16" s="149"/>
      <c r="P16" s="149"/>
      <c r="Q16" s="149">
        <v>0</v>
      </c>
      <c r="R16" s="149">
        <v>0</v>
      </c>
      <c r="S16" s="149">
        <v>0</v>
      </c>
      <c r="T16" s="149">
        <v>0</v>
      </c>
      <c r="U16" s="149"/>
      <c r="V16" s="149"/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9">
        <v>0</v>
      </c>
      <c r="AF16" s="149">
        <v>0</v>
      </c>
      <c r="AG16" s="149">
        <v>0</v>
      </c>
      <c r="AH16" s="149">
        <v>0</v>
      </c>
      <c r="AI16" s="149">
        <v>0</v>
      </c>
      <c r="AJ16" s="149">
        <v>0</v>
      </c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>
        <v>0</v>
      </c>
      <c r="BB16" s="149">
        <v>0</v>
      </c>
      <c r="BC16" s="149"/>
      <c r="BD16" s="149"/>
      <c r="BE16" s="149"/>
      <c r="BF16" s="149">
        <v>6166848866</v>
      </c>
      <c r="BG16" s="151">
        <f t="shared" si="0"/>
        <v>0</v>
      </c>
      <c r="BH16" s="151">
        <f t="shared" si="0"/>
        <v>6166848866</v>
      </c>
      <c r="BI16" s="151">
        <f t="shared" si="1"/>
        <v>0</v>
      </c>
      <c r="BJ16" s="151">
        <f t="shared" si="2"/>
        <v>6166848866</v>
      </c>
      <c r="BK16" s="155">
        <f t="shared" si="3"/>
        <v>0</v>
      </c>
      <c r="BM16" s="155"/>
    </row>
    <row r="17" spans="1:66" s="160" customFormat="1" ht="31.5" x14ac:dyDescent="0.2">
      <c r="A17" s="161">
        <v>34.792700000000004</v>
      </c>
      <c r="B17" s="148" t="s">
        <v>1859</v>
      </c>
      <c r="C17" s="149">
        <v>0</v>
      </c>
      <c r="D17" s="149">
        <v>1542788557</v>
      </c>
      <c r="E17" s="151">
        <v>0</v>
      </c>
      <c r="F17" s="150">
        <v>798157499</v>
      </c>
      <c r="G17" s="149">
        <v>0</v>
      </c>
      <c r="H17" s="149">
        <v>664314544</v>
      </c>
      <c r="I17" s="149">
        <v>0</v>
      </c>
      <c r="J17" s="149">
        <v>867363325</v>
      </c>
      <c r="K17" s="149">
        <v>0</v>
      </c>
      <c r="L17" s="149">
        <v>105669213</v>
      </c>
      <c r="M17" s="151">
        <v>0</v>
      </c>
      <c r="N17" s="150">
        <v>692488025</v>
      </c>
      <c r="O17" s="162"/>
      <c r="P17" s="152">
        <v>470124936</v>
      </c>
      <c r="Q17" s="149">
        <v>0</v>
      </c>
      <c r="R17" s="153">
        <v>699366523</v>
      </c>
      <c r="S17" s="154">
        <v>0</v>
      </c>
      <c r="T17" s="150">
        <v>510583216</v>
      </c>
      <c r="U17" s="149"/>
      <c r="V17" s="149">
        <v>669329498</v>
      </c>
      <c r="W17" s="151">
        <v>0</v>
      </c>
      <c r="X17" s="150">
        <v>393027492</v>
      </c>
      <c r="Y17" s="149">
        <v>0</v>
      </c>
      <c r="Z17" s="149">
        <v>239284256</v>
      </c>
      <c r="AA17" s="151">
        <v>0</v>
      </c>
      <c r="AB17" s="151">
        <v>457729443</v>
      </c>
      <c r="AC17" s="151">
        <v>0</v>
      </c>
      <c r="AD17" s="150">
        <v>481797943</v>
      </c>
      <c r="AE17" s="149">
        <v>0</v>
      </c>
      <c r="AF17" s="149">
        <v>346346870</v>
      </c>
      <c r="AG17" s="151">
        <v>0</v>
      </c>
      <c r="AH17" s="150">
        <v>459269285</v>
      </c>
      <c r="AI17" s="151">
        <v>0</v>
      </c>
      <c r="AJ17" s="151">
        <v>424612876</v>
      </c>
      <c r="AK17" s="151">
        <v>0</v>
      </c>
      <c r="AL17" s="158">
        <v>327378681</v>
      </c>
      <c r="AM17" s="149"/>
      <c r="AN17" s="149">
        <v>91616076</v>
      </c>
      <c r="AO17" s="149"/>
      <c r="AP17" s="149">
        <v>33808611</v>
      </c>
      <c r="AQ17" s="151">
        <v>0</v>
      </c>
      <c r="AR17" s="150">
        <v>34750514</v>
      </c>
      <c r="AS17" s="151"/>
      <c r="AT17" s="150">
        <v>48414401</v>
      </c>
      <c r="AU17" s="149">
        <v>0</v>
      </c>
      <c r="AV17" s="149">
        <v>37333754</v>
      </c>
      <c r="AW17" s="149"/>
      <c r="AX17" s="149">
        <v>485527295</v>
      </c>
      <c r="AY17" s="149"/>
      <c r="AZ17" s="149"/>
      <c r="BA17" s="149">
        <v>0</v>
      </c>
      <c r="BB17" s="149">
        <v>18380732400</v>
      </c>
      <c r="BC17" s="149"/>
      <c r="BD17" s="149">
        <v>52884328</v>
      </c>
      <c r="BE17" s="149"/>
      <c r="BF17" s="149">
        <v>77968810378.300003</v>
      </c>
      <c r="BG17" s="151">
        <f t="shared" si="0"/>
        <v>0</v>
      </c>
      <c r="BH17" s="151">
        <f t="shared" si="0"/>
        <v>107283509939.3</v>
      </c>
      <c r="BI17" s="159">
        <f t="shared" si="1"/>
        <v>0</v>
      </c>
      <c r="BJ17" s="159">
        <f t="shared" si="2"/>
        <v>107283509939.3</v>
      </c>
      <c r="BK17" s="155">
        <f t="shared" si="3"/>
        <v>457729443</v>
      </c>
      <c r="BL17" s="156"/>
      <c r="BM17" s="155"/>
      <c r="BN17" s="156"/>
    </row>
    <row r="18" spans="1:66" s="156" customFormat="1" ht="15.75" x14ac:dyDescent="0.2">
      <c r="A18" s="161">
        <v>36.310699999999997</v>
      </c>
      <c r="B18" s="148" t="s">
        <v>1860</v>
      </c>
      <c r="C18" s="149">
        <v>0</v>
      </c>
      <c r="D18" s="149">
        <v>20793857</v>
      </c>
      <c r="E18" s="151">
        <v>0</v>
      </c>
      <c r="F18" s="150">
        <v>25934700</v>
      </c>
      <c r="G18" s="149">
        <v>0</v>
      </c>
      <c r="H18" s="149">
        <v>19699040.48</v>
      </c>
      <c r="I18" s="149">
        <v>0</v>
      </c>
      <c r="J18" s="149">
        <v>19758223</v>
      </c>
      <c r="K18" s="149">
        <v>0</v>
      </c>
      <c r="L18" s="149">
        <v>5493855</v>
      </c>
      <c r="M18" s="151">
        <v>0</v>
      </c>
      <c r="N18" s="150">
        <v>17708822.52</v>
      </c>
      <c r="O18" s="162"/>
      <c r="P18" s="152">
        <v>13709523</v>
      </c>
      <c r="Q18" s="149">
        <v>0</v>
      </c>
      <c r="R18" s="153">
        <v>21928842</v>
      </c>
      <c r="S18" s="154">
        <v>0</v>
      </c>
      <c r="T18" s="150">
        <v>13660624</v>
      </c>
      <c r="U18" s="149"/>
      <c r="V18" s="149">
        <v>14130212</v>
      </c>
      <c r="W18" s="151">
        <v>0</v>
      </c>
      <c r="X18" s="150">
        <v>13149723</v>
      </c>
      <c r="Y18" s="149">
        <v>0</v>
      </c>
      <c r="Z18" s="149">
        <v>8476231</v>
      </c>
      <c r="AA18" s="151">
        <v>0</v>
      </c>
      <c r="AB18" s="151">
        <v>7518058</v>
      </c>
      <c r="AC18" s="151">
        <v>0</v>
      </c>
      <c r="AD18" s="150">
        <v>20617889</v>
      </c>
      <c r="AE18" s="149">
        <v>0</v>
      </c>
      <c r="AF18" s="149">
        <v>16637535</v>
      </c>
      <c r="AG18" s="151">
        <v>0</v>
      </c>
      <c r="AH18" s="150">
        <v>16930790</v>
      </c>
      <c r="AI18" s="151">
        <v>0</v>
      </c>
      <c r="AJ18" s="151">
        <v>15050881</v>
      </c>
      <c r="AK18" s="151">
        <v>0</v>
      </c>
      <c r="AL18" s="150">
        <v>13526731</v>
      </c>
      <c r="AM18" s="149"/>
      <c r="AN18" s="149">
        <v>6978304</v>
      </c>
      <c r="AO18" s="149"/>
      <c r="AP18" s="149">
        <v>3334258</v>
      </c>
      <c r="AQ18" s="151">
        <v>0</v>
      </c>
      <c r="AR18" s="150">
        <v>2594004</v>
      </c>
      <c r="AS18" s="151"/>
      <c r="AT18" s="150">
        <v>1869919</v>
      </c>
      <c r="AU18" s="149">
        <v>0</v>
      </c>
      <c r="AV18" s="149">
        <v>1434711</v>
      </c>
      <c r="AW18" s="149"/>
      <c r="AX18" s="149">
        <v>4028441</v>
      </c>
      <c r="AY18" s="149">
        <v>304965174</v>
      </c>
      <c r="AZ18" s="149"/>
      <c r="BA18" s="149">
        <v>0</v>
      </c>
      <c r="BB18" s="149">
        <v>0</v>
      </c>
      <c r="BC18" s="149"/>
      <c r="BD18" s="149"/>
      <c r="BE18" s="149"/>
      <c r="BF18" s="149">
        <v>626801074.38999999</v>
      </c>
      <c r="BG18" s="151">
        <f t="shared" si="0"/>
        <v>304965174</v>
      </c>
      <c r="BH18" s="151">
        <f t="shared" si="0"/>
        <v>931766248.38999999</v>
      </c>
      <c r="BI18" s="151">
        <f t="shared" si="1"/>
        <v>0</v>
      </c>
      <c r="BJ18" s="151">
        <f t="shared" si="2"/>
        <v>626801074.38999999</v>
      </c>
      <c r="BK18" s="155">
        <f t="shared" si="3"/>
        <v>7518058</v>
      </c>
      <c r="BM18" s="155"/>
    </row>
    <row r="19" spans="1:66" s="156" customFormat="1" ht="47.25" x14ac:dyDescent="0.2">
      <c r="A19" s="161">
        <v>37.300699999999999</v>
      </c>
      <c r="B19" s="148" t="s">
        <v>1861</v>
      </c>
      <c r="C19" s="149"/>
      <c r="D19" s="149"/>
      <c r="E19" s="149">
        <v>0</v>
      </c>
      <c r="F19" s="149">
        <v>0</v>
      </c>
      <c r="G19" s="149">
        <v>0</v>
      </c>
      <c r="H19" s="149">
        <v>0</v>
      </c>
      <c r="I19" s="149"/>
      <c r="J19" s="149"/>
      <c r="K19" s="149">
        <v>0</v>
      </c>
      <c r="L19" s="149">
        <v>0</v>
      </c>
      <c r="M19" s="149">
        <v>0</v>
      </c>
      <c r="N19" s="149">
        <v>0</v>
      </c>
      <c r="O19" s="149"/>
      <c r="P19" s="149"/>
      <c r="Q19" s="149">
        <v>0</v>
      </c>
      <c r="R19" s="149">
        <v>0</v>
      </c>
      <c r="S19" s="149">
        <v>0</v>
      </c>
      <c r="T19" s="149">
        <v>0</v>
      </c>
      <c r="U19" s="149"/>
      <c r="V19" s="149"/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v>0</v>
      </c>
      <c r="AD19" s="149">
        <v>0</v>
      </c>
      <c r="AE19" s="149">
        <v>0</v>
      </c>
      <c r="AF19" s="149">
        <v>0</v>
      </c>
      <c r="AG19" s="149">
        <v>0</v>
      </c>
      <c r="AH19" s="149">
        <v>0</v>
      </c>
      <c r="AI19" s="149">
        <v>0</v>
      </c>
      <c r="AJ19" s="149">
        <v>0</v>
      </c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>
        <v>0</v>
      </c>
      <c r="BB19" s="149">
        <v>0</v>
      </c>
      <c r="BC19" s="149"/>
      <c r="BD19" s="149"/>
      <c r="BE19" s="149"/>
      <c r="BF19" s="149">
        <v>24514476213.560001</v>
      </c>
      <c r="BG19" s="151">
        <f t="shared" si="0"/>
        <v>0</v>
      </c>
      <c r="BH19" s="151">
        <f t="shared" si="0"/>
        <v>24514476213.560001</v>
      </c>
      <c r="BI19" s="151">
        <f t="shared" si="1"/>
        <v>0</v>
      </c>
      <c r="BJ19" s="151">
        <f t="shared" si="2"/>
        <v>24514476213.560001</v>
      </c>
      <c r="BK19" s="155">
        <f t="shared" si="3"/>
        <v>0</v>
      </c>
      <c r="BM19" s="155"/>
    </row>
    <row r="20" spans="1:66" s="156" customFormat="1" ht="47.25" x14ac:dyDescent="0.2">
      <c r="A20" s="147">
        <v>37.310699999999997</v>
      </c>
      <c r="B20" s="148" t="s">
        <v>1862</v>
      </c>
      <c r="C20" s="149">
        <v>237817706.46000001</v>
      </c>
      <c r="D20" s="149">
        <v>0</v>
      </c>
      <c r="E20" s="150">
        <v>228319373.09</v>
      </c>
      <c r="F20" s="151">
        <v>0</v>
      </c>
      <c r="G20" s="149">
        <v>1255809531.5</v>
      </c>
      <c r="H20" s="149">
        <v>0</v>
      </c>
      <c r="I20" s="149">
        <v>1548480118.0599999</v>
      </c>
      <c r="J20" s="149">
        <v>0</v>
      </c>
      <c r="K20" s="149">
        <v>116064799.63999997</v>
      </c>
      <c r="L20" s="149">
        <v>0</v>
      </c>
      <c r="M20" s="150">
        <v>1365746632.98</v>
      </c>
      <c r="N20" s="151">
        <v>0</v>
      </c>
      <c r="O20" s="152">
        <v>1101071831.9000001</v>
      </c>
      <c r="P20" s="149"/>
      <c r="Q20" s="153">
        <v>144565953.46000001</v>
      </c>
      <c r="R20" s="149">
        <v>0</v>
      </c>
      <c r="S20" s="150">
        <v>780283296.53999996</v>
      </c>
      <c r="T20" s="154">
        <v>0</v>
      </c>
      <c r="U20" s="149">
        <v>1576877066</v>
      </c>
      <c r="V20" s="149"/>
      <c r="W20" s="150">
        <v>897097867.18000007</v>
      </c>
      <c r="X20" s="151">
        <v>0</v>
      </c>
      <c r="Y20" s="149">
        <v>1106661889.79</v>
      </c>
      <c r="Z20" s="149">
        <v>0</v>
      </c>
      <c r="AA20" s="151">
        <v>760611177.61000001</v>
      </c>
      <c r="AB20" s="151">
        <v>0</v>
      </c>
      <c r="AC20" s="150">
        <v>544969165.96000004</v>
      </c>
      <c r="AD20" s="151">
        <v>0</v>
      </c>
      <c r="AE20" s="149">
        <v>402617121.34999996</v>
      </c>
      <c r="AF20" s="149">
        <v>0</v>
      </c>
      <c r="AG20" s="150">
        <v>715053644.46000004</v>
      </c>
      <c r="AH20" s="151">
        <v>0</v>
      </c>
      <c r="AI20" s="151">
        <v>1050834566.6900001</v>
      </c>
      <c r="AJ20" s="151">
        <v>0</v>
      </c>
      <c r="AK20" s="158">
        <v>724014099.50999999</v>
      </c>
      <c r="AL20" s="151">
        <v>0</v>
      </c>
      <c r="AM20" s="149">
        <v>0</v>
      </c>
      <c r="AN20" s="149">
        <v>9043.77</v>
      </c>
      <c r="AO20" s="149"/>
      <c r="AP20" s="149">
        <v>7302</v>
      </c>
      <c r="AQ20" s="150">
        <v>3230</v>
      </c>
      <c r="AR20" s="151">
        <v>0</v>
      </c>
      <c r="AS20" s="151"/>
      <c r="AT20" s="150">
        <v>14706</v>
      </c>
      <c r="AU20" s="149">
        <v>0</v>
      </c>
      <c r="AV20" s="149">
        <v>28697</v>
      </c>
      <c r="AW20" s="149"/>
      <c r="AX20" s="149">
        <v>333572110.79000002</v>
      </c>
      <c r="AY20" s="149"/>
      <c r="AZ20" s="149">
        <v>3525136932.5599995</v>
      </c>
      <c r="BA20" s="149">
        <v>0</v>
      </c>
      <c r="BB20" s="149">
        <v>9307330104.4400005</v>
      </c>
      <c r="BC20" s="149">
        <v>36094193</v>
      </c>
      <c r="BD20" s="149"/>
      <c r="BE20" s="149">
        <v>24447493615.630001</v>
      </c>
      <c r="BF20" s="149"/>
      <c r="BG20" s="151">
        <f t="shared" si="0"/>
        <v>39040486880.809998</v>
      </c>
      <c r="BH20" s="151">
        <f t="shared" si="0"/>
        <v>13166098896.559999</v>
      </c>
      <c r="BI20" s="151">
        <f t="shared" si="1"/>
        <v>25874387984.25</v>
      </c>
      <c r="BJ20" s="151">
        <f t="shared" si="2"/>
        <v>0</v>
      </c>
      <c r="BK20" s="155">
        <f t="shared" si="3"/>
        <v>760611177.61000001</v>
      </c>
      <c r="BM20" s="155"/>
    </row>
    <row r="21" spans="1:66" s="160" customFormat="1" ht="15.75" x14ac:dyDescent="0.2">
      <c r="A21" s="163">
        <v>37.825699999999998</v>
      </c>
      <c r="B21" s="164" t="s">
        <v>1863</v>
      </c>
      <c r="C21" s="165">
        <v>0</v>
      </c>
      <c r="D21" s="165">
        <v>2493139028.1799998</v>
      </c>
      <c r="E21" s="159">
        <v>0</v>
      </c>
      <c r="F21" s="159">
        <v>4494664114.5799999</v>
      </c>
      <c r="G21" s="165">
        <v>0</v>
      </c>
      <c r="H21" s="165">
        <v>3196548394.4400001</v>
      </c>
      <c r="I21" s="165">
        <v>0</v>
      </c>
      <c r="J21" s="165">
        <v>3356147572.6199999</v>
      </c>
      <c r="K21" s="165">
        <v>1213230196.3899999</v>
      </c>
      <c r="L21" s="165">
        <v>0</v>
      </c>
      <c r="M21" s="159">
        <v>0</v>
      </c>
      <c r="N21" s="166">
        <v>1359921334.8800001</v>
      </c>
      <c r="O21" s="167"/>
      <c r="P21" s="168">
        <v>1104672999</v>
      </c>
      <c r="Q21" s="165">
        <v>0</v>
      </c>
      <c r="R21" s="169">
        <v>627219327.26999998</v>
      </c>
      <c r="S21" s="170">
        <v>0</v>
      </c>
      <c r="T21" s="166">
        <v>1114608298.9100001</v>
      </c>
      <c r="U21" s="165"/>
      <c r="V21" s="165">
        <v>3535523036.79</v>
      </c>
      <c r="W21" s="159">
        <v>0</v>
      </c>
      <c r="X21" s="171">
        <v>1371699131.2199998</v>
      </c>
      <c r="Y21" s="165">
        <v>0</v>
      </c>
      <c r="Z21" s="165">
        <v>1066646808.9200001</v>
      </c>
      <c r="AA21" s="159"/>
      <c r="AB21" s="159">
        <v>545620442.10000002</v>
      </c>
      <c r="AC21" s="159">
        <v>0</v>
      </c>
      <c r="AD21" s="171">
        <v>2243843057.8799996</v>
      </c>
      <c r="AE21" s="165">
        <v>0</v>
      </c>
      <c r="AF21" s="165">
        <v>533377375.07999998</v>
      </c>
      <c r="AG21" s="159">
        <v>0</v>
      </c>
      <c r="AH21" s="159">
        <v>671869437.48000002</v>
      </c>
      <c r="AI21" s="159">
        <v>0</v>
      </c>
      <c r="AJ21" s="159">
        <v>1116806656.1600001</v>
      </c>
      <c r="AK21" s="159">
        <v>0</v>
      </c>
      <c r="AL21" s="166">
        <v>763237028.01999998</v>
      </c>
      <c r="AM21" s="159">
        <v>104996323.77</v>
      </c>
      <c r="AN21" s="165"/>
      <c r="AO21" s="165">
        <v>35158531.969999999</v>
      </c>
      <c r="AP21" s="165"/>
      <c r="AQ21" s="159">
        <v>37327549</v>
      </c>
      <c r="AR21" s="159">
        <v>0</v>
      </c>
      <c r="AS21" s="171">
        <v>50341636</v>
      </c>
      <c r="AT21" s="159"/>
      <c r="AU21" s="165">
        <v>38514114</v>
      </c>
      <c r="AV21" s="165">
        <v>0</v>
      </c>
      <c r="AW21" s="165">
        <v>534458418.45999998</v>
      </c>
      <c r="AX21" s="165"/>
      <c r="AY21" s="165">
        <v>73493286.599999994</v>
      </c>
      <c r="AZ21" s="165"/>
      <c r="BA21" s="165">
        <v>27691985370.440002</v>
      </c>
      <c r="BB21" s="165">
        <v>0</v>
      </c>
      <c r="BC21" s="165">
        <v>16790135</v>
      </c>
      <c r="BD21" s="165"/>
      <c r="BE21" s="165"/>
      <c r="BF21" s="165">
        <v>2920688462.21</v>
      </c>
      <c r="BG21" s="159">
        <f t="shared" si="0"/>
        <v>29796295561.630001</v>
      </c>
      <c r="BH21" s="159">
        <f t="shared" si="0"/>
        <v>32516232505.740005</v>
      </c>
      <c r="BI21" s="159">
        <f t="shared" si="1"/>
        <v>0</v>
      </c>
      <c r="BJ21" s="159">
        <f t="shared" si="2"/>
        <v>2719936944.1100044</v>
      </c>
      <c r="BK21" s="155">
        <f t="shared" si="3"/>
        <v>545620442.10000002</v>
      </c>
      <c r="BM21" s="172"/>
    </row>
    <row r="22" spans="1:66" s="156" customFormat="1" ht="31.5" x14ac:dyDescent="0.2">
      <c r="A22" s="173">
        <v>37.802700000000002</v>
      </c>
      <c r="B22" s="174" t="s">
        <v>1864</v>
      </c>
      <c r="C22" s="149"/>
      <c r="D22" s="149"/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 t="s">
        <v>73</v>
      </c>
      <c r="N22" s="149" t="s">
        <v>73</v>
      </c>
      <c r="O22" s="149"/>
      <c r="P22" s="149"/>
      <c r="Q22" s="149">
        <v>0</v>
      </c>
      <c r="R22" s="149">
        <v>0</v>
      </c>
      <c r="S22" s="149">
        <v>0</v>
      </c>
      <c r="T22" s="149">
        <v>0</v>
      </c>
      <c r="U22" s="149"/>
      <c r="V22" s="149"/>
      <c r="W22" s="149">
        <v>0</v>
      </c>
      <c r="X22" s="149">
        <v>0</v>
      </c>
      <c r="Y22" s="149">
        <v>0</v>
      </c>
      <c r="Z22" s="149">
        <v>0</v>
      </c>
      <c r="AA22" s="149">
        <v>0</v>
      </c>
      <c r="AB22" s="149">
        <v>0</v>
      </c>
      <c r="AC22" s="149">
        <v>0</v>
      </c>
      <c r="AD22" s="149">
        <v>0</v>
      </c>
      <c r="AE22" s="149"/>
      <c r="AF22" s="149"/>
      <c r="AG22" s="149">
        <v>0</v>
      </c>
      <c r="AH22" s="149">
        <v>0</v>
      </c>
      <c r="AI22" s="149">
        <v>0</v>
      </c>
      <c r="AJ22" s="149">
        <v>0</v>
      </c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>
        <v>0</v>
      </c>
      <c r="BB22" s="149">
        <v>0</v>
      </c>
      <c r="BC22" s="149"/>
      <c r="BD22" s="149"/>
      <c r="BE22" s="149">
        <v>28116817</v>
      </c>
      <c r="BF22" s="149"/>
      <c r="BG22" s="151">
        <f t="shared" si="0"/>
        <v>28116817</v>
      </c>
      <c r="BH22" s="151">
        <f t="shared" si="0"/>
        <v>0</v>
      </c>
      <c r="BI22" s="151">
        <f t="shared" si="1"/>
        <v>28116817</v>
      </c>
      <c r="BJ22" s="151">
        <f t="shared" si="2"/>
        <v>0</v>
      </c>
      <c r="BK22" s="155">
        <f t="shared" si="3"/>
        <v>0</v>
      </c>
      <c r="BM22" s="155"/>
    </row>
    <row r="23" spans="1:66" s="183" customFormat="1" ht="47.25" x14ac:dyDescent="0.2">
      <c r="A23" s="175">
        <v>44.1417</v>
      </c>
      <c r="B23" s="148" t="s">
        <v>1865</v>
      </c>
      <c r="C23" s="176">
        <v>197390</v>
      </c>
      <c r="D23" s="176">
        <v>0</v>
      </c>
      <c r="E23" s="177">
        <v>120140</v>
      </c>
      <c r="F23" s="178">
        <v>0</v>
      </c>
      <c r="G23" s="176">
        <v>129078</v>
      </c>
      <c r="H23" s="176">
        <v>0</v>
      </c>
      <c r="I23" s="176">
        <v>76939</v>
      </c>
      <c r="J23" s="176">
        <v>0</v>
      </c>
      <c r="K23" s="176">
        <v>8280</v>
      </c>
      <c r="L23" s="176">
        <v>0</v>
      </c>
      <c r="M23" s="177">
        <v>48193</v>
      </c>
      <c r="N23" s="178">
        <v>0</v>
      </c>
      <c r="O23" s="179">
        <v>81632</v>
      </c>
      <c r="P23" s="180"/>
      <c r="Q23" s="181">
        <v>85963</v>
      </c>
      <c r="R23" s="176">
        <v>0</v>
      </c>
      <c r="S23" s="177">
        <v>80170</v>
      </c>
      <c r="T23" s="182">
        <v>0</v>
      </c>
      <c r="U23" s="176">
        <v>95924</v>
      </c>
      <c r="V23" s="176"/>
      <c r="W23" s="177">
        <v>1060</v>
      </c>
      <c r="X23" s="178">
        <v>0</v>
      </c>
      <c r="Y23" s="176">
        <v>35802</v>
      </c>
      <c r="Z23" s="176">
        <v>0</v>
      </c>
      <c r="AA23" s="178">
        <v>17340</v>
      </c>
      <c r="AB23" s="178">
        <v>0</v>
      </c>
      <c r="AC23" s="177">
        <v>59909</v>
      </c>
      <c r="AD23" s="178">
        <v>0</v>
      </c>
      <c r="AE23" s="176">
        <v>34146</v>
      </c>
      <c r="AF23" s="176">
        <v>0</v>
      </c>
      <c r="AG23" s="177">
        <v>76699</v>
      </c>
      <c r="AH23" s="178">
        <v>0</v>
      </c>
      <c r="AI23" s="178">
        <v>31417</v>
      </c>
      <c r="AJ23" s="178">
        <v>0</v>
      </c>
      <c r="AK23" s="177">
        <v>29509</v>
      </c>
      <c r="AL23" s="178">
        <v>0</v>
      </c>
      <c r="AM23" s="176">
        <v>17199</v>
      </c>
      <c r="AN23" s="176"/>
      <c r="AO23" s="176">
        <v>7708</v>
      </c>
      <c r="AP23" s="176"/>
      <c r="AQ23" s="177">
        <v>7427</v>
      </c>
      <c r="AR23" s="178">
        <v>0</v>
      </c>
      <c r="AS23" s="176"/>
      <c r="AT23" s="176"/>
      <c r="AU23" s="176">
        <v>2720</v>
      </c>
      <c r="AV23" s="176">
        <v>0</v>
      </c>
      <c r="AW23" s="176">
        <v>34821</v>
      </c>
      <c r="AX23" s="176"/>
      <c r="AY23" s="176"/>
      <c r="AZ23" s="176"/>
      <c r="BA23" s="176">
        <v>0</v>
      </c>
      <c r="BB23" s="176">
        <v>0</v>
      </c>
      <c r="BC23" s="176"/>
      <c r="BD23" s="176"/>
      <c r="BE23" s="176">
        <v>21800581.940000001</v>
      </c>
      <c r="BF23" s="176"/>
      <c r="BG23" s="151">
        <f t="shared" si="0"/>
        <v>23080047.940000001</v>
      </c>
      <c r="BH23" s="151">
        <f t="shared" si="0"/>
        <v>0</v>
      </c>
      <c r="BI23" s="151">
        <f t="shared" si="1"/>
        <v>23080047.940000001</v>
      </c>
      <c r="BJ23" s="151">
        <f t="shared" si="2"/>
        <v>0</v>
      </c>
      <c r="BK23" s="155">
        <f t="shared" si="3"/>
        <v>17340</v>
      </c>
      <c r="BL23" s="156"/>
      <c r="BM23" s="155"/>
      <c r="BN23" s="156"/>
    </row>
    <row r="24" spans="1:66" s="183" customFormat="1" ht="31.5" x14ac:dyDescent="0.2">
      <c r="A24" s="175">
        <v>44.142699999999998</v>
      </c>
      <c r="B24" s="148" t="s">
        <v>1866</v>
      </c>
      <c r="C24" s="176">
        <v>188328</v>
      </c>
      <c r="D24" s="176">
        <v>0</v>
      </c>
      <c r="E24" s="177">
        <v>116770</v>
      </c>
      <c r="F24" s="178">
        <v>0</v>
      </c>
      <c r="G24" s="176">
        <v>117705</v>
      </c>
      <c r="H24" s="176">
        <v>0</v>
      </c>
      <c r="I24" s="176">
        <v>74095</v>
      </c>
      <c r="J24" s="176">
        <v>0</v>
      </c>
      <c r="K24" s="176">
        <v>7847</v>
      </c>
      <c r="L24" s="176">
        <v>0</v>
      </c>
      <c r="M24" s="177">
        <v>47082</v>
      </c>
      <c r="N24" s="178">
        <v>0</v>
      </c>
      <c r="O24" s="179">
        <v>77973</v>
      </c>
      <c r="P24" s="180"/>
      <c r="Q24" s="181">
        <v>78273</v>
      </c>
      <c r="R24" s="176">
        <v>0</v>
      </c>
      <c r="S24" s="177">
        <v>78470</v>
      </c>
      <c r="T24" s="182">
        <v>0</v>
      </c>
      <c r="U24" s="176">
        <v>93602</v>
      </c>
      <c r="V24" s="176"/>
      <c r="W24" s="177">
        <v>12369</v>
      </c>
      <c r="X24" s="178">
        <v>0</v>
      </c>
      <c r="Y24" s="176">
        <v>32785</v>
      </c>
      <c r="Z24" s="176">
        <v>0</v>
      </c>
      <c r="AA24" s="178">
        <v>18352</v>
      </c>
      <c r="AB24" s="178">
        <v>0</v>
      </c>
      <c r="AC24" s="177">
        <v>62279</v>
      </c>
      <c r="AD24" s="178">
        <v>0</v>
      </c>
      <c r="AE24" s="176">
        <v>31388</v>
      </c>
      <c r="AF24" s="176">
        <v>0</v>
      </c>
      <c r="AG24" s="177">
        <v>78026</v>
      </c>
      <c r="AH24" s="178">
        <v>0</v>
      </c>
      <c r="AI24" s="178">
        <v>37458</v>
      </c>
      <c r="AJ24" s="178">
        <v>0</v>
      </c>
      <c r="AK24" s="177">
        <v>36874</v>
      </c>
      <c r="AL24" s="178">
        <v>0</v>
      </c>
      <c r="AM24" s="176">
        <v>15694</v>
      </c>
      <c r="AN24" s="176"/>
      <c r="AO24" s="176">
        <v>7847</v>
      </c>
      <c r="AP24" s="176"/>
      <c r="AQ24" s="177">
        <v>7847</v>
      </c>
      <c r="AR24" s="178">
        <v>0</v>
      </c>
      <c r="AS24" s="176"/>
      <c r="AT24" s="176"/>
      <c r="AU24" s="176">
        <v>6830</v>
      </c>
      <c r="AV24" s="176">
        <v>0</v>
      </c>
      <c r="AW24" s="176">
        <v>45211</v>
      </c>
      <c r="AX24" s="176"/>
      <c r="AY24" s="176"/>
      <c r="AZ24" s="176"/>
      <c r="BA24" s="176">
        <v>0</v>
      </c>
      <c r="BB24" s="176">
        <v>0</v>
      </c>
      <c r="BC24" s="176"/>
      <c r="BD24" s="176"/>
      <c r="BE24" s="176">
        <v>3256245.1</v>
      </c>
      <c r="BF24" s="176"/>
      <c r="BG24" s="151">
        <f t="shared" si="0"/>
        <v>4529350.0999999996</v>
      </c>
      <c r="BH24" s="151">
        <f t="shared" si="0"/>
        <v>0</v>
      </c>
      <c r="BI24" s="151">
        <f t="shared" si="1"/>
        <v>4529350.0999999996</v>
      </c>
      <c r="BJ24" s="151">
        <f t="shared" si="2"/>
        <v>0</v>
      </c>
      <c r="BK24" s="155">
        <f t="shared" si="3"/>
        <v>18352</v>
      </c>
      <c r="BL24" s="156"/>
      <c r="BM24" s="155"/>
      <c r="BN24" s="156"/>
    </row>
    <row r="25" spans="1:66" s="183" customFormat="1" ht="31.5" x14ac:dyDescent="0.2">
      <c r="A25" s="175">
        <v>44.143700000000003</v>
      </c>
      <c r="B25" s="148" t="s">
        <v>1867</v>
      </c>
      <c r="C25" s="176">
        <v>0</v>
      </c>
      <c r="D25" s="176">
        <v>198040</v>
      </c>
      <c r="E25" s="178">
        <v>0</v>
      </c>
      <c r="F25" s="177">
        <v>202267</v>
      </c>
      <c r="G25" s="176">
        <v>0</v>
      </c>
      <c r="H25" s="176">
        <v>42000</v>
      </c>
      <c r="I25" s="176">
        <v>0</v>
      </c>
      <c r="J25" s="176">
        <v>329078</v>
      </c>
      <c r="K25" s="176">
        <v>0</v>
      </c>
      <c r="L25" s="176">
        <v>138380</v>
      </c>
      <c r="M25" s="178">
        <v>0</v>
      </c>
      <c r="N25" s="177">
        <v>380100</v>
      </c>
      <c r="O25" s="180"/>
      <c r="P25" s="179">
        <v>86812</v>
      </c>
      <c r="Q25" s="176">
        <v>0</v>
      </c>
      <c r="R25" s="181">
        <v>389694</v>
      </c>
      <c r="S25" s="182">
        <v>0</v>
      </c>
      <c r="T25" s="177">
        <v>186707</v>
      </c>
      <c r="U25" s="176"/>
      <c r="V25" s="176">
        <v>177379</v>
      </c>
      <c r="W25" s="178">
        <v>0</v>
      </c>
      <c r="X25" s="177">
        <v>332553</v>
      </c>
      <c r="Y25" s="176">
        <v>0</v>
      </c>
      <c r="Z25" s="176">
        <v>104200</v>
      </c>
      <c r="AA25" s="178">
        <v>0</v>
      </c>
      <c r="AB25" s="178">
        <v>120306</v>
      </c>
      <c r="AC25" s="178">
        <v>0</v>
      </c>
      <c r="AD25" s="177">
        <v>372954</v>
      </c>
      <c r="AE25" s="176">
        <v>0</v>
      </c>
      <c r="AF25" s="176">
        <v>298193</v>
      </c>
      <c r="AG25" s="178">
        <v>0</v>
      </c>
      <c r="AH25" s="177">
        <v>189833</v>
      </c>
      <c r="AI25" s="178">
        <v>0</v>
      </c>
      <c r="AJ25" s="178">
        <v>301340</v>
      </c>
      <c r="AK25" s="178">
        <v>0</v>
      </c>
      <c r="AL25" s="177">
        <v>272000</v>
      </c>
      <c r="AM25" s="176"/>
      <c r="AN25" s="176">
        <v>67127</v>
      </c>
      <c r="AO25" s="176"/>
      <c r="AP25" s="176">
        <v>11513</v>
      </c>
      <c r="AQ25" s="178">
        <v>0</v>
      </c>
      <c r="AR25" s="177">
        <v>11693</v>
      </c>
      <c r="AS25" s="178"/>
      <c r="AT25" s="177">
        <v>44600</v>
      </c>
      <c r="AU25" s="176">
        <v>0</v>
      </c>
      <c r="AV25" s="176">
        <v>6187</v>
      </c>
      <c r="AW25" s="176"/>
      <c r="AX25" s="176">
        <v>72581</v>
      </c>
      <c r="AY25" s="176"/>
      <c r="AZ25" s="176"/>
      <c r="BA25" s="176">
        <v>0</v>
      </c>
      <c r="BB25" s="176">
        <v>0</v>
      </c>
      <c r="BC25" s="176"/>
      <c r="BD25" s="176"/>
      <c r="BE25" s="176"/>
      <c r="BF25" s="176">
        <v>99282260</v>
      </c>
      <c r="BG25" s="151">
        <f t="shared" si="0"/>
        <v>0</v>
      </c>
      <c r="BH25" s="151">
        <f t="shared" si="0"/>
        <v>103617797</v>
      </c>
      <c r="BI25" s="151">
        <f t="shared" si="1"/>
        <v>0</v>
      </c>
      <c r="BJ25" s="151">
        <f t="shared" si="2"/>
        <v>103617797</v>
      </c>
      <c r="BK25" s="155">
        <f t="shared" si="3"/>
        <v>120306</v>
      </c>
      <c r="BL25" s="156"/>
      <c r="BM25" s="155"/>
      <c r="BN25" s="156"/>
    </row>
    <row r="26" spans="1:66" s="183" customFormat="1" ht="31.5" x14ac:dyDescent="0.2">
      <c r="A26" s="175">
        <v>46.206700000000005</v>
      </c>
      <c r="B26" s="148" t="s">
        <v>1868</v>
      </c>
      <c r="C26" s="176"/>
      <c r="D26" s="176"/>
      <c r="E26" s="176">
        <v>0</v>
      </c>
      <c r="F26" s="176">
        <v>0</v>
      </c>
      <c r="G26" s="176">
        <v>0</v>
      </c>
      <c r="H26" s="176">
        <v>0</v>
      </c>
      <c r="I26" s="176"/>
      <c r="J26" s="176"/>
      <c r="K26" s="176">
        <v>0</v>
      </c>
      <c r="L26" s="176">
        <v>0</v>
      </c>
      <c r="M26" s="176">
        <v>0</v>
      </c>
      <c r="N26" s="176">
        <v>0</v>
      </c>
      <c r="O26" s="176"/>
      <c r="P26" s="176"/>
      <c r="Q26" s="176">
        <v>0</v>
      </c>
      <c r="R26" s="176">
        <v>0</v>
      </c>
      <c r="S26" s="176">
        <v>0</v>
      </c>
      <c r="T26" s="176">
        <v>0</v>
      </c>
      <c r="U26" s="176"/>
      <c r="V26" s="176"/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0</v>
      </c>
      <c r="AJ26" s="176">
        <v>0</v>
      </c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>
        <v>0</v>
      </c>
      <c r="BB26" s="176">
        <v>0</v>
      </c>
      <c r="BC26" s="176"/>
      <c r="BD26" s="176"/>
      <c r="BE26" s="176"/>
      <c r="BF26" s="176"/>
      <c r="BG26" s="151">
        <f t="shared" si="0"/>
        <v>0</v>
      </c>
      <c r="BH26" s="151">
        <f t="shared" si="0"/>
        <v>0</v>
      </c>
      <c r="BI26" s="151">
        <f t="shared" si="1"/>
        <v>0</v>
      </c>
      <c r="BJ26" s="151">
        <f t="shared" si="2"/>
        <v>0</v>
      </c>
      <c r="BK26" s="155">
        <f t="shared" si="3"/>
        <v>0</v>
      </c>
      <c r="BL26" s="156"/>
      <c r="BM26" s="155"/>
      <c r="BN26" s="156"/>
    </row>
    <row r="27" spans="1:66" s="187" customFormat="1" ht="31.5" x14ac:dyDescent="0.2">
      <c r="A27" s="184">
        <v>46.300400000000003</v>
      </c>
      <c r="B27" s="185" t="s">
        <v>1869</v>
      </c>
      <c r="C27" s="186"/>
      <c r="D27" s="186"/>
      <c r="E27" s="186">
        <v>0</v>
      </c>
      <c r="F27" s="186">
        <v>0</v>
      </c>
      <c r="G27" s="186">
        <v>0</v>
      </c>
      <c r="H27" s="186">
        <v>0</v>
      </c>
      <c r="I27" s="186">
        <v>0</v>
      </c>
      <c r="J27" s="186">
        <v>0</v>
      </c>
      <c r="K27" s="186">
        <v>0</v>
      </c>
      <c r="L27" s="186">
        <v>0</v>
      </c>
      <c r="M27" s="186">
        <v>0</v>
      </c>
      <c r="N27" s="186">
        <v>0</v>
      </c>
      <c r="O27" s="186"/>
      <c r="P27" s="186"/>
      <c r="Q27" s="186">
        <v>0</v>
      </c>
      <c r="R27" s="186">
        <v>0</v>
      </c>
      <c r="S27" s="186">
        <v>0</v>
      </c>
      <c r="T27" s="186">
        <v>0</v>
      </c>
      <c r="U27" s="186"/>
      <c r="V27" s="186"/>
      <c r="W27" s="186">
        <v>0</v>
      </c>
      <c r="X27" s="186">
        <v>0</v>
      </c>
      <c r="Y27" s="186">
        <v>0</v>
      </c>
      <c r="Z27" s="186">
        <v>0</v>
      </c>
      <c r="AA27" s="186">
        <v>0</v>
      </c>
      <c r="AB27" s="186">
        <v>0</v>
      </c>
      <c r="AC27" s="186">
        <v>0</v>
      </c>
      <c r="AD27" s="186">
        <v>0</v>
      </c>
      <c r="AE27" s="186">
        <v>0</v>
      </c>
      <c r="AF27" s="186">
        <v>0</v>
      </c>
      <c r="AG27" s="186">
        <v>0</v>
      </c>
      <c r="AH27" s="186">
        <v>0</v>
      </c>
      <c r="AI27" s="186">
        <v>0</v>
      </c>
      <c r="AJ27" s="186">
        <v>0</v>
      </c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>
        <v>0</v>
      </c>
      <c r="BB27" s="186">
        <v>0</v>
      </c>
      <c r="BC27" s="186"/>
      <c r="BD27" s="186"/>
      <c r="BE27" s="186"/>
      <c r="BF27" s="186"/>
      <c r="BG27" s="151">
        <f t="shared" si="0"/>
        <v>0</v>
      </c>
      <c r="BH27" s="151">
        <f t="shared" si="0"/>
        <v>0</v>
      </c>
      <c r="BI27" s="151">
        <f t="shared" si="1"/>
        <v>0</v>
      </c>
      <c r="BJ27" s="151">
        <f t="shared" si="2"/>
        <v>0</v>
      </c>
      <c r="BK27" s="155">
        <f t="shared" si="3"/>
        <v>0</v>
      </c>
      <c r="BL27" s="156"/>
      <c r="BM27" s="155"/>
      <c r="BN27" s="156"/>
    </row>
    <row r="28" spans="1:66" s="187" customFormat="1" ht="32.25" thickBot="1" x14ac:dyDescent="0.25">
      <c r="A28" s="184">
        <v>46.300699999999999</v>
      </c>
      <c r="B28" s="185" t="s">
        <v>1870</v>
      </c>
      <c r="C28" s="186">
        <v>0</v>
      </c>
      <c r="D28" s="186">
        <v>245893092.01999998</v>
      </c>
      <c r="E28" s="188">
        <v>0</v>
      </c>
      <c r="F28" s="177">
        <v>372676869.55000001</v>
      </c>
      <c r="G28" s="186">
        <v>0</v>
      </c>
      <c r="H28" s="186">
        <v>217698933</v>
      </c>
      <c r="I28" s="186">
        <v>0</v>
      </c>
      <c r="J28" s="186">
        <v>54776291.880000003</v>
      </c>
      <c r="K28" s="186">
        <v>0</v>
      </c>
      <c r="L28" s="186">
        <v>21748469.379999999</v>
      </c>
      <c r="M28" s="188">
        <v>0</v>
      </c>
      <c r="N28" s="177">
        <v>50369122</v>
      </c>
      <c r="O28" s="186"/>
      <c r="P28" s="177">
        <v>30130472.329999998</v>
      </c>
      <c r="Q28" s="186">
        <v>0</v>
      </c>
      <c r="R28" s="181">
        <v>78343584.420000017</v>
      </c>
      <c r="S28" s="182">
        <v>0</v>
      </c>
      <c r="T28" s="177">
        <v>51824869.049999997</v>
      </c>
      <c r="U28" s="186"/>
      <c r="V28" s="186">
        <v>190266878.69999999</v>
      </c>
      <c r="W28" s="182">
        <v>0</v>
      </c>
      <c r="X28" s="177">
        <v>56477274.420000002</v>
      </c>
      <c r="Y28" s="186">
        <v>0</v>
      </c>
      <c r="Z28" s="186">
        <v>15543390.01</v>
      </c>
      <c r="AA28" s="188">
        <v>0</v>
      </c>
      <c r="AB28" s="188">
        <v>15415420.959999999</v>
      </c>
      <c r="AC28" s="182">
        <v>0</v>
      </c>
      <c r="AD28" s="177">
        <v>115188086.54999998</v>
      </c>
      <c r="AE28" s="186">
        <v>0</v>
      </c>
      <c r="AF28" s="186">
        <v>31099282.889999997</v>
      </c>
      <c r="AG28" s="188">
        <v>0</v>
      </c>
      <c r="AH28" s="177">
        <v>29737371.229999997</v>
      </c>
      <c r="AI28" s="188">
        <v>0</v>
      </c>
      <c r="AJ28" s="188">
        <v>33378331.990000002</v>
      </c>
      <c r="AK28" s="188">
        <v>0</v>
      </c>
      <c r="AL28" s="188">
        <v>20674361.870000001</v>
      </c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>
        <v>0</v>
      </c>
      <c r="BB28" s="186">
        <v>3922866</v>
      </c>
      <c r="BC28" s="186"/>
      <c r="BD28" s="186"/>
      <c r="BE28" s="186">
        <v>947788217.88999999</v>
      </c>
      <c r="BF28" s="186"/>
      <c r="BG28" s="151">
        <f t="shared" si="0"/>
        <v>947788217.88999999</v>
      </c>
      <c r="BH28" s="151">
        <f t="shared" si="0"/>
        <v>1635164968.25</v>
      </c>
      <c r="BI28" s="151">
        <f t="shared" si="1"/>
        <v>0</v>
      </c>
      <c r="BJ28" s="151">
        <f t="shared" si="2"/>
        <v>687376750.36000001</v>
      </c>
      <c r="BK28" s="155">
        <f t="shared" si="3"/>
        <v>15415420.959999999</v>
      </c>
      <c r="BL28" s="156"/>
      <c r="BM28" s="155"/>
      <c r="BN28" s="156"/>
    </row>
    <row r="29" spans="1:66" ht="16.5" thickBot="1" x14ac:dyDescent="0.3">
      <c r="A29" s="283" t="s">
        <v>1070</v>
      </c>
      <c r="B29" s="284"/>
      <c r="C29" s="189">
        <f>SUM(C5:C28)</f>
        <v>4306315076.3900003</v>
      </c>
      <c r="D29" s="189">
        <f t="shared" ref="D29:BJ29" si="4">SUM(D5:D28)</f>
        <v>4306315076.3899994</v>
      </c>
      <c r="E29" s="189">
        <f t="shared" si="4"/>
        <v>5694528691.0299997</v>
      </c>
      <c r="F29" s="189">
        <f t="shared" si="4"/>
        <v>5694528691.0299997</v>
      </c>
      <c r="G29" s="189">
        <f t="shared" si="4"/>
        <v>4116107867.2299995</v>
      </c>
      <c r="H29" s="189">
        <f t="shared" si="4"/>
        <v>4116107867.23</v>
      </c>
      <c r="I29" s="189">
        <f t="shared" si="4"/>
        <v>4309585576.3800011</v>
      </c>
      <c r="J29" s="189">
        <f t="shared" si="4"/>
        <v>4309585576.3800001</v>
      </c>
      <c r="K29" s="189">
        <f t="shared" si="4"/>
        <v>1667904036.4499998</v>
      </c>
      <c r="L29" s="189">
        <f t="shared" si="4"/>
        <v>1667904036.4499998</v>
      </c>
      <c r="M29" s="189">
        <f t="shared" si="4"/>
        <v>2127281979.6600001</v>
      </c>
      <c r="N29" s="189">
        <f t="shared" si="4"/>
        <v>2127281979.6600001</v>
      </c>
      <c r="O29" s="189">
        <f t="shared" si="4"/>
        <v>1630412962.6800001</v>
      </c>
      <c r="P29" s="189">
        <f t="shared" si="4"/>
        <v>1630412962.6799998</v>
      </c>
      <c r="Q29" s="190">
        <f t="shared" si="4"/>
        <v>1450076917.3700001</v>
      </c>
      <c r="R29" s="190">
        <f t="shared" si="4"/>
        <v>1450076917.3699999</v>
      </c>
      <c r="S29" s="190">
        <f t="shared" si="4"/>
        <v>1690863714.96</v>
      </c>
      <c r="T29" s="190">
        <f t="shared" si="4"/>
        <v>1690863714.96</v>
      </c>
      <c r="U29" s="189">
        <f t="shared" si="4"/>
        <v>4410755869.3800001</v>
      </c>
      <c r="V29" s="189">
        <f t="shared" si="4"/>
        <v>4410755869.3800001</v>
      </c>
      <c r="W29" s="189">
        <f t="shared" si="4"/>
        <v>1862540934.5699999</v>
      </c>
      <c r="X29" s="189">
        <f t="shared" si="4"/>
        <v>1862540934.5699999</v>
      </c>
      <c r="Y29" s="189">
        <f t="shared" si="4"/>
        <v>1363536488.72</v>
      </c>
      <c r="Z29" s="189">
        <f t="shared" si="4"/>
        <v>1363536488.72</v>
      </c>
      <c r="AA29" s="189">
        <f t="shared" si="4"/>
        <v>1042412992.61</v>
      </c>
      <c r="AB29" s="189">
        <f t="shared" si="4"/>
        <v>1042412992.6100001</v>
      </c>
      <c r="AC29" s="189">
        <f t="shared" si="4"/>
        <v>2861819930.4299998</v>
      </c>
      <c r="AD29" s="189">
        <f t="shared" si="4"/>
        <v>2861819930.4299998</v>
      </c>
      <c r="AE29" s="189">
        <f t="shared" si="4"/>
        <v>963322086.00999999</v>
      </c>
      <c r="AF29" s="189">
        <f t="shared" si="4"/>
        <v>963322086.00999999</v>
      </c>
      <c r="AG29" s="189">
        <f t="shared" si="4"/>
        <v>1186198268.9300001</v>
      </c>
      <c r="AH29" s="189">
        <f t="shared" si="4"/>
        <v>1186198268.9300001</v>
      </c>
      <c r="AI29" s="189">
        <f t="shared" si="4"/>
        <v>1602341034.22</v>
      </c>
      <c r="AJ29" s="189">
        <f t="shared" si="4"/>
        <v>1602341034.22</v>
      </c>
      <c r="AK29" s="189">
        <f t="shared" si="4"/>
        <v>1133218385.5900002</v>
      </c>
      <c r="AL29" s="189">
        <f t="shared" si="4"/>
        <v>1133218385.5899999</v>
      </c>
      <c r="AM29" s="189">
        <f t="shared" si="4"/>
        <v>105202702.77</v>
      </c>
      <c r="AN29" s="189">
        <f t="shared" si="4"/>
        <v>105202702.77</v>
      </c>
      <c r="AO29" s="189">
        <f t="shared" si="4"/>
        <v>37487370.969999999</v>
      </c>
      <c r="AP29" s="189">
        <f t="shared" si="4"/>
        <v>37487370.969999999</v>
      </c>
      <c r="AQ29" s="189">
        <f t="shared" si="4"/>
        <v>37363211</v>
      </c>
      <c r="AR29" s="189">
        <f t="shared" si="4"/>
        <v>37363211</v>
      </c>
      <c r="AS29" s="189">
        <f t="shared" si="4"/>
        <v>50343626</v>
      </c>
      <c r="AT29" s="189">
        <f t="shared" si="4"/>
        <v>50343626</v>
      </c>
      <c r="AU29" s="189">
        <f t="shared" si="4"/>
        <v>38803349</v>
      </c>
      <c r="AV29" s="189">
        <f t="shared" si="4"/>
        <v>38803349</v>
      </c>
      <c r="AW29" s="189">
        <f t="shared" si="4"/>
        <v>823200427.78999996</v>
      </c>
      <c r="AX29" s="189">
        <f t="shared" si="4"/>
        <v>823200427.78999996</v>
      </c>
      <c r="AY29" s="189">
        <f t="shared" si="4"/>
        <v>29713091383.599998</v>
      </c>
      <c r="AZ29" s="189">
        <f t="shared" si="4"/>
        <v>29713091383.599998</v>
      </c>
      <c r="BA29" s="189">
        <f t="shared" si="4"/>
        <v>27691985370.440002</v>
      </c>
      <c r="BB29" s="189">
        <f t="shared" si="4"/>
        <v>27691985370.440002</v>
      </c>
      <c r="BC29" s="189">
        <f t="shared" si="4"/>
        <v>52884328</v>
      </c>
      <c r="BD29" s="189">
        <f t="shared" si="4"/>
        <v>52884328</v>
      </c>
      <c r="BE29" s="189">
        <f t="shared" si="4"/>
        <v>272446572313.66003</v>
      </c>
      <c r="BF29" s="189">
        <f t="shared" si="4"/>
        <v>272446572313.66</v>
      </c>
      <c r="BG29" s="189">
        <f t="shared" si="4"/>
        <v>374416156895.83997</v>
      </c>
      <c r="BH29" s="189">
        <f t="shared" si="4"/>
        <v>374416156895.84003</v>
      </c>
      <c r="BI29" s="189">
        <f t="shared" si="4"/>
        <v>328440187094.96002</v>
      </c>
      <c r="BJ29" s="189">
        <f t="shared" si="4"/>
        <v>328440187094.95996</v>
      </c>
      <c r="BK29" s="155">
        <f t="shared" si="3"/>
        <v>2084825985.2200003</v>
      </c>
      <c r="BL29" s="156"/>
      <c r="BM29" s="155"/>
      <c r="BN29" s="156"/>
    </row>
    <row r="30" spans="1:66" ht="14.25" x14ac:dyDescent="0.2">
      <c r="AA30" s="191">
        <v>1042412992.61</v>
      </c>
      <c r="AB30" s="191">
        <v>1042412992.6100001</v>
      </c>
      <c r="AE30" s="193"/>
      <c r="AF30" s="193"/>
      <c r="BK30" s="155"/>
      <c r="BL30" s="156"/>
      <c r="BM30" s="155"/>
      <c r="BN30" s="156"/>
    </row>
    <row r="31" spans="1:66" ht="14.25" x14ac:dyDescent="0.2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>
        <f>AA30-AA29</f>
        <v>0</v>
      </c>
      <c r="AB31" s="193">
        <f>AB30-AB29</f>
        <v>0</v>
      </c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O31" s="193"/>
      <c r="AP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55"/>
      <c r="BL31" s="156"/>
      <c r="BM31" s="155"/>
      <c r="BN31" s="156"/>
    </row>
    <row r="32" spans="1:66" ht="15" x14ac:dyDescent="0.25">
      <c r="B32" s="194"/>
      <c r="C32" s="193"/>
      <c r="D32" s="193"/>
      <c r="S32" s="191"/>
      <c r="T32" s="191"/>
    </row>
    <row r="33" spans="2:62" ht="15" x14ac:dyDescent="0.25">
      <c r="B33" s="194"/>
      <c r="C33" s="193"/>
      <c r="D33" s="193"/>
      <c r="N33" s="193"/>
      <c r="O33" s="193"/>
      <c r="P33" s="193"/>
      <c r="S33" s="191"/>
      <c r="T33" s="191"/>
    </row>
    <row r="34" spans="2:62" ht="15" x14ac:dyDescent="0.25">
      <c r="B34" s="194"/>
      <c r="C34" s="193"/>
      <c r="D34" s="193"/>
    </row>
    <row r="35" spans="2:62" ht="15" x14ac:dyDescent="0.25">
      <c r="B35" s="194"/>
      <c r="C35" s="193"/>
      <c r="D35" s="193"/>
    </row>
    <row r="36" spans="2:62" ht="15" x14ac:dyDescent="0.25">
      <c r="B36" s="194"/>
      <c r="C36" s="193"/>
      <c r="D36" s="193"/>
    </row>
    <row r="37" spans="2:62" ht="15" x14ac:dyDescent="0.25">
      <c r="B37" s="194"/>
    </row>
    <row r="38" spans="2:62" x14ac:dyDescent="0.2">
      <c r="C38" s="191">
        <f>SUM(C5:C20,C22:C28)</f>
        <v>4306315076.3900003</v>
      </c>
      <c r="D38" s="191">
        <f t="shared" ref="D38:BF38" si="5">SUM(D5:D20,D22:D28)</f>
        <v>1813176048.21</v>
      </c>
      <c r="E38" s="193">
        <f t="shared" si="5"/>
        <v>5694528691.0299997</v>
      </c>
      <c r="F38" s="193">
        <f t="shared" si="5"/>
        <v>1199864576.45</v>
      </c>
      <c r="G38" s="193">
        <f t="shared" si="5"/>
        <v>4116107867.2299995</v>
      </c>
      <c r="H38" s="193">
        <f t="shared" si="5"/>
        <v>919559472.78999996</v>
      </c>
      <c r="I38" s="193">
        <f t="shared" si="5"/>
        <v>4309585576.3800011</v>
      </c>
      <c r="J38" s="193">
        <f t="shared" si="5"/>
        <v>953438003.75999999</v>
      </c>
      <c r="K38" s="193">
        <f t="shared" si="5"/>
        <v>454673840.06</v>
      </c>
      <c r="L38" s="193">
        <f t="shared" si="5"/>
        <v>1667904036.4499998</v>
      </c>
      <c r="M38" s="193">
        <f t="shared" si="5"/>
        <v>2127281979.6600001</v>
      </c>
      <c r="N38" s="193">
        <f t="shared" si="5"/>
        <v>767360644.77999997</v>
      </c>
      <c r="O38" s="193">
        <f t="shared" si="5"/>
        <v>1630412962.6800001</v>
      </c>
      <c r="P38" s="193">
        <f t="shared" si="5"/>
        <v>525739963.68000001</v>
      </c>
      <c r="Q38" s="193">
        <f t="shared" si="5"/>
        <v>1450076917.3700001</v>
      </c>
      <c r="R38" s="193">
        <f t="shared" si="5"/>
        <v>822857590.0999999</v>
      </c>
      <c r="S38" s="193">
        <f t="shared" si="5"/>
        <v>1690863714.96</v>
      </c>
      <c r="T38" s="193">
        <f t="shared" si="5"/>
        <v>576255416.04999995</v>
      </c>
      <c r="U38" s="193">
        <f t="shared" si="5"/>
        <v>4410755869.3800001</v>
      </c>
      <c r="V38" s="193">
        <f t="shared" si="5"/>
        <v>875232832.58999991</v>
      </c>
      <c r="W38" s="193">
        <f t="shared" si="5"/>
        <v>1862540934.5699999</v>
      </c>
      <c r="X38" s="193">
        <f t="shared" si="5"/>
        <v>490841803.35000002</v>
      </c>
      <c r="Y38" s="193">
        <f>SUM(Y5:Y20,Y22:Y28)</f>
        <v>1363536488.72</v>
      </c>
      <c r="Z38" s="193">
        <f t="shared" si="5"/>
        <v>296889679.80000001</v>
      </c>
      <c r="AA38" s="193">
        <f t="shared" si="5"/>
        <v>1042412992.61</v>
      </c>
      <c r="AB38" s="193">
        <f t="shared" si="5"/>
        <v>496792550.50999999</v>
      </c>
      <c r="AC38" s="193">
        <f t="shared" si="5"/>
        <v>2861819930.4299998</v>
      </c>
      <c r="AD38" s="193">
        <f t="shared" si="5"/>
        <v>617976872.54999995</v>
      </c>
      <c r="AE38" s="193">
        <f t="shared" si="5"/>
        <v>963322086.00999999</v>
      </c>
      <c r="AF38" s="193">
        <f t="shared" si="5"/>
        <v>429944710.93000001</v>
      </c>
      <c r="AG38" s="193">
        <f t="shared" si="5"/>
        <v>1186198268.9300001</v>
      </c>
      <c r="AH38" s="193">
        <f t="shared" si="5"/>
        <v>514328831.45000005</v>
      </c>
      <c r="AI38" s="193">
        <f t="shared" si="5"/>
        <v>1602341034.22</v>
      </c>
      <c r="AJ38" s="193">
        <f t="shared" si="5"/>
        <v>485534378.06</v>
      </c>
      <c r="AK38" s="193">
        <f t="shared" si="5"/>
        <v>1133218385.5900002</v>
      </c>
      <c r="AL38" s="193">
        <f t="shared" si="5"/>
        <v>369981357.56999999</v>
      </c>
      <c r="AM38" s="193">
        <f t="shared" si="5"/>
        <v>206379</v>
      </c>
      <c r="AN38" s="193">
        <f t="shared" si="5"/>
        <v>105202702.77</v>
      </c>
      <c r="AO38" s="193">
        <f t="shared" si="5"/>
        <v>2328839</v>
      </c>
      <c r="AP38" s="193">
        <f t="shared" si="5"/>
        <v>37487370.969999999</v>
      </c>
      <c r="AQ38" s="193">
        <f t="shared" si="5"/>
        <v>35662</v>
      </c>
      <c r="AR38" s="193">
        <f t="shared" si="5"/>
        <v>37363211</v>
      </c>
      <c r="AS38" s="193">
        <f t="shared" si="5"/>
        <v>1990</v>
      </c>
      <c r="AT38" s="193">
        <f t="shared" si="5"/>
        <v>50343626</v>
      </c>
      <c r="AU38" s="193">
        <f t="shared" si="5"/>
        <v>289235</v>
      </c>
      <c r="AV38" s="193">
        <f t="shared" si="5"/>
        <v>38803349</v>
      </c>
      <c r="AW38" s="193">
        <f t="shared" si="5"/>
        <v>288742009.32999998</v>
      </c>
      <c r="AX38" s="193">
        <f t="shared" si="5"/>
        <v>823200427.78999996</v>
      </c>
      <c r="AY38" s="193">
        <f t="shared" si="5"/>
        <v>29639598097</v>
      </c>
      <c r="AZ38" s="193">
        <f t="shared" si="5"/>
        <v>29713091383.599998</v>
      </c>
      <c r="BA38" s="193">
        <f t="shared" si="5"/>
        <v>0</v>
      </c>
      <c r="BB38" s="193">
        <f t="shared" si="5"/>
        <v>27691985370.440002</v>
      </c>
      <c r="BC38" s="193">
        <f t="shared" si="5"/>
        <v>36094193</v>
      </c>
      <c r="BD38" s="193">
        <f t="shared" si="5"/>
        <v>52884328</v>
      </c>
      <c r="BE38" s="193">
        <f t="shared" si="5"/>
        <v>272446572313.66003</v>
      </c>
      <c r="BF38" s="193">
        <f t="shared" si="5"/>
        <v>269525883851.45001</v>
      </c>
      <c r="BG38" s="193"/>
      <c r="BH38" s="193"/>
      <c r="BI38" s="193"/>
      <c r="BJ38" s="193"/>
    </row>
    <row r="39" spans="2:62" x14ac:dyDescent="0.2">
      <c r="C39" s="191">
        <f>C38-D38</f>
        <v>2493139028.1800003</v>
      </c>
      <c r="E39" s="191">
        <f>E38-F38</f>
        <v>4494664114.5799999</v>
      </c>
      <c r="G39" s="191">
        <f>G38-H38</f>
        <v>3196548394.4399996</v>
      </c>
      <c r="I39" s="191">
        <f>I38-J38</f>
        <v>3356147572.6200008</v>
      </c>
      <c r="L39" s="191">
        <f>L38-K38</f>
        <v>1213230196.3899999</v>
      </c>
      <c r="M39" s="191">
        <f>M38-N38</f>
        <v>1359921334.8800001</v>
      </c>
      <c r="O39" s="191">
        <f>O38-P38</f>
        <v>1104672999</v>
      </c>
      <c r="Q39" s="191">
        <f>Q38-R38</f>
        <v>627219327.27000022</v>
      </c>
      <c r="S39" s="191">
        <f>S38-T38</f>
        <v>1114608298.9100001</v>
      </c>
      <c r="U39" s="191">
        <f>U38-V38</f>
        <v>3535523036.79</v>
      </c>
      <c r="W39" s="191">
        <f>W38-X38</f>
        <v>1371699131.2199998</v>
      </c>
      <c r="Y39" s="191">
        <f>Y38-Z38</f>
        <v>1066646808.9200001</v>
      </c>
      <c r="AA39" s="191">
        <f>AA38-AB38</f>
        <v>545620442.10000002</v>
      </c>
      <c r="AC39" s="191">
        <f>AC38-AD38</f>
        <v>2243843057.8800001</v>
      </c>
      <c r="AE39" s="191">
        <f>AE38-AF38</f>
        <v>533377375.07999998</v>
      </c>
      <c r="AG39" s="191">
        <f>AG38-AH38</f>
        <v>671869437.48000002</v>
      </c>
      <c r="AI39" s="191">
        <f>AI38-AJ38</f>
        <v>1116806656.1600001</v>
      </c>
      <c r="AK39" s="191">
        <f>AK38-AL38</f>
        <v>763237028.02000022</v>
      </c>
      <c r="AN39" s="191">
        <f>AN38-AM38</f>
        <v>104996323.77</v>
      </c>
      <c r="AP39" s="191">
        <f>AP38-AO38</f>
        <v>35158531.969999999</v>
      </c>
      <c r="AR39" s="191">
        <f>AR38-AQ38</f>
        <v>37327549</v>
      </c>
      <c r="AT39" s="191">
        <f>AT38-AS38</f>
        <v>50341636</v>
      </c>
      <c r="AV39" s="191">
        <f>AV38-AU38</f>
        <v>38514114</v>
      </c>
      <c r="AX39" s="191">
        <f>AX38-AW38</f>
        <v>534458418.45999998</v>
      </c>
      <c r="AZ39" s="191">
        <f>AZ38-AY38</f>
        <v>73493286.599998474</v>
      </c>
      <c r="BB39" s="191">
        <f>BB38-BA38</f>
        <v>27691985370.440002</v>
      </c>
      <c r="BD39" s="191">
        <f>BD38-BC38</f>
        <v>16790135</v>
      </c>
      <c r="BE39" s="193">
        <f>BE38-BF38</f>
        <v>2920688462.210022</v>
      </c>
      <c r="BG39" s="193"/>
      <c r="BI39" s="193"/>
    </row>
    <row r="40" spans="2:62" s="195" customFormat="1" ht="15.75" x14ac:dyDescent="0.25">
      <c r="C40" s="196">
        <f>C39-D21</f>
        <v>0</v>
      </c>
      <c r="D40" s="196"/>
      <c r="E40" s="197">
        <f>E39-F21</f>
        <v>0</v>
      </c>
      <c r="F40" s="197"/>
      <c r="G40" s="196">
        <f>G39-H21</f>
        <v>0</v>
      </c>
      <c r="H40" s="196"/>
      <c r="I40" s="196">
        <f>I39-J21</f>
        <v>0</v>
      </c>
      <c r="J40" s="196"/>
      <c r="K40" s="196"/>
      <c r="L40" s="196">
        <f>L39-K21</f>
        <v>0</v>
      </c>
      <c r="M40" s="197">
        <f>M39-N21</f>
        <v>0</v>
      </c>
      <c r="N40" s="196"/>
      <c r="O40" s="198">
        <f>O39-P21</f>
        <v>0</v>
      </c>
      <c r="P40" s="196"/>
      <c r="Q40" s="199">
        <f>Q39-R21</f>
        <v>0</v>
      </c>
      <c r="R40" s="196"/>
      <c r="S40" s="200">
        <f>S39-T21</f>
        <v>0</v>
      </c>
      <c r="T40" s="201"/>
      <c r="U40" s="196">
        <f>U39-V21</f>
        <v>0</v>
      </c>
      <c r="V40" s="196"/>
      <c r="W40" s="197">
        <f>W39-X21</f>
        <v>0</v>
      </c>
      <c r="X40" s="196"/>
      <c r="Y40" s="196">
        <f>Y39-Z21</f>
        <v>0</v>
      </c>
      <c r="Z40" s="196"/>
      <c r="AA40" s="196">
        <f>AA39-AB21</f>
        <v>0</v>
      </c>
      <c r="AB40" s="196"/>
      <c r="AC40" s="197">
        <f>AC39-AD21</f>
        <v>0</v>
      </c>
      <c r="AD40" s="196"/>
      <c r="AE40" s="196">
        <f>AE39-AF21</f>
        <v>0</v>
      </c>
      <c r="AF40" s="196"/>
      <c r="AG40" s="197">
        <f>AG39-AH21</f>
        <v>0</v>
      </c>
      <c r="AH40" s="196"/>
      <c r="AI40" s="197">
        <f>AI39-AJ21</f>
        <v>0</v>
      </c>
      <c r="AJ40" s="196"/>
      <c r="AK40" s="197">
        <f>AK39-AL21</f>
        <v>0</v>
      </c>
      <c r="AL40" s="196"/>
      <c r="AM40" s="196"/>
      <c r="AN40" s="197">
        <f>AN39-AM21</f>
        <v>0</v>
      </c>
      <c r="AO40" s="196"/>
      <c r="AP40" s="197">
        <f>AP39-AO21</f>
        <v>0</v>
      </c>
      <c r="AQ40" s="196"/>
      <c r="AR40" s="197">
        <f>AR39-AQ21</f>
        <v>0</v>
      </c>
      <c r="AS40" s="196"/>
      <c r="AT40" s="197">
        <f>AT39-AS21</f>
        <v>0</v>
      </c>
      <c r="AU40" s="196"/>
      <c r="AV40" s="197">
        <f>AV39-AU21</f>
        <v>0</v>
      </c>
      <c r="AW40" s="196"/>
      <c r="AX40" s="197">
        <f>AX39-AW21</f>
        <v>0</v>
      </c>
      <c r="AY40" s="196"/>
      <c r="AZ40" s="197">
        <f>AZ39-AY21</f>
        <v>-1.5199184417724609E-6</v>
      </c>
      <c r="BA40" s="196"/>
      <c r="BB40" s="196">
        <f>BB39-BA21</f>
        <v>0</v>
      </c>
      <c r="BC40" s="196"/>
      <c r="BD40" s="196">
        <f>BD39-BC21</f>
        <v>0</v>
      </c>
      <c r="BE40" s="197">
        <f>BE39-BF21</f>
        <v>2.193450927734375E-5</v>
      </c>
      <c r="BF40" s="196"/>
      <c r="BG40" s="197"/>
      <c r="BH40" s="196"/>
      <c r="BI40" s="197"/>
      <c r="BJ40" s="196"/>
    </row>
    <row r="41" spans="2:62" x14ac:dyDescent="0.2">
      <c r="AN41" s="193"/>
    </row>
    <row r="42" spans="2:62" x14ac:dyDescent="0.2">
      <c r="AN42" s="193"/>
    </row>
  </sheetData>
  <mergeCells count="33">
    <mergeCell ref="K3:L3"/>
    <mergeCell ref="M3:N3"/>
    <mergeCell ref="O3:P3"/>
    <mergeCell ref="A3:A4"/>
    <mergeCell ref="B3:B4"/>
    <mergeCell ref="C3:D3"/>
    <mergeCell ref="E3:F3"/>
    <mergeCell ref="G3:H3"/>
    <mergeCell ref="I3:J3"/>
    <mergeCell ref="Q3:R3"/>
    <mergeCell ref="S3:T3"/>
    <mergeCell ref="Y3:Z3"/>
    <mergeCell ref="AA3:AB3"/>
    <mergeCell ref="AC3:AD3"/>
    <mergeCell ref="AE3:AF3"/>
    <mergeCell ref="W3:X3"/>
    <mergeCell ref="U3:V3"/>
    <mergeCell ref="AG3:AH3"/>
    <mergeCell ref="BG3:BH3"/>
    <mergeCell ref="BI3:BJ3"/>
    <mergeCell ref="A29:B29"/>
    <mergeCell ref="AU3:AV3"/>
    <mergeCell ref="AW3:AX3"/>
    <mergeCell ref="AY3:AZ3"/>
    <mergeCell ref="BA3:BB3"/>
    <mergeCell ref="BC3:BD3"/>
    <mergeCell ref="BE3:BF3"/>
    <mergeCell ref="AI3:AJ3"/>
    <mergeCell ref="AK3:AL3"/>
    <mergeCell ref="AM3:AN3"/>
    <mergeCell ref="AO3:AP3"/>
    <mergeCell ref="AQ3:AR3"/>
    <mergeCell ref="AS3:AT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16</vt:i4>
      </vt:variant>
    </vt:vector>
  </HeadingPairs>
  <TitlesOfParts>
    <vt:vector size="30" baseType="lpstr">
      <vt:lpstr>Budget to be Issued Final Break</vt:lpstr>
      <vt:lpstr>Budget to be Issued</vt:lpstr>
      <vt:lpstr>Provisional Budget Issued</vt:lpstr>
      <vt:lpstr>Final Budget in Lakhs</vt:lpstr>
      <vt:lpstr>Part A</vt:lpstr>
      <vt:lpstr>Budget</vt:lpstr>
      <vt:lpstr>Final Budget Issued</vt:lpstr>
      <vt:lpstr>Part B</vt:lpstr>
      <vt:lpstr>Part C</vt:lpstr>
      <vt:lpstr>Part D</vt:lpstr>
      <vt:lpstr>Total Budget</vt:lpstr>
      <vt:lpstr>provisional budget</vt:lpstr>
      <vt:lpstr>provisional budget Annex (1)</vt:lpstr>
      <vt:lpstr>provisional budget Annex (2)</vt:lpstr>
      <vt:lpstr>Budget!Print_Area</vt:lpstr>
      <vt:lpstr>'Budget to be Issued'!Print_Area</vt:lpstr>
      <vt:lpstr>'Budget to be Issued Final Break'!Print_Area</vt:lpstr>
      <vt:lpstr>'Final Budget in Lakhs'!Print_Area</vt:lpstr>
      <vt:lpstr>'Final Budget Issued'!Print_Area</vt:lpstr>
      <vt:lpstr>'Part B'!Print_Area</vt:lpstr>
      <vt:lpstr>'provisional budget'!Print_Area</vt:lpstr>
      <vt:lpstr>'provisional budget Annex (1)'!Print_Area</vt:lpstr>
      <vt:lpstr>'provisional budget Annex (2)'!Print_Area</vt:lpstr>
      <vt:lpstr>'Provisional Budget Issued'!Print_Area</vt:lpstr>
      <vt:lpstr>'Total Budget'!Print_Area</vt:lpstr>
      <vt:lpstr>'Budget to be Issued'!Print_Titles</vt:lpstr>
      <vt:lpstr>'Budget to be Issued Final Break'!Print_Titles</vt:lpstr>
      <vt:lpstr>'provisional budget'!Print_Titles</vt:lpstr>
      <vt:lpstr>'provisional budget Annex (1)'!Print_Titles</vt:lpstr>
      <vt:lpstr>'provisional budget Annex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Rachappaji</dc:creator>
  <cp:lastModifiedBy>AEEMIS</cp:lastModifiedBy>
  <cp:lastPrinted>2020-07-15T06:28:04Z</cp:lastPrinted>
  <dcterms:created xsi:type="dcterms:W3CDTF">2019-06-03T08:00:28Z</dcterms:created>
  <dcterms:modified xsi:type="dcterms:W3CDTF">2020-10-06T08:14:27Z</dcterms:modified>
</cp:coreProperties>
</file>